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e8a20c504887d1/Dokument/Novogit/2020/EO4Geo/WP4/T4.3 Course material development/"/>
    </mc:Choice>
  </mc:AlternateContent>
  <xr:revisionPtr revIDLastSave="413" documentId="8_{B15B988B-7EB5-47AE-B2A2-CEB707D166CF}" xr6:coauthVersionLast="45" xr6:coauthVersionMax="45" xr10:uidLastSave="{1DB6E97A-BFE9-4384-BA8B-ACA9BBC1F976}"/>
  <bookViews>
    <workbookView xWindow="-120" yWindow="-120" windowWidth="29040" windowHeight="15840" activeTab="3" xr2:uid="{345D851C-FA3A-4956-A32B-D0DF6C5BF131}"/>
  </bookViews>
  <sheets>
    <sheet name="EU27" sheetId="1" r:id="rId1"/>
    <sheet name="Sweden" sheetId="2" r:id="rId2"/>
    <sheet name="Nyköping Raw Data" sheetId="3" r:id="rId3"/>
    <sheet name="Nyköping Stat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4" l="1"/>
  <c r="H25" i="4" s="1"/>
  <c r="H26" i="4" s="1"/>
  <c r="H27" i="4" s="1"/>
  <c r="H19" i="4"/>
  <c r="H20" i="4" s="1"/>
  <c r="H21" i="4" s="1"/>
  <c r="H22" i="4" s="1"/>
  <c r="H10" i="4"/>
  <c r="H11" i="4" s="1"/>
  <c r="H12" i="4" s="1"/>
  <c r="H13" i="4" s="1"/>
  <c r="H14" i="4" s="1"/>
  <c r="H15" i="4" s="1"/>
  <c r="H16" i="4" s="1"/>
  <c r="H17" i="4" s="1"/>
  <c r="H9" i="4"/>
  <c r="H29" i="4" a="1"/>
  <c r="H29" i="4"/>
  <c r="H30" i="4"/>
  <c r="H31" i="4"/>
  <c r="H32" i="4"/>
  <c r="H33" i="4"/>
  <c r="H34" i="4"/>
  <c r="H35" i="4"/>
  <c r="H36" i="4"/>
  <c r="H28" i="4"/>
  <c r="H23" i="4"/>
  <c r="H18" i="4"/>
  <c r="H8" i="4"/>
  <c r="I29" i="4" a="1"/>
  <c r="I29" i="4" s="1"/>
  <c r="I28" i="4"/>
  <c r="I23" i="4"/>
  <c r="I18" i="4"/>
  <c r="I8" i="4"/>
  <c r="G29" i="4" a="1"/>
  <c r="G29" i="4" s="1"/>
  <c r="G28" i="4"/>
  <c r="G23" i="4"/>
  <c r="G18" i="4"/>
  <c r="G19" i="4" s="1"/>
  <c r="G20" i="4" s="1"/>
  <c r="G21" i="4" s="1"/>
  <c r="G22" i="4" s="1"/>
  <c r="G8" i="4"/>
  <c r="P18" i="3"/>
  <c r="O18" i="3"/>
  <c r="N18" i="3"/>
  <c r="M18" i="3"/>
  <c r="L18" i="3"/>
  <c r="K18" i="3"/>
  <c r="J18" i="3"/>
  <c r="I18" i="3"/>
  <c r="H18" i="3"/>
  <c r="G18" i="3"/>
  <c r="F18" i="3"/>
  <c r="E18" i="3"/>
  <c r="F29" i="4" a="1"/>
  <c r="F29" i="4" s="1"/>
  <c r="F28" i="4"/>
  <c r="F23" i="4"/>
  <c r="F24" i="4" s="1"/>
  <c r="F25" i="4" s="1"/>
  <c r="F26" i="4" s="1"/>
  <c r="F27" i="4" s="1"/>
  <c r="F18" i="4"/>
  <c r="F8" i="4"/>
  <c r="I24" i="4"/>
  <c r="I25" i="4" s="1"/>
  <c r="I26" i="4" s="1"/>
  <c r="I27" i="4" s="1"/>
  <c r="G24" i="4"/>
  <c r="G25" i="4" s="1"/>
  <c r="G26" i="4" s="1"/>
  <c r="G27" i="4" s="1"/>
  <c r="I19" i="4"/>
  <c r="I20" i="4" s="1"/>
  <c r="I21" i="4" s="1"/>
  <c r="I22" i="4" s="1"/>
  <c r="I9" i="4"/>
  <c r="I10" i="4" s="1"/>
  <c r="I11" i="4" s="1"/>
  <c r="I12" i="4" s="1"/>
  <c r="I13" i="4" s="1"/>
  <c r="I14" i="4" s="1"/>
  <c r="I15" i="4" s="1"/>
  <c r="I16" i="4" s="1"/>
  <c r="I17" i="4" s="1"/>
  <c r="F9" i="4"/>
  <c r="F10" i="4" s="1"/>
  <c r="F11" i="4" s="1"/>
  <c r="F12" i="4" s="1"/>
  <c r="F13" i="4" s="1"/>
  <c r="F14" i="4" s="1"/>
  <c r="F15" i="4" s="1"/>
  <c r="F16" i="4" s="1"/>
  <c r="F17" i="4" s="1"/>
  <c r="E29" i="4" a="1"/>
  <c r="E29" i="4" s="1"/>
  <c r="E28" i="4"/>
  <c r="E23" i="4"/>
  <c r="E24" i="4" s="1"/>
  <c r="E25" i="4" s="1"/>
  <c r="E26" i="4" s="1"/>
  <c r="E27" i="4" s="1"/>
  <c r="E18" i="4"/>
  <c r="E8" i="4"/>
  <c r="D29" i="4" a="1"/>
  <c r="D29" i="4" s="1"/>
  <c r="D28" i="4"/>
  <c r="D23" i="4"/>
  <c r="D24" i="4" s="1"/>
  <c r="D25" i="4" s="1"/>
  <c r="D26" i="4" s="1"/>
  <c r="D27" i="4" s="1"/>
  <c r="D18" i="4"/>
  <c r="D8" i="4"/>
  <c r="D9" i="4" s="1"/>
  <c r="D10" i="4" s="1"/>
  <c r="D11" i="4" s="1"/>
  <c r="D12" i="4" s="1"/>
  <c r="D13" i="4" s="1"/>
  <c r="D14" i="4" s="1"/>
  <c r="D15" i="4" s="1"/>
  <c r="D16" i="4" s="1"/>
  <c r="D17" i="4" s="1"/>
  <c r="C29" i="4" a="1"/>
  <c r="C29" i="4" s="1"/>
  <c r="C28" i="4"/>
  <c r="C23" i="4"/>
  <c r="C18" i="4"/>
  <c r="C19" i="4" s="1"/>
  <c r="C20" i="4" s="1"/>
  <c r="C21" i="4" s="1"/>
  <c r="C22" i="4" s="1"/>
  <c r="C8" i="4"/>
  <c r="B28" i="4"/>
  <c r="B29" i="4" a="1"/>
  <c r="B29" i="4" s="1"/>
  <c r="B23" i="4"/>
  <c r="B19" i="4" s="1"/>
  <c r="B20" i="4" s="1"/>
  <c r="B21" i="4" s="1"/>
  <c r="B22" i="4" s="1"/>
  <c r="B18" i="4"/>
  <c r="B8" i="4"/>
  <c r="B9" i="4" s="1"/>
  <c r="B10" i="4" s="1"/>
  <c r="B11" i="4" s="1"/>
  <c r="B12" i="4" s="1"/>
  <c r="B13" i="4" s="1"/>
  <c r="B14" i="4" s="1"/>
  <c r="B15" i="4" s="1"/>
  <c r="B16" i="4" s="1"/>
  <c r="B17" i="4" s="1"/>
  <c r="O29" i="4" a="1"/>
  <c r="O29" i="4"/>
  <c r="O30" i="4"/>
  <c r="J30" i="4" s="1"/>
  <c r="O31" i="4"/>
  <c r="J31" i="4" s="1"/>
  <c r="O32" i="4"/>
  <c r="J32" i="4" s="1"/>
  <c r="O33" i="4"/>
  <c r="J33" i="4" s="1"/>
  <c r="O34" i="4"/>
  <c r="J34" i="4" s="1"/>
  <c r="O35" i="4"/>
  <c r="J35" i="4" s="1"/>
  <c r="O36" i="4"/>
  <c r="J36" i="4" s="1"/>
  <c r="O28" i="4"/>
  <c r="O24" i="4" s="1"/>
  <c r="O25" i="4" s="1"/>
  <c r="O26" i="4" s="1"/>
  <c r="O27" i="4" s="1"/>
  <c r="O23" i="4"/>
  <c r="J23" i="4" s="1"/>
  <c r="O18" i="4"/>
  <c r="O19" i="4" s="1"/>
  <c r="O20" i="4" s="1"/>
  <c r="O21" i="4" s="1"/>
  <c r="O22" i="4" s="1"/>
  <c r="O8" i="4"/>
  <c r="E19" i="4" l="1"/>
  <c r="E20" i="4" s="1"/>
  <c r="E21" i="4" s="1"/>
  <c r="E22" i="4" s="1"/>
  <c r="O9" i="4"/>
  <c r="O10" i="4" s="1"/>
  <c r="O11" i="4" s="1"/>
  <c r="O12" i="4" s="1"/>
  <c r="O13" i="4" s="1"/>
  <c r="O14" i="4" s="1"/>
  <c r="O15" i="4" s="1"/>
  <c r="O16" i="4" s="1"/>
  <c r="O17" i="4" s="1"/>
  <c r="J17" i="4" s="1"/>
  <c r="C24" i="4"/>
  <c r="C25" i="4" s="1"/>
  <c r="C26" i="4" s="1"/>
  <c r="C27" i="4" s="1"/>
  <c r="D19" i="4"/>
  <c r="D20" i="4" s="1"/>
  <c r="D21" i="4" s="1"/>
  <c r="D22" i="4" s="1"/>
  <c r="J22" i="4" s="1"/>
  <c r="J18" i="4"/>
  <c r="J28" i="4"/>
  <c r="J29" i="4"/>
  <c r="J24" i="4"/>
  <c r="J19" i="4"/>
  <c r="J20" i="4"/>
  <c r="B24" i="4"/>
  <c r="B25" i="4" s="1"/>
  <c r="B26" i="4" s="1"/>
  <c r="B27" i="4" s="1"/>
  <c r="J27" i="4" s="1"/>
  <c r="C9" i="4"/>
  <c r="C10" i="4" s="1"/>
  <c r="C11" i="4" s="1"/>
  <c r="C12" i="4" s="1"/>
  <c r="C13" i="4" s="1"/>
  <c r="C14" i="4" s="1"/>
  <c r="C15" i="4" s="1"/>
  <c r="C16" i="4" s="1"/>
  <c r="C17" i="4" s="1"/>
  <c r="E9" i="4"/>
  <c r="E10" i="4" s="1"/>
  <c r="E11" i="4" s="1"/>
  <c r="E12" i="4" s="1"/>
  <c r="E13" i="4" s="1"/>
  <c r="E14" i="4" s="1"/>
  <c r="E15" i="4" s="1"/>
  <c r="E16" i="4" s="1"/>
  <c r="E17" i="4" s="1"/>
  <c r="G9" i="4"/>
  <c r="G10" i="4" s="1"/>
  <c r="G11" i="4" s="1"/>
  <c r="G12" i="4" s="1"/>
  <c r="G13" i="4" s="1"/>
  <c r="G14" i="4" s="1"/>
  <c r="G15" i="4" s="1"/>
  <c r="G16" i="4" s="1"/>
  <c r="G17" i="4" s="1"/>
  <c r="F19" i="4"/>
  <c r="F20" i="4" s="1"/>
  <c r="F21" i="4" s="1"/>
  <c r="F22" i="4" s="1"/>
  <c r="R65" i="4"/>
  <c r="R55" i="4"/>
  <c r="R66" i="4" s="1"/>
  <c r="R45" i="4"/>
  <c r="R36" i="4"/>
  <c r="M36" i="4"/>
  <c r="R35" i="4"/>
  <c r="R46" i="4" s="1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5" i="4"/>
  <c r="M13" i="4"/>
  <c r="M11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M10" i="4"/>
  <c r="A9" i="4"/>
  <c r="A10" i="4" s="1"/>
  <c r="M8" i="4"/>
  <c r="J8" i="4"/>
  <c r="J15" i="4" l="1"/>
  <c r="J11" i="4"/>
  <c r="J16" i="4"/>
  <c r="J12" i="4"/>
  <c r="M9" i="4"/>
  <c r="M12" i="4"/>
  <c r="M14" i="4"/>
  <c r="M16" i="4"/>
  <c r="J13" i="4"/>
  <c r="J9" i="4"/>
  <c r="J14" i="4"/>
  <c r="J10" i="4"/>
  <c r="J21" i="4"/>
  <c r="J25" i="4"/>
  <c r="J26" i="4"/>
  <c r="R38" i="4"/>
  <c r="M37" i="4" s="1"/>
  <c r="M38" i="4" s="1"/>
  <c r="R68" i="4"/>
  <c r="R56" i="4"/>
  <c r="R58" i="4" s="1"/>
  <c r="R48" i="4"/>
  <c r="L58" i="2"/>
  <c r="L57" i="2"/>
  <c r="L56" i="2"/>
  <c r="L55" i="2"/>
  <c r="L54" i="2"/>
  <c r="L53" i="2"/>
  <c r="L52" i="2"/>
  <c r="L51" i="2"/>
  <c r="L50" i="2"/>
  <c r="L49" i="2"/>
  <c r="Q65" i="2"/>
  <c r="Q66" i="2"/>
  <c r="Q55" i="2"/>
  <c r="Q58" i="2" s="1"/>
  <c r="Q56" i="2"/>
  <c r="Q45" i="2"/>
  <c r="Q35" i="2"/>
  <c r="K38" i="2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37" i="2"/>
  <c r="Q36" i="2"/>
  <c r="L36" i="2"/>
  <c r="I36" i="2"/>
  <c r="Q46" i="2"/>
  <c r="L35" i="2"/>
  <c r="I35" i="2"/>
  <c r="L34" i="2"/>
  <c r="I34" i="2"/>
  <c r="L33" i="2"/>
  <c r="I33" i="2"/>
  <c r="L32" i="2"/>
  <c r="I32" i="2"/>
  <c r="L31" i="2"/>
  <c r="I31" i="2"/>
  <c r="L30" i="2"/>
  <c r="I30" i="2"/>
  <c r="L29" i="2"/>
  <c r="I29" i="2"/>
  <c r="L28" i="2"/>
  <c r="I28" i="2"/>
  <c r="L27" i="2"/>
  <c r="I27" i="2"/>
  <c r="L26" i="2"/>
  <c r="I26" i="2"/>
  <c r="L25" i="2"/>
  <c r="I25" i="2"/>
  <c r="L24" i="2"/>
  <c r="I24" i="2"/>
  <c r="L23" i="2"/>
  <c r="I23" i="2"/>
  <c r="L22" i="2"/>
  <c r="I22" i="2"/>
  <c r="L21" i="2"/>
  <c r="I21" i="2"/>
  <c r="L20" i="2"/>
  <c r="I20" i="2"/>
  <c r="L19" i="2"/>
  <c r="I19" i="2"/>
  <c r="L18" i="2"/>
  <c r="I18" i="2"/>
  <c r="L17" i="2"/>
  <c r="I17" i="2"/>
  <c r="L16" i="2"/>
  <c r="I16" i="2"/>
  <c r="L15" i="2"/>
  <c r="I15" i="2"/>
  <c r="L14" i="2"/>
  <c r="I14" i="2"/>
  <c r="L13" i="2"/>
  <c r="I13" i="2"/>
  <c r="L12" i="2"/>
  <c r="I12" i="2"/>
  <c r="L11" i="2"/>
  <c r="I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L10" i="2"/>
  <c r="I10" i="2"/>
  <c r="L9" i="2"/>
  <c r="I9" i="2"/>
  <c r="A9" i="2"/>
  <c r="A10" i="2" s="1"/>
  <c r="L8" i="2"/>
  <c r="I8" i="2"/>
  <c r="M39" i="4" l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Q38" i="2"/>
  <c r="L37" i="2" s="1"/>
  <c r="L38" i="2" s="1"/>
  <c r="Q48" i="2"/>
  <c r="Q68" i="2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H39" i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38" i="1"/>
  <c r="H37" i="1"/>
  <c r="I51" i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50" i="1"/>
  <c r="I49" i="1"/>
  <c r="N68" i="1"/>
  <c r="I41" i="1"/>
  <c r="I42" i="1" s="1"/>
  <c r="I43" i="1" s="1"/>
  <c r="I44" i="1" s="1"/>
  <c r="I45" i="1" s="1"/>
  <c r="I46" i="1" s="1"/>
  <c r="I47" i="1" s="1"/>
  <c r="I48" i="1" s="1"/>
  <c r="I40" i="1"/>
  <c r="I39" i="1"/>
  <c r="N48" i="1"/>
  <c r="I38" i="1"/>
  <c r="I37" i="1"/>
  <c r="N38" i="1"/>
  <c r="N66" i="1"/>
  <c r="N46" i="1"/>
  <c r="N45" i="1"/>
  <c r="I36" i="1"/>
  <c r="N35" i="1"/>
  <c r="N36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L39" i="2" l="1"/>
  <c r="L40" i="2" s="1"/>
  <c r="L41" i="2" s="1"/>
  <c r="L42" i="2" s="1"/>
  <c r="L43" i="2" s="1"/>
  <c r="L44" i="2" s="1"/>
  <c r="L45" i="2" s="1"/>
  <c r="L46" i="2" s="1"/>
  <c r="L47" i="2" s="1"/>
  <c r="L4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<sst xmlns="http://schemas.openxmlformats.org/spreadsheetml/2006/main" count="382" uniqueCount="123">
  <si>
    <t>Source: https://www.eea.europa.eu/data-and-maps/data/data-viewers/greenhouse-gases-viewer</t>
  </si>
  <si>
    <t>Date: 2020-10-08</t>
  </si>
  <si>
    <t>Total</t>
  </si>
  <si>
    <t>5-Waste</t>
  </si>
  <si>
    <t>6-Other</t>
  </si>
  <si>
    <t>Year</t>
  </si>
  <si>
    <t>1-Energy</t>
  </si>
  <si>
    <t>2-Industry</t>
  </si>
  <si>
    <t>3-Agriculture</t>
  </si>
  <si>
    <t>4-Land Use</t>
  </si>
  <si>
    <t>Total = Total excl LULCF</t>
  </si>
  <si>
    <t>Goals</t>
  </si>
  <si>
    <t>r</t>
  </si>
  <si>
    <t>e-goal</t>
  </si>
  <si>
    <t>e-start</t>
  </si>
  <si>
    <t>n</t>
  </si>
  <si>
    <t>Date: 2020-10-26</t>
  </si>
  <si>
    <t>1.A.1 - Energy Industries</t>
  </si>
  <si>
    <t>1.A.2 - Manufacturing Industries and Construction</t>
  </si>
  <si>
    <t>1.A.3 - Transport</t>
  </si>
  <si>
    <t>1.A.4 - Other Sectors</t>
  </si>
  <si>
    <t>Rapportnamn:</t>
  </si>
  <si>
    <t>Länsrapport, 2020-06-18</t>
  </si>
  <si>
    <t>Emissioner av Koldioxid (CO2)</t>
  </si>
  <si>
    <t>Enhet: ton/year</t>
  </si>
  <si>
    <t>CO2-ekv. efter ämnesnamn innebär att emissionen är uttryckt i CO2-ekvivalenter</t>
  </si>
  <si>
    <t>1990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</si>
  <si>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</si>
  <si>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</si>
  <si>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</si>
  <si>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</si>
  <si>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</si>
  <si>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</si>
  <si>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</si>
  <si>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</si>
  <si>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</si>
  <si>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</si>
  <si>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</si>
  <si>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Huvudsektor</t>
  </si>
  <si>
    <t>Undersektor</t>
  </si>
  <si>
    <t>Län</t>
  </si>
  <si>
    <t>Kommun</t>
  </si>
  <si>
    <t>CO2</t>
  </si>
  <si>
    <t>alla</t>
  </si>
  <si>
    <t>Södermanlands län</t>
  </si>
  <si>
    <t>Nyköping</t>
  </si>
  <si>
    <t>El och fjärrvärme</t>
  </si>
  <si>
    <t>Egen uppvärmning av bostäder och lokaler</t>
  </si>
  <si>
    <t>Kommersiella och offentliga lokaler</t>
  </si>
  <si>
    <t>Bostäder</t>
  </si>
  <si>
    <t>Jordbruks- och skogsbrukslokaler</t>
  </si>
  <si>
    <t>Industri (energi och processer)</t>
  </si>
  <si>
    <t>Transporter</t>
  </si>
  <si>
    <t>Personbilar</t>
  </si>
  <si>
    <t>Lätta lastbilar</t>
  </si>
  <si>
    <t>Tunga lastbilar</t>
  </si>
  <si>
    <t>Bussar</t>
  </si>
  <si>
    <t>Mopeder och motorcyklar</t>
  </si>
  <si>
    <t>Slitage från däck och bromsar</t>
  </si>
  <si>
    <t>Slitage från vägbanan</t>
  </si>
  <si>
    <t>Avdunstning från vägfordon</t>
  </si>
  <si>
    <t>Inrikes civil sjöfart (inkl. privata fritidsbåtar)</t>
  </si>
  <si>
    <t>Inrikes flygtrafik</t>
  </si>
  <si>
    <t>Järnväg</t>
  </si>
  <si>
    <t>Militär transport</t>
  </si>
  <si>
    <t>Arbetsmaskiner</t>
  </si>
  <si>
    <t>Industri- och byggsektorns arbetsmaskiner (inkl. vägarbeten)</t>
  </si>
  <si>
    <t>Fiskebåtar</t>
  </si>
  <si>
    <t>Jordbruk och skogsbruk</t>
  </si>
  <si>
    <t>Kommersiella och offentliga verksamheter</t>
  </si>
  <si>
    <t>Övrigt (flygplatser, hamnar, m.m.)</t>
  </si>
  <si>
    <t>Hushållens arbetsmaskiner</t>
  </si>
  <si>
    <t>Skotrar och fyrhjulingar</t>
  </si>
  <si>
    <t>Produktanvändning (inkl. lösningsmedel)</t>
  </si>
  <si>
    <t>Färg - hushåll</t>
  </si>
  <si>
    <t>Färg - verksamheter</t>
  </si>
  <si>
    <t>Lösningsmedelsanvändning - hushåll</t>
  </si>
  <si>
    <t>Lösningsmedelsanvändning - verksamheter</t>
  </si>
  <si>
    <t>Smörjmedel</t>
  </si>
  <si>
    <t>Paraffinvax</t>
  </si>
  <si>
    <t>Urea för katalysatorer</t>
  </si>
  <si>
    <t>Lustgas fran produktanvändning</t>
  </si>
  <si>
    <t>Användning av fluorerade gaser</t>
  </si>
  <si>
    <t>Övrig produktanvändning</t>
  </si>
  <si>
    <t>Jordbruk</t>
  </si>
  <si>
    <t>Djurs matsmältning</t>
  </si>
  <si>
    <t>Kogödsel (lagring, användning och bete)</t>
  </si>
  <si>
    <t>Svingödsel (lagring, användning och bete)</t>
  </si>
  <si>
    <t>Hästgödsel (lagring, användning och bete)</t>
  </si>
  <si>
    <t>Hönsgödsel (lagring, användning och bete)</t>
  </si>
  <si>
    <t>Fårgödsel m.m. (lagring, användning och bete)</t>
  </si>
  <si>
    <t>Användning av konstgödsel</t>
  </si>
  <si>
    <t>Skörderester som gödsel</t>
  </si>
  <si>
    <t>Kalkning av åkermark</t>
  </si>
  <si>
    <t>Odling av organogena jordar</t>
  </si>
  <si>
    <t>Odling av mineraljordar</t>
  </si>
  <si>
    <t>Indirekta utsläpp av lustgas från brukad mark</t>
  </si>
  <si>
    <t>Övriga gödselmedel m.m.</t>
  </si>
  <si>
    <t>Avfall (inkl. avlopp)</t>
  </si>
  <si>
    <t>Avfallsdeponier</t>
  </si>
  <si>
    <t>Biologisk behandling av avfall</t>
  </si>
  <si>
    <t>Behandling av avloppsvatten</t>
  </si>
  <si>
    <t>Förbränning av farligt avfall</t>
  </si>
  <si>
    <t>Oavsiktliga bränder</t>
  </si>
  <si>
    <t>Övrig avfallshantering</t>
  </si>
  <si>
    <t>Utrikes transporter</t>
  </si>
  <si>
    <t>Utrikes flyg under 1000 m höjd i svenskt luftrum</t>
  </si>
  <si>
    <t>Utrikes sjöfart inom Sveriges gränser</t>
  </si>
  <si>
    <t>Date: 2020-10-28</t>
  </si>
  <si>
    <t>Source: http://extra.lansstyrelsen.se/rus/Sv/statistik-och-data/nationell-emissionsdatabas/Pages/default.aspx</t>
  </si>
  <si>
    <t>All greenhouse gases - CO2 equivalent (Tg / year = million tonnes per year)</t>
  </si>
  <si>
    <t>All greenhouse gases - CO2 equivalent (ton / year)</t>
  </si>
  <si>
    <t>x</t>
  </si>
  <si>
    <t>(x)</t>
  </si>
  <si>
    <t>Elect/DistrHeat</t>
  </si>
  <si>
    <t>Local Heat</t>
  </si>
  <si>
    <t>Industry</t>
  </si>
  <si>
    <t>Trucks</t>
  </si>
  <si>
    <t>Pass cars</t>
  </si>
  <si>
    <t>Other vehicles</t>
  </si>
  <si>
    <t>Agriculture</t>
  </si>
  <si>
    <t>Other</t>
  </si>
  <si>
    <t>Machineries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</si>
</sst>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487B"/>
      <name val="Tahoma"/>
      <family val="2"/>
    </font>
    <font>
      <sz val="10"/>
      <name val="Arial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AE2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1BBC9"/>
      </left>
      <right style="medium">
        <color rgb="FFB1BBC9"/>
      </right>
      <top style="medium">
        <color rgb="FFB1BBC9"/>
      </top>
      <bottom style="medium">
        <color rgb="FFB1BBC9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0" fillId="0" borderId="0" xfId="50" applyFont="1">
      <alignment vertical="center"/>
    </xf>
    <xf numFmtId="0" fontId="0" fillId="0" borderId="0" xfId="48" applyFont="1">
      <alignment vertical="center"/>
    </xf>
    <xf numFmtId="0" fontId="0" fillId="0" borderId="0" xfId="47" applyFont="1">
      <alignment vertical="center"/>
    </xf>
    <xf numFmtId="0" fontId="0" fillId="0" borderId="0" xfId="45" applyFont="1">
      <alignment vertical="center"/>
    </xf>
    <xf numFmtId="0" fontId="0" fillId="0" borderId="0" xfId="44" applyFont="1">
      <alignment vertical="center"/>
    </xf>
    <xf numFmtId="0" fontId="18" fillId="33" borderId="0" xfId="0" applyFont="1" applyFill="1" applyBorder="1" applyAlignment="1">
      <alignment horizontal="right" vertical="center" wrapText="1"/>
    </xf>
    <xf numFmtId="164" fontId="0" fillId="0" borderId="0" xfId="44" applyNumberFormat="1" applyFont="1">
      <alignment vertic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51" applyFont="1">
      <alignment vertical="center"/>
    </xf>
    <xf numFmtId="0" fontId="0" fillId="0" borderId="0" xfId="53" applyFont="1">
      <alignment vertical="center"/>
    </xf>
    <xf numFmtId="0" fontId="0" fillId="0" borderId="0" xfId="52" applyFont="1">
      <alignment vertical="center"/>
    </xf>
    <xf numFmtId="0" fontId="0" fillId="0" borderId="0" xfId="56" applyFont="1">
      <alignment vertical="center"/>
    </xf>
    <xf numFmtId="0" fontId="0" fillId="0" borderId="0" xfId="55" applyFont="1">
      <alignment vertical="center"/>
    </xf>
    <xf numFmtId="0" fontId="0" fillId="0" borderId="0" xfId="54" applyFont="1">
      <alignment vertical="center"/>
    </xf>
    <xf numFmtId="0" fontId="19" fillId="0" borderId="0" xfId="57"/>
    <xf numFmtId="166" fontId="20" fillId="0" borderId="0" xfId="57" applyNumberFormat="1" applyFont="1" applyFill="1" applyBorder="1" applyAlignment="1" applyProtection="1"/>
    <xf numFmtId="166" fontId="21" fillId="0" borderId="0" xfId="57" applyNumberFormat="1" applyFont="1" applyFill="1" applyBorder="1" applyAlignment="1" applyProtection="1"/>
    <xf numFmtId="1" fontId="0" fillId="0" borderId="0" xfId="51" applyNumberFormat="1" applyFont="1">
      <alignment vertical="center"/>
    </xf>
    <xf numFmtId="1" fontId="0" fillId="0" borderId="0" xfId="0" applyNumberFormat="1" applyAlignment="1">
      <alignment vertical="center"/>
    </xf>
    <xf numFmtId="1" fontId="0" fillId="0" borderId="0" xfId="53" applyNumberFormat="1" applyFont="1">
      <alignment vertical="center"/>
    </xf>
    <xf numFmtId="1" fontId="0" fillId="0" borderId="0" xfId="52" applyNumberFormat="1" applyFont="1">
      <alignment vertical="center"/>
    </xf>
    <xf numFmtId="1" fontId="0" fillId="0" borderId="0" xfId="56" applyNumberFormat="1" applyFont="1">
      <alignment vertical="center"/>
    </xf>
    <xf numFmtId="1" fontId="0" fillId="0" borderId="0" xfId="0" applyNumberFormat="1"/>
    <xf numFmtId="1" fontId="0" fillId="0" borderId="0" xfId="55" applyNumberFormat="1" applyFont="1">
      <alignment vertical="center"/>
    </xf>
  </cellXfs>
  <cellStyles count="58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10" xfId="44" xr:uid="{E132CCDB-7EE1-4D99-A904-3188CA1334AD}"/>
    <cellStyle name="Normal 11" xfId="51" xr:uid="{382EA38C-9916-4715-BC0D-FF4168064A86}"/>
    <cellStyle name="Normal 12" xfId="53" xr:uid="{B6440937-4AE6-4993-B17E-FAC377C497BF}"/>
    <cellStyle name="Normal 13" xfId="52" xr:uid="{E6745812-C941-4324-9756-6AC9BEE4165A}"/>
    <cellStyle name="Normal 14" xfId="56" xr:uid="{4B0F1325-716A-47E6-9ABE-48663B9C0DE7}"/>
    <cellStyle name="Normal 15" xfId="55" xr:uid="{1E166F5A-B9FE-4C4C-A8D6-6032A2D9D34B}"/>
    <cellStyle name="Normal 16" xfId="54" xr:uid="{4CB220F1-E174-41C2-9791-212A8A8C1342}"/>
    <cellStyle name="Normal 17" xfId="57" xr:uid="{899FA7B7-4C0F-49D3-B3F5-99AEA1F62AD3}"/>
    <cellStyle name="Normal 2" xfId="42" xr:uid="{A9C4F8ED-66DF-4031-96B7-75367CD94E9C}"/>
    <cellStyle name="Normal 3" xfId="43" xr:uid="{990248A2-C007-43FB-A05F-E826A9C86C37}"/>
    <cellStyle name="Normal 4" xfId="50" xr:uid="{6933CB83-8B2A-42F3-A364-569011EC8B76}"/>
    <cellStyle name="Normal 5" xfId="48" xr:uid="{D9520FD5-7026-4FF2-934E-68EBF1EFCFB1}"/>
    <cellStyle name="Normal 6" xfId="47" xr:uid="{7045DBBA-22F0-4717-A851-D99E50B4C119}"/>
    <cellStyle name="Normal 7" xfId="45" xr:uid="{AE55429E-7362-411A-81EC-2C80AD33B385}"/>
    <cellStyle name="Normal 8" xfId="46" xr:uid="{85475A52-1845-4DE3-AF32-3F7287AA047B}"/>
    <cellStyle name="Normal 9" xfId="49" xr:uid="{453E51A1-236F-47ED-A36B-24AFF8C9077A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'EU27'!$B$7</c:f>
              <c:strCache>
                <c:ptCount val="1"/>
                <c:pt idx="0">
                  <c:v>1-Energy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'EU27'!$A$8:$A$36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'EU27'!$B$8:$B$36</c:f>
              <c:numCache>
                <c:formatCode>General</c:formatCode>
                <c:ptCount val="29"/>
                <c:pt idx="0">
                  <c:v>3734.3762999013502</c:v>
                </c:pt>
                <c:pt idx="1">
                  <c:v>3691.0063467049499</c:v>
                </c:pt>
                <c:pt idx="2">
                  <c:v>3574.0611759714502</c:v>
                </c:pt>
                <c:pt idx="3">
                  <c:v>3509.2829111495298</c:v>
                </c:pt>
                <c:pt idx="4">
                  <c:v>3475.1154618666901</c:v>
                </c:pt>
                <c:pt idx="5">
                  <c:v>3516.2740740576201</c:v>
                </c:pt>
                <c:pt idx="6">
                  <c:v>3607.4600121922299</c:v>
                </c:pt>
                <c:pt idx="7">
                  <c:v>3539.3081635496801</c:v>
                </c:pt>
                <c:pt idx="8">
                  <c:v>3525.0003931852002</c:v>
                </c:pt>
                <c:pt idx="9">
                  <c:v>3472.4966634918701</c:v>
                </c:pt>
                <c:pt idx="10">
                  <c:v>3455.3430771528101</c:v>
                </c:pt>
                <c:pt idx="11">
                  <c:v>3519.9816039616098</c:v>
                </c:pt>
                <c:pt idx="12">
                  <c:v>3518.67193967306</c:v>
                </c:pt>
                <c:pt idx="13">
                  <c:v>3594.6451766640498</c:v>
                </c:pt>
                <c:pt idx="14">
                  <c:v>3588.3084008943601</c:v>
                </c:pt>
                <c:pt idx="15">
                  <c:v>3570.6103438874602</c:v>
                </c:pt>
                <c:pt idx="16">
                  <c:v>3571.7232679901199</c:v>
                </c:pt>
                <c:pt idx="17">
                  <c:v>3526.72558342502</c:v>
                </c:pt>
                <c:pt idx="18">
                  <c:v>3459.0556239737398</c:v>
                </c:pt>
                <c:pt idx="19">
                  <c:v>3220.68826315869</c:v>
                </c:pt>
                <c:pt idx="20">
                  <c:v>3303.4159821343801</c:v>
                </c:pt>
                <c:pt idx="21">
                  <c:v>3194.7332899716398</c:v>
                </c:pt>
                <c:pt idx="22">
                  <c:v>3133.47057860829</c:v>
                </c:pt>
                <c:pt idx="23">
                  <c:v>3053.6441124950502</c:v>
                </c:pt>
                <c:pt idx="24">
                  <c:v>2908.36989453046</c:v>
                </c:pt>
                <c:pt idx="25">
                  <c:v>2964.4721123971299</c:v>
                </c:pt>
                <c:pt idx="26">
                  <c:v>2965.7487160390001</c:v>
                </c:pt>
                <c:pt idx="27">
                  <c:v>2983.3433471941098</c:v>
                </c:pt>
                <c:pt idx="28">
                  <c:v>2907.0823010184699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7-48F3-B33B-8E52A2C2A1F6}"/>
            </c:ext>
          </c:extLst>
        </c:ser>
        <c:ser>
          <c:idx val="2"/>
          <c:order val="2"/>
          <c:tx>
            <c:strRef>
              <c:f>'EU27'!$C$7</c:f>
              <c:strCache>
                <c:ptCount val="1"/>
                <c:pt idx="0">
                  <c:v>2-Industry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'EU27'!$A$8:$A$36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'EU27'!$C$8:$C$36</c:f>
              <c:numCache>
                <c:formatCode>General</c:formatCode>
                <c:ptCount val="29"/>
                <c:pt idx="0">
                  <c:v>448.44301276353002</c:v>
                </c:pt>
                <c:pt idx="1">
                  <c:v>415.44796801643901</c:v>
                </c:pt>
                <c:pt idx="2">
                  <c:v>401.40947405230702</c:v>
                </c:pt>
                <c:pt idx="3">
                  <c:v>396.686732228869</c:v>
                </c:pt>
                <c:pt idx="4">
                  <c:v>421.59477246336598</c:v>
                </c:pt>
                <c:pt idx="5">
                  <c:v>436.34455759418</c:v>
                </c:pt>
                <c:pt idx="6">
                  <c:v>435.33855513984003</c:v>
                </c:pt>
                <c:pt idx="7">
                  <c:v>439.51645599702101</c:v>
                </c:pt>
                <c:pt idx="8">
                  <c:v>420.07028560529602</c:v>
                </c:pt>
                <c:pt idx="9">
                  <c:v>398.46622631280297</c:v>
                </c:pt>
                <c:pt idx="10">
                  <c:v>413.03084417238898</c:v>
                </c:pt>
                <c:pt idx="11">
                  <c:v>399.57978927302901</c:v>
                </c:pt>
                <c:pt idx="12">
                  <c:v>397.839398949393</c:v>
                </c:pt>
                <c:pt idx="13">
                  <c:v>410.55778119384797</c:v>
                </c:pt>
                <c:pt idx="14">
                  <c:v>426.11915815729901</c:v>
                </c:pt>
                <c:pt idx="15">
                  <c:v>426.788892162389</c:v>
                </c:pt>
                <c:pt idx="16">
                  <c:v>425.98335842746002</c:v>
                </c:pt>
                <c:pt idx="17">
                  <c:v>434.84374130053402</c:v>
                </c:pt>
                <c:pt idx="18">
                  <c:v>411.93175565485399</c:v>
                </c:pt>
                <c:pt idx="19">
                  <c:v>343.63824680763599</c:v>
                </c:pt>
                <c:pt idx="20">
                  <c:v>358.76151311132202</c:v>
                </c:pt>
                <c:pt idx="21">
                  <c:v>357.87889163345102</c:v>
                </c:pt>
                <c:pt idx="22">
                  <c:v>344.83519387174999</c:v>
                </c:pt>
                <c:pt idx="23">
                  <c:v>340.596124229493</c:v>
                </c:pt>
                <c:pt idx="24">
                  <c:v>347.24821870347103</c:v>
                </c:pt>
                <c:pt idx="25">
                  <c:v>343.230445688526</c:v>
                </c:pt>
                <c:pt idx="26">
                  <c:v>342.847841978254</c:v>
                </c:pt>
                <c:pt idx="27">
                  <c:v>349.42074203367901</c:v>
                </c:pt>
                <c:pt idx="28">
                  <c:v>343.50828349427201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37-48F3-B33B-8E52A2C2A1F6}"/>
            </c:ext>
          </c:extLst>
        </c:ser>
        <c:ser>
          <c:idx val="3"/>
          <c:order val="3"/>
          <c:tx>
            <c:strRef>
              <c:f>'EU27'!$D$7</c:f>
              <c:strCache>
                <c:ptCount val="1"/>
                <c:pt idx="0">
                  <c:v>3-Agriculture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'EU27'!$A$8:$A$36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'EU27'!$D$8:$D$36</c:f>
              <c:numCache>
                <c:formatCode>General</c:formatCode>
                <c:ptCount val="29"/>
                <c:pt idx="0">
                  <c:v>496.84903327366101</c:v>
                </c:pt>
                <c:pt idx="1">
                  <c:v>466.11409522444302</c:v>
                </c:pt>
                <c:pt idx="2">
                  <c:v>443.59678841039198</c:v>
                </c:pt>
                <c:pt idx="3">
                  <c:v>432.25062327456197</c:v>
                </c:pt>
                <c:pt idx="4">
                  <c:v>425.38654160544598</c:v>
                </c:pt>
                <c:pt idx="5">
                  <c:v>426.39157397594897</c:v>
                </c:pt>
                <c:pt idx="6">
                  <c:v>427.68495626114998</c:v>
                </c:pt>
                <c:pt idx="7">
                  <c:v>425.52268869872898</c:v>
                </c:pt>
                <c:pt idx="8">
                  <c:v>422.77832097290701</c:v>
                </c:pt>
                <c:pt idx="9">
                  <c:v>420.90105139199699</c:v>
                </c:pt>
                <c:pt idx="10">
                  <c:v>417.78941010888701</c:v>
                </c:pt>
                <c:pt idx="11">
                  <c:v>414.706098822005</c:v>
                </c:pt>
                <c:pt idx="12">
                  <c:v>407.310875046972</c:v>
                </c:pt>
                <c:pt idx="13">
                  <c:v>402.34194512486499</c:v>
                </c:pt>
                <c:pt idx="14">
                  <c:v>403.591979885927</c:v>
                </c:pt>
                <c:pt idx="15">
                  <c:v>397.35395279706103</c:v>
                </c:pt>
                <c:pt idx="16">
                  <c:v>394.277132656535</c:v>
                </c:pt>
                <c:pt idx="17">
                  <c:v>397.579976798649</c:v>
                </c:pt>
                <c:pt idx="18">
                  <c:v>395.88713388113803</c:v>
                </c:pt>
                <c:pt idx="19">
                  <c:v>389.64705834330198</c:v>
                </c:pt>
                <c:pt idx="20">
                  <c:v>385.02018969794898</c:v>
                </c:pt>
                <c:pt idx="21">
                  <c:v>385.43298658849602</c:v>
                </c:pt>
                <c:pt idx="22">
                  <c:v>383.86502308873202</c:v>
                </c:pt>
                <c:pt idx="23">
                  <c:v>387.46008301831301</c:v>
                </c:pt>
                <c:pt idx="24">
                  <c:v>393.61954076694002</c:v>
                </c:pt>
                <c:pt idx="25">
                  <c:v>395.94321955457298</c:v>
                </c:pt>
                <c:pt idx="26">
                  <c:v>396.33015328826002</c:v>
                </c:pt>
                <c:pt idx="27">
                  <c:v>399.54099575911602</c:v>
                </c:pt>
                <c:pt idx="28">
                  <c:v>394.425688423525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37-48F3-B33B-8E52A2C2A1F6}"/>
            </c:ext>
          </c:extLst>
        </c:ser>
        <c:ser>
          <c:idx val="4"/>
          <c:order val="4"/>
          <c:tx>
            <c:strRef>
              <c:f>'EU27'!$E$7</c:f>
              <c:strCache>
                <c:ptCount val="1"/>
                <c:pt idx="0">
                  <c:v>5-Waste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'EU27'!$A$8:$A$36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'EU27'!$E$8:$E$36</c:f>
              <c:numCache>
                <c:formatCode>General</c:formatCode>
                <c:ptCount val="29"/>
                <c:pt idx="0">
                  <c:v>174.038331890926</c:v>
                </c:pt>
                <c:pt idx="1">
                  <c:v>176.99072676336701</c:v>
                </c:pt>
                <c:pt idx="2">
                  <c:v>178.86973229283601</c:v>
                </c:pt>
                <c:pt idx="3">
                  <c:v>179.29439408366801</c:v>
                </c:pt>
                <c:pt idx="4">
                  <c:v>178.52536772610301</c:v>
                </c:pt>
                <c:pt idx="5">
                  <c:v>178.30593237605001</c:v>
                </c:pt>
                <c:pt idx="6">
                  <c:v>177.46816210737501</c:v>
                </c:pt>
                <c:pt idx="7">
                  <c:v>175.113975065777</c:v>
                </c:pt>
                <c:pt idx="8">
                  <c:v>172.49321321194401</c:v>
                </c:pt>
                <c:pt idx="9">
                  <c:v>169.812083590512</c:v>
                </c:pt>
                <c:pt idx="10">
                  <c:v>169.02906595298001</c:v>
                </c:pt>
                <c:pt idx="11">
                  <c:v>167.066379708158</c:v>
                </c:pt>
                <c:pt idx="12">
                  <c:v>164.294500425352</c:v>
                </c:pt>
                <c:pt idx="13">
                  <c:v>162.27506300049399</c:v>
                </c:pt>
                <c:pt idx="14">
                  <c:v>157.98540227379101</c:v>
                </c:pt>
                <c:pt idx="15">
                  <c:v>153.80856703784599</c:v>
                </c:pt>
                <c:pt idx="16">
                  <c:v>150.718702804749</c:v>
                </c:pt>
                <c:pt idx="17">
                  <c:v>147.08465526369301</c:v>
                </c:pt>
                <c:pt idx="18">
                  <c:v>143.619463099672</c:v>
                </c:pt>
                <c:pt idx="19">
                  <c:v>141.741981206617</c:v>
                </c:pt>
                <c:pt idx="20">
                  <c:v>138.84265338114301</c:v>
                </c:pt>
                <c:pt idx="21">
                  <c:v>135.150526292526</c:v>
                </c:pt>
                <c:pt idx="22">
                  <c:v>132.465057949136</c:v>
                </c:pt>
                <c:pt idx="23">
                  <c:v>129.063240373094</c:v>
                </c:pt>
                <c:pt idx="24">
                  <c:v>125.429021613825</c:v>
                </c:pt>
                <c:pt idx="25">
                  <c:v>123.395557447474</c:v>
                </c:pt>
                <c:pt idx="26">
                  <c:v>120.820527677614</c:v>
                </c:pt>
                <c:pt idx="27">
                  <c:v>119.282292357681</c:v>
                </c:pt>
                <c:pt idx="28">
                  <c:v>117.239688913801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37-48F3-B33B-8E52A2C2A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528111"/>
        <c:axId val="125128611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'EU27'!$A$7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'EU27'!$A$8:$A$36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'EU27'!$A$8:$A$36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337-48F3-B33B-8E52A2C2A1F6}"/>
                  </c:ext>
                </c:extLst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'EU27'!$F$7</c15:sqref>
                        </c15:formulaRef>
                      </c:ext>
                    </c:extLst>
                    <c:strCache>
                      <c:ptCount val="1"/>
                      <c:pt idx="0">
                        <c:v>6-Other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'EU27'!$A$8:$A$36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'EU27'!$F$8:$F$36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4.2093743705127054</c:v>
                      </c:pt>
                      <c:pt idx="1">
                        <c:v>4.0068284705803308</c:v>
                      </c:pt>
                      <c:pt idx="2">
                        <c:v>3.7990925306448844</c:v>
                      </c:pt>
                      <c:pt idx="3">
                        <c:v>3.7045037764610242</c:v>
                      </c:pt>
                      <c:pt idx="4">
                        <c:v>3.6036432378250538</c:v>
                      </c:pt>
                      <c:pt idx="5">
                        <c:v>3.5098293535111225</c:v>
                      </c:pt>
                      <c:pt idx="6">
                        <c:v>3.4122550581350879</c:v>
                      </c:pt>
                      <c:pt idx="7">
                        <c:v>3.3036960082126825</c:v>
                      </c:pt>
                      <c:pt idx="8">
                        <c:v>3.2192164328525905</c:v>
                      </c:pt>
                      <c:pt idx="9">
                        <c:v>3.0127329852084586</c:v>
                      </c:pt>
                      <c:pt idx="10">
                        <c:v>2.8564584986233967</c:v>
                      </c:pt>
                      <c:pt idx="11">
                        <c:v>2.7461991440486599</c:v>
                      </c:pt>
                      <c:pt idx="12">
                        <c:v>2.6150193401335855</c:v>
                      </c:pt>
                      <c:pt idx="13">
                        <c:v>2.5776254206539306</c:v>
                      </c:pt>
                      <c:pt idx="14">
                        <c:v>2.4777109150936667</c:v>
                      </c:pt>
                      <c:pt idx="15">
                        <c:v>2.4941229602336534</c:v>
                      </c:pt>
                      <c:pt idx="16">
                        <c:v>2.4824021727854415</c:v>
                      </c:pt>
                      <c:pt idx="17">
                        <c:v>2.4084112897135128</c:v>
                      </c:pt>
                      <c:pt idx="18">
                        <c:v>2.309628111515849</c:v>
                      </c:pt>
                      <c:pt idx="19">
                        <c:v>2.1571000907956659</c:v>
                      </c:pt>
                      <c:pt idx="20">
                        <c:v>2.2033990933359746</c:v>
                      </c:pt>
                      <c:pt idx="21">
                        <c:v>2.0873974970268137</c:v>
                      </c:pt>
                      <c:pt idx="22">
                        <c:v>2.0089405171520411</c:v>
                      </c:pt>
                      <c:pt idx="23">
                        <c:v>1.859757152939892</c:v>
                      </c:pt>
                      <c:pt idx="24">
                        <c:v>1.7970155823036293</c:v>
                      </c:pt>
                      <c:pt idx="25">
                        <c:v>1.7883185035075257</c:v>
                      </c:pt>
                      <c:pt idx="26">
                        <c:v>1.7392070565715585</c:v>
                      </c:pt>
                      <c:pt idx="27">
                        <c:v>1.7278663088645771</c:v>
                      </c:pt>
                      <c:pt idx="28">
                        <c:v>1.6117855177221827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37-48F3-B33B-8E52A2C2A1F6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'EU27'!$G$7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'EU27'!$A$8:$A$36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'EU27'!$G$8:$G$36</c15:sqref>
                        </c15:formulaRef>
                      </c:ext>
                    </c:extLst>
                    <c:numCache>
                      <c:formatCode>General</c:formatCode>
                      <c:ptCount val="2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37-48F3-B33B-8E52A2C2A1F6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7"/>
          <c:order val="7"/>
          <c:tx>
            <c:strRef>
              <c:f>'EU27'!$H$7</c:f>
              <c:strCache>
                <c:ptCount val="1"/>
                <c:pt idx="0">
                  <c:v>4-Land Use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'EU27'!$H$8:$H$36</c:f>
              <c:numCache>
                <c:formatCode>General</c:formatCode>
                <c:ptCount val="29"/>
                <c:pt idx="0">
                  <c:v>-254.77199999999999</c:v>
                </c:pt>
                <c:pt idx="1">
                  <c:v>-280.59199999999998</c:v>
                </c:pt>
                <c:pt idx="2">
                  <c:v>-248.458</c:v>
                </c:pt>
                <c:pt idx="3">
                  <c:v>-248.78299999999999</c:v>
                </c:pt>
                <c:pt idx="4">
                  <c:v>-257.53500000000003</c:v>
                </c:pt>
                <c:pt idx="5">
                  <c:v>-280.33699999999999</c:v>
                </c:pt>
                <c:pt idx="6">
                  <c:v>-308.05799999999999</c:v>
                </c:pt>
                <c:pt idx="7">
                  <c:v>-305.23500000000001</c:v>
                </c:pt>
                <c:pt idx="8">
                  <c:v>-319.53199999999998</c:v>
                </c:pt>
                <c:pt idx="9">
                  <c:v>-329.00799999999998</c:v>
                </c:pt>
                <c:pt idx="10">
                  <c:v>-309.82499999999999</c:v>
                </c:pt>
                <c:pt idx="11">
                  <c:v>-326.35399999999998</c:v>
                </c:pt>
                <c:pt idx="12">
                  <c:v>-309.25299999999999</c:v>
                </c:pt>
                <c:pt idx="13">
                  <c:v>-287.93200000000002</c:v>
                </c:pt>
                <c:pt idx="14">
                  <c:v>-317.37599999999998</c:v>
                </c:pt>
                <c:pt idx="15">
                  <c:v>-312.62</c:v>
                </c:pt>
                <c:pt idx="16">
                  <c:v>-335.23500000000001</c:v>
                </c:pt>
                <c:pt idx="17">
                  <c:v>-299.62400000000002</c:v>
                </c:pt>
                <c:pt idx="18">
                  <c:v>-329.84</c:v>
                </c:pt>
                <c:pt idx="19">
                  <c:v>-328.952</c:v>
                </c:pt>
                <c:pt idx="20">
                  <c:v>-325.49599999999998</c:v>
                </c:pt>
                <c:pt idx="21">
                  <c:v>-319.97399999999999</c:v>
                </c:pt>
                <c:pt idx="22">
                  <c:v>-322.35500000000002</c:v>
                </c:pt>
                <c:pt idx="23">
                  <c:v>-323.89499999999998</c:v>
                </c:pt>
                <c:pt idx="24">
                  <c:v>-302.637</c:v>
                </c:pt>
                <c:pt idx="25">
                  <c:v>-293.24599999999998</c:v>
                </c:pt>
                <c:pt idx="26">
                  <c:v>-286.33199999999999</c:v>
                </c:pt>
                <c:pt idx="27">
                  <c:v>-251.58500000000001</c:v>
                </c:pt>
                <c:pt idx="28">
                  <c:v>-262.69200000000001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37-48F3-B33B-8E52A2C2A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28111"/>
        <c:axId val="1251286111"/>
      </c:lineChart>
      <c:catAx>
        <c:axId val="141352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1286111"/>
        <c:crosses val="autoZero"/>
        <c:auto val="1"/>
        <c:lblAlgn val="ctr"/>
        <c:lblOffset val="100"/>
        <c:noMultiLvlLbl val="0"/>
      </c:catAx>
      <c:valAx>
        <c:axId val="12512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1352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'EU27'!$B$7</c:f>
              <c:strCache>
                <c:ptCount val="1"/>
                <c:pt idx="0">
                  <c:v>1-Energy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'EU27'!$A$8:$A$68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'EU27'!$B$8:$B$68</c:f>
              <c:numCache>
                <c:formatCode>General</c:formatCode>
                <c:ptCount val="61"/>
                <c:pt idx="0">
                  <c:v>3734.3762999013502</c:v>
                </c:pt>
                <c:pt idx="1">
                  <c:v>3691.0063467049499</c:v>
                </c:pt>
                <c:pt idx="2">
                  <c:v>3574.0611759714502</c:v>
                </c:pt>
                <c:pt idx="3">
                  <c:v>3509.2829111495298</c:v>
                </c:pt>
                <c:pt idx="4">
                  <c:v>3475.1154618666901</c:v>
                </c:pt>
                <c:pt idx="5">
                  <c:v>3516.2740740576201</c:v>
                </c:pt>
                <c:pt idx="6">
                  <c:v>3607.4600121922299</c:v>
                </c:pt>
                <c:pt idx="7">
                  <c:v>3539.3081635496801</c:v>
                </c:pt>
                <c:pt idx="8">
                  <c:v>3525.0003931852002</c:v>
                </c:pt>
                <c:pt idx="9">
                  <c:v>3472.4966634918701</c:v>
                </c:pt>
                <c:pt idx="10">
                  <c:v>3455.3430771528101</c:v>
                </c:pt>
                <c:pt idx="11">
                  <c:v>3519.9816039616098</c:v>
                </c:pt>
                <c:pt idx="12">
                  <c:v>3518.67193967306</c:v>
                </c:pt>
                <c:pt idx="13">
                  <c:v>3594.6451766640498</c:v>
                </c:pt>
                <c:pt idx="14">
                  <c:v>3588.3084008943601</c:v>
                </c:pt>
                <c:pt idx="15">
                  <c:v>3570.6103438874602</c:v>
                </c:pt>
                <c:pt idx="16">
                  <c:v>3571.7232679901199</c:v>
                </c:pt>
                <c:pt idx="17">
                  <c:v>3526.72558342502</c:v>
                </c:pt>
                <c:pt idx="18">
                  <c:v>3459.0556239737398</c:v>
                </c:pt>
                <c:pt idx="19">
                  <c:v>3220.68826315869</c:v>
                </c:pt>
                <c:pt idx="20">
                  <c:v>3303.4159821343801</c:v>
                </c:pt>
                <c:pt idx="21">
                  <c:v>3194.7332899716398</c:v>
                </c:pt>
                <c:pt idx="22">
                  <c:v>3133.47057860829</c:v>
                </c:pt>
                <c:pt idx="23">
                  <c:v>3053.6441124950502</c:v>
                </c:pt>
                <c:pt idx="24">
                  <c:v>2908.36989453046</c:v>
                </c:pt>
                <c:pt idx="25">
                  <c:v>2964.4721123971299</c:v>
                </c:pt>
                <c:pt idx="26">
                  <c:v>2965.7487160390001</c:v>
                </c:pt>
                <c:pt idx="27">
                  <c:v>2983.3433471941098</c:v>
                </c:pt>
                <c:pt idx="28">
                  <c:v>2907.0823010184699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9-4CBC-8BE0-D186DA231FEE}"/>
            </c:ext>
          </c:extLst>
        </c:ser>
        <c:ser>
          <c:idx val="1"/>
          <c:order val="1"/>
          <c:tx>
            <c:strRef>
              <c:f>'EU27'!$C$7</c:f>
              <c:strCache>
                <c:ptCount val="1"/>
                <c:pt idx="0">
                  <c:v>2-Industry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'EU27'!$A$8:$A$68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'EU27'!$C$8:$C$68</c:f>
              <c:numCache>
                <c:formatCode>General</c:formatCode>
                <c:ptCount val="61"/>
                <c:pt idx="0">
                  <c:v>448.44301276353002</c:v>
                </c:pt>
                <c:pt idx="1">
                  <c:v>415.44796801643901</c:v>
                </c:pt>
                <c:pt idx="2">
                  <c:v>401.40947405230702</c:v>
                </c:pt>
                <c:pt idx="3">
                  <c:v>396.686732228869</c:v>
                </c:pt>
                <c:pt idx="4">
                  <c:v>421.59477246336598</c:v>
                </c:pt>
                <c:pt idx="5">
                  <c:v>436.34455759418</c:v>
                </c:pt>
                <c:pt idx="6">
                  <c:v>435.33855513984003</c:v>
                </c:pt>
                <c:pt idx="7">
                  <c:v>439.51645599702101</c:v>
                </c:pt>
                <c:pt idx="8">
                  <c:v>420.07028560529602</c:v>
                </c:pt>
                <c:pt idx="9">
                  <c:v>398.46622631280297</c:v>
                </c:pt>
                <c:pt idx="10">
                  <c:v>413.03084417238898</c:v>
                </c:pt>
                <c:pt idx="11">
                  <c:v>399.57978927302901</c:v>
                </c:pt>
                <c:pt idx="12">
                  <c:v>397.839398949393</c:v>
                </c:pt>
                <c:pt idx="13">
                  <c:v>410.55778119384797</c:v>
                </c:pt>
                <c:pt idx="14">
                  <c:v>426.11915815729901</c:v>
                </c:pt>
                <c:pt idx="15">
                  <c:v>426.788892162389</c:v>
                </c:pt>
                <c:pt idx="16">
                  <c:v>425.98335842746002</c:v>
                </c:pt>
                <c:pt idx="17">
                  <c:v>434.84374130053402</c:v>
                </c:pt>
                <c:pt idx="18">
                  <c:v>411.93175565485399</c:v>
                </c:pt>
                <c:pt idx="19">
                  <c:v>343.63824680763599</c:v>
                </c:pt>
                <c:pt idx="20">
                  <c:v>358.76151311132202</c:v>
                </c:pt>
                <c:pt idx="21">
                  <c:v>357.87889163345102</c:v>
                </c:pt>
                <c:pt idx="22">
                  <c:v>344.83519387174999</c:v>
                </c:pt>
                <c:pt idx="23">
                  <c:v>340.596124229493</c:v>
                </c:pt>
                <c:pt idx="24">
                  <c:v>347.24821870347103</c:v>
                </c:pt>
                <c:pt idx="25">
                  <c:v>343.230445688526</c:v>
                </c:pt>
                <c:pt idx="26">
                  <c:v>342.847841978254</c:v>
                </c:pt>
                <c:pt idx="27">
                  <c:v>349.42074203367901</c:v>
                </c:pt>
                <c:pt idx="28">
                  <c:v>343.50828349427201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9-4CBC-8BE0-D186DA231FEE}"/>
            </c:ext>
          </c:extLst>
        </c:ser>
        <c:ser>
          <c:idx val="2"/>
          <c:order val="2"/>
          <c:tx>
            <c:strRef>
              <c:f>'EU27'!$D$7</c:f>
              <c:strCache>
                <c:ptCount val="1"/>
                <c:pt idx="0">
                  <c:v>3-Agriculture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'EU27'!$A$8:$A$68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'EU27'!$D$8:$D$68</c:f>
              <c:numCache>
                <c:formatCode>General</c:formatCode>
                <c:ptCount val="61"/>
                <c:pt idx="0">
                  <c:v>496.84903327366101</c:v>
                </c:pt>
                <c:pt idx="1">
                  <c:v>466.11409522444302</c:v>
                </c:pt>
                <c:pt idx="2">
                  <c:v>443.59678841039198</c:v>
                </c:pt>
                <c:pt idx="3">
                  <c:v>432.25062327456197</c:v>
                </c:pt>
                <c:pt idx="4">
                  <c:v>425.38654160544598</c:v>
                </c:pt>
                <c:pt idx="5">
                  <c:v>426.39157397594897</c:v>
                </c:pt>
                <c:pt idx="6">
                  <c:v>427.68495626114998</c:v>
                </c:pt>
                <c:pt idx="7">
                  <c:v>425.52268869872898</c:v>
                </c:pt>
                <c:pt idx="8">
                  <c:v>422.77832097290701</c:v>
                </c:pt>
                <c:pt idx="9">
                  <c:v>420.90105139199699</c:v>
                </c:pt>
                <c:pt idx="10">
                  <c:v>417.78941010888701</c:v>
                </c:pt>
                <c:pt idx="11">
                  <c:v>414.706098822005</c:v>
                </c:pt>
                <c:pt idx="12">
                  <c:v>407.310875046972</c:v>
                </c:pt>
                <c:pt idx="13">
                  <c:v>402.34194512486499</c:v>
                </c:pt>
                <c:pt idx="14">
                  <c:v>403.591979885927</c:v>
                </c:pt>
                <c:pt idx="15">
                  <c:v>397.35395279706103</c:v>
                </c:pt>
                <c:pt idx="16">
                  <c:v>394.277132656535</c:v>
                </c:pt>
                <c:pt idx="17">
                  <c:v>397.579976798649</c:v>
                </c:pt>
                <c:pt idx="18">
                  <c:v>395.88713388113803</c:v>
                </c:pt>
                <c:pt idx="19">
                  <c:v>389.64705834330198</c:v>
                </c:pt>
                <c:pt idx="20">
                  <c:v>385.02018969794898</c:v>
                </c:pt>
                <c:pt idx="21">
                  <c:v>385.43298658849602</c:v>
                </c:pt>
                <c:pt idx="22">
                  <c:v>383.86502308873202</c:v>
                </c:pt>
                <c:pt idx="23">
                  <c:v>387.46008301831301</c:v>
                </c:pt>
                <c:pt idx="24">
                  <c:v>393.61954076694002</c:v>
                </c:pt>
                <c:pt idx="25">
                  <c:v>395.94321955457298</c:v>
                </c:pt>
                <c:pt idx="26">
                  <c:v>396.33015328826002</c:v>
                </c:pt>
                <c:pt idx="27">
                  <c:v>399.54099575911602</c:v>
                </c:pt>
                <c:pt idx="28">
                  <c:v>394.425688423525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9-4CBC-8BE0-D186DA231FEE}"/>
            </c:ext>
          </c:extLst>
        </c:ser>
        <c:ser>
          <c:idx val="3"/>
          <c:order val="3"/>
          <c:tx>
            <c:strRef>
              <c:f>'EU27'!$E$7</c:f>
              <c:strCache>
                <c:ptCount val="1"/>
                <c:pt idx="0">
                  <c:v>5-Waste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'EU27'!$A$8:$A$68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'EU27'!$E$8:$E$68</c:f>
              <c:numCache>
                <c:formatCode>General</c:formatCode>
                <c:ptCount val="61"/>
                <c:pt idx="0">
                  <c:v>174.038331890926</c:v>
                </c:pt>
                <c:pt idx="1">
                  <c:v>176.99072676336701</c:v>
                </c:pt>
                <c:pt idx="2">
                  <c:v>178.86973229283601</c:v>
                </c:pt>
                <c:pt idx="3">
                  <c:v>179.29439408366801</c:v>
                </c:pt>
                <c:pt idx="4">
                  <c:v>178.52536772610301</c:v>
                </c:pt>
                <c:pt idx="5">
                  <c:v>178.30593237605001</c:v>
                </c:pt>
                <c:pt idx="6">
                  <c:v>177.46816210737501</c:v>
                </c:pt>
                <c:pt idx="7">
                  <c:v>175.113975065777</c:v>
                </c:pt>
                <c:pt idx="8">
                  <c:v>172.49321321194401</c:v>
                </c:pt>
                <c:pt idx="9">
                  <c:v>169.812083590512</c:v>
                </c:pt>
                <c:pt idx="10">
                  <c:v>169.02906595298001</c:v>
                </c:pt>
                <c:pt idx="11">
                  <c:v>167.066379708158</c:v>
                </c:pt>
                <c:pt idx="12">
                  <c:v>164.294500425352</c:v>
                </c:pt>
                <c:pt idx="13">
                  <c:v>162.27506300049399</c:v>
                </c:pt>
                <c:pt idx="14">
                  <c:v>157.98540227379101</c:v>
                </c:pt>
                <c:pt idx="15">
                  <c:v>153.80856703784599</c:v>
                </c:pt>
                <c:pt idx="16">
                  <c:v>150.718702804749</c:v>
                </c:pt>
                <c:pt idx="17">
                  <c:v>147.08465526369301</c:v>
                </c:pt>
                <c:pt idx="18">
                  <c:v>143.619463099672</c:v>
                </c:pt>
                <c:pt idx="19">
                  <c:v>141.741981206617</c:v>
                </c:pt>
                <c:pt idx="20">
                  <c:v>138.84265338114301</c:v>
                </c:pt>
                <c:pt idx="21">
                  <c:v>135.150526292526</c:v>
                </c:pt>
                <c:pt idx="22">
                  <c:v>132.465057949136</c:v>
                </c:pt>
                <c:pt idx="23">
                  <c:v>129.063240373094</c:v>
                </c:pt>
                <c:pt idx="24">
                  <c:v>125.429021613825</c:v>
                </c:pt>
                <c:pt idx="25">
                  <c:v>123.395557447474</c:v>
                </c:pt>
                <c:pt idx="26">
                  <c:v>120.820527677614</c:v>
                </c:pt>
                <c:pt idx="27">
                  <c:v>119.282292357681</c:v>
                </c:pt>
                <c:pt idx="28">
                  <c:v>117.239688913801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09-4CBC-8BE0-D186DA231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917647"/>
        <c:axId val="747881631"/>
        <c:extLst>
          <c:ext xmlns:c15="http://schemas.microsoft.com/office/drawing/2012/chart" uri="{02D57815-91ED-43cb-92C2-25804820EDAC}">
            <c15:filteredArea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'EU27'!$F$7</c15:sqref>
                        </c15:formulaRef>
                      </c:ext>
                    </c:extLst>
                    <c:strCache>
                      <c:ptCount val="1"/>
                      <c:pt idx="0">
                        <c:v>6-Other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'EU27'!$A$8:$A$68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'EU27'!$F$8:$F$68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4.2093743705127054</c:v>
                      </c:pt>
                      <c:pt idx="1">
                        <c:v>4.0068284705803308</c:v>
                      </c:pt>
                      <c:pt idx="2">
                        <c:v>3.7990925306448844</c:v>
                      </c:pt>
                      <c:pt idx="3">
                        <c:v>3.7045037764610242</c:v>
                      </c:pt>
                      <c:pt idx="4">
                        <c:v>3.6036432378250538</c:v>
                      </c:pt>
                      <c:pt idx="5">
                        <c:v>3.5098293535111225</c:v>
                      </c:pt>
                      <c:pt idx="6">
                        <c:v>3.4122550581350879</c:v>
                      </c:pt>
                      <c:pt idx="7">
                        <c:v>3.3036960082126825</c:v>
                      </c:pt>
                      <c:pt idx="8">
                        <c:v>3.2192164328525905</c:v>
                      </c:pt>
                      <c:pt idx="9">
                        <c:v>3.0127329852084586</c:v>
                      </c:pt>
                      <c:pt idx="10">
                        <c:v>2.8564584986233967</c:v>
                      </c:pt>
                      <c:pt idx="11">
                        <c:v>2.7461991440486599</c:v>
                      </c:pt>
                      <c:pt idx="12">
                        <c:v>2.6150193401335855</c:v>
                      </c:pt>
                      <c:pt idx="13">
                        <c:v>2.5776254206539306</c:v>
                      </c:pt>
                      <c:pt idx="14">
                        <c:v>2.4777109150936667</c:v>
                      </c:pt>
                      <c:pt idx="15">
                        <c:v>2.4941229602336534</c:v>
                      </c:pt>
                      <c:pt idx="16">
                        <c:v>2.4824021727854415</c:v>
                      </c:pt>
                      <c:pt idx="17">
                        <c:v>2.4084112897135128</c:v>
                      </c:pt>
                      <c:pt idx="18">
                        <c:v>2.309628111515849</c:v>
                      </c:pt>
                      <c:pt idx="19">
                        <c:v>2.1571000907956659</c:v>
                      </c:pt>
                      <c:pt idx="20">
                        <c:v>2.2033990933359746</c:v>
                      </c:pt>
                      <c:pt idx="21">
                        <c:v>2.0873974970268137</c:v>
                      </c:pt>
                      <c:pt idx="22">
                        <c:v>2.0089405171520411</c:v>
                      </c:pt>
                      <c:pt idx="23">
                        <c:v>1.859757152939892</c:v>
                      </c:pt>
                      <c:pt idx="24">
                        <c:v>1.7970155823036293</c:v>
                      </c:pt>
                      <c:pt idx="25">
                        <c:v>1.7883185035075257</c:v>
                      </c:pt>
                      <c:pt idx="26">
                        <c:v>1.7392070565715585</c:v>
                      </c:pt>
                      <c:pt idx="27">
                        <c:v>1.7278663088645771</c:v>
                      </c:pt>
                      <c:pt idx="28">
                        <c:v>1.6117855177221827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509-4CBC-8BE0-D186DA231FEE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6"/>
          <c:order val="5"/>
          <c:tx>
            <c:strRef>
              <c:f>'EU27'!$H$7</c:f>
              <c:strCache>
                <c:ptCount val="1"/>
                <c:pt idx="0">
                  <c:v>4-Land Use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'EU27'!$H$8:$H$68</c:f>
              <c:numCache>
                <c:formatCode>General</c:formatCode>
                <c:ptCount val="61"/>
                <c:pt idx="0">
                  <c:v>-254.77199999999999</c:v>
                </c:pt>
                <c:pt idx="1">
                  <c:v>-280.59199999999998</c:v>
                </c:pt>
                <c:pt idx="2">
                  <c:v>-248.458</c:v>
                </c:pt>
                <c:pt idx="3">
                  <c:v>-248.78299999999999</c:v>
                </c:pt>
                <c:pt idx="4">
                  <c:v>-257.53500000000003</c:v>
                </c:pt>
                <c:pt idx="5">
                  <c:v>-280.33699999999999</c:v>
                </c:pt>
                <c:pt idx="6">
                  <c:v>-308.05799999999999</c:v>
                </c:pt>
                <c:pt idx="7">
                  <c:v>-305.23500000000001</c:v>
                </c:pt>
                <c:pt idx="8">
                  <c:v>-319.53199999999998</c:v>
                </c:pt>
                <c:pt idx="9">
                  <c:v>-329.00799999999998</c:v>
                </c:pt>
                <c:pt idx="10">
                  <c:v>-309.82499999999999</c:v>
                </c:pt>
                <c:pt idx="11">
                  <c:v>-326.35399999999998</c:v>
                </c:pt>
                <c:pt idx="12">
                  <c:v>-309.25299999999999</c:v>
                </c:pt>
                <c:pt idx="13">
                  <c:v>-287.93200000000002</c:v>
                </c:pt>
                <c:pt idx="14">
                  <c:v>-317.37599999999998</c:v>
                </c:pt>
                <c:pt idx="15">
                  <c:v>-312.62</c:v>
                </c:pt>
                <c:pt idx="16">
                  <c:v>-335.23500000000001</c:v>
                </c:pt>
                <c:pt idx="17">
                  <c:v>-299.62400000000002</c:v>
                </c:pt>
                <c:pt idx="18">
                  <c:v>-329.84</c:v>
                </c:pt>
                <c:pt idx="19">
                  <c:v>-328.952</c:v>
                </c:pt>
                <c:pt idx="20">
                  <c:v>-325.49599999999998</c:v>
                </c:pt>
                <c:pt idx="21">
                  <c:v>-319.97399999999999</c:v>
                </c:pt>
                <c:pt idx="22">
                  <c:v>-322.35500000000002</c:v>
                </c:pt>
                <c:pt idx="23">
                  <c:v>-323.89499999999998</c:v>
                </c:pt>
                <c:pt idx="24">
                  <c:v>-302.637</c:v>
                </c:pt>
                <c:pt idx="25">
                  <c:v>-293.24599999999998</c:v>
                </c:pt>
                <c:pt idx="26">
                  <c:v>-286.33199999999999</c:v>
                </c:pt>
                <c:pt idx="27">
                  <c:v>-251.58500000000001</c:v>
                </c:pt>
                <c:pt idx="28">
                  <c:v>-262.69200000000001</c:v>
                </c:pt>
                <c:pt idx="29">
                  <c:v>-262.69200000000001</c:v>
                </c:pt>
                <c:pt idx="30">
                  <c:v>-262.69200000000001</c:v>
                </c:pt>
                <c:pt idx="31">
                  <c:v>-262.69200000000001</c:v>
                </c:pt>
                <c:pt idx="32">
                  <c:v>-262.69200000000001</c:v>
                </c:pt>
                <c:pt idx="33">
                  <c:v>-262.69200000000001</c:v>
                </c:pt>
                <c:pt idx="34">
                  <c:v>-262.69200000000001</c:v>
                </c:pt>
                <c:pt idx="35">
                  <c:v>-262.69200000000001</c:v>
                </c:pt>
                <c:pt idx="36">
                  <c:v>-262.69200000000001</c:v>
                </c:pt>
                <c:pt idx="37">
                  <c:v>-262.69200000000001</c:v>
                </c:pt>
                <c:pt idx="38">
                  <c:v>-262.69200000000001</c:v>
                </c:pt>
                <c:pt idx="39">
                  <c:v>-262.69200000000001</c:v>
                </c:pt>
                <c:pt idx="40">
                  <c:v>-262.69200000000001</c:v>
                </c:pt>
                <c:pt idx="41">
                  <c:v>-262.69200000000001</c:v>
                </c:pt>
                <c:pt idx="42">
                  <c:v>-262.69200000000001</c:v>
                </c:pt>
                <c:pt idx="43">
                  <c:v>-262.69200000000001</c:v>
                </c:pt>
                <c:pt idx="44">
                  <c:v>-262.69200000000001</c:v>
                </c:pt>
                <c:pt idx="45">
                  <c:v>-262.69200000000001</c:v>
                </c:pt>
                <c:pt idx="46">
                  <c:v>-262.69200000000001</c:v>
                </c:pt>
                <c:pt idx="47">
                  <c:v>-262.69200000000001</c:v>
                </c:pt>
                <c:pt idx="48">
                  <c:v>-262.69200000000001</c:v>
                </c:pt>
                <c:pt idx="49">
                  <c:v>-262.69200000000001</c:v>
                </c:pt>
                <c:pt idx="50">
                  <c:v>-262.69200000000001</c:v>
                </c:pt>
                <c:pt idx="51">
                  <c:v>-262.69200000000001</c:v>
                </c:pt>
                <c:pt idx="52">
                  <c:v>-262.69200000000001</c:v>
                </c:pt>
                <c:pt idx="53">
                  <c:v>-262.69200000000001</c:v>
                </c:pt>
                <c:pt idx="54">
                  <c:v>-262.69200000000001</c:v>
                </c:pt>
                <c:pt idx="55">
                  <c:v>-262.69200000000001</c:v>
                </c:pt>
                <c:pt idx="56">
                  <c:v>-262.69200000000001</c:v>
                </c:pt>
                <c:pt idx="57">
                  <c:v>-262.69200000000001</c:v>
                </c:pt>
                <c:pt idx="58">
                  <c:v>-262.69200000000001</c:v>
                </c:pt>
                <c:pt idx="59">
                  <c:v>-262.69200000000001</c:v>
                </c:pt>
                <c:pt idx="60">
                  <c:v>-262.69200000000001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09-4CBC-8BE0-D186DA231FEE}"/>
            </c:ext>
          </c:extLst>
        </c:ser>
        <c:ser>
          <c:idx val="7"/>
          <c:order val="6"/>
          <c:tx>
            <c:strRef>
              <c:f>'EU27'!$I$7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'EU27'!$I$8:$I$68</c:f>
              <c:numCache>
                <c:formatCode>0.0</c:formatCode>
                <c:ptCount val="61"/>
                <c:pt idx="0">
                  <c:v>4857.9160521999802</c:v>
                </c:pt>
                <c:pt idx="1">
                  <c:v>4753.5659651797796</c:v>
                </c:pt>
                <c:pt idx="2">
                  <c:v>4601.7362632576296</c:v>
                </c:pt>
                <c:pt idx="3">
                  <c:v>4521.2191645130897</c:v>
                </c:pt>
                <c:pt idx="4">
                  <c:v>4504.2257868994302</c:v>
                </c:pt>
                <c:pt idx="5">
                  <c:v>4560.8259673573102</c:v>
                </c:pt>
                <c:pt idx="6">
                  <c:v>4651.3639407587298</c:v>
                </c:pt>
                <c:pt idx="7">
                  <c:v>4582.7649793194196</c:v>
                </c:pt>
                <c:pt idx="8">
                  <c:v>4543.5614294081997</c:v>
                </c:pt>
                <c:pt idx="9">
                  <c:v>4464.6887577723901</c:v>
                </c:pt>
                <c:pt idx="10">
                  <c:v>4458.0488558856896</c:v>
                </c:pt>
                <c:pt idx="11">
                  <c:v>4504.0800709088498</c:v>
                </c:pt>
                <c:pt idx="12">
                  <c:v>4490.73173343491</c:v>
                </c:pt>
                <c:pt idx="13">
                  <c:v>4572.3975914039102</c:v>
                </c:pt>
                <c:pt idx="14">
                  <c:v>4578.4826521264704</c:v>
                </c:pt>
                <c:pt idx="15">
                  <c:v>4551.0558788449898</c:v>
                </c:pt>
                <c:pt idx="16">
                  <c:v>4545.18486405165</c:v>
                </c:pt>
                <c:pt idx="17">
                  <c:v>4508.6423680776097</c:v>
                </c:pt>
                <c:pt idx="18">
                  <c:v>4412.8036047209198</c:v>
                </c:pt>
                <c:pt idx="19">
                  <c:v>4097.8726496070403</c:v>
                </c:pt>
                <c:pt idx="20">
                  <c:v>4188.24373741813</c:v>
                </c:pt>
                <c:pt idx="21">
                  <c:v>4075.2830919831399</c:v>
                </c:pt>
                <c:pt idx="22">
                  <c:v>3996.6447940350599</c:v>
                </c:pt>
                <c:pt idx="23">
                  <c:v>3912.6233172688899</c:v>
                </c:pt>
                <c:pt idx="24">
                  <c:v>3776.4636911970001</c:v>
                </c:pt>
                <c:pt idx="25">
                  <c:v>3828.82965359121</c:v>
                </c:pt>
                <c:pt idx="26">
                  <c:v>3827.4864460396998</c:v>
                </c:pt>
                <c:pt idx="27">
                  <c:v>3853.3152436534501</c:v>
                </c:pt>
                <c:pt idx="28">
                  <c:v>3763.8677473677899</c:v>
                </c:pt>
                <c:pt idx="29">
                  <c:v>3824.6101551186384</c:v>
                </c:pt>
                <c:pt idx="30">
                  <c:v>3886.3328417599851</c:v>
                </c:pt>
                <c:pt idx="31">
                  <c:v>3776.1228853753819</c:v>
                </c:pt>
                <c:pt idx="32">
                  <c:v>3669.0383006408288</c:v>
                </c:pt>
                <c:pt idx="33">
                  <c:v>3564.990457197769</c:v>
                </c:pt>
                <c:pt idx="34">
                  <c:v>3463.8932380976767</c:v>
                </c:pt>
                <c:pt idx="35">
                  <c:v>3365.6629685259168</c:v>
                </c:pt>
                <c:pt idx="36">
                  <c:v>3270.2183465468752</c:v>
                </c:pt>
                <c:pt idx="37">
                  <c:v>3177.4803758130452</c:v>
                </c:pt>
                <c:pt idx="38">
                  <c:v>3087.3723001823691</c:v>
                </c:pt>
                <c:pt idx="39">
                  <c:v>2999.8195401897278</c:v>
                </c:pt>
                <c:pt idx="40">
                  <c:v>2914.7496313199899</c:v>
                </c:pt>
                <c:pt idx="41">
                  <c:v>2582.9729652090418</c:v>
                </c:pt>
                <c:pt idx="42">
                  <c:v>2288.961380185297</c:v>
                </c:pt>
                <c:pt idx="43">
                  <c:v>2028.4161973626217</c:v>
                </c:pt>
                <c:pt idx="44">
                  <c:v>1797.5280427798052</c:v>
                </c:pt>
                <c:pt idx="45">
                  <c:v>1592.9211513795506</c:v>
                </c:pt>
                <c:pt idx="46">
                  <c:v>1411.6040106881276</c:v>
                </c:pt>
                <c:pt idx="47">
                  <c:v>1250.9256225677536</c:v>
                </c:pt>
                <c:pt idx="48">
                  <c:v>1108.5367435543822</c:v>
                </c:pt>
                <c:pt idx="49">
                  <c:v>982.35553708437669</c:v>
                </c:pt>
                <c:pt idx="50">
                  <c:v>870.53713541881575</c:v>
                </c:pt>
                <c:pt idx="51">
                  <c:v>771.44666623699754</c:v>
                </c:pt>
                <c:pt idx="52">
                  <c:v>683.63534952688747</c:v>
                </c:pt>
                <c:pt idx="53">
                  <c:v>605.81931529038707</c:v>
                </c:pt>
                <c:pt idx="54">
                  <c:v>536.86083236173931</c:v>
                </c:pt>
                <c:pt idx="55">
                  <c:v>475.7516738897429</c:v>
                </c:pt>
                <c:pt idx="56">
                  <c:v>421.59837627413947</c:v>
                </c:pt>
                <c:pt idx="57">
                  <c:v>373.60917603031692</c:v>
                </c:pt>
                <c:pt idx="58">
                  <c:v>331.08243358909323</c:v>
                </c:pt>
                <c:pt idx="59">
                  <c:v>293.39637477849703</c:v>
                </c:pt>
                <c:pt idx="60">
                  <c:v>260.00000000000017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09-4CBC-8BE0-D186DA231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917647"/>
        <c:axId val="747881631"/>
      </c:lineChart>
      <c:catAx>
        <c:axId val="96791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47881631"/>
        <c:crosses val="autoZero"/>
        <c:auto val="1"/>
        <c:lblAlgn val="ctr"/>
        <c:lblOffset val="100"/>
        <c:noMultiLvlLbl val="0"/>
      </c:catAx>
      <c:valAx>
        <c:axId val="7478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791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CO2 emissions - Sweden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Sweden!$B$7</c:f>
              <c:strCache>
                <c:ptCount val="1"/>
                <c:pt idx="0">
                  <c:v>1.A.1 - Energy Industries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Sweden!$B$8:$B$36</c:f>
              <c:numCache>
                <c:formatCode>General</c:formatCode>
                <c:ptCount val="29"/>
                <c:pt idx="0">
                  <c:v>9.9281368162412704</c:v>
                </c:pt>
                <c:pt idx="1">
                  <c:v>10.924019169478401</c:v>
                </c:pt>
                <c:pt idx="2">
                  <c:v>11.527811630187699</c:v>
                </c:pt>
                <c:pt idx="3">
                  <c:v>11.677651495917599</c:v>
                </c:pt>
                <c:pt idx="4">
                  <c:v>12.163220546181201</c:v>
                </c:pt>
                <c:pt idx="5">
                  <c:v>11.332378642685301</c:v>
                </c:pt>
                <c:pt idx="6">
                  <c:v>15.812504894864899</c:v>
                </c:pt>
                <c:pt idx="7">
                  <c:v>11.0823800020031</c:v>
                </c:pt>
                <c:pt idx="8">
                  <c:v>12.1605637858253</c:v>
                </c:pt>
                <c:pt idx="9">
                  <c:v>10.4241854048334</c:v>
                </c:pt>
                <c:pt idx="10">
                  <c:v>8.9278369987241497</c:v>
                </c:pt>
                <c:pt idx="11">
                  <c:v>10.466277866345401</c:v>
                </c:pt>
                <c:pt idx="12">
                  <c:v>11.4135670136736</c:v>
                </c:pt>
                <c:pt idx="13">
                  <c:v>12.551170622222999</c:v>
                </c:pt>
                <c:pt idx="14">
                  <c:v>11.6685761465243</c:v>
                </c:pt>
                <c:pt idx="15">
                  <c:v>10.8099049514523</c:v>
                </c:pt>
                <c:pt idx="16">
                  <c:v>10.849202037192001</c:v>
                </c:pt>
                <c:pt idx="17">
                  <c:v>10.320167374744299</c:v>
                </c:pt>
                <c:pt idx="18">
                  <c:v>10.2333154958664</c:v>
                </c:pt>
                <c:pt idx="19">
                  <c:v>10.625579645774801</c:v>
                </c:pt>
                <c:pt idx="20">
                  <c:v>13.101149721399</c:v>
                </c:pt>
                <c:pt idx="21">
                  <c:v>10.7441668503279</c:v>
                </c:pt>
                <c:pt idx="22">
                  <c:v>10.359893969419799</c:v>
                </c:pt>
                <c:pt idx="23">
                  <c:v>9.8636954509811403</c:v>
                </c:pt>
                <c:pt idx="24">
                  <c:v>8.9240880716153494</c:v>
                </c:pt>
                <c:pt idx="25">
                  <c:v>8.8975134675778094</c:v>
                </c:pt>
                <c:pt idx="26">
                  <c:v>9.2924791686683097</c:v>
                </c:pt>
                <c:pt idx="27">
                  <c:v>9.2346056632033093</c:v>
                </c:pt>
                <c:pt idx="28">
                  <c:v>9.4232616509648803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7-4D21-9D49-53378502F6F8}"/>
            </c:ext>
          </c:extLst>
        </c:ser>
        <c:ser>
          <c:idx val="2"/>
          <c:order val="2"/>
          <c:tx>
            <c:strRef>
              <c:f>Sweden!$C$7</c:f>
              <c:strCache>
                <c:ptCount val="1"/>
                <c:pt idx="0">
                  <c:v>1.A.2 - Manufacturing Industries and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Sweden!$C$8:$C$36</c:f>
              <c:numCache>
                <c:formatCode>General</c:formatCode>
                <c:ptCount val="29"/>
                <c:pt idx="0">
                  <c:v>10.899763871523501</c:v>
                </c:pt>
                <c:pt idx="1">
                  <c:v>10.863305339493801</c:v>
                </c:pt>
                <c:pt idx="2">
                  <c:v>9.9244243940335597</c:v>
                </c:pt>
                <c:pt idx="3">
                  <c:v>10.736977206488101</c:v>
                </c:pt>
                <c:pt idx="4">
                  <c:v>11.7736515562738</c:v>
                </c:pt>
                <c:pt idx="5">
                  <c:v>12.141471239035701</c:v>
                </c:pt>
                <c:pt idx="6">
                  <c:v>12.059920693291801</c:v>
                </c:pt>
                <c:pt idx="7">
                  <c:v>12.46673748776</c:v>
                </c:pt>
                <c:pt idx="8">
                  <c:v>11.8972464838289</c:v>
                </c:pt>
                <c:pt idx="9">
                  <c:v>11.134090283762699</c:v>
                </c:pt>
                <c:pt idx="10">
                  <c:v>11.338366175962101</c:v>
                </c:pt>
                <c:pt idx="11">
                  <c:v>11.4178875933952</c:v>
                </c:pt>
                <c:pt idx="12">
                  <c:v>11.215310665567801</c:v>
                </c:pt>
                <c:pt idx="13">
                  <c:v>11.0876142504797</c:v>
                </c:pt>
                <c:pt idx="14">
                  <c:v>10.7553715507487</c:v>
                </c:pt>
                <c:pt idx="15">
                  <c:v>10.139235755301501</c:v>
                </c:pt>
                <c:pt idx="16">
                  <c:v>10.188863031001</c:v>
                </c:pt>
                <c:pt idx="17">
                  <c:v>9.7585661773047008</c:v>
                </c:pt>
                <c:pt idx="18">
                  <c:v>9.1711196007462092</c:v>
                </c:pt>
                <c:pt idx="19">
                  <c:v>7.48893908374977</c:v>
                </c:pt>
                <c:pt idx="20">
                  <c:v>8.6655511248852193</c:v>
                </c:pt>
                <c:pt idx="21">
                  <c:v>8.0377817288873494</c:v>
                </c:pt>
                <c:pt idx="22">
                  <c:v>7.5019272986784404</c:v>
                </c:pt>
                <c:pt idx="23">
                  <c:v>7.1879404809642002</c:v>
                </c:pt>
                <c:pt idx="24">
                  <c:v>7.0210727049660004</c:v>
                </c:pt>
                <c:pt idx="25">
                  <c:v>7.1517147420718299</c:v>
                </c:pt>
                <c:pt idx="26">
                  <c:v>6.9113770970661701</c:v>
                </c:pt>
                <c:pt idx="27">
                  <c:v>6.88287944434739</c:v>
                </c:pt>
                <c:pt idx="28">
                  <c:v>6.91054815654409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C7-4D21-9D49-53378502F6F8}"/>
            </c:ext>
          </c:extLst>
        </c:ser>
        <c:ser>
          <c:idx val="3"/>
          <c:order val="3"/>
          <c:tx>
            <c:strRef>
              <c:f>Sweden!$D$7</c:f>
              <c:strCache>
                <c:ptCount val="1"/>
                <c:pt idx="0">
                  <c:v>1.A.3 - Transport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Sweden!$D$8:$D$36</c:f>
              <c:numCache>
                <c:formatCode>General</c:formatCode>
                <c:ptCount val="29"/>
                <c:pt idx="0">
                  <c:v>18.747580061922999</c:v>
                </c:pt>
                <c:pt idx="1">
                  <c:v>18.6790889505452</c:v>
                </c:pt>
                <c:pt idx="2">
                  <c:v>19.5795147682154</c:v>
                </c:pt>
                <c:pt idx="3">
                  <c:v>18.8158564125482</c:v>
                </c:pt>
                <c:pt idx="4">
                  <c:v>19.376738410533299</c:v>
                </c:pt>
                <c:pt idx="5">
                  <c:v>19.487031048376501</c:v>
                </c:pt>
                <c:pt idx="6">
                  <c:v>19.211456014575202</c:v>
                </c:pt>
                <c:pt idx="7">
                  <c:v>19.272121247103001</c:v>
                </c:pt>
                <c:pt idx="8">
                  <c:v>19.366609402334898</c:v>
                </c:pt>
                <c:pt idx="9">
                  <c:v>19.710219467771601</c:v>
                </c:pt>
                <c:pt idx="10">
                  <c:v>19.521175104704401</c:v>
                </c:pt>
                <c:pt idx="11">
                  <c:v>19.6550988001344</c:v>
                </c:pt>
                <c:pt idx="12">
                  <c:v>20.101916848277799</c:v>
                </c:pt>
                <c:pt idx="13">
                  <c:v>20.3167832120605</c:v>
                </c:pt>
                <c:pt idx="14">
                  <c:v>20.698975226515</c:v>
                </c:pt>
                <c:pt idx="15">
                  <c:v>20.897206682773199</c:v>
                </c:pt>
                <c:pt idx="16">
                  <c:v>20.842215337008401</c:v>
                </c:pt>
                <c:pt idx="17">
                  <c:v>21.1337952302089</c:v>
                </c:pt>
                <c:pt idx="18">
                  <c:v>20.631633082534702</c:v>
                </c:pt>
                <c:pt idx="19">
                  <c:v>20.204587846554102</c:v>
                </c:pt>
                <c:pt idx="20">
                  <c:v>20.3658376032934</c:v>
                </c:pt>
                <c:pt idx="21">
                  <c:v>19.975791240614001</c:v>
                </c:pt>
                <c:pt idx="22">
                  <c:v>18.836120542370399</c:v>
                </c:pt>
                <c:pt idx="23">
                  <c:v>18.3943994593544</c:v>
                </c:pt>
                <c:pt idx="24">
                  <c:v>17.995596456710398</c:v>
                </c:pt>
                <c:pt idx="25">
                  <c:v>17.948833560097299</c:v>
                </c:pt>
                <c:pt idx="26">
                  <c:v>17.2809786499955</c:v>
                </c:pt>
                <c:pt idx="27">
                  <c:v>16.855857237985301</c:v>
                </c:pt>
                <c:pt idx="28">
                  <c:v>16.47229444537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C7-4D21-9D49-53378502F6F8}"/>
            </c:ext>
          </c:extLst>
        </c:ser>
        <c:ser>
          <c:idx val="4"/>
          <c:order val="4"/>
          <c:tx>
            <c:strRef>
              <c:f>Sweden!$E$7</c:f>
              <c:strCache>
                <c:ptCount val="1"/>
                <c:pt idx="0">
                  <c:v>1.A.4 - Other Sectors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Sweden!$E$8:$E$36</c:f>
              <c:numCache>
                <c:formatCode>General</c:formatCode>
                <c:ptCount val="29"/>
                <c:pt idx="0">
                  <c:v>11.323453416748899</c:v>
                </c:pt>
                <c:pt idx="1">
                  <c:v>10.9752991778542</c:v>
                </c:pt>
                <c:pt idx="2">
                  <c:v>10.4156983460077</c:v>
                </c:pt>
                <c:pt idx="3">
                  <c:v>10.3733664184016</c:v>
                </c:pt>
                <c:pt idx="4">
                  <c:v>10.459213992077901</c:v>
                </c:pt>
                <c:pt idx="5">
                  <c:v>9.9612177378207392</c:v>
                </c:pt>
                <c:pt idx="6">
                  <c:v>10.036373765282899</c:v>
                </c:pt>
                <c:pt idx="7">
                  <c:v>9.2792758638853705</c:v>
                </c:pt>
                <c:pt idx="8">
                  <c:v>9.2119378636682701</c:v>
                </c:pt>
                <c:pt idx="9">
                  <c:v>8.6550878990945108</c:v>
                </c:pt>
                <c:pt idx="10">
                  <c:v>8.4555242379491098</c:v>
                </c:pt>
                <c:pt idx="11">
                  <c:v>7.6333412839315997</c:v>
                </c:pt>
                <c:pt idx="12">
                  <c:v>7.1721646188085799</c:v>
                </c:pt>
                <c:pt idx="13">
                  <c:v>6.9024399994451597</c:v>
                </c:pt>
                <c:pt idx="14">
                  <c:v>6.5961761171026696</c:v>
                </c:pt>
                <c:pt idx="15">
                  <c:v>5.5063278174350803</c:v>
                </c:pt>
                <c:pt idx="16">
                  <c:v>4.8841451598312204</c:v>
                </c:pt>
                <c:pt idx="17">
                  <c:v>4.6293347050892901</c:v>
                </c:pt>
                <c:pt idx="18">
                  <c:v>4.0812986003936196</c:v>
                </c:pt>
                <c:pt idx="19">
                  <c:v>3.81339048878176</c:v>
                </c:pt>
                <c:pt idx="20">
                  <c:v>4.0736976871486297</c:v>
                </c:pt>
                <c:pt idx="21">
                  <c:v>3.6933133703193302</c:v>
                </c:pt>
                <c:pt idx="22">
                  <c:v>3.4632715544913202</c:v>
                </c:pt>
                <c:pt idx="23">
                  <c:v>3.26963897335142</c:v>
                </c:pt>
                <c:pt idx="24">
                  <c:v>3.1025091794978099</c:v>
                </c:pt>
                <c:pt idx="25">
                  <c:v>2.9906254603431299</c:v>
                </c:pt>
                <c:pt idx="26">
                  <c:v>2.8193152586511601</c:v>
                </c:pt>
                <c:pt idx="27">
                  <c:v>2.7508644505751199</c:v>
                </c:pt>
                <c:pt idx="28">
                  <c:v>2.54310202133721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C7-4D21-9D49-53378502F6F8}"/>
            </c:ext>
          </c:extLst>
        </c:ser>
        <c:ser>
          <c:idx val="5"/>
          <c:order val="5"/>
          <c:tx>
            <c:strRef>
              <c:f>Sweden!$F$7</c:f>
              <c:strCache>
                <c:ptCount val="1"/>
                <c:pt idx="0">
                  <c:v>2-Industry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Sweden!$F$8:$F$36</c:f>
              <c:numCache>
                <c:formatCode>General</c:formatCode>
                <c:ptCount val="29"/>
                <c:pt idx="0">
                  <c:v>7.6114886491537197</c:v>
                </c:pt>
                <c:pt idx="1">
                  <c:v>7.3875993308164496</c:v>
                </c:pt>
                <c:pt idx="2">
                  <c:v>6.8804189294020102</c:v>
                </c:pt>
                <c:pt idx="3">
                  <c:v>7.0306327558652102</c:v>
                </c:pt>
                <c:pt idx="4">
                  <c:v>7.5094295067727002</c:v>
                </c:pt>
                <c:pt idx="5">
                  <c:v>7.9027044067468699</c:v>
                </c:pt>
                <c:pt idx="6">
                  <c:v>7.6755806285272801</c:v>
                </c:pt>
                <c:pt idx="7">
                  <c:v>7.7341581525133503</c:v>
                </c:pt>
                <c:pt idx="8">
                  <c:v>7.9413119948549902</c:v>
                </c:pt>
                <c:pt idx="9">
                  <c:v>7.8760388135377504</c:v>
                </c:pt>
                <c:pt idx="10">
                  <c:v>8.36012891418485</c:v>
                </c:pt>
                <c:pt idx="11">
                  <c:v>8.4487463621505299</c:v>
                </c:pt>
                <c:pt idx="12">
                  <c:v>8.6940161254461401</c:v>
                </c:pt>
                <c:pt idx="13">
                  <c:v>8.3355855045557092</c:v>
                </c:pt>
                <c:pt idx="14">
                  <c:v>8.9159861485439595</c:v>
                </c:pt>
                <c:pt idx="15">
                  <c:v>8.8237011808479604</c:v>
                </c:pt>
                <c:pt idx="16">
                  <c:v>8.7931135031666408</c:v>
                </c:pt>
                <c:pt idx="17">
                  <c:v>8.7138172085786891</c:v>
                </c:pt>
                <c:pt idx="18">
                  <c:v>8.3817724537935892</c:v>
                </c:pt>
                <c:pt idx="19">
                  <c:v>6.3633330517776701</c:v>
                </c:pt>
                <c:pt idx="20">
                  <c:v>8.3831841985944298</c:v>
                </c:pt>
                <c:pt idx="21">
                  <c:v>7.8849715277610404</c:v>
                </c:pt>
                <c:pt idx="22">
                  <c:v>7.5341123981160596</c:v>
                </c:pt>
                <c:pt idx="23">
                  <c:v>7.4689682501328898</c:v>
                </c:pt>
                <c:pt idx="24">
                  <c:v>7.3550224783039901</c:v>
                </c:pt>
                <c:pt idx="25">
                  <c:v>7.3139422892734496</c:v>
                </c:pt>
                <c:pt idx="26">
                  <c:v>7.8498936069413201</c:v>
                </c:pt>
                <c:pt idx="27">
                  <c:v>7.5929756846392804</c:v>
                </c:pt>
                <c:pt idx="28">
                  <c:v>7.34181972209318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1C7-4D21-9D49-53378502F6F8}"/>
            </c:ext>
          </c:extLst>
        </c:ser>
        <c:ser>
          <c:idx val="6"/>
          <c:order val="6"/>
          <c:tx>
            <c:strRef>
              <c:f>Sweden!$G$7</c:f>
              <c:strCache>
                <c:ptCount val="1"/>
                <c:pt idx="0">
                  <c:v>3-Agriculture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Sweden!$G$8:$G$36</c:f>
              <c:numCache>
                <c:formatCode>General</c:formatCode>
                <c:ptCount val="29"/>
                <c:pt idx="0">
                  <c:v>7.6410815292799299</c:v>
                </c:pt>
                <c:pt idx="1">
                  <c:v>7.3156024707753202</c:v>
                </c:pt>
                <c:pt idx="2">
                  <c:v>7.2665551774549204</c:v>
                </c:pt>
                <c:pt idx="3">
                  <c:v>7.6015055820687003</c:v>
                </c:pt>
                <c:pt idx="4">
                  <c:v>7.75087666441138</c:v>
                </c:pt>
                <c:pt idx="5">
                  <c:v>7.5795692020842003</c:v>
                </c:pt>
                <c:pt idx="6">
                  <c:v>7.6684544990935999</c:v>
                </c:pt>
                <c:pt idx="7">
                  <c:v>7.6859549818907604</c:v>
                </c:pt>
                <c:pt idx="8">
                  <c:v>7.5649078753829802</c:v>
                </c:pt>
                <c:pt idx="9">
                  <c:v>7.4345888535501903</c:v>
                </c:pt>
                <c:pt idx="10">
                  <c:v>7.4063348410204703</c:v>
                </c:pt>
                <c:pt idx="11">
                  <c:v>7.3786679092174303</c:v>
                </c:pt>
                <c:pt idx="12">
                  <c:v>7.2469708316148997</c:v>
                </c:pt>
                <c:pt idx="13">
                  <c:v>7.1593545657918503</c:v>
                </c:pt>
                <c:pt idx="14">
                  <c:v>7.1884779217037602</c:v>
                </c:pt>
                <c:pt idx="15">
                  <c:v>7.0421420041188796</c:v>
                </c:pt>
                <c:pt idx="16">
                  <c:v>6.91325257112105</c:v>
                </c:pt>
                <c:pt idx="17">
                  <c:v>6.9265880795348203</c:v>
                </c:pt>
                <c:pt idx="18">
                  <c:v>6.9636177574962002</c:v>
                </c:pt>
                <c:pt idx="19">
                  <c:v>6.7113103977824</c:v>
                </c:pt>
                <c:pt idx="20">
                  <c:v>6.8326114855419702</c:v>
                </c:pt>
                <c:pt idx="21">
                  <c:v>6.8249886622669402</c:v>
                </c:pt>
                <c:pt idx="22">
                  <c:v>6.7547235566688002</c:v>
                </c:pt>
                <c:pt idx="23">
                  <c:v>6.8297131683275198</c:v>
                </c:pt>
                <c:pt idx="24">
                  <c:v>6.8859305535056299</c:v>
                </c:pt>
                <c:pt idx="25">
                  <c:v>6.8984106768432101</c:v>
                </c:pt>
                <c:pt idx="26">
                  <c:v>6.86873028611301</c:v>
                </c:pt>
                <c:pt idx="27">
                  <c:v>7.0294527569227103</c:v>
                </c:pt>
                <c:pt idx="28">
                  <c:v>6.7901694121429701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1C7-4D21-9D49-53378502F6F8}"/>
            </c:ext>
          </c:extLst>
        </c:ser>
        <c:ser>
          <c:idx val="7"/>
          <c:order val="7"/>
          <c:tx>
            <c:strRef>
              <c:f>Sweden!$H$7</c:f>
              <c:strCache>
                <c:ptCount val="1"/>
                <c:pt idx="0">
                  <c:v>5-Waste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Sweden!$H$8:$H$36</c:f>
              <c:numCache>
                <c:formatCode>General</c:formatCode>
                <c:ptCount val="29"/>
                <c:pt idx="0">
                  <c:v>3.7423020328857102</c:v>
                </c:pt>
                <c:pt idx="1">
                  <c:v>3.8078016777739099</c:v>
                </c:pt>
                <c:pt idx="2">
                  <c:v>3.8198021696336002</c:v>
                </c:pt>
                <c:pt idx="3">
                  <c:v>3.6990455439538898</c:v>
                </c:pt>
                <c:pt idx="4">
                  <c:v>3.5680245756509898</c:v>
                </c:pt>
                <c:pt idx="5">
                  <c:v>3.5619335611429501</c:v>
                </c:pt>
                <c:pt idx="6">
                  <c:v>3.53551109583423</c:v>
                </c:pt>
                <c:pt idx="7">
                  <c:v>3.5011449090349598</c:v>
                </c:pt>
                <c:pt idx="8">
                  <c:v>3.4484214916967701</c:v>
                </c:pt>
                <c:pt idx="9">
                  <c:v>3.3176911768837898</c:v>
                </c:pt>
                <c:pt idx="10">
                  <c:v>3.22243581712224</c:v>
                </c:pt>
                <c:pt idx="11">
                  <c:v>3.1716796070073099</c:v>
                </c:pt>
                <c:pt idx="12">
                  <c:v>2.99779680589607</c:v>
                </c:pt>
                <c:pt idx="13">
                  <c:v>2.8686733169238199</c:v>
                </c:pt>
                <c:pt idx="14">
                  <c:v>2.8536735197956098</c:v>
                </c:pt>
                <c:pt idx="15">
                  <c:v>2.7161427942138601</c:v>
                </c:pt>
                <c:pt idx="16">
                  <c:v>2.6239857449239898</c:v>
                </c:pt>
                <c:pt idx="17">
                  <c:v>2.4503299561657301</c:v>
                </c:pt>
                <c:pt idx="18">
                  <c:v>2.1893113950388301</c:v>
                </c:pt>
                <c:pt idx="19">
                  <c:v>2.1001991556412301</c:v>
                </c:pt>
                <c:pt idx="20">
                  <c:v>1.9681883549822701</c:v>
                </c:pt>
                <c:pt idx="21">
                  <c:v>1.87846355713486</c:v>
                </c:pt>
                <c:pt idx="22">
                  <c:v>1.7598451936045401</c:v>
                </c:pt>
                <c:pt idx="23">
                  <c:v>1.67402615850981</c:v>
                </c:pt>
                <c:pt idx="24">
                  <c:v>1.5589656635211799</c:v>
                </c:pt>
                <c:pt idx="25">
                  <c:v>1.46328656814341</c:v>
                </c:pt>
                <c:pt idx="26">
                  <c:v>1.3842354838795501</c:v>
                </c:pt>
                <c:pt idx="27">
                  <c:v>1.32251892684914</c:v>
                </c:pt>
                <c:pt idx="28">
                  <c:v>1.2456179941430701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C7-4D21-9D49-53378502F6F8}"/>
            </c:ext>
          </c:extLst>
        </c:ser>
        <c:ser>
          <c:idx val="8"/>
          <c:order val="8"/>
          <c:tx>
            <c:strRef>
              <c:f>Sweden!$I$7</c:f>
              <c:strCache>
                <c:ptCount val="1"/>
                <c:pt idx="0">
                  <c:v>6-Other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Sweden!$I$8:$I$36</c:f>
              <c:numCache>
                <c:formatCode>General</c:formatCode>
                <c:ptCount val="29"/>
                <c:pt idx="0">
                  <c:v>2.6450966285044757</c:v>
                </c:pt>
                <c:pt idx="1">
                  <c:v>2.5797598202008203</c:v>
                </c:pt>
                <c:pt idx="2">
                  <c:v>2.4707920561738064</c:v>
                </c:pt>
                <c:pt idx="3">
                  <c:v>2.5895112133181897</c:v>
                </c:pt>
                <c:pt idx="4">
                  <c:v>2.5577253572139256</c:v>
                </c:pt>
                <c:pt idx="5">
                  <c:v>2.6120526201064393</c:v>
                </c:pt>
                <c:pt idx="6">
                  <c:v>2.5853650416058827</c:v>
                </c:pt>
                <c:pt idx="7">
                  <c:v>2.6458877588095504</c:v>
                </c:pt>
                <c:pt idx="8">
                  <c:v>2.6564497858988005</c:v>
                </c:pt>
                <c:pt idx="9">
                  <c:v>2.8096912588252536</c:v>
                </c:pt>
                <c:pt idx="10">
                  <c:v>2.8375161527500694</c:v>
                </c:pt>
                <c:pt idx="11">
                  <c:v>2.6608593677743357</c:v>
                </c:pt>
                <c:pt idx="12">
                  <c:v>2.435660094221717</c:v>
                </c:pt>
                <c:pt idx="13">
                  <c:v>2.3853550144164615</c:v>
                </c:pt>
                <c:pt idx="14">
                  <c:v>2.5752776495598084</c:v>
                </c:pt>
                <c:pt idx="15">
                  <c:v>2.6531987988929302</c:v>
                </c:pt>
                <c:pt idx="16">
                  <c:v>3.1881077530182012</c:v>
                </c:pt>
                <c:pt idx="17">
                  <c:v>3.4219627342592531</c:v>
                </c:pt>
                <c:pt idx="18">
                  <c:v>3.5919290474333465</c:v>
                </c:pt>
                <c:pt idx="19">
                  <c:v>3.3064034996058709</c:v>
                </c:pt>
                <c:pt idx="20">
                  <c:v>3.2168513152956848</c:v>
                </c:pt>
                <c:pt idx="21">
                  <c:v>3.397700698040282</c:v>
                </c:pt>
                <c:pt idx="22">
                  <c:v>3.2799990794895422</c:v>
                </c:pt>
                <c:pt idx="23">
                  <c:v>3.1907183408248159</c:v>
                </c:pt>
                <c:pt idx="24">
                  <c:v>3.3037956509619448</c:v>
                </c:pt>
                <c:pt idx="25">
                  <c:v>3.2735932461476551</c:v>
                </c:pt>
                <c:pt idx="26">
                  <c:v>3.4416718508756858</c:v>
                </c:pt>
                <c:pt idx="27">
                  <c:v>3.8369413801354497</c:v>
                </c:pt>
                <c:pt idx="28">
                  <c:v>3.8787583147376026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C7-4D21-9D49-53378502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528111"/>
        <c:axId val="125128611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Sweden!$A$7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Sweden!$A$8:$A$36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Sweden!$A$8:$A$36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1C7-4D21-9D49-53378502F6F8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10"/>
          <c:order val="10"/>
          <c:tx>
            <c:strRef>
              <c:f>Sweden!$K$7</c:f>
              <c:strCache>
                <c:ptCount val="1"/>
                <c:pt idx="0">
                  <c:v>4-Land Use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Sweden!$K$8:$K$36</c:f>
              <c:numCache>
                <c:formatCode>General</c:formatCode>
                <c:ptCount val="29"/>
                <c:pt idx="0">
                  <c:v>-34.487813557870901</c:v>
                </c:pt>
                <c:pt idx="1">
                  <c:v>-33.598593514817203</c:v>
                </c:pt>
                <c:pt idx="2">
                  <c:v>-33.442874240945201</c:v>
                </c:pt>
                <c:pt idx="3">
                  <c:v>-29.360162303271601</c:v>
                </c:pt>
                <c:pt idx="4">
                  <c:v>-31.656436670877302</c:v>
                </c:pt>
                <c:pt idx="5">
                  <c:v>-34.526657066481199</c:v>
                </c:pt>
                <c:pt idx="6">
                  <c:v>-36.931712274450497</c:v>
                </c:pt>
                <c:pt idx="7">
                  <c:v>-37.621960837615902</c:v>
                </c:pt>
                <c:pt idx="8">
                  <c:v>-38.231154434240402</c:v>
                </c:pt>
                <c:pt idx="9">
                  <c:v>-37.559168885365501</c:v>
                </c:pt>
                <c:pt idx="10">
                  <c:v>-39.732174308653398</c:v>
                </c:pt>
                <c:pt idx="11">
                  <c:v>-40.930606914478403</c:v>
                </c:pt>
                <c:pt idx="12">
                  <c:v>-40.519212957845198</c:v>
                </c:pt>
                <c:pt idx="13">
                  <c:v>-38.0628482745471</c:v>
                </c:pt>
                <c:pt idx="14">
                  <c:v>-31.870930245203802</c:v>
                </c:pt>
                <c:pt idx="15">
                  <c:v>-32.128935323590603</c:v>
                </c:pt>
                <c:pt idx="16">
                  <c:v>-42.288352764344502</c:v>
                </c:pt>
                <c:pt idx="17">
                  <c:v>-40.467414309813996</c:v>
                </c:pt>
                <c:pt idx="18">
                  <c:v>-41.402582850678399</c:v>
                </c:pt>
                <c:pt idx="19">
                  <c:v>-41.810188875122101</c:v>
                </c:pt>
                <c:pt idx="20">
                  <c:v>-45.107655380882399</c:v>
                </c:pt>
                <c:pt idx="21">
                  <c:v>-43.837901297855602</c:v>
                </c:pt>
                <c:pt idx="22">
                  <c:v>-44.449275262902603</c:v>
                </c:pt>
                <c:pt idx="23">
                  <c:v>-42.507339349368699</c:v>
                </c:pt>
                <c:pt idx="24">
                  <c:v>-41.019355094546199</c:v>
                </c:pt>
                <c:pt idx="25">
                  <c:v>-41.992695111878902</c:v>
                </c:pt>
                <c:pt idx="26">
                  <c:v>-44.788477386611</c:v>
                </c:pt>
                <c:pt idx="27">
                  <c:v>-43.0678778016877</c:v>
                </c:pt>
                <c:pt idx="28">
                  <c:v>-41.993961870588699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1C7-4D21-9D49-53378502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28111"/>
        <c:axId val="1251286111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Sweden!$J$7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Sweden!$J$8:$J$36</c15:sqref>
                        </c15:formulaRef>
                      </c:ext>
                    </c:extLst>
                    <c:numCache>
                      <c:formatCode>General</c:formatCode>
                      <c:ptCount val="2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B1C7-4D21-9D49-53378502F6F8}"/>
                  </c:ext>
                </c:extLst>
              </c15:ser>
            </c15:filteredLineSeries>
          </c:ext>
        </c:extLst>
      </c:lineChart>
      <c:catAx>
        <c:axId val="141352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1286111"/>
        <c:crosses val="autoZero"/>
        <c:auto val="1"/>
        <c:lblAlgn val="ctr"/>
        <c:lblOffset val="100"/>
        <c:noMultiLvlLbl val="0"/>
      </c:catAx>
      <c:valAx>
        <c:axId val="12512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1352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CO2 emission goals - Sweden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Sweden!$B$7</c:f>
              <c:strCache>
                <c:ptCount val="1"/>
                <c:pt idx="0">
                  <c:v>1.A.1 - Energy Industries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Sweden!$B$8:$B$68</c:f>
              <c:numCache>
                <c:formatCode>General</c:formatCode>
                <c:ptCount val="61"/>
                <c:pt idx="0">
                  <c:v>9.9281368162412704</c:v>
                </c:pt>
                <c:pt idx="1">
                  <c:v>10.924019169478401</c:v>
                </c:pt>
                <c:pt idx="2">
                  <c:v>11.527811630187699</c:v>
                </c:pt>
                <c:pt idx="3">
                  <c:v>11.677651495917599</c:v>
                </c:pt>
                <c:pt idx="4">
                  <c:v>12.163220546181201</c:v>
                </c:pt>
                <c:pt idx="5">
                  <c:v>11.332378642685301</c:v>
                </c:pt>
                <c:pt idx="6">
                  <c:v>15.812504894864899</c:v>
                </c:pt>
                <c:pt idx="7">
                  <c:v>11.0823800020031</c:v>
                </c:pt>
                <c:pt idx="8">
                  <c:v>12.1605637858253</c:v>
                </c:pt>
                <c:pt idx="9">
                  <c:v>10.4241854048334</c:v>
                </c:pt>
                <c:pt idx="10">
                  <c:v>8.9278369987241497</c:v>
                </c:pt>
                <c:pt idx="11">
                  <c:v>10.466277866345401</c:v>
                </c:pt>
                <c:pt idx="12">
                  <c:v>11.4135670136736</c:v>
                </c:pt>
                <c:pt idx="13">
                  <c:v>12.551170622222999</c:v>
                </c:pt>
                <c:pt idx="14">
                  <c:v>11.6685761465243</c:v>
                </c:pt>
                <c:pt idx="15">
                  <c:v>10.8099049514523</c:v>
                </c:pt>
                <c:pt idx="16">
                  <c:v>10.849202037192001</c:v>
                </c:pt>
                <c:pt idx="17">
                  <c:v>10.320167374744299</c:v>
                </c:pt>
                <c:pt idx="18">
                  <c:v>10.2333154958664</c:v>
                </c:pt>
                <c:pt idx="19">
                  <c:v>10.625579645774801</c:v>
                </c:pt>
                <c:pt idx="20">
                  <c:v>13.101149721399</c:v>
                </c:pt>
                <c:pt idx="21">
                  <c:v>10.7441668503279</c:v>
                </c:pt>
                <c:pt idx="22">
                  <c:v>10.359893969419799</c:v>
                </c:pt>
                <c:pt idx="23">
                  <c:v>9.8636954509811403</c:v>
                </c:pt>
                <c:pt idx="24">
                  <c:v>8.9240880716153494</c:v>
                </c:pt>
                <c:pt idx="25">
                  <c:v>8.8975134675778094</c:v>
                </c:pt>
                <c:pt idx="26">
                  <c:v>9.2924791686683097</c:v>
                </c:pt>
                <c:pt idx="27">
                  <c:v>9.2346056632033093</c:v>
                </c:pt>
                <c:pt idx="28">
                  <c:v>9.4232616509648803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2-416B-AC6F-7487CF4A43B3}"/>
            </c:ext>
          </c:extLst>
        </c:ser>
        <c:ser>
          <c:idx val="2"/>
          <c:order val="2"/>
          <c:tx>
            <c:strRef>
              <c:f>Sweden!$C$7</c:f>
              <c:strCache>
                <c:ptCount val="1"/>
                <c:pt idx="0">
                  <c:v>1.A.2 - Manufacturing Industries and Construction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Sweden!$C$8:$C$68</c:f>
              <c:numCache>
                <c:formatCode>General</c:formatCode>
                <c:ptCount val="61"/>
                <c:pt idx="0">
                  <c:v>10.899763871523501</c:v>
                </c:pt>
                <c:pt idx="1">
                  <c:v>10.863305339493801</c:v>
                </c:pt>
                <c:pt idx="2">
                  <c:v>9.9244243940335597</c:v>
                </c:pt>
                <c:pt idx="3">
                  <c:v>10.736977206488101</c:v>
                </c:pt>
                <c:pt idx="4">
                  <c:v>11.7736515562738</c:v>
                </c:pt>
                <c:pt idx="5">
                  <c:v>12.141471239035701</c:v>
                </c:pt>
                <c:pt idx="6">
                  <c:v>12.059920693291801</c:v>
                </c:pt>
                <c:pt idx="7">
                  <c:v>12.46673748776</c:v>
                </c:pt>
                <c:pt idx="8">
                  <c:v>11.8972464838289</c:v>
                </c:pt>
                <c:pt idx="9">
                  <c:v>11.134090283762699</c:v>
                </c:pt>
                <c:pt idx="10">
                  <c:v>11.338366175962101</c:v>
                </c:pt>
                <c:pt idx="11">
                  <c:v>11.4178875933952</c:v>
                </c:pt>
                <c:pt idx="12">
                  <c:v>11.215310665567801</c:v>
                </c:pt>
                <c:pt idx="13">
                  <c:v>11.0876142504797</c:v>
                </c:pt>
                <c:pt idx="14">
                  <c:v>10.7553715507487</c:v>
                </c:pt>
                <c:pt idx="15">
                  <c:v>10.139235755301501</c:v>
                </c:pt>
                <c:pt idx="16">
                  <c:v>10.188863031001</c:v>
                </c:pt>
                <c:pt idx="17">
                  <c:v>9.7585661773047008</c:v>
                </c:pt>
                <c:pt idx="18">
                  <c:v>9.1711196007462092</c:v>
                </c:pt>
                <c:pt idx="19">
                  <c:v>7.48893908374977</c:v>
                </c:pt>
                <c:pt idx="20">
                  <c:v>8.6655511248852193</c:v>
                </c:pt>
                <c:pt idx="21">
                  <c:v>8.0377817288873494</c:v>
                </c:pt>
                <c:pt idx="22">
                  <c:v>7.5019272986784404</c:v>
                </c:pt>
                <c:pt idx="23">
                  <c:v>7.1879404809642002</c:v>
                </c:pt>
                <c:pt idx="24">
                  <c:v>7.0210727049660004</c:v>
                </c:pt>
                <c:pt idx="25">
                  <c:v>7.1517147420718299</c:v>
                </c:pt>
                <c:pt idx="26">
                  <c:v>6.9113770970661701</c:v>
                </c:pt>
                <c:pt idx="27">
                  <c:v>6.88287944434739</c:v>
                </c:pt>
                <c:pt idx="28">
                  <c:v>6.91054815654409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2-416B-AC6F-7487CF4A43B3}"/>
            </c:ext>
          </c:extLst>
        </c:ser>
        <c:ser>
          <c:idx val="3"/>
          <c:order val="3"/>
          <c:tx>
            <c:strRef>
              <c:f>Sweden!$D$7</c:f>
              <c:strCache>
                <c:ptCount val="1"/>
                <c:pt idx="0">
                  <c:v>1.A.3 - Transport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Sweden!$D$8:$D$68</c:f>
              <c:numCache>
                <c:formatCode>General</c:formatCode>
                <c:ptCount val="61"/>
                <c:pt idx="0">
                  <c:v>18.747580061922999</c:v>
                </c:pt>
                <c:pt idx="1">
                  <c:v>18.6790889505452</c:v>
                </c:pt>
                <c:pt idx="2">
                  <c:v>19.5795147682154</c:v>
                </c:pt>
                <c:pt idx="3">
                  <c:v>18.8158564125482</c:v>
                </c:pt>
                <c:pt idx="4">
                  <c:v>19.376738410533299</c:v>
                </c:pt>
                <c:pt idx="5">
                  <c:v>19.487031048376501</c:v>
                </c:pt>
                <c:pt idx="6">
                  <c:v>19.211456014575202</c:v>
                </c:pt>
                <c:pt idx="7">
                  <c:v>19.272121247103001</c:v>
                </c:pt>
                <c:pt idx="8">
                  <c:v>19.366609402334898</c:v>
                </c:pt>
                <c:pt idx="9">
                  <c:v>19.710219467771601</c:v>
                </c:pt>
                <c:pt idx="10">
                  <c:v>19.521175104704401</c:v>
                </c:pt>
                <c:pt idx="11">
                  <c:v>19.6550988001344</c:v>
                </c:pt>
                <c:pt idx="12">
                  <c:v>20.101916848277799</c:v>
                </c:pt>
                <c:pt idx="13">
                  <c:v>20.3167832120605</c:v>
                </c:pt>
                <c:pt idx="14">
                  <c:v>20.698975226515</c:v>
                </c:pt>
                <c:pt idx="15">
                  <c:v>20.897206682773199</c:v>
                </c:pt>
                <c:pt idx="16">
                  <c:v>20.842215337008401</c:v>
                </c:pt>
                <c:pt idx="17">
                  <c:v>21.1337952302089</c:v>
                </c:pt>
                <c:pt idx="18">
                  <c:v>20.631633082534702</c:v>
                </c:pt>
                <c:pt idx="19">
                  <c:v>20.204587846554102</c:v>
                </c:pt>
                <c:pt idx="20">
                  <c:v>20.3658376032934</c:v>
                </c:pt>
                <c:pt idx="21">
                  <c:v>19.975791240614001</c:v>
                </c:pt>
                <c:pt idx="22">
                  <c:v>18.836120542370399</c:v>
                </c:pt>
                <c:pt idx="23">
                  <c:v>18.3943994593544</c:v>
                </c:pt>
                <c:pt idx="24">
                  <c:v>17.995596456710398</c:v>
                </c:pt>
                <c:pt idx="25">
                  <c:v>17.948833560097299</c:v>
                </c:pt>
                <c:pt idx="26">
                  <c:v>17.2809786499955</c:v>
                </c:pt>
                <c:pt idx="27">
                  <c:v>16.855857237985301</c:v>
                </c:pt>
                <c:pt idx="28">
                  <c:v>16.47229444537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82-416B-AC6F-7487CF4A43B3}"/>
            </c:ext>
          </c:extLst>
        </c:ser>
        <c:ser>
          <c:idx val="4"/>
          <c:order val="4"/>
          <c:tx>
            <c:strRef>
              <c:f>Sweden!$E$7</c:f>
              <c:strCache>
                <c:ptCount val="1"/>
                <c:pt idx="0">
                  <c:v>1.A.4 - Other Sectors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Sweden!$E$8:$E$68</c:f>
              <c:numCache>
                <c:formatCode>General</c:formatCode>
                <c:ptCount val="61"/>
                <c:pt idx="0">
                  <c:v>11.323453416748899</c:v>
                </c:pt>
                <c:pt idx="1">
                  <c:v>10.9752991778542</c:v>
                </c:pt>
                <c:pt idx="2">
                  <c:v>10.4156983460077</c:v>
                </c:pt>
                <c:pt idx="3">
                  <c:v>10.3733664184016</c:v>
                </c:pt>
                <c:pt idx="4">
                  <c:v>10.459213992077901</c:v>
                </c:pt>
                <c:pt idx="5">
                  <c:v>9.9612177378207392</c:v>
                </c:pt>
                <c:pt idx="6">
                  <c:v>10.036373765282899</c:v>
                </c:pt>
                <c:pt idx="7">
                  <c:v>9.2792758638853705</c:v>
                </c:pt>
                <c:pt idx="8">
                  <c:v>9.2119378636682701</c:v>
                </c:pt>
                <c:pt idx="9">
                  <c:v>8.6550878990945108</c:v>
                </c:pt>
                <c:pt idx="10">
                  <c:v>8.4555242379491098</c:v>
                </c:pt>
                <c:pt idx="11">
                  <c:v>7.6333412839315997</c:v>
                </c:pt>
                <c:pt idx="12">
                  <c:v>7.1721646188085799</c:v>
                </c:pt>
                <c:pt idx="13">
                  <c:v>6.9024399994451597</c:v>
                </c:pt>
                <c:pt idx="14">
                  <c:v>6.5961761171026696</c:v>
                </c:pt>
                <c:pt idx="15">
                  <c:v>5.5063278174350803</c:v>
                </c:pt>
                <c:pt idx="16">
                  <c:v>4.8841451598312204</c:v>
                </c:pt>
                <c:pt idx="17">
                  <c:v>4.6293347050892901</c:v>
                </c:pt>
                <c:pt idx="18">
                  <c:v>4.0812986003936196</c:v>
                </c:pt>
                <c:pt idx="19">
                  <c:v>3.81339048878176</c:v>
                </c:pt>
                <c:pt idx="20">
                  <c:v>4.0736976871486297</c:v>
                </c:pt>
                <c:pt idx="21">
                  <c:v>3.6933133703193302</c:v>
                </c:pt>
                <c:pt idx="22">
                  <c:v>3.4632715544913202</c:v>
                </c:pt>
                <c:pt idx="23">
                  <c:v>3.26963897335142</c:v>
                </c:pt>
                <c:pt idx="24">
                  <c:v>3.1025091794978099</c:v>
                </c:pt>
                <c:pt idx="25">
                  <c:v>2.9906254603431299</c:v>
                </c:pt>
                <c:pt idx="26">
                  <c:v>2.8193152586511601</c:v>
                </c:pt>
                <c:pt idx="27">
                  <c:v>2.7508644505751199</c:v>
                </c:pt>
                <c:pt idx="28">
                  <c:v>2.54310202133721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5A82-416B-AC6F-7487CF4A43B3}"/>
            </c:ext>
          </c:extLst>
        </c:ser>
        <c:ser>
          <c:idx val="6"/>
          <c:order val="5"/>
          <c:tx>
            <c:strRef>
              <c:f>Sweden!$F$7</c:f>
              <c:strCache>
                <c:ptCount val="1"/>
                <c:pt idx="0">
                  <c:v>2-Industry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Sweden!$F$8:$F$68</c:f>
              <c:numCache>
                <c:formatCode>General</c:formatCode>
                <c:ptCount val="61"/>
                <c:pt idx="0">
                  <c:v>7.6114886491537197</c:v>
                </c:pt>
                <c:pt idx="1">
                  <c:v>7.3875993308164496</c:v>
                </c:pt>
                <c:pt idx="2">
                  <c:v>6.8804189294020102</c:v>
                </c:pt>
                <c:pt idx="3">
                  <c:v>7.0306327558652102</c:v>
                </c:pt>
                <c:pt idx="4">
                  <c:v>7.5094295067727002</c:v>
                </c:pt>
                <c:pt idx="5">
                  <c:v>7.9027044067468699</c:v>
                </c:pt>
                <c:pt idx="6">
                  <c:v>7.6755806285272801</c:v>
                </c:pt>
                <c:pt idx="7">
                  <c:v>7.7341581525133503</c:v>
                </c:pt>
                <c:pt idx="8">
                  <c:v>7.9413119948549902</c:v>
                </c:pt>
                <c:pt idx="9">
                  <c:v>7.8760388135377504</c:v>
                </c:pt>
                <c:pt idx="10">
                  <c:v>8.36012891418485</c:v>
                </c:pt>
                <c:pt idx="11">
                  <c:v>8.4487463621505299</c:v>
                </c:pt>
                <c:pt idx="12">
                  <c:v>8.6940161254461401</c:v>
                </c:pt>
                <c:pt idx="13">
                  <c:v>8.3355855045557092</c:v>
                </c:pt>
                <c:pt idx="14">
                  <c:v>8.9159861485439595</c:v>
                </c:pt>
                <c:pt idx="15">
                  <c:v>8.8237011808479604</c:v>
                </c:pt>
                <c:pt idx="16">
                  <c:v>8.7931135031666408</c:v>
                </c:pt>
                <c:pt idx="17">
                  <c:v>8.7138172085786891</c:v>
                </c:pt>
                <c:pt idx="18">
                  <c:v>8.3817724537935892</c:v>
                </c:pt>
                <c:pt idx="19">
                  <c:v>6.3633330517776701</c:v>
                </c:pt>
                <c:pt idx="20">
                  <c:v>8.3831841985944298</c:v>
                </c:pt>
                <c:pt idx="21">
                  <c:v>7.8849715277610404</c:v>
                </c:pt>
                <c:pt idx="22">
                  <c:v>7.5341123981160596</c:v>
                </c:pt>
                <c:pt idx="23">
                  <c:v>7.4689682501328898</c:v>
                </c:pt>
                <c:pt idx="24">
                  <c:v>7.3550224783039901</c:v>
                </c:pt>
                <c:pt idx="25">
                  <c:v>7.3139422892734496</c:v>
                </c:pt>
                <c:pt idx="26">
                  <c:v>7.8498936069413201</c:v>
                </c:pt>
                <c:pt idx="27">
                  <c:v>7.5929756846392804</c:v>
                </c:pt>
                <c:pt idx="28">
                  <c:v>7.34181972209318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82-416B-AC6F-7487CF4A43B3}"/>
            </c:ext>
          </c:extLst>
        </c:ser>
        <c:ser>
          <c:idx val="7"/>
          <c:order val="6"/>
          <c:tx>
            <c:strRef>
              <c:f>Sweden!$G$7</c:f>
              <c:strCache>
                <c:ptCount val="1"/>
                <c:pt idx="0">
                  <c:v>3-Agriculture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Sweden!$G$8:$G$68</c:f>
              <c:numCache>
                <c:formatCode>General</c:formatCode>
                <c:ptCount val="61"/>
                <c:pt idx="0">
                  <c:v>7.6410815292799299</c:v>
                </c:pt>
                <c:pt idx="1">
                  <c:v>7.3156024707753202</c:v>
                </c:pt>
                <c:pt idx="2">
                  <c:v>7.2665551774549204</c:v>
                </c:pt>
                <c:pt idx="3">
                  <c:v>7.6015055820687003</c:v>
                </c:pt>
                <c:pt idx="4">
                  <c:v>7.75087666441138</c:v>
                </c:pt>
                <c:pt idx="5">
                  <c:v>7.5795692020842003</c:v>
                </c:pt>
                <c:pt idx="6">
                  <c:v>7.6684544990935999</c:v>
                </c:pt>
                <c:pt idx="7">
                  <c:v>7.6859549818907604</c:v>
                </c:pt>
                <c:pt idx="8">
                  <c:v>7.5649078753829802</c:v>
                </c:pt>
                <c:pt idx="9">
                  <c:v>7.4345888535501903</c:v>
                </c:pt>
                <c:pt idx="10">
                  <c:v>7.4063348410204703</c:v>
                </c:pt>
                <c:pt idx="11">
                  <c:v>7.3786679092174303</c:v>
                </c:pt>
                <c:pt idx="12">
                  <c:v>7.2469708316148997</c:v>
                </c:pt>
                <c:pt idx="13">
                  <c:v>7.1593545657918503</c:v>
                </c:pt>
                <c:pt idx="14">
                  <c:v>7.1884779217037602</c:v>
                </c:pt>
                <c:pt idx="15">
                  <c:v>7.0421420041188796</c:v>
                </c:pt>
                <c:pt idx="16">
                  <c:v>6.91325257112105</c:v>
                </c:pt>
                <c:pt idx="17">
                  <c:v>6.9265880795348203</c:v>
                </c:pt>
                <c:pt idx="18">
                  <c:v>6.9636177574962002</c:v>
                </c:pt>
                <c:pt idx="19">
                  <c:v>6.7113103977824</c:v>
                </c:pt>
                <c:pt idx="20">
                  <c:v>6.8326114855419702</c:v>
                </c:pt>
                <c:pt idx="21">
                  <c:v>6.8249886622669402</c:v>
                </c:pt>
                <c:pt idx="22">
                  <c:v>6.7547235566688002</c:v>
                </c:pt>
                <c:pt idx="23">
                  <c:v>6.8297131683275198</c:v>
                </c:pt>
                <c:pt idx="24">
                  <c:v>6.8859305535056299</c:v>
                </c:pt>
                <c:pt idx="25">
                  <c:v>6.8984106768432101</c:v>
                </c:pt>
                <c:pt idx="26">
                  <c:v>6.86873028611301</c:v>
                </c:pt>
                <c:pt idx="27">
                  <c:v>7.0294527569227103</c:v>
                </c:pt>
                <c:pt idx="28">
                  <c:v>6.7901694121429701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82-416B-AC6F-7487CF4A43B3}"/>
            </c:ext>
          </c:extLst>
        </c:ser>
        <c:ser>
          <c:idx val="5"/>
          <c:order val="7"/>
          <c:tx>
            <c:strRef>
              <c:f>Sweden!$H$7</c:f>
              <c:strCache>
                <c:ptCount val="1"/>
                <c:pt idx="0">
                  <c:v>5-Waste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Sweden!$H$8:$H$68</c:f>
              <c:numCache>
                <c:formatCode>General</c:formatCode>
                <c:ptCount val="61"/>
                <c:pt idx="0">
                  <c:v>3.7423020328857102</c:v>
                </c:pt>
                <c:pt idx="1">
                  <c:v>3.8078016777739099</c:v>
                </c:pt>
                <c:pt idx="2">
                  <c:v>3.8198021696336002</c:v>
                </c:pt>
                <c:pt idx="3">
                  <c:v>3.6990455439538898</c:v>
                </c:pt>
                <c:pt idx="4">
                  <c:v>3.5680245756509898</c:v>
                </c:pt>
                <c:pt idx="5">
                  <c:v>3.5619335611429501</c:v>
                </c:pt>
                <c:pt idx="6">
                  <c:v>3.53551109583423</c:v>
                </c:pt>
                <c:pt idx="7">
                  <c:v>3.5011449090349598</c:v>
                </c:pt>
                <c:pt idx="8">
                  <c:v>3.4484214916967701</c:v>
                </c:pt>
                <c:pt idx="9">
                  <c:v>3.3176911768837898</c:v>
                </c:pt>
                <c:pt idx="10">
                  <c:v>3.22243581712224</c:v>
                </c:pt>
                <c:pt idx="11">
                  <c:v>3.1716796070073099</c:v>
                </c:pt>
                <c:pt idx="12">
                  <c:v>2.99779680589607</c:v>
                </c:pt>
                <c:pt idx="13">
                  <c:v>2.8686733169238199</c:v>
                </c:pt>
                <c:pt idx="14">
                  <c:v>2.8536735197956098</c:v>
                </c:pt>
                <c:pt idx="15">
                  <c:v>2.7161427942138601</c:v>
                </c:pt>
                <c:pt idx="16">
                  <c:v>2.6239857449239898</c:v>
                </c:pt>
                <c:pt idx="17">
                  <c:v>2.4503299561657301</c:v>
                </c:pt>
                <c:pt idx="18">
                  <c:v>2.1893113950388301</c:v>
                </c:pt>
                <c:pt idx="19">
                  <c:v>2.1001991556412301</c:v>
                </c:pt>
                <c:pt idx="20">
                  <c:v>1.9681883549822701</c:v>
                </c:pt>
                <c:pt idx="21">
                  <c:v>1.87846355713486</c:v>
                </c:pt>
                <c:pt idx="22">
                  <c:v>1.7598451936045401</c:v>
                </c:pt>
                <c:pt idx="23">
                  <c:v>1.67402615850981</c:v>
                </c:pt>
                <c:pt idx="24">
                  <c:v>1.5589656635211799</c:v>
                </c:pt>
                <c:pt idx="25">
                  <c:v>1.46328656814341</c:v>
                </c:pt>
                <c:pt idx="26">
                  <c:v>1.3842354838795501</c:v>
                </c:pt>
                <c:pt idx="27">
                  <c:v>1.32251892684914</c:v>
                </c:pt>
                <c:pt idx="28">
                  <c:v>1.2456179941430701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82-416B-AC6F-7487CF4A43B3}"/>
            </c:ext>
          </c:extLst>
        </c:ser>
        <c:ser>
          <c:idx val="8"/>
          <c:order val="8"/>
          <c:tx>
            <c:strRef>
              <c:f>Sweden!$I$7</c:f>
              <c:strCache>
                <c:ptCount val="1"/>
                <c:pt idx="0">
                  <c:v>6-Other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Sweden!$I$8:$I$68</c:f>
              <c:numCache>
                <c:formatCode>General</c:formatCode>
                <c:ptCount val="61"/>
                <c:pt idx="0">
                  <c:v>2.6450966285044757</c:v>
                </c:pt>
                <c:pt idx="1">
                  <c:v>2.5797598202008203</c:v>
                </c:pt>
                <c:pt idx="2">
                  <c:v>2.4707920561738064</c:v>
                </c:pt>
                <c:pt idx="3">
                  <c:v>2.5895112133181897</c:v>
                </c:pt>
                <c:pt idx="4">
                  <c:v>2.5577253572139256</c:v>
                </c:pt>
                <c:pt idx="5">
                  <c:v>2.6120526201064393</c:v>
                </c:pt>
                <c:pt idx="6">
                  <c:v>2.5853650416058827</c:v>
                </c:pt>
                <c:pt idx="7">
                  <c:v>2.6458877588095504</c:v>
                </c:pt>
                <c:pt idx="8">
                  <c:v>2.6564497858988005</c:v>
                </c:pt>
                <c:pt idx="9">
                  <c:v>2.8096912588252536</c:v>
                </c:pt>
                <c:pt idx="10">
                  <c:v>2.8375161527500694</c:v>
                </c:pt>
                <c:pt idx="11">
                  <c:v>2.6608593677743357</c:v>
                </c:pt>
                <c:pt idx="12">
                  <c:v>2.435660094221717</c:v>
                </c:pt>
                <c:pt idx="13">
                  <c:v>2.3853550144164615</c:v>
                </c:pt>
                <c:pt idx="14">
                  <c:v>2.5752776495598084</c:v>
                </c:pt>
                <c:pt idx="15">
                  <c:v>2.6531987988929302</c:v>
                </c:pt>
                <c:pt idx="16">
                  <c:v>3.1881077530182012</c:v>
                </c:pt>
                <c:pt idx="17">
                  <c:v>3.4219627342592531</c:v>
                </c:pt>
                <c:pt idx="18">
                  <c:v>3.5919290474333465</c:v>
                </c:pt>
                <c:pt idx="19">
                  <c:v>3.3064034996058709</c:v>
                </c:pt>
                <c:pt idx="20">
                  <c:v>3.2168513152956848</c:v>
                </c:pt>
                <c:pt idx="21">
                  <c:v>3.397700698040282</c:v>
                </c:pt>
                <c:pt idx="22">
                  <c:v>3.2799990794895422</c:v>
                </c:pt>
                <c:pt idx="23">
                  <c:v>3.1907183408248159</c:v>
                </c:pt>
                <c:pt idx="24">
                  <c:v>3.3037956509619448</c:v>
                </c:pt>
                <c:pt idx="25">
                  <c:v>3.2735932461476551</c:v>
                </c:pt>
                <c:pt idx="26">
                  <c:v>3.4416718508756858</c:v>
                </c:pt>
                <c:pt idx="27">
                  <c:v>3.8369413801354497</c:v>
                </c:pt>
                <c:pt idx="28">
                  <c:v>3.8787583147376026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82-416B-AC6F-7487CF4A4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917647"/>
        <c:axId val="74788163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Sweden!$A$7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Sweden!$A$8:$A$68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A82-416B-AC6F-7487CF4A43B3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10"/>
          <c:order val="10"/>
          <c:tx>
            <c:strRef>
              <c:f>Sweden!$K$7</c:f>
              <c:strCache>
                <c:ptCount val="1"/>
                <c:pt idx="0">
                  <c:v>4-Land Use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Sweden!$K$8:$K$68</c:f>
              <c:numCache>
                <c:formatCode>General</c:formatCode>
                <c:ptCount val="61"/>
                <c:pt idx="0">
                  <c:v>-34.487813557870901</c:v>
                </c:pt>
                <c:pt idx="1">
                  <c:v>-33.598593514817203</c:v>
                </c:pt>
                <c:pt idx="2">
                  <c:v>-33.442874240945201</c:v>
                </c:pt>
                <c:pt idx="3">
                  <c:v>-29.360162303271601</c:v>
                </c:pt>
                <c:pt idx="4">
                  <c:v>-31.656436670877302</c:v>
                </c:pt>
                <c:pt idx="5">
                  <c:v>-34.526657066481199</c:v>
                </c:pt>
                <c:pt idx="6">
                  <c:v>-36.931712274450497</c:v>
                </c:pt>
                <c:pt idx="7">
                  <c:v>-37.621960837615902</c:v>
                </c:pt>
                <c:pt idx="8">
                  <c:v>-38.231154434240402</c:v>
                </c:pt>
                <c:pt idx="9">
                  <c:v>-37.559168885365501</c:v>
                </c:pt>
                <c:pt idx="10">
                  <c:v>-39.732174308653398</c:v>
                </c:pt>
                <c:pt idx="11">
                  <c:v>-40.930606914478403</c:v>
                </c:pt>
                <c:pt idx="12">
                  <c:v>-40.519212957845198</c:v>
                </c:pt>
                <c:pt idx="13">
                  <c:v>-38.0628482745471</c:v>
                </c:pt>
                <c:pt idx="14">
                  <c:v>-31.870930245203802</c:v>
                </c:pt>
                <c:pt idx="15">
                  <c:v>-32.128935323590603</c:v>
                </c:pt>
                <c:pt idx="16">
                  <c:v>-42.288352764344502</c:v>
                </c:pt>
                <c:pt idx="17">
                  <c:v>-40.467414309813996</c:v>
                </c:pt>
                <c:pt idx="18">
                  <c:v>-41.402582850678399</c:v>
                </c:pt>
                <c:pt idx="19">
                  <c:v>-41.810188875122101</c:v>
                </c:pt>
                <c:pt idx="20">
                  <c:v>-45.107655380882399</c:v>
                </c:pt>
                <c:pt idx="21">
                  <c:v>-43.837901297855602</c:v>
                </c:pt>
                <c:pt idx="22">
                  <c:v>-44.449275262902603</c:v>
                </c:pt>
                <c:pt idx="23">
                  <c:v>-42.507339349368699</c:v>
                </c:pt>
                <c:pt idx="24">
                  <c:v>-41.019355094546199</c:v>
                </c:pt>
                <c:pt idx="25">
                  <c:v>-41.992695111878902</c:v>
                </c:pt>
                <c:pt idx="26">
                  <c:v>-44.788477386611</c:v>
                </c:pt>
                <c:pt idx="27">
                  <c:v>-43.0678778016877</c:v>
                </c:pt>
                <c:pt idx="28">
                  <c:v>-41.993961870588699</c:v>
                </c:pt>
                <c:pt idx="29">
                  <c:v>-41.993961870588699</c:v>
                </c:pt>
                <c:pt idx="30">
                  <c:v>-41.993961870588699</c:v>
                </c:pt>
                <c:pt idx="31">
                  <c:v>-41.993961870588699</c:v>
                </c:pt>
                <c:pt idx="32">
                  <c:v>-41.993961870588699</c:v>
                </c:pt>
                <c:pt idx="33">
                  <c:v>-41.993961870588699</c:v>
                </c:pt>
                <c:pt idx="34">
                  <c:v>-41.993961870588699</c:v>
                </c:pt>
                <c:pt idx="35">
                  <c:v>-41.993961870588699</c:v>
                </c:pt>
                <c:pt idx="36">
                  <c:v>-41.993961870588699</c:v>
                </c:pt>
                <c:pt idx="37">
                  <c:v>-41.993961870588699</c:v>
                </c:pt>
                <c:pt idx="38">
                  <c:v>-41.993961870588699</c:v>
                </c:pt>
                <c:pt idx="39">
                  <c:v>-41.993961870588699</c:v>
                </c:pt>
                <c:pt idx="40">
                  <c:v>-41.993961870588699</c:v>
                </c:pt>
                <c:pt idx="41">
                  <c:v>-41.993961870588699</c:v>
                </c:pt>
                <c:pt idx="42">
                  <c:v>-41.993961870588699</c:v>
                </c:pt>
                <c:pt idx="43">
                  <c:v>-41.993961870588699</c:v>
                </c:pt>
                <c:pt idx="44">
                  <c:v>-41.993961870588699</c:v>
                </c:pt>
                <c:pt idx="45">
                  <c:v>-41.993961870588699</c:v>
                </c:pt>
                <c:pt idx="46">
                  <c:v>-41.993961870588699</c:v>
                </c:pt>
                <c:pt idx="47">
                  <c:v>-41.993961870588699</c:v>
                </c:pt>
                <c:pt idx="48">
                  <c:v>-41.993961870588699</c:v>
                </c:pt>
                <c:pt idx="49">
                  <c:v>-41.993961870588699</c:v>
                </c:pt>
                <c:pt idx="50">
                  <c:v>-41.993961870588699</c:v>
                </c:pt>
                <c:pt idx="51">
                  <c:v>-41.993961870588699</c:v>
                </c:pt>
                <c:pt idx="52">
                  <c:v>-41.993961870588699</c:v>
                </c:pt>
                <c:pt idx="53">
                  <c:v>-41.993961870588699</c:v>
                </c:pt>
                <c:pt idx="54">
                  <c:v>-41.993961870588699</c:v>
                </c:pt>
                <c:pt idx="55">
                  <c:v>-41.993961870588699</c:v>
                </c:pt>
                <c:pt idx="56">
                  <c:v>-41.993961870588699</c:v>
                </c:pt>
                <c:pt idx="57">
                  <c:v>-41.993961870588699</c:v>
                </c:pt>
                <c:pt idx="58">
                  <c:v>-41.993961870588699</c:v>
                </c:pt>
                <c:pt idx="59">
                  <c:v>-41.993961870588699</c:v>
                </c:pt>
                <c:pt idx="60">
                  <c:v>-41.993961870588699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82-416B-AC6F-7487CF4A43B3}"/>
            </c:ext>
          </c:extLst>
        </c:ser>
        <c:ser>
          <c:idx val="11"/>
          <c:order val="11"/>
          <c:tx>
            <c:strRef>
              <c:f>Sweden!$L$7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Sweden!$L$8:$L$68</c:f>
              <c:numCache>
                <c:formatCode>0.0</c:formatCode>
                <c:ptCount val="61"/>
                <c:pt idx="0">
                  <c:v>72.538903006260497</c:v>
                </c:pt>
                <c:pt idx="1">
                  <c:v>72.532475936938098</c:v>
                </c:pt>
                <c:pt idx="2">
                  <c:v>71.885017471108696</c:v>
                </c:pt>
                <c:pt idx="3">
                  <c:v>72.524546628561495</c:v>
                </c:pt>
                <c:pt idx="4">
                  <c:v>75.158880609115201</c:v>
                </c:pt>
                <c:pt idx="5">
                  <c:v>74.578358457998704</c:v>
                </c:pt>
                <c:pt idx="6">
                  <c:v>78.585166633075801</c:v>
                </c:pt>
                <c:pt idx="7">
                  <c:v>73.667660403000099</c:v>
                </c:pt>
                <c:pt idx="8">
                  <c:v>74.247448683490902</c:v>
                </c:pt>
                <c:pt idx="9">
                  <c:v>71.361593158259197</c:v>
                </c:pt>
                <c:pt idx="10">
                  <c:v>70.069318242417395</c:v>
                </c:pt>
                <c:pt idx="11">
                  <c:v>70.832558789956195</c:v>
                </c:pt>
                <c:pt idx="12">
                  <c:v>71.277403003506606</c:v>
                </c:pt>
                <c:pt idx="13">
                  <c:v>71.606976485896197</c:v>
                </c:pt>
                <c:pt idx="14">
                  <c:v>71.252514280493799</c:v>
                </c:pt>
                <c:pt idx="15">
                  <c:v>68.587859985035706</c:v>
                </c:pt>
                <c:pt idx="16">
                  <c:v>68.282885137262497</c:v>
                </c:pt>
                <c:pt idx="17">
                  <c:v>67.354561465885695</c:v>
                </c:pt>
                <c:pt idx="18">
                  <c:v>65.243997433302894</c:v>
                </c:pt>
                <c:pt idx="19">
                  <c:v>60.6137431696676</c:v>
                </c:pt>
                <c:pt idx="20">
                  <c:v>66.607071491140601</c:v>
                </c:pt>
                <c:pt idx="21">
                  <c:v>62.437177635351702</c:v>
                </c:pt>
                <c:pt idx="22">
                  <c:v>59.489893592838897</c:v>
                </c:pt>
                <c:pt idx="23">
                  <c:v>57.879100282446203</c:v>
                </c:pt>
                <c:pt idx="24">
                  <c:v>56.146980759082297</c:v>
                </c:pt>
                <c:pt idx="25">
                  <c:v>55.937920010497798</c:v>
                </c:pt>
                <c:pt idx="26">
                  <c:v>55.848681402190699</c:v>
                </c:pt>
                <c:pt idx="27">
                  <c:v>55.506095544657697</c:v>
                </c:pt>
                <c:pt idx="28">
                  <c:v>54.605571717333</c:v>
                </c:pt>
                <c:pt idx="29">
                  <c:v>48.750558583907647</c:v>
                </c:pt>
                <c:pt idx="30">
                  <c:v>43.523341803756296</c:v>
                </c:pt>
                <c:pt idx="31">
                  <c:v>41.469355069949508</c:v>
                </c:pt>
                <c:pt idx="32">
                  <c:v>39.512301644289806</c:v>
                </c:pt>
                <c:pt idx="33">
                  <c:v>37.64760697618555</c:v>
                </c:pt>
                <c:pt idx="34">
                  <c:v>35.870912400724819</c:v>
                </c:pt>
                <c:pt idx="35">
                  <c:v>34.178064950433786</c:v>
                </c:pt>
                <c:pt idx="36">
                  <c:v>32.565107647846354</c:v>
                </c:pt>
                <c:pt idx="37">
                  <c:v>31.028270256194283</c:v>
                </c:pt>
                <c:pt idx="38">
                  <c:v>29.563960466597788</c:v>
                </c:pt>
                <c:pt idx="39">
                  <c:v>28.168755501156937</c:v>
                </c:pt>
                <c:pt idx="40">
                  <c:v>26.839394112316391</c:v>
                </c:pt>
                <c:pt idx="41">
                  <c:v>25.807535657130085</c:v>
                </c:pt>
                <c:pt idx="42">
                  <c:v>24.815347690296974</c:v>
                </c:pt>
                <c:pt idx="43">
                  <c:v>23.861305053363132</c:v>
                </c:pt>
                <c:pt idx="44">
                  <c:v>22.943941223611329</c:v>
                </c:pt>
                <c:pt idx="45">
                  <c:v>22.061846059770922</c:v>
                </c:pt>
                <c:pt idx="46">
                  <c:v>21.213663634395424</c:v>
                </c:pt>
                <c:pt idx="47">
                  <c:v>20.398090149575797</c:v>
                </c:pt>
                <c:pt idx="48">
                  <c:v>19.613871932785514</c:v>
                </c:pt>
                <c:pt idx="49">
                  <c:v>18.859803509776711</c:v>
                </c:pt>
                <c:pt idx="50">
                  <c:v>18.134725751565128</c:v>
                </c:pt>
                <c:pt idx="51">
                  <c:v>16.373489373448535</c:v>
                </c:pt>
                <c:pt idx="52">
                  <c:v>14.783303477268982</c:v>
                </c:pt>
                <c:pt idx="53">
                  <c:v>13.347555717441043</c:v>
                </c:pt>
                <c:pt idx="54">
                  <c:v>12.051247131882953</c:v>
                </c:pt>
                <c:pt idx="55">
                  <c:v>10.880835450939079</c:v>
                </c:pt>
                <c:pt idx="56">
                  <c:v>9.824093624069123</c:v>
                </c:pt>
                <c:pt idx="57">
                  <c:v>8.8699820863613912</c:v>
                </c:pt>
                <c:pt idx="58">
                  <c:v>8.0085334304646292</c:v>
                </c:pt>
                <c:pt idx="59">
                  <c:v>7.2307482791297746</c:v>
                </c:pt>
                <c:pt idx="60">
                  <c:v>6.5285012705634502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82-416B-AC6F-7487CF4A4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917647"/>
        <c:axId val="747881631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Sweden!$J$7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Sweden!$A$8:$A$68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Sweden!$J$8:$J$68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A82-416B-AC6F-7487CF4A43B3}"/>
                  </c:ext>
                </c:extLst>
              </c15:ser>
            </c15:filteredLineSeries>
          </c:ext>
        </c:extLst>
      </c:lineChart>
      <c:catAx>
        <c:axId val="96791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47881631"/>
        <c:crosses val="autoZero"/>
        <c:auto val="1"/>
        <c:lblAlgn val="ctr"/>
        <c:lblOffset val="100"/>
        <c:noMultiLvlLbl val="0"/>
      </c:catAx>
      <c:valAx>
        <c:axId val="7478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791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CO2 emissions - Sweden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Sweden!$B$7</c:f>
              <c:strCache>
                <c:ptCount val="1"/>
                <c:pt idx="0">
                  <c:v>1.A.1 - Energy Industries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Sweden!$B$8:$B$36</c:f>
              <c:numCache>
                <c:formatCode>General</c:formatCode>
                <c:ptCount val="29"/>
                <c:pt idx="0">
                  <c:v>9.9281368162412704</c:v>
                </c:pt>
                <c:pt idx="1">
                  <c:v>10.924019169478401</c:v>
                </c:pt>
                <c:pt idx="2">
                  <c:v>11.527811630187699</c:v>
                </c:pt>
                <c:pt idx="3">
                  <c:v>11.677651495917599</c:v>
                </c:pt>
                <c:pt idx="4">
                  <c:v>12.163220546181201</c:v>
                </c:pt>
                <c:pt idx="5">
                  <c:v>11.332378642685301</c:v>
                </c:pt>
                <c:pt idx="6">
                  <c:v>15.812504894864899</c:v>
                </c:pt>
                <c:pt idx="7">
                  <c:v>11.0823800020031</c:v>
                </c:pt>
                <c:pt idx="8">
                  <c:v>12.1605637858253</c:v>
                </c:pt>
                <c:pt idx="9">
                  <c:v>10.4241854048334</c:v>
                </c:pt>
                <c:pt idx="10">
                  <c:v>8.9278369987241497</c:v>
                </c:pt>
                <c:pt idx="11">
                  <c:v>10.466277866345401</c:v>
                </c:pt>
                <c:pt idx="12">
                  <c:v>11.4135670136736</c:v>
                </c:pt>
                <c:pt idx="13">
                  <c:v>12.551170622222999</c:v>
                </c:pt>
                <c:pt idx="14">
                  <c:v>11.6685761465243</c:v>
                </c:pt>
                <c:pt idx="15">
                  <c:v>10.8099049514523</c:v>
                </c:pt>
                <c:pt idx="16">
                  <c:v>10.849202037192001</c:v>
                </c:pt>
                <c:pt idx="17">
                  <c:v>10.320167374744299</c:v>
                </c:pt>
                <c:pt idx="18">
                  <c:v>10.2333154958664</c:v>
                </c:pt>
                <c:pt idx="19">
                  <c:v>10.625579645774801</c:v>
                </c:pt>
                <c:pt idx="20">
                  <c:v>13.101149721399</c:v>
                </c:pt>
                <c:pt idx="21">
                  <c:v>10.7441668503279</c:v>
                </c:pt>
                <c:pt idx="22">
                  <c:v>10.359893969419799</c:v>
                </c:pt>
                <c:pt idx="23">
                  <c:v>9.8636954509811403</c:v>
                </c:pt>
                <c:pt idx="24">
                  <c:v>8.9240880716153494</c:v>
                </c:pt>
                <c:pt idx="25">
                  <c:v>8.8975134675778094</c:v>
                </c:pt>
                <c:pt idx="26">
                  <c:v>9.2924791686683097</c:v>
                </c:pt>
                <c:pt idx="27">
                  <c:v>9.2346056632033093</c:v>
                </c:pt>
                <c:pt idx="28">
                  <c:v>9.4232616509648803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4-46D9-8D48-2593987AA549}"/>
            </c:ext>
          </c:extLst>
        </c:ser>
        <c:ser>
          <c:idx val="2"/>
          <c:order val="2"/>
          <c:tx>
            <c:strRef>
              <c:f>Sweden!$C$7</c:f>
              <c:strCache>
                <c:ptCount val="1"/>
                <c:pt idx="0">
                  <c:v>1.A.2 - Manufacturing Industries and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Sweden!$C$8:$C$36</c:f>
              <c:numCache>
                <c:formatCode>General</c:formatCode>
                <c:ptCount val="29"/>
                <c:pt idx="0">
                  <c:v>10.899763871523501</c:v>
                </c:pt>
                <c:pt idx="1">
                  <c:v>10.863305339493801</c:v>
                </c:pt>
                <c:pt idx="2">
                  <c:v>9.9244243940335597</c:v>
                </c:pt>
                <c:pt idx="3">
                  <c:v>10.736977206488101</c:v>
                </c:pt>
                <c:pt idx="4">
                  <c:v>11.7736515562738</c:v>
                </c:pt>
                <c:pt idx="5">
                  <c:v>12.141471239035701</c:v>
                </c:pt>
                <c:pt idx="6">
                  <c:v>12.059920693291801</c:v>
                </c:pt>
                <c:pt idx="7">
                  <c:v>12.46673748776</c:v>
                </c:pt>
                <c:pt idx="8">
                  <c:v>11.8972464838289</c:v>
                </c:pt>
                <c:pt idx="9">
                  <c:v>11.134090283762699</c:v>
                </c:pt>
                <c:pt idx="10">
                  <c:v>11.338366175962101</c:v>
                </c:pt>
                <c:pt idx="11">
                  <c:v>11.4178875933952</c:v>
                </c:pt>
                <c:pt idx="12">
                  <c:v>11.215310665567801</c:v>
                </c:pt>
                <c:pt idx="13">
                  <c:v>11.0876142504797</c:v>
                </c:pt>
                <c:pt idx="14">
                  <c:v>10.7553715507487</c:v>
                </c:pt>
                <c:pt idx="15">
                  <c:v>10.139235755301501</c:v>
                </c:pt>
                <c:pt idx="16">
                  <c:v>10.188863031001</c:v>
                </c:pt>
                <c:pt idx="17">
                  <c:v>9.7585661773047008</c:v>
                </c:pt>
                <c:pt idx="18">
                  <c:v>9.1711196007462092</c:v>
                </c:pt>
                <c:pt idx="19">
                  <c:v>7.48893908374977</c:v>
                </c:pt>
                <c:pt idx="20">
                  <c:v>8.6655511248852193</c:v>
                </c:pt>
                <c:pt idx="21">
                  <c:v>8.0377817288873494</c:v>
                </c:pt>
                <c:pt idx="22">
                  <c:v>7.5019272986784404</c:v>
                </c:pt>
                <c:pt idx="23">
                  <c:v>7.1879404809642002</c:v>
                </c:pt>
                <c:pt idx="24">
                  <c:v>7.0210727049660004</c:v>
                </c:pt>
                <c:pt idx="25">
                  <c:v>7.1517147420718299</c:v>
                </c:pt>
                <c:pt idx="26">
                  <c:v>6.9113770970661701</c:v>
                </c:pt>
                <c:pt idx="27">
                  <c:v>6.88287944434739</c:v>
                </c:pt>
                <c:pt idx="28">
                  <c:v>6.91054815654409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4-46D9-8D48-2593987AA549}"/>
            </c:ext>
          </c:extLst>
        </c:ser>
        <c:ser>
          <c:idx val="3"/>
          <c:order val="3"/>
          <c:tx>
            <c:strRef>
              <c:f>Sweden!$D$7</c:f>
              <c:strCache>
                <c:ptCount val="1"/>
                <c:pt idx="0">
                  <c:v>1.A.3 - Transport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Sweden!$D$8:$D$36</c:f>
              <c:numCache>
                <c:formatCode>General</c:formatCode>
                <c:ptCount val="29"/>
                <c:pt idx="0">
                  <c:v>18.747580061922999</c:v>
                </c:pt>
                <c:pt idx="1">
                  <c:v>18.6790889505452</c:v>
                </c:pt>
                <c:pt idx="2">
                  <c:v>19.5795147682154</c:v>
                </c:pt>
                <c:pt idx="3">
                  <c:v>18.8158564125482</c:v>
                </c:pt>
                <c:pt idx="4">
                  <c:v>19.376738410533299</c:v>
                </c:pt>
                <c:pt idx="5">
                  <c:v>19.487031048376501</c:v>
                </c:pt>
                <c:pt idx="6">
                  <c:v>19.211456014575202</c:v>
                </c:pt>
                <c:pt idx="7">
                  <c:v>19.272121247103001</c:v>
                </c:pt>
                <c:pt idx="8">
                  <c:v>19.366609402334898</c:v>
                </c:pt>
                <c:pt idx="9">
                  <c:v>19.710219467771601</c:v>
                </c:pt>
                <c:pt idx="10">
                  <c:v>19.521175104704401</c:v>
                </c:pt>
                <c:pt idx="11">
                  <c:v>19.6550988001344</c:v>
                </c:pt>
                <c:pt idx="12">
                  <c:v>20.101916848277799</c:v>
                </c:pt>
                <c:pt idx="13">
                  <c:v>20.3167832120605</c:v>
                </c:pt>
                <c:pt idx="14">
                  <c:v>20.698975226515</c:v>
                </c:pt>
                <c:pt idx="15">
                  <c:v>20.897206682773199</c:v>
                </c:pt>
                <c:pt idx="16">
                  <c:v>20.842215337008401</c:v>
                </c:pt>
                <c:pt idx="17">
                  <c:v>21.1337952302089</c:v>
                </c:pt>
                <c:pt idx="18">
                  <c:v>20.631633082534702</c:v>
                </c:pt>
                <c:pt idx="19">
                  <c:v>20.204587846554102</c:v>
                </c:pt>
                <c:pt idx="20">
                  <c:v>20.3658376032934</c:v>
                </c:pt>
                <c:pt idx="21">
                  <c:v>19.975791240614001</c:v>
                </c:pt>
                <c:pt idx="22">
                  <c:v>18.836120542370399</c:v>
                </c:pt>
                <c:pt idx="23">
                  <c:v>18.3943994593544</c:v>
                </c:pt>
                <c:pt idx="24">
                  <c:v>17.995596456710398</c:v>
                </c:pt>
                <c:pt idx="25">
                  <c:v>17.948833560097299</c:v>
                </c:pt>
                <c:pt idx="26">
                  <c:v>17.2809786499955</c:v>
                </c:pt>
                <c:pt idx="27">
                  <c:v>16.855857237985301</c:v>
                </c:pt>
                <c:pt idx="28">
                  <c:v>16.47229444537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4-46D9-8D48-2593987AA549}"/>
            </c:ext>
          </c:extLst>
        </c:ser>
        <c:ser>
          <c:idx val="4"/>
          <c:order val="4"/>
          <c:tx>
            <c:strRef>
              <c:f>Sweden!$E$7</c:f>
              <c:strCache>
                <c:ptCount val="1"/>
                <c:pt idx="0">
                  <c:v>1.A.4 - Other Sectors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Sweden!$E$8:$E$36</c:f>
              <c:numCache>
                <c:formatCode>General</c:formatCode>
                <c:ptCount val="29"/>
                <c:pt idx="0">
                  <c:v>11.323453416748899</c:v>
                </c:pt>
                <c:pt idx="1">
                  <c:v>10.9752991778542</c:v>
                </c:pt>
                <c:pt idx="2">
                  <c:v>10.4156983460077</c:v>
                </c:pt>
                <c:pt idx="3">
                  <c:v>10.3733664184016</c:v>
                </c:pt>
                <c:pt idx="4">
                  <c:v>10.459213992077901</c:v>
                </c:pt>
                <c:pt idx="5">
                  <c:v>9.9612177378207392</c:v>
                </c:pt>
                <c:pt idx="6">
                  <c:v>10.036373765282899</c:v>
                </c:pt>
                <c:pt idx="7">
                  <c:v>9.2792758638853705</c:v>
                </c:pt>
                <c:pt idx="8">
                  <c:v>9.2119378636682701</c:v>
                </c:pt>
                <c:pt idx="9">
                  <c:v>8.6550878990945108</c:v>
                </c:pt>
                <c:pt idx="10">
                  <c:v>8.4555242379491098</c:v>
                </c:pt>
                <c:pt idx="11">
                  <c:v>7.6333412839315997</c:v>
                </c:pt>
                <c:pt idx="12">
                  <c:v>7.1721646188085799</c:v>
                </c:pt>
                <c:pt idx="13">
                  <c:v>6.9024399994451597</c:v>
                </c:pt>
                <c:pt idx="14">
                  <c:v>6.5961761171026696</c:v>
                </c:pt>
                <c:pt idx="15">
                  <c:v>5.5063278174350803</c:v>
                </c:pt>
                <c:pt idx="16">
                  <c:v>4.8841451598312204</c:v>
                </c:pt>
                <c:pt idx="17">
                  <c:v>4.6293347050892901</c:v>
                </c:pt>
                <c:pt idx="18">
                  <c:v>4.0812986003936196</c:v>
                </c:pt>
                <c:pt idx="19">
                  <c:v>3.81339048878176</c:v>
                </c:pt>
                <c:pt idx="20">
                  <c:v>4.0736976871486297</c:v>
                </c:pt>
                <c:pt idx="21">
                  <c:v>3.6933133703193302</c:v>
                </c:pt>
                <c:pt idx="22">
                  <c:v>3.4632715544913202</c:v>
                </c:pt>
                <c:pt idx="23">
                  <c:v>3.26963897335142</c:v>
                </c:pt>
                <c:pt idx="24">
                  <c:v>3.1025091794978099</c:v>
                </c:pt>
                <c:pt idx="25">
                  <c:v>2.9906254603431299</c:v>
                </c:pt>
                <c:pt idx="26">
                  <c:v>2.8193152586511601</c:v>
                </c:pt>
                <c:pt idx="27">
                  <c:v>2.7508644505751199</c:v>
                </c:pt>
                <c:pt idx="28">
                  <c:v>2.54310202133721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4-46D9-8D48-2593987AA549}"/>
            </c:ext>
          </c:extLst>
        </c:ser>
        <c:ser>
          <c:idx val="5"/>
          <c:order val="5"/>
          <c:tx>
            <c:strRef>
              <c:f>Sweden!$F$7</c:f>
              <c:strCache>
                <c:ptCount val="1"/>
                <c:pt idx="0">
                  <c:v>2-Industry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Sweden!$F$8:$F$36</c:f>
              <c:numCache>
                <c:formatCode>General</c:formatCode>
                <c:ptCount val="29"/>
                <c:pt idx="0">
                  <c:v>7.6114886491537197</c:v>
                </c:pt>
                <c:pt idx="1">
                  <c:v>7.3875993308164496</c:v>
                </c:pt>
                <c:pt idx="2">
                  <c:v>6.8804189294020102</c:v>
                </c:pt>
                <c:pt idx="3">
                  <c:v>7.0306327558652102</c:v>
                </c:pt>
                <c:pt idx="4">
                  <c:v>7.5094295067727002</c:v>
                </c:pt>
                <c:pt idx="5">
                  <c:v>7.9027044067468699</c:v>
                </c:pt>
                <c:pt idx="6">
                  <c:v>7.6755806285272801</c:v>
                </c:pt>
                <c:pt idx="7">
                  <c:v>7.7341581525133503</c:v>
                </c:pt>
                <c:pt idx="8">
                  <c:v>7.9413119948549902</c:v>
                </c:pt>
                <c:pt idx="9">
                  <c:v>7.8760388135377504</c:v>
                </c:pt>
                <c:pt idx="10">
                  <c:v>8.36012891418485</c:v>
                </c:pt>
                <c:pt idx="11">
                  <c:v>8.4487463621505299</c:v>
                </c:pt>
                <c:pt idx="12">
                  <c:v>8.6940161254461401</c:v>
                </c:pt>
                <c:pt idx="13">
                  <c:v>8.3355855045557092</c:v>
                </c:pt>
                <c:pt idx="14">
                  <c:v>8.9159861485439595</c:v>
                </c:pt>
                <c:pt idx="15">
                  <c:v>8.8237011808479604</c:v>
                </c:pt>
                <c:pt idx="16">
                  <c:v>8.7931135031666408</c:v>
                </c:pt>
                <c:pt idx="17">
                  <c:v>8.7138172085786891</c:v>
                </c:pt>
                <c:pt idx="18">
                  <c:v>8.3817724537935892</c:v>
                </c:pt>
                <c:pt idx="19">
                  <c:v>6.3633330517776701</c:v>
                </c:pt>
                <c:pt idx="20">
                  <c:v>8.3831841985944298</c:v>
                </c:pt>
                <c:pt idx="21">
                  <c:v>7.8849715277610404</c:v>
                </c:pt>
                <c:pt idx="22">
                  <c:v>7.5341123981160596</c:v>
                </c:pt>
                <c:pt idx="23">
                  <c:v>7.4689682501328898</c:v>
                </c:pt>
                <c:pt idx="24">
                  <c:v>7.3550224783039901</c:v>
                </c:pt>
                <c:pt idx="25">
                  <c:v>7.3139422892734496</c:v>
                </c:pt>
                <c:pt idx="26">
                  <c:v>7.8498936069413201</c:v>
                </c:pt>
                <c:pt idx="27">
                  <c:v>7.5929756846392804</c:v>
                </c:pt>
                <c:pt idx="28">
                  <c:v>7.34181972209318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8F4-46D9-8D48-2593987AA549}"/>
            </c:ext>
          </c:extLst>
        </c:ser>
        <c:ser>
          <c:idx val="6"/>
          <c:order val="6"/>
          <c:tx>
            <c:strRef>
              <c:f>Sweden!$G$7</c:f>
              <c:strCache>
                <c:ptCount val="1"/>
                <c:pt idx="0">
                  <c:v>3-Agriculture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Sweden!$A$8:$A$36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Sweden!$G$8:$G$36</c:f>
              <c:numCache>
                <c:formatCode>General</c:formatCode>
                <c:ptCount val="29"/>
                <c:pt idx="0">
                  <c:v>7.6410815292799299</c:v>
                </c:pt>
                <c:pt idx="1">
                  <c:v>7.3156024707753202</c:v>
                </c:pt>
                <c:pt idx="2">
                  <c:v>7.2665551774549204</c:v>
                </c:pt>
                <c:pt idx="3">
                  <c:v>7.6015055820687003</c:v>
                </c:pt>
                <c:pt idx="4">
                  <c:v>7.75087666441138</c:v>
                </c:pt>
                <c:pt idx="5">
                  <c:v>7.5795692020842003</c:v>
                </c:pt>
                <c:pt idx="6">
                  <c:v>7.6684544990935999</c:v>
                </c:pt>
                <c:pt idx="7">
                  <c:v>7.6859549818907604</c:v>
                </c:pt>
                <c:pt idx="8">
                  <c:v>7.5649078753829802</c:v>
                </c:pt>
                <c:pt idx="9">
                  <c:v>7.4345888535501903</c:v>
                </c:pt>
                <c:pt idx="10">
                  <c:v>7.4063348410204703</c:v>
                </c:pt>
                <c:pt idx="11">
                  <c:v>7.3786679092174303</c:v>
                </c:pt>
                <c:pt idx="12">
                  <c:v>7.2469708316148997</c:v>
                </c:pt>
                <c:pt idx="13">
                  <c:v>7.1593545657918503</c:v>
                </c:pt>
                <c:pt idx="14">
                  <c:v>7.1884779217037602</c:v>
                </c:pt>
                <c:pt idx="15">
                  <c:v>7.0421420041188796</c:v>
                </c:pt>
                <c:pt idx="16">
                  <c:v>6.91325257112105</c:v>
                </c:pt>
                <c:pt idx="17">
                  <c:v>6.9265880795348203</c:v>
                </c:pt>
                <c:pt idx="18">
                  <c:v>6.9636177574962002</c:v>
                </c:pt>
                <c:pt idx="19">
                  <c:v>6.7113103977824</c:v>
                </c:pt>
                <c:pt idx="20">
                  <c:v>6.8326114855419702</c:v>
                </c:pt>
                <c:pt idx="21">
                  <c:v>6.8249886622669402</c:v>
                </c:pt>
                <c:pt idx="22">
                  <c:v>6.7547235566688002</c:v>
                </c:pt>
                <c:pt idx="23">
                  <c:v>6.8297131683275198</c:v>
                </c:pt>
                <c:pt idx="24">
                  <c:v>6.8859305535056299</c:v>
                </c:pt>
                <c:pt idx="25">
                  <c:v>6.8984106768432101</c:v>
                </c:pt>
                <c:pt idx="26">
                  <c:v>6.86873028611301</c:v>
                </c:pt>
                <c:pt idx="27">
                  <c:v>7.0294527569227103</c:v>
                </c:pt>
                <c:pt idx="28">
                  <c:v>6.7901694121429701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8F4-46D9-8D48-2593987AA549}"/>
            </c:ext>
          </c:extLst>
        </c:ser>
        <c:ser>
          <c:idx val="7"/>
          <c:order val="7"/>
          <c:tx>
            <c:strRef>
              <c:f>Sweden!$H$7</c:f>
              <c:strCache>
                <c:ptCount val="1"/>
                <c:pt idx="0">
                  <c:v>5-Waste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Sweden!$H$8:$H$36</c:f>
              <c:numCache>
                <c:formatCode>General</c:formatCode>
                <c:ptCount val="29"/>
                <c:pt idx="0">
                  <c:v>3.7423020328857102</c:v>
                </c:pt>
                <c:pt idx="1">
                  <c:v>3.8078016777739099</c:v>
                </c:pt>
                <c:pt idx="2">
                  <c:v>3.8198021696336002</c:v>
                </c:pt>
                <c:pt idx="3">
                  <c:v>3.6990455439538898</c:v>
                </c:pt>
                <c:pt idx="4">
                  <c:v>3.5680245756509898</c:v>
                </c:pt>
                <c:pt idx="5">
                  <c:v>3.5619335611429501</c:v>
                </c:pt>
                <c:pt idx="6">
                  <c:v>3.53551109583423</c:v>
                </c:pt>
                <c:pt idx="7">
                  <c:v>3.5011449090349598</c:v>
                </c:pt>
                <c:pt idx="8">
                  <c:v>3.4484214916967701</c:v>
                </c:pt>
                <c:pt idx="9">
                  <c:v>3.3176911768837898</c:v>
                </c:pt>
                <c:pt idx="10">
                  <c:v>3.22243581712224</c:v>
                </c:pt>
                <c:pt idx="11">
                  <c:v>3.1716796070073099</c:v>
                </c:pt>
                <c:pt idx="12">
                  <c:v>2.99779680589607</c:v>
                </c:pt>
                <c:pt idx="13">
                  <c:v>2.8686733169238199</c:v>
                </c:pt>
                <c:pt idx="14">
                  <c:v>2.8536735197956098</c:v>
                </c:pt>
                <c:pt idx="15">
                  <c:v>2.7161427942138601</c:v>
                </c:pt>
                <c:pt idx="16">
                  <c:v>2.6239857449239898</c:v>
                </c:pt>
                <c:pt idx="17">
                  <c:v>2.4503299561657301</c:v>
                </c:pt>
                <c:pt idx="18">
                  <c:v>2.1893113950388301</c:v>
                </c:pt>
                <c:pt idx="19">
                  <c:v>2.1001991556412301</c:v>
                </c:pt>
                <c:pt idx="20">
                  <c:v>1.9681883549822701</c:v>
                </c:pt>
                <c:pt idx="21">
                  <c:v>1.87846355713486</c:v>
                </c:pt>
                <c:pt idx="22">
                  <c:v>1.7598451936045401</c:v>
                </c:pt>
                <c:pt idx="23">
                  <c:v>1.67402615850981</c:v>
                </c:pt>
                <c:pt idx="24">
                  <c:v>1.5589656635211799</c:v>
                </c:pt>
                <c:pt idx="25">
                  <c:v>1.46328656814341</c:v>
                </c:pt>
                <c:pt idx="26">
                  <c:v>1.3842354838795501</c:v>
                </c:pt>
                <c:pt idx="27">
                  <c:v>1.32251892684914</c:v>
                </c:pt>
                <c:pt idx="28">
                  <c:v>1.2456179941430701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F4-46D9-8D48-2593987AA549}"/>
            </c:ext>
          </c:extLst>
        </c:ser>
        <c:ser>
          <c:idx val="8"/>
          <c:order val="8"/>
          <c:tx>
            <c:strRef>
              <c:f>Sweden!$I$7</c:f>
              <c:strCache>
                <c:ptCount val="1"/>
                <c:pt idx="0">
                  <c:v>6-Other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Sweden!$I$8:$I$36</c:f>
              <c:numCache>
                <c:formatCode>General</c:formatCode>
                <c:ptCount val="29"/>
                <c:pt idx="0">
                  <c:v>2.6450966285044757</c:v>
                </c:pt>
                <c:pt idx="1">
                  <c:v>2.5797598202008203</c:v>
                </c:pt>
                <c:pt idx="2">
                  <c:v>2.4707920561738064</c:v>
                </c:pt>
                <c:pt idx="3">
                  <c:v>2.5895112133181897</c:v>
                </c:pt>
                <c:pt idx="4">
                  <c:v>2.5577253572139256</c:v>
                </c:pt>
                <c:pt idx="5">
                  <c:v>2.6120526201064393</c:v>
                </c:pt>
                <c:pt idx="6">
                  <c:v>2.5853650416058827</c:v>
                </c:pt>
                <c:pt idx="7">
                  <c:v>2.6458877588095504</c:v>
                </c:pt>
                <c:pt idx="8">
                  <c:v>2.6564497858988005</c:v>
                </c:pt>
                <c:pt idx="9">
                  <c:v>2.8096912588252536</c:v>
                </c:pt>
                <c:pt idx="10">
                  <c:v>2.8375161527500694</c:v>
                </c:pt>
                <c:pt idx="11">
                  <c:v>2.6608593677743357</c:v>
                </c:pt>
                <c:pt idx="12">
                  <c:v>2.435660094221717</c:v>
                </c:pt>
                <c:pt idx="13">
                  <c:v>2.3853550144164615</c:v>
                </c:pt>
                <c:pt idx="14">
                  <c:v>2.5752776495598084</c:v>
                </c:pt>
                <c:pt idx="15">
                  <c:v>2.6531987988929302</c:v>
                </c:pt>
                <c:pt idx="16">
                  <c:v>3.1881077530182012</c:v>
                </c:pt>
                <c:pt idx="17">
                  <c:v>3.4219627342592531</c:v>
                </c:pt>
                <c:pt idx="18">
                  <c:v>3.5919290474333465</c:v>
                </c:pt>
                <c:pt idx="19">
                  <c:v>3.3064034996058709</c:v>
                </c:pt>
                <c:pt idx="20">
                  <c:v>3.2168513152956848</c:v>
                </c:pt>
                <c:pt idx="21">
                  <c:v>3.397700698040282</c:v>
                </c:pt>
                <c:pt idx="22">
                  <c:v>3.2799990794895422</c:v>
                </c:pt>
                <c:pt idx="23">
                  <c:v>3.1907183408248159</c:v>
                </c:pt>
                <c:pt idx="24">
                  <c:v>3.3037956509619448</c:v>
                </c:pt>
                <c:pt idx="25">
                  <c:v>3.2735932461476551</c:v>
                </c:pt>
                <c:pt idx="26">
                  <c:v>3.4416718508756858</c:v>
                </c:pt>
                <c:pt idx="27">
                  <c:v>3.8369413801354497</c:v>
                </c:pt>
                <c:pt idx="28">
                  <c:v>3.8787583147376026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F4-46D9-8D48-2593987A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528111"/>
        <c:axId val="125128611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Sweden!$A$7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Sweden!$A$8:$A$36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Sweden!$A$8:$A$36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48F4-46D9-8D48-2593987AA549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10"/>
          <c:order val="10"/>
          <c:tx>
            <c:strRef>
              <c:f>Sweden!$K$7</c:f>
              <c:strCache>
                <c:ptCount val="1"/>
                <c:pt idx="0">
                  <c:v>4-Land Use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Sweden!$K$8:$K$36</c:f>
              <c:numCache>
                <c:formatCode>General</c:formatCode>
                <c:ptCount val="29"/>
                <c:pt idx="0">
                  <c:v>-34.487813557870901</c:v>
                </c:pt>
                <c:pt idx="1">
                  <c:v>-33.598593514817203</c:v>
                </c:pt>
                <c:pt idx="2">
                  <c:v>-33.442874240945201</c:v>
                </c:pt>
                <c:pt idx="3">
                  <c:v>-29.360162303271601</c:v>
                </c:pt>
                <c:pt idx="4">
                  <c:v>-31.656436670877302</c:v>
                </c:pt>
                <c:pt idx="5">
                  <c:v>-34.526657066481199</c:v>
                </c:pt>
                <c:pt idx="6">
                  <c:v>-36.931712274450497</c:v>
                </c:pt>
                <c:pt idx="7">
                  <c:v>-37.621960837615902</c:v>
                </c:pt>
                <c:pt idx="8">
                  <c:v>-38.231154434240402</c:v>
                </c:pt>
                <c:pt idx="9">
                  <c:v>-37.559168885365501</c:v>
                </c:pt>
                <c:pt idx="10">
                  <c:v>-39.732174308653398</c:v>
                </c:pt>
                <c:pt idx="11">
                  <c:v>-40.930606914478403</c:v>
                </c:pt>
                <c:pt idx="12">
                  <c:v>-40.519212957845198</c:v>
                </c:pt>
                <c:pt idx="13">
                  <c:v>-38.0628482745471</c:v>
                </c:pt>
                <c:pt idx="14">
                  <c:v>-31.870930245203802</c:v>
                </c:pt>
                <c:pt idx="15">
                  <c:v>-32.128935323590603</c:v>
                </c:pt>
                <c:pt idx="16">
                  <c:v>-42.288352764344502</c:v>
                </c:pt>
                <c:pt idx="17">
                  <c:v>-40.467414309813996</c:v>
                </c:pt>
                <c:pt idx="18">
                  <c:v>-41.402582850678399</c:v>
                </c:pt>
                <c:pt idx="19">
                  <c:v>-41.810188875122101</c:v>
                </c:pt>
                <c:pt idx="20">
                  <c:v>-45.107655380882399</c:v>
                </c:pt>
                <c:pt idx="21">
                  <c:v>-43.837901297855602</c:v>
                </c:pt>
                <c:pt idx="22">
                  <c:v>-44.449275262902603</c:v>
                </c:pt>
                <c:pt idx="23">
                  <c:v>-42.507339349368699</c:v>
                </c:pt>
                <c:pt idx="24">
                  <c:v>-41.019355094546199</c:v>
                </c:pt>
                <c:pt idx="25">
                  <c:v>-41.992695111878902</c:v>
                </c:pt>
                <c:pt idx="26">
                  <c:v>-44.788477386611</c:v>
                </c:pt>
                <c:pt idx="27">
                  <c:v>-43.0678778016877</c:v>
                </c:pt>
                <c:pt idx="28">
                  <c:v>-41.993961870588699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4-46D9-8D48-2593987A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28111"/>
        <c:axId val="1251286111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Sweden!$J$7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Sweden!$J$8:$J$36</c15:sqref>
                        </c15:formulaRef>
                      </c:ext>
                    </c:extLst>
                    <c:numCache>
                      <c:formatCode>General</c:formatCode>
                      <c:ptCount val="2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48F4-46D9-8D48-2593987AA549}"/>
                  </c:ext>
                </c:extLst>
              </c15:ser>
            </c15:filteredLineSeries>
          </c:ext>
        </c:extLst>
      </c:lineChart>
      <c:catAx>
        <c:axId val="141352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1286111"/>
        <c:crosses val="autoZero"/>
        <c:auto val="1"/>
        <c:lblAlgn val="ctr"/>
        <c:lblOffset val="100"/>
        <c:noMultiLvlLbl val="0"/>
      </c:catAx>
      <c:valAx>
        <c:axId val="12512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1352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CO2 emission goals - Sweden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Sweden!$B$7</c:f>
              <c:strCache>
                <c:ptCount val="1"/>
                <c:pt idx="0">
                  <c:v>1.A.1 - Energy Industries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Sweden!$B$8:$B$68</c:f>
              <c:numCache>
                <c:formatCode>General</c:formatCode>
                <c:ptCount val="61"/>
                <c:pt idx="0">
                  <c:v>9.9281368162412704</c:v>
                </c:pt>
                <c:pt idx="1">
                  <c:v>10.924019169478401</c:v>
                </c:pt>
                <c:pt idx="2">
                  <c:v>11.527811630187699</c:v>
                </c:pt>
                <c:pt idx="3">
                  <c:v>11.677651495917599</c:v>
                </c:pt>
                <c:pt idx="4">
                  <c:v>12.163220546181201</c:v>
                </c:pt>
                <c:pt idx="5">
                  <c:v>11.332378642685301</c:v>
                </c:pt>
                <c:pt idx="6">
                  <c:v>15.812504894864899</c:v>
                </c:pt>
                <c:pt idx="7">
                  <c:v>11.0823800020031</c:v>
                </c:pt>
                <c:pt idx="8">
                  <c:v>12.1605637858253</c:v>
                </c:pt>
                <c:pt idx="9">
                  <c:v>10.4241854048334</c:v>
                </c:pt>
                <c:pt idx="10">
                  <c:v>8.9278369987241497</c:v>
                </c:pt>
                <c:pt idx="11">
                  <c:v>10.466277866345401</c:v>
                </c:pt>
                <c:pt idx="12">
                  <c:v>11.4135670136736</c:v>
                </c:pt>
                <c:pt idx="13">
                  <c:v>12.551170622222999</c:v>
                </c:pt>
                <c:pt idx="14">
                  <c:v>11.6685761465243</c:v>
                </c:pt>
                <c:pt idx="15">
                  <c:v>10.8099049514523</c:v>
                </c:pt>
                <c:pt idx="16">
                  <c:v>10.849202037192001</c:v>
                </c:pt>
                <c:pt idx="17">
                  <c:v>10.320167374744299</c:v>
                </c:pt>
                <c:pt idx="18">
                  <c:v>10.2333154958664</c:v>
                </c:pt>
                <c:pt idx="19">
                  <c:v>10.625579645774801</c:v>
                </c:pt>
                <c:pt idx="20">
                  <c:v>13.101149721399</c:v>
                </c:pt>
                <c:pt idx="21">
                  <c:v>10.7441668503279</c:v>
                </c:pt>
                <c:pt idx="22">
                  <c:v>10.359893969419799</c:v>
                </c:pt>
                <c:pt idx="23">
                  <c:v>9.8636954509811403</c:v>
                </c:pt>
                <c:pt idx="24">
                  <c:v>8.9240880716153494</c:v>
                </c:pt>
                <c:pt idx="25">
                  <c:v>8.8975134675778094</c:v>
                </c:pt>
                <c:pt idx="26">
                  <c:v>9.2924791686683097</c:v>
                </c:pt>
                <c:pt idx="27">
                  <c:v>9.2346056632033093</c:v>
                </c:pt>
                <c:pt idx="28">
                  <c:v>9.4232616509648803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2-439E-A850-7BC449453ACE}"/>
            </c:ext>
          </c:extLst>
        </c:ser>
        <c:ser>
          <c:idx val="2"/>
          <c:order val="2"/>
          <c:tx>
            <c:strRef>
              <c:f>Sweden!$C$7</c:f>
              <c:strCache>
                <c:ptCount val="1"/>
                <c:pt idx="0">
                  <c:v>1.A.2 - Manufacturing Industries and Construction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Sweden!$C$8:$C$68</c:f>
              <c:numCache>
                <c:formatCode>General</c:formatCode>
                <c:ptCount val="61"/>
                <c:pt idx="0">
                  <c:v>10.899763871523501</c:v>
                </c:pt>
                <c:pt idx="1">
                  <c:v>10.863305339493801</c:v>
                </c:pt>
                <c:pt idx="2">
                  <c:v>9.9244243940335597</c:v>
                </c:pt>
                <c:pt idx="3">
                  <c:v>10.736977206488101</c:v>
                </c:pt>
                <c:pt idx="4">
                  <c:v>11.7736515562738</c:v>
                </c:pt>
                <c:pt idx="5">
                  <c:v>12.141471239035701</c:v>
                </c:pt>
                <c:pt idx="6">
                  <c:v>12.059920693291801</c:v>
                </c:pt>
                <c:pt idx="7">
                  <c:v>12.46673748776</c:v>
                </c:pt>
                <c:pt idx="8">
                  <c:v>11.8972464838289</c:v>
                </c:pt>
                <c:pt idx="9">
                  <c:v>11.134090283762699</c:v>
                </c:pt>
                <c:pt idx="10">
                  <c:v>11.338366175962101</c:v>
                </c:pt>
                <c:pt idx="11">
                  <c:v>11.4178875933952</c:v>
                </c:pt>
                <c:pt idx="12">
                  <c:v>11.215310665567801</c:v>
                </c:pt>
                <c:pt idx="13">
                  <c:v>11.0876142504797</c:v>
                </c:pt>
                <c:pt idx="14">
                  <c:v>10.7553715507487</c:v>
                </c:pt>
                <c:pt idx="15">
                  <c:v>10.139235755301501</c:v>
                </c:pt>
                <c:pt idx="16">
                  <c:v>10.188863031001</c:v>
                </c:pt>
                <c:pt idx="17">
                  <c:v>9.7585661773047008</c:v>
                </c:pt>
                <c:pt idx="18">
                  <c:v>9.1711196007462092</c:v>
                </c:pt>
                <c:pt idx="19">
                  <c:v>7.48893908374977</c:v>
                </c:pt>
                <c:pt idx="20">
                  <c:v>8.6655511248852193</c:v>
                </c:pt>
                <c:pt idx="21">
                  <c:v>8.0377817288873494</c:v>
                </c:pt>
                <c:pt idx="22">
                  <c:v>7.5019272986784404</c:v>
                </c:pt>
                <c:pt idx="23">
                  <c:v>7.1879404809642002</c:v>
                </c:pt>
                <c:pt idx="24">
                  <c:v>7.0210727049660004</c:v>
                </c:pt>
                <c:pt idx="25">
                  <c:v>7.1517147420718299</c:v>
                </c:pt>
                <c:pt idx="26">
                  <c:v>6.9113770970661701</c:v>
                </c:pt>
                <c:pt idx="27">
                  <c:v>6.88287944434739</c:v>
                </c:pt>
                <c:pt idx="28">
                  <c:v>6.91054815654409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02-439E-A850-7BC449453ACE}"/>
            </c:ext>
          </c:extLst>
        </c:ser>
        <c:ser>
          <c:idx val="3"/>
          <c:order val="3"/>
          <c:tx>
            <c:strRef>
              <c:f>Sweden!$D$7</c:f>
              <c:strCache>
                <c:ptCount val="1"/>
                <c:pt idx="0">
                  <c:v>1.A.3 - Transport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Sweden!$D$8:$D$68</c:f>
              <c:numCache>
                <c:formatCode>General</c:formatCode>
                <c:ptCount val="61"/>
                <c:pt idx="0">
                  <c:v>18.747580061922999</c:v>
                </c:pt>
                <c:pt idx="1">
                  <c:v>18.6790889505452</c:v>
                </c:pt>
                <c:pt idx="2">
                  <c:v>19.5795147682154</c:v>
                </c:pt>
                <c:pt idx="3">
                  <c:v>18.8158564125482</c:v>
                </c:pt>
                <c:pt idx="4">
                  <c:v>19.376738410533299</c:v>
                </c:pt>
                <c:pt idx="5">
                  <c:v>19.487031048376501</c:v>
                </c:pt>
                <c:pt idx="6">
                  <c:v>19.211456014575202</c:v>
                </c:pt>
                <c:pt idx="7">
                  <c:v>19.272121247103001</c:v>
                </c:pt>
                <c:pt idx="8">
                  <c:v>19.366609402334898</c:v>
                </c:pt>
                <c:pt idx="9">
                  <c:v>19.710219467771601</c:v>
                </c:pt>
                <c:pt idx="10">
                  <c:v>19.521175104704401</c:v>
                </c:pt>
                <c:pt idx="11">
                  <c:v>19.6550988001344</c:v>
                </c:pt>
                <c:pt idx="12">
                  <c:v>20.101916848277799</c:v>
                </c:pt>
                <c:pt idx="13">
                  <c:v>20.3167832120605</c:v>
                </c:pt>
                <c:pt idx="14">
                  <c:v>20.698975226515</c:v>
                </c:pt>
                <c:pt idx="15">
                  <c:v>20.897206682773199</c:v>
                </c:pt>
                <c:pt idx="16">
                  <c:v>20.842215337008401</c:v>
                </c:pt>
                <c:pt idx="17">
                  <c:v>21.1337952302089</c:v>
                </c:pt>
                <c:pt idx="18">
                  <c:v>20.631633082534702</c:v>
                </c:pt>
                <c:pt idx="19">
                  <c:v>20.204587846554102</c:v>
                </c:pt>
                <c:pt idx="20">
                  <c:v>20.3658376032934</c:v>
                </c:pt>
                <c:pt idx="21">
                  <c:v>19.975791240614001</c:v>
                </c:pt>
                <c:pt idx="22">
                  <c:v>18.836120542370399</c:v>
                </c:pt>
                <c:pt idx="23">
                  <c:v>18.3943994593544</c:v>
                </c:pt>
                <c:pt idx="24">
                  <c:v>17.995596456710398</c:v>
                </c:pt>
                <c:pt idx="25">
                  <c:v>17.948833560097299</c:v>
                </c:pt>
                <c:pt idx="26">
                  <c:v>17.2809786499955</c:v>
                </c:pt>
                <c:pt idx="27">
                  <c:v>16.855857237985301</c:v>
                </c:pt>
                <c:pt idx="28">
                  <c:v>16.47229444537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02-439E-A850-7BC449453ACE}"/>
            </c:ext>
          </c:extLst>
        </c:ser>
        <c:ser>
          <c:idx val="4"/>
          <c:order val="4"/>
          <c:tx>
            <c:strRef>
              <c:f>Sweden!$E$7</c:f>
              <c:strCache>
                <c:ptCount val="1"/>
                <c:pt idx="0">
                  <c:v>1.A.4 - Other Sectors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Sweden!$E$8:$E$68</c:f>
              <c:numCache>
                <c:formatCode>General</c:formatCode>
                <c:ptCount val="61"/>
                <c:pt idx="0">
                  <c:v>11.323453416748899</c:v>
                </c:pt>
                <c:pt idx="1">
                  <c:v>10.9752991778542</c:v>
                </c:pt>
                <c:pt idx="2">
                  <c:v>10.4156983460077</c:v>
                </c:pt>
                <c:pt idx="3">
                  <c:v>10.3733664184016</c:v>
                </c:pt>
                <c:pt idx="4">
                  <c:v>10.459213992077901</c:v>
                </c:pt>
                <c:pt idx="5">
                  <c:v>9.9612177378207392</c:v>
                </c:pt>
                <c:pt idx="6">
                  <c:v>10.036373765282899</c:v>
                </c:pt>
                <c:pt idx="7">
                  <c:v>9.2792758638853705</c:v>
                </c:pt>
                <c:pt idx="8">
                  <c:v>9.2119378636682701</c:v>
                </c:pt>
                <c:pt idx="9">
                  <c:v>8.6550878990945108</c:v>
                </c:pt>
                <c:pt idx="10">
                  <c:v>8.4555242379491098</c:v>
                </c:pt>
                <c:pt idx="11">
                  <c:v>7.6333412839315997</c:v>
                </c:pt>
                <c:pt idx="12">
                  <c:v>7.1721646188085799</c:v>
                </c:pt>
                <c:pt idx="13">
                  <c:v>6.9024399994451597</c:v>
                </c:pt>
                <c:pt idx="14">
                  <c:v>6.5961761171026696</c:v>
                </c:pt>
                <c:pt idx="15">
                  <c:v>5.5063278174350803</c:v>
                </c:pt>
                <c:pt idx="16">
                  <c:v>4.8841451598312204</c:v>
                </c:pt>
                <c:pt idx="17">
                  <c:v>4.6293347050892901</c:v>
                </c:pt>
                <c:pt idx="18">
                  <c:v>4.0812986003936196</c:v>
                </c:pt>
                <c:pt idx="19">
                  <c:v>3.81339048878176</c:v>
                </c:pt>
                <c:pt idx="20">
                  <c:v>4.0736976871486297</c:v>
                </c:pt>
                <c:pt idx="21">
                  <c:v>3.6933133703193302</c:v>
                </c:pt>
                <c:pt idx="22">
                  <c:v>3.4632715544913202</c:v>
                </c:pt>
                <c:pt idx="23">
                  <c:v>3.26963897335142</c:v>
                </c:pt>
                <c:pt idx="24">
                  <c:v>3.1025091794978099</c:v>
                </c:pt>
                <c:pt idx="25">
                  <c:v>2.9906254603431299</c:v>
                </c:pt>
                <c:pt idx="26">
                  <c:v>2.8193152586511601</c:v>
                </c:pt>
                <c:pt idx="27">
                  <c:v>2.7508644505751199</c:v>
                </c:pt>
                <c:pt idx="28">
                  <c:v>2.54310202133721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A02-439E-A850-7BC449453ACE}"/>
            </c:ext>
          </c:extLst>
        </c:ser>
        <c:ser>
          <c:idx val="6"/>
          <c:order val="5"/>
          <c:tx>
            <c:strRef>
              <c:f>Sweden!$F$7</c:f>
              <c:strCache>
                <c:ptCount val="1"/>
                <c:pt idx="0">
                  <c:v>2-Industry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Sweden!$F$8:$F$68</c:f>
              <c:numCache>
                <c:formatCode>General</c:formatCode>
                <c:ptCount val="61"/>
                <c:pt idx="0">
                  <c:v>7.6114886491537197</c:v>
                </c:pt>
                <c:pt idx="1">
                  <c:v>7.3875993308164496</c:v>
                </c:pt>
                <c:pt idx="2">
                  <c:v>6.8804189294020102</c:v>
                </c:pt>
                <c:pt idx="3">
                  <c:v>7.0306327558652102</c:v>
                </c:pt>
                <c:pt idx="4">
                  <c:v>7.5094295067727002</c:v>
                </c:pt>
                <c:pt idx="5">
                  <c:v>7.9027044067468699</c:v>
                </c:pt>
                <c:pt idx="6">
                  <c:v>7.6755806285272801</c:v>
                </c:pt>
                <c:pt idx="7">
                  <c:v>7.7341581525133503</c:v>
                </c:pt>
                <c:pt idx="8">
                  <c:v>7.9413119948549902</c:v>
                </c:pt>
                <c:pt idx="9">
                  <c:v>7.8760388135377504</c:v>
                </c:pt>
                <c:pt idx="10">
                  <c:v>8.36012891418485</c:v>
                </c:pt>
                <c:pt idx="11">
                  <c:v>8.4487463621505299</c:v>
                </c:pt>
                <c:pt idx="12">
                  <c:v>8.6940161254461401</c:v>
                </c:pt>
                <c:pt idx="13">
                  <c:v>8.3355855045557092</c:v>
                </c:pt>
                <c:pt idx="14">
                  <c:v>8.9159861485439595</c:v>
                </c:pt>
                <c:pt idx="15">
                  <c:v>8.8237011808479604</c:v>
                </c:pt>
                <c:pt idx="16">
                  <c:v>8.7931135031666408</c:v>
                </c:pt>
                <c:pt idx="17">
                  <c:v>8.7138172085786891</c:v>
                </c:pt>
                <c:pt idx="18">
                  <c:v>8.3817724537935892</c:v>
                </c:pt>
                <c:pt idx="19">
                  <c:v>6.3633330517776701</c:v>
                </c:pt>
                <c:pt idx="20">
                  <c:v>8.3831841985944298</c:v>
                </c:pt>
                <c:pt idx="21">
                  <c:v>7.8849715277610404</c:v>
                </c:pt>
                <c:pt idx="22">
                  <c:v>7.5341123981160596</c:v>
                </c:pt>
                <c:pt idx="23">
                  <c:v>7.4689682501328898</c:v>
                </c:pt>
                <c:pt idx="24">
                  <c:v>7.3550224783039901</c:v>
                </c:pt>
                <c:pt idx="25">
                  <c:v>7.3139422892734496</c:v>
                </c:pt>
                <c:pt idx="26">
                  <c:v>7.8498936069413201</c:v>
                </c:pt>
                <c:pt idx="27">
                  <c:v>7.5929756846392804</c:v>
                </c:pt>
                <c:pt idx="28">
                  <c:v>7.34181972209318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02-439E-A850-7BC449453ACE}"/>
            </c:ext>
          </c:extLst>
        </c:ser>
        <c:ser>
          <c:idx val="7"/>
          <c:order val="6"/>
          <c:tx>
            <c:strRef>
              <c:f>Sweden!$G$7</c:f>
              <c:strCache>
                <c:ptCount val="1"/>
                <c:pt idx="0">
                  <c:v>3-Agriculture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Sweden!$G$8:$G$68</c:f>
              <c:numCache>
                <c:formatCode>General</c:formatCode>
                <c:ptCount val="61"/>
                <c:pt idx="0">
                  <c:v>7.6410815292799299</c:v>
                </c:pt>
                <c:pt idx="1">
                  <c:v>7.3156024707753202</c:v>
                </c:pt>
                <c:pt idx="2">
                  <c:v>7.2665551774549204</c:v>
                </c:pt>
                <c:pt idx="3">
                  <c:v>7.6015055820687003</c:v>
                </c:pt>
                <c:pt idx="4">
                  <c:v>7.75087666441138</c:v>
                </c:pt>
                <c:pt idx="5">
                  <c:v>7.5795692020842003</c:v>
                </c:pt>
                <c:pt idx="6">
                  <c:v>7.6684544990935999</c:v>
                </c:pt>
                <c:pt idx="7">
                  <c:v>7.6859549818907604</c:v>
                </c:pt>
                <c:pt idx="8">
                  <c:v>7.5649078753829802</c:v>
                </c:pt>
                <c:pt idx="9">
                  <c:v>7.4345888535501903</c:v>
                </c:pt>
                <c:pt idx="10">
                  <c:v>7.4063348410204703</c:v>
                </c:pt>
                <c:pt idx="11">
                  <c:v>7.3786679092174303</c:v>
                </c:pt>
                <c:pt idx="12">
                  <c:v>7.2469708316148997</c:v>
                </c:pt>
                <c:pt idx="13">
                  <c:v>7.1593545657918503</c:v>
                </c:pt>
                <c:pt idx="14">
                  <c:v>7.1884779217037602</c:v>
                </c:pt>
                <c:pt idx="15">
                  <c:v>7.0421420041188796</c:v>
                </c:pt>
                <c:pt idx="16">
                  <c:v>6.91325257112105</c:v>
                </c:pt>
                <c:pt idx="17">
                  <c:v>6.9265880795348203</c:v>
                </c:pt>
                <c:pt idx="18">
                  <c:v>6.9636177574962002</c:v>
                </c:pt>
                <c:pt idx="19">
                  <c:v>6.7113103977824</c:v>
                </c:pt>
                <c:pt idx="20">
                  <c:v>6.8326114855419702</c:v>
                </c:pt>
                <c:pt idx="21">
                  <c:v>6.8249886622669402</c:v>
                </c:pt>
                <c:pt idx="22">
                  <c:v>6.7547235566688002</c:v>
                </c:pt>
                <c:pt idx="23">
                  <c:v>6.8297131683275198</c:v>
                </c:pt>
                <c:pt idx="24">
                  <c:v>6.8859305535056299</c:v>
                </c:pt>
                <c:pt idx="25">
                  <c:v>6.8984106768432101</c:v>
                </c:pt>
                <c:pt idx="26">
                  <c:v>6.86873028611301</c:v>
                </c:pt>
                <c:pt idx="27">
                  <c:v>7.0294527569227103</c:v>
                </c:pt>
                <c:pt idx="28">
                  <c:v>6.7901694121429701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02-439E-A850-7BC449453ACE}"/>
            </c:ext>
          </c:extLst>
        </c:ser>
        <c:ser>
          <c:idx val="5"/>
          <c:order val="7"/>
          <c:tx>
            <c:strRef>
              <c:f>Sweden!$H$7</c:f>
              <c:strCache>
                <c:ptCount val="1"/>
                <c:pt idx="0">
                  <c:v>5-Waste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Sweden!$H$8:$H$68</c:f>
              <c:numCache>
                <c:formatCode>General</c:formatCode>
                <c:ptCount val="61"/>
                <c:pt idx="0">
                  <c:v>3.7423020328857102</c:v>
                </c:pt>
                <c:pt idx="1">
                  <c:v>3.8078016777739099</c:v>
                </c:pt>
                <c:pt idx="2">
                  <c:v>3.8198021696336002</c:v>
                </c:pt>
                <c:pt idx="3">
                  <c:v>3.6990455439538898</c:v>
                </c:pt>
                <c:pt idx="4">
                  <c:v>3.5680245756509898</c:v>
                </c:pt>
                <c:pt idx="5">
                  <c:v>3.5619335611429501</c:v>
                </c:pt>
                <c:pt idx="6">
                  <c:v>3.53551109583423</c:v>
                </c:pt>
                <c:pt idx="7">
                  <c:v>3.5011449090349598</c:v>
                </c:pt>
                <c:pt idx="8">
                  <c:v>3.4484214916967701</c:v>
                </c:pt>
                <c:pt idx="9">
                  <c:v>3.3176911768837898</c:v>
                </c:pt>
                <c:pt idx="10">
                  <c:v>3.22243581712224</c:v>
                </c:pt>
                <c:pt idx="11">
                  <c:v>3.1716796070073099</c:v>
                </c:pt>
                <c:pt idx="12">
                  <c:v>2.99779680589607</c:v>
                </c:pt>
                <c:pt idx="13">
                  <c:v>2.8686733169238199</c:v>
                </c:pt>
                <c:pt idx="14">
                  <c:v>2.8536735197956098</c:v>
                </c:pt>
                <c:pt idx="15">
                  <c:v>2.7161427942138601</c:v>
                </c:pt>
                <c:pt idx="16">
                  <c:v>2.6239857449239898</c:v>
                </c:pt>
                <c:pt idx="17">
                  <c:v>2.4503299561657301</c:v>
                </c:pt>
                <c:pt idx="18">
                  <c:v>2.1893113950388301</c:v>
                </c:pt>
                <c:pt idx="19">
                  <c:v>2.1001991556412301</c:v>
                </c:pt>
                <c:pt idx="20">
                  <c:v>1.9681883549822701</c:v>
                </c:pt>
                <c:pt idx="21">
                  <c:v>1.87846355713486</c:v>
                </c:pt>
                <c:pt idx="22">
                  <c:v>1.7598451936045401</c:v>
                </c:pt>
                <c:pt idx="23">
                  <c:v>1.67402615850981</c:v>
                </c:pt>
                <c:pt idx="24">
                  <c:v>1.5589656635211799</c:v>
                </c:pt>
                <c:pt idx="25">
                  <c:v>1.46328656814341</c:v>
                </c:pt>
                <c:pt idx="26">
                  <c:v>1.3842354838795501</c:v>
                </c:pt>
                <c:pt idx="27">
                  <c:v>1.32251892684914</c:v>
                </c:pt>
                <c:pt idx="28">
                  <c:v>1.2456179941430701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02-439E-A850-7BC449453ACE}"/>
            </c:ext>
          </c:extLst>
        </c:ser>
        <c:ser>
          <c:idx val="8"/>
          <c:order val="8"/>
          <c:tx>
            <c:strRef>
              <c:f>Sweden!$I$7</c:f>
              <c:strCache>
                <c:ptCount val="1"/>
                <c:pt idx="0">
                  <c:v>6-Other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Sweden!$I$8:$I$68</c:f>
              <c:numCache>
                <c:formatCode>General</c:formatCode>
                <c:ptCount val="61"/>
                <c:pt idx="0">
                  <c:v>2.6450966285044757</c:v>
                </c:pt>
                <c:pt idx="1">
                  <c:v>2.5797598202008203</c:v>
                </c:pt>
                <c:pt idx="2">
                  <c:v>2.4707920561738064</c:v>
                </c:pt>
                <c:pt idx="3">
                  <c:v>2.5895112133181897</c:v>
                </c:pt>
                <c:pt idx="4">
                  <c:v>2.5577253572139256</c:v>
                </c:pt>
                <c:pt idx="5">
                  <c:v>2.6120526201064393</c:v>
                </c:pt>
                <c:pt idx="6">
                  <c:v>2.5853650416058827</c:v>
                </c:pt>
                <c:pt idx="7">
                  <c:v>2.6458877588095504</c:v>
                </c:pt>
                <c:pt idx="8">
                  <c:v>2.6564497858988005</c:v>
                </c:pt>
                <c:pt idx="9">
                  <c:v>2.8096912588252536</c:v>
                </c:pt>
                <c:pt idx="10">
                  <c:v>2.8375161527500694</c:v>
                </c:pt>
                <c:pt idx="11">
                  <c:v>2.6608593677743357</c:v>
                </c:pt>
                <c:pt idx="12">
                  <c:v>2.435660094221717</c:v>
                </c:pt>
                <c:pt idx="13">
                  <c:v>2.3853550144164615</c:v>
                </c:pt>
                <c:pt idx="14">
                  <c:v>2.5752776495598084</c:v>
                </c:pt>
                <c:pt idx="15">
                  <c:v>2.6531987988929302</c:v>
                </c:pt>
                <c:pt idx="16">
                  <c:v>3.1881077530182012</c:v>
                </c:pt>
                <c:pt idx="17">
                  <c:v>3.4219627342592531</c:v>
                </c:pt>
                <c:pt idx="18">
                  <c:v>3.5919290474333465</c:v>
                </c:pt>
                <c:pt idx="19">
                  <c:v>3.3064034996058709</c:v>
                </c:pt>
                <c:pt idx="20">
                  <c:v>3.2168513152956848</c:v>
                </c:pt>
                <c:pt idx="21">
                  <c:v>3.397700698040282</c:v>
                </c:pt>
                <c:pt idx="22">
                  <c:v>3.2799990794895422</c:v>
                </c:pt>
                <c:pt idx="23">
                  <c:v>3.1907183408248159</c:v>
                </c:pt>
                <c:pt idx="24">
                  <c:v>3.3037956509619448</c:v>
                </c:pt>
                <c:pt idx="25">
                  <c:v>3.2735932461476551</c:v>
                </c:pt>
                <c:pt idx="26">
                  <c:v>3.4416718508756858</c:v>
                </c:pt>
                <c:pt idx="27">
                  <c:v>3.8369413801354497</c:v>
                </c:pt>
                <c:pt idx="28">
                  <c:v>3.8787583147376026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02-439E-A850-7BC449453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917647"/>
        <c:axId val="74788163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Sweden!$A$7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Sweden!$A$8:$A$68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DA02-439E-A850-7BC449453ACE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10"/>
          <c:order val="10"/>
          <c:tx>
            <c:strRef>
              <c:f>Sweden!$K$7</c:f>
              <c:strCache>
                <c:ptCount val="1"/>
                <c:pt idx="0">
                  <c:v>4-Land Use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Sweden!$K$8:$K$68</c:f>
              <c:numCache>
                <c:formatCode>General</c:formatCode>
                <c:ptCount val="61"/>
                <c:pt idx="0">
                  <c:v>-34.487813557870901</c:v>
                </c:pt>
                <c:pt idx="1">
                  <c:v>-33.598593514817203</c:v>
                </c:pt>
                <c:pt idx="2">
                  <c:v>-33.442874240945201</c:v>
                </c:pt>
                <c:pt idx="3">
                  <c:v>-29.360162303271601</c:v>
                </c:pt>
                <c:pt idx="4">
                  <c:v>-31.656436670877302</c:v>
                </c:pt>
                <c:pt idx="5">
                  <c:v>-34.526657066481199</c:v>
                </c:pt>
                <c:pt idx="6">
                  <c:v>-36.931712274450497</c:v>
                </c:pt>
                <c:pt idx="7">
                  <c:v>-37.621960837615902</c:v>
                </c:pt>
                <c:pt idx="8">
                  <c:v>-38.231154434240402</c:v>
                </c:pt>
                <c:pt idx="9">
                  <c:v>-37.559168885365501</c:v>
                </c:pt>
                <c:pt idx="10">
                  <c:v>-39.732174308653398</c:v>
                </c:pt>
                <c:pt idx="11">
                  <c:v>-40.930606914478403</c:v>
                </c:pt>
                <c:pt idx="12">
                  <c:v>-40.519212957845198</c:v>
                </c:pt>
                <c:pt idx="13">
                  <c:v>-38.0628482745471</c:v>
                </c:pt>
                <c:pt idx="14">
                  <c:v>-31.870930245203802</c:v>
                </c:pt>
                <c:pt idx="15">
                  <c:v>-32.128935323590603</c:v>
                </c:pt>
                <c:pt idx="16">
                  <c:v>-42.288352764344502</c:v>
                </c:pt>
                <c:pt idx="17">
                  <c:v>-40.467414309813996</c:v>
                </c:pt>
                <c:pt idx="18">
                  <c:v>-41.402582850678399</c:v>
                </c:pt>
                <c:pt idx="19">
                  <c:v>-41.810188875122101</c:v>
                </c:pt>
                <c:pt idx="20">
                  <c:v>-45.107655380882399</c:v>
                </c:pt>
                <c:pt idx="21">
                  <c:v>-43.837901297855602</c:v>
                </c:pt>
                <c:pt idx="22">
                  <c:v>-44.449275262902603</c:v>
                </c:pt>
                <c:pt idx="23">
                  <c:v>-42.507339349368699</c:v>
                </c:pt>
                <c:pt idx="24">
                  <c:v>-41.019355094546199</c:v>
                </c:pt>
                <c:pt idx="25">
                  <c:v>-41.992695111878902</c:v>
                </c:pt>
                <c:pt idx="26">
                  <c:v>-44.788477386611</c:v>
                </c:pt>
                <c:pt idx="27">
                  <c:v>-43.0678778016877</c:v>
                </c:pt>
                <c:pt idx="28">
                  <c:v>-41.993961870588699</c:v>
                </c:pt>
                <c:pt idx="29">
                  <c:v>-41.993961870588699</c:v>
                </c:pt>
                <c:pt idx="30">
                  <c:v>-41.993961870588699</c:v>
                </c:pt>
                <c:pt idx="31">
                  <c:v>-41.993961870588699</c:v>
                </c:pt>
                <c:pt idx="32">
                  <c:v>-41.993961870588699</c:v>
                </c:pt>
                <c:pt idx="33">
                  <c:v>-41.993961870588699</c:v>
                </c:pt>
                <c:pt idx="34">
                  <c:v>-41.993961870588699</c:v>
                </c:pt>
                <c:pt idx="35">
                  <c:v>-41.993961870588699</c:v>
                </c:pt>
                <c:pt idx="36">
                  <c:v>-41.993961870588699</c:v>
                </c:pt>
                <c:pt idx="37">
                  <c:v>-41.993961870588699</c:v>
                </c:pt>
                <c:pt idx="38">
                  <c:v>-41.993961870588699</c:v>
                </c:pt>
                <c:pt idx="39">
                  <c:v>-41.993961870588699</c:v>
                </c:pt>
                <c:pt idx="40">
                  <c:v>-41.993961870588699</c:v>
                </c:pt>
                <c:pt idx="41">
                  <c:v>-41.993961870588699</c:v>
                </c:pt>
                <c:pt idx="42">
                  <c:v>-41.993961870588699</c:v>
                </c:pt>
                <c:pt idx="43">
                  <c:v>-41.993961870588699</c:v>
                </c:pt>
                <c:pt idx="44">
                  <c:v>-41.993961870588699</c:v>
                </c:pt>
                <c:pt idx="45">
                  <c:v>-41.993961870588699</c:v>
                </c:pt>
                <c:pt idx="46">
                  <c:v>-41.993961870588699</c:v>
                </c:pt>
                <c:pt idx="47">
                  <c:v>-41.993961870588699</c:v>
                </c:pt>
                <c:pt idx="48">
                  <c:v>-41.993961870588699</c:v>
                </c:pt>
                <c:pt idx="49">
                  <c:v>-41.993961870588699</c:v>
                </c:pt>
                <c:pt idx="50">
                  <c:v>-41.993961870588699</c:v>
                </c:pt>
                <c:pt idx="51">
                  <c:v>-41.993961870588699</c:v>
                </c:pt>
                <c:pt idx="52">
                  <c:v>-41.993961870588699</c:v>
                </c:pt>
                <c:pt idx="53">
                  <c:v>-41.993961870588699</c:v>
                </c:pt>
                <c:pt idx="54">
                  <c:v>-41.993961870588699</c:v>
                </c:pt>
                <c:pt idx="55">
                  <c:v>-41.993961870588699</c:v>
                </c:pt>
                <c:pt idx="56">
                  <c:v>-41.993961870588699</c:v>
                </c:pt>
                <c:pt idx="57">
                  <c:v>-41.993961870588699</c:v>
                </c:pt>
                <c:pt idx="58">
                  <c:v>-41.993961870588699</c:v>
                </c:pt>
                <c:pt idx="59">
                  <c:v>-41.993961870588699</c:v>
                </c:pt>
                <c:pt idx="60">
                  <c:v>-41.993961870588699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02-439E-A850-7BC449453ACE}"/>
            </c:ext>
          </c:extLst>
        </c:ser>
        <c:ser>
          <c:idx val="11"/>
          <c:order val="11"/>
          <c:tx>
            <c:strRef>
              <c:f>Sweden!$L$7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Sweden!$A$8:$A$68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Sweden!$L$8:$L$68</c:f>
              <c:numCache>
                <c:formatCode>0.0</c:formatCode>
                <c:ptCount val="61"/>
                <c:pt idx="0">
                  <c:v>72.538903006260497</c:v>
                </c:pt>
                <c:pt idx="1">
                  <c:v>72.532475936938098</c:v>
                </c:pt>
                <c:pt idx="2">
                  <c:v>71.885017471108696</c:v>
                </c:pt>
                <c:pt idx="3">
                  <c:v>72.524546628561495</c:v>
                </c:pt>
                <c:pt idx="4">
                  <c:v>75.158880609115201</c:v>
                </c:pt>
                <c:pt idx="5">
                  <c:v>74.578358457998704</c:v>
                </c:pt>
                <c:pt idx="6">
                  <c:v>78.585166633075801</c:v>
                </c:pt>
                <c:pt idx="7">
                  <c:v>73.667660403000099</c:v>
                </c:pt>
                <c:pt idx="8">
                  <c:v>74.247448683490902</c:v>
                </c:pt>
                <c:pt idx="9">
                  <c:v>71.361593158259197</c:v>
                </c:pt>
                <c:pt idx="10">
                  <c:v>70.069318242417395</c:v>
                </c:pt>
                <c:pt idx="11">
                  <c:v>70.832558789956195</c:v>
                </c:pt>
                <c:pt idx="12">
                  <c:v>71.277403003506606</c:v>
                </c:pt>
                <c:pt idx="13">
                  <c:v>71.606976485896197</c:v>
                </c:pt>
                <c:pt idx="14">
                  <c:v>71.252514280493799</c:v>
                </c:pt>
                <c:pt idx="15">
                  <c:v>68.587859985035706</c:v>
                </c:pt>
                <c:pt idx="16">
                  <c:v>68.282885137262497</c:v>
                </c:pt>
                <c:pt idx="17">
                  <c:v>67.354561465885695</c:v>
                </c:pt>
                <c:pt idx="18">
                  <c:v>65.243997433302894</c:v>
                </c:pt>
                <c:pt idx="19">
                  <c:v>60.6137431696676</c:v>
                </c:pt>
                <c:pt idx="20">
                  <c:v>66.607071491140601</c:v>
                </c:pt>
                <c:pt idx="21">
                  <c:v>62.437177635351702</c:v>
                </c:pt>
                <c:pt idx="22">
                  <c:v>59.489893592838897</c:v>
                </c:pt>
                <c:pt idx="23">
                  <c:v>57.879100282446203</c:v>
                </c:pt>
                <c:pt idx="24">
                  <c:v>56.146980759082297</c:v>
                </c:pt>
                <c:pt idx="25">
                  <c:v>55.937920010497798</c:v>
                </c:pt>
                <c:pt idx="26">
                  <c:v>55.848681402190699</c:v>
                </c:pt>
                <c:pt idx="27">
                  <c:v>55.506095544657697</c:v>
                </c:pt>
                <c:pt idx="28">
                  <c:v>54.605571717333</c:v>
                </c:pt>
                <c:pt idx="29">
                  <c:v>48.750558583907647</c:v>
                </c:pt>
                <c:pt idx="30">
                  <c:v>43.523341803756296</c:v>
                </c:pt>
                <c:pt idx="31">
                  <c:v>41.469355069949508</c:v>
                </c:pt>
                <c:pt idx="32">
                  <c:v>39.512301644289806</c:v>
                </c:pt>
                <c:pt idx="33">
                  <c:v>37.64760697618555</c:v>
                </c:pt>
                <c:pt idx="34">
                  <c:v>35.870912400724819</c:v>
                </c:pt>
                <c:pt idx="35">
                  <c:v>34.178064950433786</c:v>
                </c:pt>
                <c:pt idx="36">
                  <c:v>32.565107647846354</c:v>
                </c:pt>
                <c:pt idx="37">
                  <c:v>31.028270256194283</c:v>
                </c:pt>
                <c:pt idx="38">
                  <c:v>29.563960466597788</c:v>
                </c:pt>
                <c:pt idx="39">
                  <c:v>28.168755501156937</c:v>
                </c:pt>
                <c:pt idx="40">
                  <c:v>26.839394112316391</c:v>
                </c:pt>
                <c:pt idx="41">
                  <c:v>25.807535657130085</c:v>
                </c:pt>
                <c:pt idx="42">
                  <c:v>24.815347690296974</c:v>
                </c:pt>
                <c:pt idx="43">
                  <c:v>23.861305053363132</c:v>
                </c:pt>
                <c:pt idx="44">
                  <c:v>22.943941223611329</c:v>
                </c:pt>
                <c:pt idx="45">
                  <c:v>22.061846059770922</c:v>
                </c:pt>
                <c:pt idx="46">
                  <c:v>21.213663634395424</c:v>
                </c:pt>
                <c:pt idx="47">
                  <c:v>20.398090149575797</c:v>
                </c:pt>
                <c:pt idx="48">
                  <c:v>19.613871932785514</c:v>
                </c:pt>
                <c:pt idx="49">
                  <c:v>18.859803509776711</c:v>
                </c:pt>
                <c:pt idx="50">
                  <c:v>18.134725751565128</c:v>
                </c:pt>
                <c:pt idx="51">
                  <c:v>16.373489373448535</c:v>
                </c:pt>
                <c:pt idx="52">
                  <c:v>14.783303477268982</c:v>
                </c:pt>
                <c:pt idx="53">
                  <c:v>13.347555717441043</c:v>
                </c:pt>
                <c:pt idx="54">
                  <c:v>12.051247131882953</c:v>
                </c:pt>
                <c:pt idx="55">
                  <c:v>10.880835450939079</c:v>
                </c:pt>
                <c:pt idx="56">
                  <c:v>9.824093624069123</c:v>
                </c:pt>
                <c:pt idx="57">
                  <c:v>8.8699820863613912</c:v>
                </c:pt>
                <c:pt idx="58">
                  <c:v>8.0085334304646292</c:v>
                </c:pt>
                <c:pt idx="59">
                  <c:v>7.2307482791297746</c:v>
                </c:pt>
                <c:pt idx="60">
                  <c:v>6.5285012705634502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02-439E-A850-7BC449453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917647"/>
        <c:axId val="747881631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Sweden!$J$7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Sweden!$A$8:$A$68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Sweden!$J$8:$J$68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A02-439E-A850-7BC449453ACE}"/>
                  </c:ext>
                </c:extLst>
              </c15:ser>
            </c15:filteredLineSeries>
          </c:ext>
        </c:extLst>
      </c:lineChart>
      <c:catAx>
        <c:axId val="96791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47881631"/>
        <c:crosses val="autoZero"/>
        <c:auto val="1"/>
        <c:lblAlgn val="ctr"/>
        <c:lblOffset val="100"/>
        <c:noMultiLvlLbl val="0"/>
      </c:catAx>
      <c:valAx>
        <c:axId val="7478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791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CO2 emissions - Nyköping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'Nyköping Status'!$B$7</c:f>
              <c:strCache>
                <c:ptCount val="1"/>
                <c:pt idx="0">
                  <c:v>Elect/DistrHeat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Status'!$B$8:$B$36</c:f>
              <c:numCache>
                <c:formatCode>0</c:formatCode>
                <c:ptCount val="29"/>
                <c:pt idx="0">
                  <c:v>95428.35</c:v>
                </c:pt>
                <c:pt idx="1">
                  <c:v>87319.701000000001</c:v>
                </c:pt>
                <c:pt idx="2">
                  <c:v>79211.051999999996</c:v>
                </c:pt>
                <c:pt idx="3">
                  <c:v>71102.402999999991</c:v>
                </c:pt>
                <c:pt idx="4">
                  <c:v>62993.753999999994</c:v>
                </c:pt>
                <c:pt idx="5">
                  <c:v>54885.104999999996</c:v>
                </c:pt>
                <c:pt idx="6">
                  <c:v>46776.455999999998</c:v>
                </c:pt>
                <c:pt idx="7">
                  <c:v>38667.807000000001</c:v>
                </c:pt>
                <c:pt idx="8">
                  <c:v>30559.157999999999</c:v>
                </c:pt>
                <c:pt idx="9">
                  <c:v>22450.508999999998</c:v>
                </c:pt>
                <c:pt idx="10">
                  <c:v>14341.86</c:v>
                </c:pt>
                <c:pt idx="11">
                  <c:v>12196.538</c:v>
                </c:pt>
                <c:pt idx="12">
                  <c:v>10051.216</c:v>
                </c:pt>
                <c:pt idx="13">
                  <c:v>7905.8940000000002</c:v>
                </c:pt>
                <c:pt idx="14">
                  <c:v>5760.5720000000001</c:v>
                </c:pt>
                <c:pt idx="15">
                  <c:v>3615.25</c:v>
                </c:pt>
                <c:pt idx="16">
                  <c:v>4113.5446000000002</c:v>
                </c:pt>
                <c:pt idx="17">
                  <c:v>4611.8392000000003</c:v>
                </c:pt>
                <c:pt idx="18">
                  <c:v>5110.1338000000005</c:v>
                </c:pt>
                <c:pt idx="19">
                  <c:v>5608.4284000000007</c:v>
                </c:pt>
                <c:pt idx="20">
                  <c:v>6106.723</c:v>
                </c:pt>
                <c:pt idx="21">
                  <c:v>5197.2460000000001</c:v>
                </c:pt>
                <c:pt idx="22">
                  <c:v>7850.7839999999997</c:v>
                </c:pt>
                <c:pt idx="23">
                  <c:v>2986.317</c:v>
                </c:pt>
                <c:pt idx="24">
                  <c:v>1930.8920000000001</c:v>
                </c:pt>
                <c:pt idx="25">
                  <c:v>2568.252</c:v>
                </c:pt>
                <c:pt idx="26">
                  <c:v>1585.9059999999999</c:v>
                </c:pt>
                <c:pt idx="27">
                  <c:v>848.97170000000006</c:v>
                </c:pt>
                <c:pt idx="28">
                  <c:v>2749.9830000000002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D-4140-BA19-F79AD474E6AF}"/>
            </c:ext>
          </c:extLst>
        </c:ser>
        <c:ser>
          <c:idx val="2"/>
          <c:order val="2"/>
          <c:tx>
            <c:strRef>
              <c:f>'Nyköping Status'!$C$7</c:f>
              <c:strCache>
                <c:ptCount val="1"/>
                <c:pt idx="0">
                  <c:v>Local Heat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Status'!$C$8:$C$36</c:f>
              <c:numCache>
                <c:formatCode>0</c:formatCode>
                <c:ptCount val="29"/>
                <c:pt idx="0">
                  <c:v>59905.54</c:v>
                </c:pt>
                <c:pt idx="1">
                  <c:v>58084.934999999998</c:v>
                </c:pt>
                <c:pt idx="2">
                  <c:v>56264.329999999994</c:v>
                </c:pt>
                <c:pt idx="3">
                  <c:v>54443.724999999991</c:v>
                </c:pt>
                <c:pt idx="4">
                  <c:v>52623.119999999988</c:v>
                </c:pt>
                <c:pt idx="5">
                  <c:v>50802.514999999985</c:v>
                </c:pt>
                <c:pt idx="6">
                  <c:v>48981.909999999982</c:v>
                </c:pt>
                <c:pt idx="7">
                  <c:v>47161.304999999978</c:v>
                </c:pt>
                <c:pt idx="8">
                  <c:v>45340.699999999975</c:v>
                </c:pt>
                <c:pt idx="9">
                  <c:v>43520.094999999972</c:v>
                </c:pt>
                <c:pt idx="10">
                  <c:v>41699.49</c:v>
                </c:pt>
                <c:pt idx="11">
                  <c:v>37500.403999999995</c:v>
                </c:pt>
                <c:pt idx="12">
                  <c:v>33301.317999999999</c:v>
                </c:pt>
                <c:pt idx="13">
                  <c:v>29102.232</c:v>
                </c:pt>
                <c:pt idx="14">
                  <c:v>24903.146000000001</c:v>
                </c:pt>
                <c:pt idx="15">
                  <c:v>20704.060000000001</c:v>
                </c:pt>
                <c:pt idx="16">
                  <c:v>18430.671200000001</c:v>
                </c:pt>
                <c:pt idx="17">
                  <c:v>16157.2824</c:v>
                </c:pt>
                <c:pt idx="18">
                  <c:v>13883.893599999999</c:v>
                </c:pt>
                <c:pt idx="19">
                  <c:v>11610.504799999999</c:v>
                </c:pt>
                <c:pt idx="20">
                  <c:v>9337.116</c:v>
                </c:pt>
                <c:pt idx="21">
                  <c:v>6888.7920000000004</c:v>
                </c:pt>
                <c:pt idx="22">
                  <c:v>6476.375</c:v>
                </c:pt>
                <c:pt idx="23">
                  <c:v>5811.01</c:v>
                </c:pt>
                <c:pt idx="24">
                  <c:v>5112.2129999999997</c:v>
                </c:pt>
                <c:pt idx="25">
                  <c:v>4879.7839999999997</c:v>
                </c:pt>
                <c:pt idx="26">
                  <c:v>4466.442</c:v>
                </c:pt>
                <c:pt idx="27">
                  <c:v>4414.7290000000003</c:v>
                </c:pt>
                <c:pt idx="28">
                  <c:v>4211.1840000000002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AD-4140-BA19-F79AD474E6AF}"/>
            </c:ext>
          </c:extLst>
        </c:ser>
        <c:ser>
          <c:idx val="3"/>
          <c:order val="3"/>
          <c:tx>
            <c:strRef>
              <c:f>'Nyköping Status'!$D$7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Status'!$D$8:$D$36</c:f>
              <c:numCache>
                <c:formatCode>0</c:formatCode>
                <c:ptCount val="29"/>
                <c:pt idx="0">
                  <c:v>71768.539999999994</c:v>
                </c:pt>
                <c:pt idx="1">
                  <c:v>67425.467999999993</c:v>
                </c:pt>
                <c:pt idx="2">
                  <c:v>63082.395999999993</c:v>
                </c:pt>
                <c:pt idx="3">
                  <c:v>58739.323999999993</c:v>
                </c:pt>
                <c:pt idx="4">
                  <c:v>54396.251999999993</c:v>
                </c:pt>
                <c:pt idx="5">
                  <c:v>50053.179999999993</c:v>
                </c:pt>
                <c:pt idx="6">
                  <c:v>45710.107999999993</c:v>
                </c:pt>
                <c:pt idx="7">
                  <c:v>41367.035999999993</c:v>
                </c:pt>
                <c:pt idx="8">
                  <c:v>37023.963999999993</c:v>
                </c:pt>
                <c:pt idx="9">
                  <c:v>32680.891999999993</c:v>
                </c:pt>
                <c:pt idx="10">
                  <c:v>28337.82</c:v>
                </c:pt>
                <c:pt idx="11">
                  <c:v>23266.4372</c:v>
                </c:pt>
                <c:pt idx="12">
                  <c:v>18195.054400000001</c:v>
                </c:pt>
                <c:pt idx="13">
                  <c:v>13123.671600000001</c:v>
                </c:pt>
                <c:pt idx="14">
                  <c:v>8052.2888000000012</c:v>
                </c:pt>
                <c:pt idx="15">
                  <c:v>2980.9059999999999</c:v>
                </c:pt>
                <c:pt idx="16">
                  <c:v>3174.768</c:v>
                </c:pt>
                <c:pt idx="17">
                  <c:v>3368.63</c:v>
                </c:pt>
                <c:pt idx="18">
                  <c:v>3562.4920000000002</c:v>
                </c:pt>
                <c:pt idx="19">
                  <c:v>3756.3540000000003</c:v>
                </c:pt>
                <c:pt idx="20">
                  <c:v>3950.2159999999999</c:v>
                </c:pt>
                <c:pt idx="21">
                  <c:v>3755.5279999999998</c:v>
                </c:pt>
                <c:pt idx="22">
                  <c:v>3604.5659999999998</c:v>
                </c:pt>
                <c:pt idx="23">
                  <c:v>4219.6319999999996</c:v>
                </c:pt>
                <c:pt idx="24">
                  <c:v>4323.0789999999997</c:v>
                </c:pt>
                <c:pt idx="25">
                  <c:v>4045.7919999999999</c:v>
                </c:pt>
                <c:pt idx="26">
                  <c:v>5136.058</c:v>
                </c:pt>
                <c:pt idx="27">
                  <c:v>3993.2350000000001</c:v>
                </c:pt>
                <c:pt idx="28">
                  <c:v>3499.9259999999999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D-4140-BA19-F79AD474E6AF}"/>
            </c:ext>
          </c:extLst>
        </c:ser>
        <c:ser>
          <c:idx val="4"/>
          <c:order val="4"/>
          <c:tx>
            <c:strRef>
              <c:f>'Nyköping Status'!$E$7</c:f>
              <c:strCache>
                <c:ptCount val="1"/>
                <c:pt idx="0">
                  <c:v>Pass cars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Status'!$E$8:$E$36</c:f>
              <c:numCache>
                <c:formatCode>0</c:formatCode>
                <c:ptCount val="29"/>
                <c:pt idx="0">
                  <c:v>117486.6</c:v>
                </c:pt>
                <c:pt idx="1">
                  <c:v>117408.53</c:v>
                </c:pt>
                <c:pt idx="2">
                  <c:v>117330.45999999999</c:v>
                </c:pt>
                <c:pt idx="3">
                  <c:v>117252.38999999998</c:v>
                </c:pt>
                <c:pt idx="4">
                  <c:v>117174.31999999998</c:v>
                </c:pt>
                <c:pt idx="5">
                  <c:v>117096.24999999997</c:v>
                </c:pt>
                <c:pt idx="6">
                  <c:v>117018.17999999996</c:v>
                </c:pt>
                <c:pt idx="7">
                  <c:v>116940.10999999996</c:v>
                </c:pt>
                <c:pt idx="8">
                  <c:v>116862.03999999995</c:v>
                </c:pt>
                <c:pt idx="9">
                  <c:v>116783.96999999994</c:v>
                </c:pt>
                <c:pt idx="10">
                  <c:v>116705.9</c:v>
                </c:pt>
                <c:pt idx="11">
                  <c:v>117067.48</c:v>
                </c:pt>
                <c:pt idx="12">
                  <c:v>117429.06</c:v>
                </c:pt>
                <c:pt idx="13">
                  <c:v>117790.64</c:v>
                </c:pt>
                <c:pt idx="14">
                  <c:v>118152.22</c:v>
                </c:pt>
                <c:pt idx="15">
                  <c:v>118513.8</c:v>
                </c:pt>
                <c:pt idx="16">
                  <c:v>121437.46</c:v>
                </c:pt>
                <c:pt idx="17">
                  <c:v>124361.12000000001</c:v>
                </c:pt>
                <c:pt idx="18">
                  <c:v>127284.78000000001</c:v>
                </c:pt>
                <c:pt idx="19">
                  <c:v>130208.44000000002</c:v>
                </c:pt>
                <c:pt idx="20">
                  <c:v>133132.1</c:v>
                </c:pt>
                <c:pt idx="21">
                  <c:v>129373</c:v>
                </c:pt>
                <c:pt idx="22">
                  <c:v>123193.8</c:v>
                </c:pt>
                <c:pt idx="23">
                  <c:v>120753.7</c:v>
                </c:pt>
                <c:pt idx="24">
                  <c:v>119304</c:v>
                </c:pt>
                <c:pt idx="25">
                  <c:v>120633.5</c:v>
                </c:pt>
                <c:pt idx="26">
                  <c:v>117745.5</c:v>
                </c:pt>
                <c:pt idx="27">
                  <c:v>116026.9</c:v>
                </c:pt>
                <c:pt idx="28">
                  <c:v>113242.8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AD-4140-BA19-F79AD474E6AF}"/>
            </c:ext>
          </c:extLst>
        </c:ser>
        <c:ser>
          <c:idx val="5"/>
          <c:order val="5"/>
          <c:tx>
            <c:strRef>
              <c:f>'Nyköping Status'!$F$7</c:f>
              <c:strCache>
                <c:ptCount val="1"/>
                <c:pt idx="0">
                  <c:v>Trucks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Status'!$F$8:$F$36</c:f>
              <c:numCache>
                <c:formatCode>0</c:formatCode>
                <c:ptCount val="29"/>
                <c:pt idx="0">
                  <c:v>35147.15</c:v>
                </c:pt>
                <c:pt idx="1">
                  <c:v>36057.608</c:v>
                </c:pt>
                <c:pt idx="2">
                  <c:v>36968.065999999999</c:v>
                </c:pt>
                <c:pt idx="3">
                  <c:v>37878.523999999998</c:v>
                </c:pt>
                <c:pt idx="4">
                  <c:v>38788.981999999996</c:v>
                </c:pt>
                <c:pt idx="5">
                  <c:v>39699.439999999995</c:v>
                </c:pt>
                <c:pt idx="6">
                  <c:v>40609.897999999994</c:v>
                </c:pt>
                <c:pt idx="7">
                  <c:v>41520.355999999992</c:v>
                </c:pt>
                <c:pt idx="8">
                  <c:v>42430.813999999991</c:v>
                </c:pt>
                <c:pt idx="9">
                  <c:v>43341.27199999999</c:v>
                </c:pt>
                <c:pt idx="10">
                  <c:v>44251.73</c:v>
                </c:pt>
                <c:pt idx="11">
                  <c:v>45945.254000000001</c:v>
                </c:pt>
                <c:pt idx="12">
                  <c:v>47638.777999999998</c:v>
                </c:pt>
                <c:pt idx="13">
                  <c:v>49332.301999999996</c:v>
                </c:pt>
                <c:pt idx="14">
                  <c:v>51025.825999999994</c:v>
                </c:pt>
                <c:pt idx="15">
                  <c:v>52719.35</c:v>
                </c:pt>
                <c:pt idx="16">
                  <c:v>53132.106</c:v>
                </c:pt>
                <c:pt idx="17">
                  <c:v>53544.862000000001</c:v>
                </c:pt>
                <c:pt idx="18">
                  <c:v>53957.618000000002</c:v>
                </c:pt>
                <c:pt idx="19">
                  <c:v>54370.374000000003</c:v>
                </c:pt>
                <c:pt idx="20">
                  <c:v>54783.13</c:v>
                </c:pt>
                <c:pt idx="21">
                  <c:v>53202.1</c:v>
                </c:pt>
                <c:pt idx="22">
                  <c:v>49454.48</c:v>
                </c:pt>
                <c:pt idx="23">
                  <c:v>47714.64</c:v>
                </c:pt>
                <c:pt idx="24">
                  <c:v>46000.94</c:v>
                </c:pt>
                <c:pt idx="25">
                  <c:v>44880.5</c:v>
                </c:pt>
                <c:pt idx="26">
                  <c:v>41631.78</c:v>
                </c:pt>
                <c:pt idx="27">
                  <c:v>39880.25</c:v>
                </c:pt>
                <c:pt idx="28">
                  <c:v>38287.839999999997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E3AD-4140-BA19-F79AD474E6AF}"/>
            </c:ext>
          </c:extLst>
        </c:ser>
        <c:ser>
          <c:idx val="6"/>
          <c:order val="6"/>
          <c:tx>
            <c:strRef>
              <c:f>'Nyköping Status'!$G$7</c:f>
              <c:strCache>
                <c:ptCount val="1"/>
                <c:pt idx="0">
                  <c:v>Other vehicles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Status'!$G$8:$G$36</c:f>
              <c:numCache>
                <c:formatCode>0</c:formatCode>
                <c:ptCount val="29"/>
                <c:pt idx="0">
                  <c:v>27887.85</c:v>
                </c:pt>
                <c:pt idx="1">
                  <c:v>28031.191999999999</c:v>
                </c:pt>
                <c:pt idx="2">
                  <c:v>28174.534</c:v>
                </c:pt>
                <c:pt idx="3">
                  <c:v>28317.876</c:v>
                </c:pt>
                <c:pt idx="4">
                  <c:v>28461.218000000001</c:v>
                </c:pt>
                <c:pt idx="5">
                  <c:v>28604.560000000001</c:v>
                </c:pt>
                <c:pt idx="6">
                  <c:v>28747.902000000002</c:v>
                </c:pt>
                <c:pt idx="7">
                  <c:v>28891.244000000002</c:v>
                </c:pt>
                <c:pt idx="8">
                  <c:v>29034.586000000003</c:v>
                </c:pt>
                <c:pt idx="9">
                  <c:v>29177.928000000004</c:v>
                </c:pt>
                <c:pt idx="10">
                  <c:v>29321.269999999997</c:v>
                </c:pt>
                <c:pt idx="11">
                  <c:v>30263.445999999996</c:v>
                </c:pt>
                <c:pt idx="12">
                  <c:v>31205.621999999996</c:v>
                </c:pt>
                <c:pt idx="13">
                  <c:v>32147.797999999995</c:v>
                </c:pt>
                <c:pt idx="14">
                  <c:v>33089.973999999995</c:v>
                </c:pt>
                <c:pt idx="15">
                  <c:v>34032.149999999987</c:v>
                </c:pt>
                <c:pt idx="16">
                  <c:v>34626.573999999986</c:v>
                </c:pt>
                <c:pt idx="17">
                  <c:v>35220.997999999985</c:v>
                </c:pt>
                <c:pt idx="18">
                  <c:v>35815.421999999984</c:v>
                </c:pt>
                <c:pt idx="19">
                  <c:v>36409.845999999983</c:v>
                </c:pt>
                <c:pt idx="20">
                  <c:v>37004.269999999997</c:v>
                </c:pt>
                <c:pt idx="21">
                  <c:v>37792.69999999999</c:v>
                </c:pt>
                <c:pt idx="22">
                  <c:v>35069.119999999988</c:v>
                </c:pt>
                <c:pt idx="23">
                  <c:v>34443.260000000009</c:v>
                </c:pt>
                <c:pt idx="24">
                  <c:v>32968.660000000003</c:v>
                </c:pt>
                <c:pt idx="25">
                  <c:v>32514.399999999994</c:v>
                </c:pt>
                <c:pt idx="26">
                  <c:v>31716.01999999999</c:v>
                </c:pt>
                <c:pt idx="27">
                  <c:v>31020.950000000012</c:v>
                </c:pt>
                <c:pt idx="28">
                  <c:v>30300.36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E3AD-4140-BA19-F79AD474E6AF}"/>
            </c:ext>
          </c:extLst>
        </c:ser>
        <c:ser>
          <c:idx val="7"/>
          <c:order val="7"/>
          <c:tx>
            <c:strRef>
              <c:f>'Nyköping Status'!$H$7</c:f>
              <c:strCache>
                <c:ptCount val="1"/>
                <c:pt idx="0">
                  <c:v>Machineries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Status'!$H$8:$H$36</c:f>
              <c:numCache>
                <c:formatCode>0</c:formatCode>
                <c:ptCount val="29"/>
                <c:pt idx="0">
                  <c:v>18470.41</c:v>
                </c:pt>
                <c:pt idx="1">
                  <c:v>18566.936999999998</c:v>
                </c:pt>
                <c:pt idx="2">
                  <c:v>18663.464</c:v>
                </c:pt>
                <c:pt idx="3">
                  <c:v>18759.991000000002</c:v>
                </c:pt>
                <c:pt idx="4">
                  <c:v>18856.518000000004</c:v>
                </c:pt>
                <c:pt idx="5">
                  <c:v>18953.045000000006</c:v>
                </c:pt>
                <c:pt idx="6">
                  <c:v>19049.572000000007</c:v>
                </c:pt>
                <c:pt idx="7">
                  <c:v>19146.099000000009</c:v>
                </c:pt>
                <c:pt idx="8">
                  <c:v>19242.626000000011</c:v>
                </c:pt>
                <c:pt idx="9">
                  <c:v>19339.153000000013</c:v>
                </c:pt>
                <c:pt idx="10">
                  <c:v>19435.68</c:v>
                </c:pt>
                <c:pt idx="11">
                  <c:v>20242.925999999999</c:v>
                </c:pt>
                <c:pt idx="12">
                  <c:v>21050.171999999999</c:v>
                </c:pt>
                <c:pt idx="13">
                  <c:v>21857.417999999998</c:v>
                </c:pt>
                <c:pt idx="14">
                  <c:v>22664.663999999997</c:v>
                </c:pt>
                <c:pt idx="15">
                  <c:v>23471.91</c:v>
                </c:pt>
                <c:pt idx="16">
                  <c:v>23844.351999999999</c:v>
                </c:pt>
                <c:pt idx="17">
                  <c:v>24216.793999999998</c:v>
                </c:pt>
                <c:pt idx="18">
                  <c:v>24589.235999999997</c:v>
                </c:pt>
                <c:pt idx="19">
                  <c:v>24961.677999999996</c:v>
                </c:pt>
                <c:pt idx="20">
                  <c:v>25334.12</c:v>
                </c:pt>
                <c:pt idx="21">
                  <c:v>25313.52</c:v>
                </c:pt>
                <c:pt idx="22">
                  <c:v>24188.7</c:v>
                </c:pt>
                <c:pt idx="23">
                  <c:v>23856.91</c:v>
                </c:pt>
                <c:pt idx="24">
                  <c:v>20841.400000000001</c:v>
                </c:pt>
                <c:pt idx="25">
                  <c:v>20382.13</c:v>
                </c:pt>
                <c:pt idx="26">
                  <c:v>20233.54</c:v>
                </c:pt>
                <c:pt idx="27">
                  <c:v>20918.43</c:v>
                </c:pt>
                <c:pt idx="28">
                  <c:v>19958.47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AD-4140-BA19-F79AD474E6AF}"/>
            </c:ext>
          </c:extLst>
        </c:ser>
        <c:ser>
          <c:idx val="8"/>
          <c:order val="8"/>
          <c:tx>
            <c:strRef>
              <c:f>'Nyköping Status'!$I$7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'Nyköping Status'!$A$8:$A$36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'Nyköping Status'!$I$8:$I$36</c:f>
              <c:numCache>
                <c:formatCode>0</c:formatCode>
                <c:ptCount val="29"/>
                <c:pt idx="0">
                  <c:v>2002.0029999999999</c:v>
                </c:pt>
                <c:pt idx="1">
                  <c:v>1981.6442999999999</c:v>
                </c:pt>
                <c:pt idx="2">
                  <c:v>1961.2855999999999</c:v>
                </c:pt>
                <c:pt idx="3">
                  <c:v>1940.9268999999999</c:v>
                </c:pt>
                <c:pt idx="4">
                  <c:v>1920.5681999999999</c:v>
                </c:pt>
                <c:pt idx="5">
                  <c:v>1900.2094999999999</c:v>
                </c:pt>
                <c:pt idx="6">
                  <c:v>1879.8507999999999</c:v>
                </c:pt>
                <c:pt idx="7">
                  <c:v>1859.4920999999999</c:v>
                </c:pt>
                <c:pt idx="8">
                  <c:v>1839.1333999999999</c:v>
                </c:pt>
                <c:pt idx="9">
                  <c:v>1818.7746999999999</c:v>
                </c:pt>
                <c:pt idx="10">
                  <c:v>1798.4159999999999</c:v>
                </c:pt>
                <c:pt idx="11">
                  <c:v>1701.1625999999999</c:v>
                </c:pt>
                <c:pt idx="12">
                  <c:v>1603.9091999999998</c:v>
                </c:pt>
                <c:pt idx="13">
                  <c:v>1506.6557999999998</c:v>
                </c:pt>
                <c:pt idx="14">
                  <c:v>1409.4023999999997</c:v>
                </c:pt>
                <c:pt idx="15">
                  <c:v>1312.1489999999999</c:v>
                </c:pt>
                <c:pt idx="16">
                  <c:v>1328.5893999999998</c:v>
                </c:pt>
                <c:pt idx="17">
                  <c:v>1345.0297999999998</c:v>
                </c:pt>
                <c:pt idx="18">
                  <c:v>1361.4701999999997</c:v>
                </c:pt>
                <c:pt idx="19">
                  <c:v>1377.9105999999997</c:v>
                </c:pt>
                <c:pt idx="20">
                  <c:v>1394.3510000000001</c:v>
                </c:pt>
                <c:pt idx="21">
                  <c:v>1395.087</c:v>
                </c:pt>
                <c:pt idx="22">
                  <c:v>1600.673</c:v>
                </c:pt>
                <c:pt idx="23">
                  <c:v>1605.683</c:v>
                </c:pt>
                <c:pt idx="24">
                  <c:v>1389.002</c:v>
                </c:pt>
                <c:pt idx="25">
                  <c:v>1402.038</c:v>
                </c:pt>
                <c:pt idx="26">
                  <c:v>1442.954</c:v>
                </c:pt>
                <c:pt idx="27">
                  <c:v>1436.454</c:v>
                </c:pt>
                <c:pt idx="28">
                  <c:v>1447.838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AD-4140-BA19-F79AD474E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528111"/>
        <c:axId val="125128611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'Nyköping Status'!$A$7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'Nyköping Status'!$A$8:$A$36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'Nyköping Status'!$A$8:$A$36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E3AD-4140-BA19-F79AD474E6AF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9"/>
          <c:order val="9"/>
          <c:tx>
            <c:strRef>
              <c:f>'Nyköping Status'!$J$7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'Nyköping Status'!$J$8:$J$36</c:f>
              <c:numCache>
                <c:formatCode>0</c:formatCode>
                <c:ptCount val="29"/>
                <c:pt idx="0">
                  <c:v>1806.85699999996</c:v>
                </c:pt>
                <c:pt idx="1">
                  <c:v>1824.9547000000603</c:v>
                </c:pt>
                <c:pt idx="2">
                  <c:v>1843.0523999999859</c:v>
                </c:pt>
                <c:pt idx="3">
                  <c:v>1861.150100000028</c:v>
                </c:pt>
                <c:pt idx="4">
                  <c:v>1879.2477999999537</c:v>
                </c:pt>
                <c:pt idx="5">
                  <c:v>1897.3454999999958</c:v>
                </c:pt>
                <c:pt idx="6">
                  <c:v>1915.4431999999215</c:v>
                </c:pt>
                <c:pt idx="7">
                  <c:v>1933.5409000000218</c:v>
                </c:pt>
                <c:pt idx="8">
                  <c:v>1951.6385999999475</c:v>
                </c:pt>
                <c:pt idx="9">
                  <c:v>1969.7362999999314</c:v>
                </c:pt>
                <c:pt idx="10">
                  <c:v>1987.8339999999735</c:v>
                </c:pt>
                <c:pt idx="11">
                  <c:v>2048.8722000000416</c:v>
                </c:pt>
                <c:pt idx="12">
                  <c:v>2109.9104000000516</c:v>
                </c:pt>
                <c:pt idx="13">
                  <c:v>2170.9486000000616</c:v>
                </c:pt>
                <c:pt idx="14">
                  <c:v>2231.9868000000715</c:v>
                </c:pt>
                <c:pt idx="15">
                  <c:v>2293.0249999999942</c:v>
                </c:pt>
                <c:pt idx="16">
                  <c:v>2290.2748000000138</c:v>
                </c:pt>
                <c:pt idx="17">
                  <c:v>2287.5246000000043</c:v>
                </c:pt>
                <c:pt idx="18">
                  <c:v>2284.7743999999948</c:v>
                </c:pt>
                <c:pt idx="19">
                  <c:v>2282.0241999999853</c:v>
                </c:pt>
                <c:pt idx="20">
                  <c:v>2279.2739999999758</c:v>
                </c:pt>
                <c:pt idx="21">
                  <c:v>2155.0270000000019</c:v>
                </c:pt>
                <c:pt idx="22">
                  <c:v>2589.5019999999786</c:v>
                </c:pt>
                <c:pt idx="23">
                  <c:v>2687.6479999999865</c:v>
                </c:pt>
                <c:pt idx="24">
                  <c:v>2682.0139999999956</c:v>
                </c:pt>
                <c:pt idx="25">
                  <c:v>2457.4039999999804</c:v>
                </c:pt>
                <c:pt idx="26">
                  <c:v>2524.8000000000175</c:v>
                </c:pt>
                <c:pt idx="27">
                  <c:v>2592.7803000000131</c:v>
                </c:pt>
                <c:pt idx="28">
                  <c:v>2568.4990000000107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3AD-4140-BA19-F79AD474E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28111"/>
        <c:axId val="1251286111"/>
        <c:extLst/>
      </c:lineChart>
      <c:catAx>
        <c:axId val="141352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1286111"/>
        <c:crosses val="autoZero"/>
        <c:auto val="1"/>
        <c:lblAlgn val="ctr"/>
        <c:lblOffset val="100"/>
        <c:noMultiLvlLbl val="0"/>
      </c:catAx>
      <c:valAx>
        <c:axId val="12512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1352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CO2 emission goals - Nyköping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'Nyköping Status'!$B$7</c:f>
              <c:strCache>
                <c:ptCount val="1"/>
                <c:pt idx="0">
                  <c:v>Elect/DistrHeat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'Nyköping Status'!$B$8:$B$68</c:f>
              <c:numCache>
                <c:formatCode>0</c:formatCode>
                <c:ptCount val="61"/>
                <c:pt idx="0">
                  <c:v>95428.35</c:v>
                </c:pt>
                <c:pt idx="1">
                  <c:v>87319.701000000001</c:v>
                </c:pt>
                <c:pt idx="2">
                  <c:v>79211.051999999996</c:v>
                </c:pt>
                <c:pt idx="3">
                  <c:v>71102.402999999991</c:v>
                </c:pt>
                <c:pt idx="4">
                  <c:v>62993.753999999994</c:v>
                </c:pt>
                <c:pt idx="5">
                  <c:v>54885.104999999996</c:v>
                </c:pt>
                <c:pt idx="6">
                  <c:v>46776.455999999998</c:v>
                </c:pt>
                <c:pt idx="7">
                  <c:v>38667.807000000001</c:v>
                </c:pt>
                <c:pt idx="8">
                  <c:v>30559.157999999999</c:v>
                </c:pt>
                <c:pt idx="9">
                  <c:v>22450.508999999998</c:v>
                </c:pt>
                <c:pt idx="10">
                  <c:v>14341.86</c:v>
                </c:pt>
                <c:pt idx="11">
                  <c:v>12196.538</c:v>
                </c:pt>
                <c:pt idx="12">
                  <c:v>10051.216</c:v>
                </c:pt>
                <c:pt idx="13">
                  <c:v>7905.8940000000002</c:v>
                </c:pt>
                <c:pt idx="14">
                  <c:v>5760.5720000000001</c:v>
                </c:pt>
                <c:pt idx="15">
                  <c:v>3615.25</c:v>
                </c:pt>
                <c:pt idx="16">
                  <c:v>4113.5446000000002</c:v>
                </c:pt>
                <c:pt idx="17">
                  <c:v>4611.8392000000003</c:v>
                </c:pt>
                <c:pt idx="18">
                  <c:v>5110.1338000000005</c:v>
                </c:pt>
                <c:pt idx="19">
                  <c:v>5608.4284000000007</c:v>
                </c:pt>
                <c:pt idx="20">
                  <c:v>6106.723</c:v>
                </c:pt>
                <c:pt idx="21">
                  <c:v>5197.2460000000001</c:v>
                </c:pt>
                <c:pt idx="22">
                  <c:v>7850.7839999999997</c:v>
                </c:pt>
                <c:pt idx="23">
                  <c:v>2986.317</c:v>
                </c:pt>
                <c:pt idx="24">
                  <c:v>1930.8920000000001</c:v>
                </c:pt>
                <c:pt idx="25">
                  <c:v>2568.252</c:v>
                </c:pt>
                <c:pt idx="26">
                  <c:v>1585.9059999999999</c:v>
                </c:pt>
                <c:pt idx="27">
                  <c:v>848.97170000000006</c:v>
                </c:pt>
                <c:pt idx="28">
                  <c:v>2749.9830000000002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6-4E0B-A4B1-833B52894E61}"/>
            </c:ext>
          </c:extLst>
        </c:ser>
        <c:ser>
          <c:idx val="2"/>
          <c:order val="2"/>
          <c:tx>
            <c:strRef>
              <c:f>'Nyköping Status'!$C$7</c:f>
              <c:strCache>
                <c:ptCount val="1"/>
                <c:pt idx="0">
                  <c:v>Local Heat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'Nyköping Status'!$C$8:$C$68</c:f>
              <c:numCache>
                <c:formatCode>0</c:formatCode>
                <c:ptCount val="61"/>
                <c:pt idx="0">
                  <c:v>59905.54</c:v>
                </c:pt>
                <c:pt idx="1">
                  <c:v>58084.934999999998</c:v>
                </c:pt>
                <c:pt idx="2">
                  <c:v>56264.329999999994</c:v>
                </c:pt>
                <c:pt idx="3">
                  <c:v>54443.724999999991</c:v>
                </c:pt>
                <c:pt idx="4">
                  <c:v>52623.119999999988</c:v>
                </c:pt>
                <c:pt idx="5">
                  <c:v>50802.514999999985</c:v>
                </c:pt>
                <c:pt idx="6">
                  <c:v>48981.909999999982</c:v>
                </c:pt>
                <c:pt idx="7">
                  <c:v>47161.304999999978</c:v>
                </c:pt>
                <c:pt idx="8">
                  <c:v>45340.699999999975</c:v>
                </c:pt>
                <c:pt idx="9">
                  <c:v>43520.094999999972</c:v>
                </c:pt>
                <c:pt idx="10">
                  <c:v>41699.49</c:v>
                </c:pt>
                <c:pt idx="11">
                  <c:v>37500.403999999995</c:v>
                </c:pt>
                <c:pt idx="12">
                  <c:v>33301.317999999999</c:v>
                </c:pt>
                <c:pt idx="13">
                  <c:v>29102.232</c:v>
                </c:pt>
                <c:pt idx="14">
                  <c:v>24903.146000000001</c:v>
                </c:pt>
                <c:pt idx="15">
                  <c:v>20704.060000000001</c:v>
                </c:pt>
                <c:pt idx="16">
                  <c:v>18430.671200000001</c:v>
                </c:pt>
                <c:pt idx="17">
                  <c:v>16157.2824</c:v>
                </c:pt>
                <c:pt idx="18">
                  <c:v>13883.893599999999</c:v>
                </c:pt>
                <c:pt idx="19">
                  <c:v>11610.504799999999</c:v>
                </c:pt>
                <c:pt idx="20">
                  <c:v>9337.116</c:v>
                </c:pt>
                <c:pt idx="21">
                  <c:v>6888.7920000000004</c:v>
                </c:pt>
                <c:pt idx="22">
                  <c:v>6476.375</c:v>
                </c:pt>
                <c:pt idx="23">
                  <c:v>5811.01</c:v>
                </c:pt>
                <c:pt idx="24">
                  <c:v>5112.2129999999997</c:v>
                </c:pt>
                <c:pt idx="25">
                  <c:v>4879.7839999999997</c:v>
                </c:pt>
                <c:pt idx="26">
                  <c:v>4466.442</c:v>
                </c:pt>
                <c:pt idx="27">
                  <c:v>4414.7290000000003</c:v>
                </c:pt>
                <c:pt idx="28">
                  <c:v>4211.1840000000002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6-4E0B-A4B1-833B52894E61}"/>
            </c:ext>
          </c:extLst>
        </c:ser>
        <c:ser>
          <c:idx val="3"/>
          <c:order val="3"/>
          <c:tx>
            <c:strRef>
              <c:f>'Nyköping Status'!$D$7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'Nyköping Status'!$D$8:$D$68</c:f>
              <c:numCache>
                <c:formatCode>0</c:formatCode>
                <c:ptCount val="61"/>
                <c:pt idx="0">
                  <c:v>71768.539999999994</c:v>
                </c:pt>
                <c:pt idx="1">
                  <c:v>67425.467999999993</c:v>
                </c:pt>
                <c:pt idx="2">
                  <c:v>63082.395999999993</c:v>
                </c:pt>
                <c:pt idx="3">
                  <c:v>58739.323999999993</c:v>
                </c:pt>
                <c:pt idx="4">
                  <c:v>54396.251999999993</c:v>
                </c:pt>
                <c:pt idx="5">
                  <c:v>50053.179999999993</c:v>
                </c:pt>
                <c:pt idx="6">
                  <c:v>45710.107999999993</c:v>
                </c:pt>
                <c:pt idx="7">
                  <c:v>41367.035999999993</c:v>
                </c:pt>
                <c:pt idx="8">
                  <c:v>37023.963999999993</c:v>
                </c:pt>
                <c:pt idx="9">
                  <c:v>32680.891999999993</c:v>
                </c:pt>
                <c:pt idx="10">
                  <c:v>28337.82</c:v>
                </c:pt>
                <c:pt idx="11">
                  <c:v>23266.4372</c:v>
                </c:pt>
                <c:pt idx="12">
                  <c:v>18195.054400000001</c:v>
                </c:pt>
                <c:pt idx="13">
                  <c:v>13123.671600000001</c:v>
                </c:pt>
                <c:pt idx="14">
                  <c:v>8052.2888000000012</c:v>
                </c:pt>
                <c:pt idx="15">
                  <c:v>2980.9059999999999</c:v>
                </c:pt>
                <c:pt idx="16">
                  <c:v>3174.768</c:v>
                </c:pt>
                <c:pt idx="17">
                  <c:v>3368.63</c:v>
                </c:pt>
                <c:pt idx="18">
                  <c:v>3562.4920000000002</c:v>
                </c:pt>
                <c:pt idx="19">
                  <c:v>3756.3540000000003</c:v>
                </c:pt>
                <c:pt idx="20">
                  <c:v>3950.2159999999999</c:v>
                </c:pt>
                <c:pt idx="21">
                  <c:v>3755.5279999999998</c:v>
                </c:pt>
                <c:pt idx="22">
                  <c:v>3604.5659999999998</c:v>
                </c:pt>
                <c:pt idx="23">
                  <c:v>4219.6319999999996</c:v>
                </c:pt>
                <c:pt idx="24">
                  <c:v>4323.0789999999997</c:v>
                </c:pt>
                <c:pt idx="25">
                  <c:v>4045.7919999999999</c:v>
                </c:pt>
                <c:pt idx="26">
                  <c:v>5136.058</c:v>
                </c:pt>
                <c:pt idx="27">
                  <c:v>3993.2350000000001</c:v>
                </c:pt>
                <c:pt idx="28">
                  <c:v>3499.9259999999999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6-4E0B-A4B1-833B52894E61}"/>
            </c:ext>
          </c:extLst>
        </c:ser>
        <c:ser>
          <c:idx val="4"/>
          <c:order val="4"/>
          <c:tx>
            <c:strRef>
              <c:f>'Nyköping Status'!$E$7</c:f>
              <c:strCache>
                <c:ptCount val="1"/>
                <c:pt idx="0">
                  <c:v>Pass cars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'Nyköping Status'!$E$8:$E$68</c:f>
              <c:numCache>
                <c:formatCode>0</c:formatCode>
                <c:ptCount val="61"/>
                <c:pt idx="0">
                  <c:v>117486.6</c:v>
                </c:pt>
                <c:pt idx="1">
                  <c:v>117408.53</c:v>
                </c:pt>
                <c:pt idx="2">
                  <c:v>117330.45999999999</c:v>
                </c:pt>
                <c:pt idx="3">
                  <c:v>117252.38999999998</c:v>
                </c:pt>
                <c:pt idx="4">
                  <c:v>117174.31999999998</c:v>
                </c:pt>
                <c:pt idx="5">
                  <c:v>117096.24999999997</c:v>
                </c:pt>
                <c:pt idx="6">
                  <c:v>117018.17999999996</c:v>
                </c:pt>
                <c:pt idx="7">
                  <c:v>116940.10999999996</c:v>
                </c:pt>
                <c:pt idx="8">
                  <c:v>116862.03999999995</c:v>
                </c:pt>
                <c:pt idx="9">
                  <c:v>116783.96999999994</c:v>
                </c:pt>
                <c:pt idx="10">
                  <c:v>116705.9</c:v>
                </c:pt>
                <c:pt idx="11">
                  <c:v>117067.48</c:v>
                </c:pt>
                <c:pt idx="12">
                  <c:v>117429.06</c:v>
                </c:pt>
                <c:pt idx="13">
                  <c:v>117790.64</c:v>
                </c:pt>
                <c:pt idx="14">
                  <c:v>118152.22</c:v>
                </c:pt>
                <c:pt idx="15">
                  <c:v>118513.8</c:v>
                </c:pt>
                <c:pt idx="16">
                  <c:v>121437.46</c:v>
                </c:pt>
                <c:pt idx="17">
                  <c:v>124361.12000000001</c:v>
                </c:pt>
                <c:pt idx="18">
                  <c:v>127284.78000000001</c:v>
                </c:pt>
                <c:pt idx="19">
                  <c:v>130208.44000000002</c:v>
                </c:pt>
                <c:pt idx="20">
                  <c:v>133132.1</c:v>
                </c:pt>
                <c:pt idx="21">
                  <c:v>129373</c:v>
                </c:pt>
                <c:pt idx="22">
                  <c:v>123193.8</c:v>
                </c:pt>
                <c:pt idx="23">
                  <c:v>120753.7</c:v>
                </c:pt>
                <c:pt idx="24">
                  <c:v>119304</c:v>
                </c:pt>
                <c:pt idx="25">
                  <c:v>120633.5</c:v>
                </c:pt>
                <c:pt idx="26">
                  <c:v>117745.5</c:v>
                </c:pt>
                <c:pt idx="27">
                  <c:v>116026.9</c:v>
                </c:pt>
                <c:pt idx="28">
                  <c:v>113242.8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626-4E0B-A4B1-833B52894E61}"/>
            </c:ext>
          </c:extLst>
        </c:ser>
        <c:ser>
          <c:idx val="6"/>
          <c:order val="5"/>
          <c:tx>
            <c:strRef>
              <c:f>'Nyköping Status'!$F$7</c:f>
              <c:strCache>
                <c:ptCount val="1"/>
                <c:pt idx="0">
                  <c:v>Trucks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'Nyköping Status'!$F$8:$F$68</c:f>
              <c:numCache>
                <c:formatCode>0</c:formatCode>
                <c:ptCount val="61"/>
                <c:pt idx="0">
                  <c:v>35147.15</c:v>
                </c:pt>
                <c:pt idx="1">
                  <c:v>36057.608</c:v>
                </c:pt>
                <c:pt idx="2">
                  <c:v>36968.065999999999</c:v>
                </c:pt>
                <c:pt idx="3">
                  <c:v>37878.523999999998</c:v>
                </c:pt>
                <c:pt idx="4">
                  <c:v>38788.981999999996</c:v>
                </c:pt>
                <c:pt idx="5">
                  <c:v>39699.439999999995</c:v>
                </c:pt>
                <c:pt idx="6">
                  <c:v>40609.897999999994</c:v>
                </c:pt>
                <c:pt idx="7">
                  <c:v>41520.355999999992</c:v>
                </c:pt>
                <c:pt idx="8">
                  <c:v>42430.813999999991</c:v>
                </c:pt>
                <c:pt idx="9">
                  <c:v>43341.27199999999</c:v>
                </c:pt>
                <c:pt idx="10">
                  <c:v>44251.73</c:v>
                </c:pt>
                <c:pt idx="11">
                  <c:v>45945.254000000001</c:v>
                </c:pt>
                <c:pt idx="12">
                  <c:v>47638.777999999998</c:v>
                </c:pt>
                <c:pt idx="13">
                  <c:v>49332.301999999996</c:v>
                </c:pt>
                <c:pt idx="14">
                  <c:v>51025.825999999994</c:v>
                </c:pt>
                <c:pt idx="15">
                  <c:v>52719.35</c:v>
                </c:pt>
                <c:pt idx="16">
                  <c:v>53132.106</c:v>
                </c:pt>
                <c:pt idx="17">
                  <c:v>53544.862000000001</c:v>
                </c:pt>
                <c:pt idx="18">
                  <c:v>53957.618000000002</c:v>
                </c:pt>
                <c:pt idx="19">
                  <c:v>54370.374000000003</c:v>
                </c:pt>
                <c:pt idx="20">
                  <c:v>54783.13</c:v>
                </c:pt>
                <c:pt idx="21">
                  <c:v>53202.1</c:v>
                </c:pt>
                <c:pt idx="22">
                  <c:v>49454.48</c:v>
                </c:pt>
                <c:pt idx="23">
                  <c:v>47714.64</c:v>
                </c:pt>
                <c:pt idx="24">
                  <c:v>46000.94</c:v>
                </c:pt>
                <c:pt idx="25">
                  <c:v>44880.5</c:v>
                </c:pt>
                <c:pt idx="26">
                  <c:v>41631.78</c:v>
                </c:pt>
                <c:pt idx="27">
                  <c:v>39880.25</c:v>
                </c:pt>
                <c:pt idx="28">
                  <c:v>38287.839999999997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26-4E0B-A4B1-833B52894E61}"/>
            </c:ext>
          </c:extLst>
        </c:ser>
        <c:ser>
          <c:idx val="7"/>
          <c:order val="6"/>
          <c:tx>
            <c:strRef>
              <c:f>'Nyköping Status'!$G$7</c:f>
              <c:strCache>
                <c:ptCount val="1"/>
                <c:pt idx="0">
                  <c:v>Other vehicles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'Nyköping Status'!$G$8:$G$68</c:f>
              <c:numCache>
                <c:formatCode>0</c:formatCode>
                <c:ptCount val="61"/>
                <c:pt idx="0">
                  <c:v>27887.85</c:v>
                </c:pt>
                <c:pt idx="1">
                  <c:v>28031.191999999999</c:v>
                </c:pt>
                <c:pt idx="2">
                  <c:v>28174.534</c:v>
                </c:pt>
                <c:pt idx="3">
                  <c:v>28317.876</c:v>
                </c:pt>
                <c:pt idx="4">
                  <c:v>28461.218000000001</c:v>
                </c:pt>
                <c:pt idx="5">
                  <c:v>28604.560000000001</c:v>
                </c:pt>
                <c:pt idx="6">
                  <c:v>28747.902000000002</c:v>
                </c:pt>
                <c:pt idx="7">
                  <c:v>28891.244000000002</c:v>
                </c:pt>
                <c:pt idx="8">
                  <c:v>29034.586000000003</c:v>
                </c:pt>
                <c:pt idx="9">
                  <c:v>29177.928000000004</c:v>
                </c:pt>
                <c:pt idx="10">
                  <c:v>29321.269999999997</c:v>
                </c:pt>
                <c:pt idx="11">
                  <c:v>30263.445999999996</c:v>
                </c:pt>
                <c:pt idx="12">
                  <c:v>31205.621999999996</c:v>
                </c:pt>
                <c:pt idx="13">
                  <c:v>32147.797999999995</c:v>
                </c:pt>
                <c:pt idx="14">
                  <c:v>33089.973999999995</c:v>
                </c:pt>
                <c:pt idx="15">
                  <c:v>34032.149999999987</c:v>
                </c:pt>
                <c:pt idx="16">
                  <c:v>34626.573999999986</c:v>
                </c:pt>
                <c:pt idx="17">
                  <c:v>35220.997999999985</c:v>
                </c:pt>
                <c:pt idx="18">
                  <c:v>35815.421999999984</c:v>
                </c:pt>
                <c:pt idx="19">
                  <c:v>36409.845999999983</c:v>
                </c:pt>
                <c:pt idx="20">
                  <c:v>37004.269999999997</c:v>
                </c:pt>
                <c:pt idx="21">
                  <c:v>37792.69999999999</c:v>
                </c:pt>
                <c:pt idx="22">
                  <c:v>35069.119999999988</c:v>
                </c:pt>
                <c:pt idx="23">
                  <c:v>34443.260000000009</c:v>
                </c:pt>
                <c:pt idx="24">
                  <c:v>32968.660000000003</c:v>
                </c:pt>
                <c:pt idx="25">
                  <c:v>32514.399999999994</c:v>
                </c:pt>
                <c:pt idx="26">
                  <c:v>31716.01999999999</c:v>
                </c:pt>
                <c:pt idx="27">
                  <c:v>31020.950000000012</c:v>
                </c:pt>
                <c:pt idx="28">
                  <c:v>30300.36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26-4E0B-A4B1-833B52894E61}"/>
            </c:ext>
          </c:extLst>
        </c:ser>
        <c:ser>
          <c:idx val="5"/>
          <c:order val="7"/>
          <c:tx>
            <c:strRef>
              <c:f>'Nyköping Status'!$H$7</c:f>
              <c:strCache>
                <c:ptCount val="1"/>
                <c:pt idx="0">
                  <c:v>Machineries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'Nyköping Status'!$H$8:$H$68</c:f>
              <c:numCache>
                <c:formatCode>0</c:formatCode>
                <c:ptCount val="61"/>
                <c:pt idx="0">
                  <c:v>18470.41</c:v>
                </c:pt>
                <c:pt idx="1">
                  <c:v>18566.936999999998</c:v>
                </c:pt>
                <c:pt idx="2">
                  <c:v>18663.464</c:v>
                </c:pt>
                <c:pt idx="3">
                  <c:v>18759.991000000002</c:v>
                </c:pt>
                <c:pt idx="4">
                  <c:v>18856.518000000004</c:v>
                </c:pt>
                <c:pt idx="5">
                  <c:v>18953.045000000006</c:v>
                </c:pt>
                <c:pt idx="6">
                  <c:v>19049.572000000007</c:v>
                </c:pt>
                <c:pt idx="7">
                  <c:v>19146.099000000009</c:v>
                </c:pt>
                <c:pt idx="8">
                  <c:v>19242.626000000011</c:v>
                </c:pt>
                <c:pt idx="9">
                  <c:v>19339.153000000013</c:v>
                </c:pt>
                <c:pt idx="10">
                  <c:v>19435.68</c:v>
                </c:pt>
                <c:pt idx="11">
                  <c:v>20242.925999999999</c:v>
                </c:pt>
                <c:pt idx="12">
                  <c:v>21050.171999999999</c:v>
                </c:pt>
                <c:pt idx="13">
                  <c:v>21857.417999999998</c:v>
                </c:pt>
                <c:pt idx="14">
                  <c:v>22664.663999999997</c:v>
                </c:pt>
                <c:pt idx="15">
                  <c:v>23471.91</c:v>
                </c:pt>
                <c:pt idx="16">
                  <c:v>23844.351999999999</c:v>
                </c:pt>
                <c:pt idx="17">
                  <c:v>24216.793999999998</c:v>
                </c:pt>
                <c:pt idx="18">
                  <c:v>24589.235999999997</c:v>
                </c:pt>
                <c:pt idx="19">
                  <c:v>24961.677999999996</c:v>
                </c:pt>
                <c:pt idx="20">
                  <c:v>25334.12</c:v>
                </c:pt>
                <c:pt idx="21">
                  <c:v>25313.52</c:v>
                </c:pt>
                <c:pt idx="22">
                  <c:v>24188.7</c:v>
                </c:pt>
                <c:pt idx="23">
                  <c:v>23856.91</c:v>
                </c:pt>
                <c:pt idx="24">
                  <c:v>20841.400000000001</c:v>
                </c:pt>
                <c:pt idx="25">
                  <c:v>20382.13</c:v>
                </c:pt>
                <c:pt idx="26">
                  <c:v>20233.54</c:v>
                </c:pt>
                <c:pt idx="27">
                  <c:v>20918.43</c:v>
                </c:pt>
                <c:pt idx="28">
                  <c:v>19958.47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26-4E0B-A4B1-833B52894E61}"/>
            </c:ext>
          </c:extLst>
        </c:ser>
        <c:ser>
          <c:idx val="8"/>
          <c:order val="8"/>
          <c:tx>
            <c:strRef>
              <c:f>'Nyköping Status'!$I$7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'Nyköping Status'!$I$8:$I$68</c:f>
              <c:numCache>
                <c:formatCode>0</c:formatCode>
                <c:ptCount val="61"/>
                <c:pt idx="0">
                  <c:v>2002.0029999999999</c:v>
                </c:pt>
                <c:pt idx="1">
                  <c:v>1981.6442999999999</c:v>
                </c:pt>
                <c:pt idx="2">
                  <c:v>1961.2855999999999</c:v>
                </c:pt>
                <c:pt idx="3">
                  <c:v>1940.9268999999999</c:v>
                </c:pt>
                <c:pt idx="4">
                  <c:v>1920.5681999999999</c:v>
                </c:pt>
                <c:pt idx="5">
                  <c:v>1900.2094999999999</c:v>
                </c:pt>
                <c:pt idx="6">
                  <c:v>1879.8507999999999</c:v>
                </c:pt>
                <c:pt idx="7">
                  <c:v>1859.4920999999999</c:v>
                </c:pt>
                <c:pt idx="8">
                  <c:v>1839.1333999999999</c:v>
                </c:pt>
                <c:pt idx="9">
                  <c:v>1818.7746999999999</c:v>
                </c:pt>
                <c:pt idx="10">
                  <c:v>1798.4159999999999</c:v>
                </c:pt>
                <c:pt idx="11">
                  <c:v>1701.1625999999999</c:v>
                </c:pt>
                <c:pt idx="12">
                  <c:v>1603.9091999999998</c:v>
                </c:pt>
                <c:pt idx="13">
                  <c:v>1506.6557999999998</c:v>
                </c:pt>
                <c:pt idx="14">
                  <c:v>1409.4023999999997</c:v>
                </c:pt>
                <c:pt idx="15">
                  <c:v>1312.1489999999999</c:v>
                </c:pt>
                <c:pt idx="16">
                  <c:v>1328.5893999999998</c:v>
                </c:pt>
                <c:pt idx="17">
                  <c:v>1345.0297999999998</c:v>
                </c:pt>
                <c:pt idx="18">
                  <c:v>1361.4701999999997</c:v>
                </c:pt>
                <c:pt idx="19">
                  <c:v>1377.9105999999997</c:v>
                </c:pt>
                <c:pt idx="20">
                  <c:v>1394.3510000000001</c:v>
                </c:pt>
                <c:pt idx="21">
                  <c:v>1395.087</c:v>
                </c:pt>
                <c:pt idx="22">
                  <c:v>1600.673</c:v>
                </c:pt>
                <c:pt idx="23">
                  <c:v>1605.683</c:v>
                </c:pt>
                <c:pt idx="24">
                  <c:v>1389.002</c:v>
                </c:pt>
                <c:pt idx="25">
                  <c:v>1402.038</c:v>
                </c:pt>
                <c:pt idx="26">
                  <c:v>1442.954</c:v>
                </c:pt>
                <c:pt idx="27">
                  <c:v>1436.454</c:v>
                </c:pt>
                <c:pt idx="28">
                  <c:v>1447.838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26-4E0B-A4B1-833B52894E61}"/>
            </c:ext>
          </c:extLst>
        </c:ser>
        <c:ser>
          <c:idx val="9"/>
          <c:order val="9"/>
          <c:tx>
            <c:strRef>
              <c:f>'Nyköping Status'!$J$7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'Nyköping Status'!$A$8:$A$68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'Nyköping Status'!$J$8:$J$68</c:f>
              <c:numCache>
                <c:formatCode>0</c:formatCode>
                <c:ptCount val="61"/>
                <c:pt idx="0">
                  <c:v>1806.85699999996</c:v>
                </c:pt>
                <c:pt idx="1">
                  <c:v>1824.9547000000603</c:v>
                </c:pt>
                <c:pt idx="2">
                  <c:v>1843.0523999999859</c:v>
                </c:pt>
                <c:pt idx="3">
                  <c:v>1861.150100000028</c:v>
                </c:pt>
                <c:pt idx="4">
                  <c:v>1879.2477999999537</c:v>
                </c:pt>
                <c:pt idx="5">
                  <c:v>1897.3454999999958</c:v>
                </c:pt>
                <c:pt idx="6">
                  <c:v>1915.4431999999215</c:v>
                </c:pt>
                <c:pt idx="7">
                  <c:v>1933.5409000000218</c:v>
                </c:pt>
                <c:pt idx="8">
                  <c:v>1951.6385999999475</c:v>
                </c:pt>
                <c:pt idx="9">
                  <c:v>1969.7362999999314</c:v>
                </c:pt>
                <c:pt idx="10">
                  <c:v>1987.8339999999735</c:v>
                </c:pt>
                <c:pt idx="11">
                  <c:v>2048.8722000000416</c:v>
                </c:pt>
                <c:pt idx="12">
                  <c:v>2109.9104000000516</c:v>
                </c:pt>
                <c:pt idx="13">
                  <c:v>2170.9486000000616</c:v>
                </c:pt>
                <c:pt idx="14">
                  <c:v>2231.9868000000715</c:v>
                </c:pt>
                <c:pt idx="15">
                  <c:v>2293.0249999999942</c:v>
                </c:pt>
                <c:pt idx="16">
                  <c:v>2290.2748000000138</c:v>
                </c:pt>
                <c:pt idx="17">
                  <c:v>2287.5246000000043</c:v>
                </c:pt>
                <c:pt idx="18">
                  <c:v>2284.7743999999948</c:v>
                </c:pt>
                <c:pt idx="19">
                  <c:v>2282.0241999999853</c:v>
                </c:pt>
                <c:pt idx="20">
                  <c:v>2279.2739999999758</c:v>
                </c:pt>
                <c:pt idx="21">
                  <c:v>2155.0270000000019</c:v>
                </c:pt>
                <c:pt idx="22">
                  <c:v>2589.5019999999786</c:v>
                </c:pt>
                <c:pt idx="23">
                  <c:v>2687.6479999999865</c:v>
                </c:pt>
                <c:pt idx="24">
                  <c:v>2682.0139999999956</c:v>
                </c:pt>
                <c:pt idx="25">
                  <c:v>2457.4039999999804</c:v>
                </c:pt>
                <c:pt idx="26">
                  <c:v>2524.8000000000175</c:v>
                </c:pt>
                <c:pt idx="27">
                  <c:v>2592.7803000000131</c:v>
                </c:pt>
                <c:pt idx="28">
                  <c:v>2568.4990000000107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626-4E0B-A4B1-833B52894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917647"/>
        <c:axId val="747881631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'Nyköping Status'!$A$7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'Nyköping Status'!$A$8:$A$68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D626-4E0B-A4B1-833B52894E61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12"/>
          <c:order val="12"/>
          <c:tx>
            <c:strRef>
              <c:f>'Nyköping Status'!$M$7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'Nyköping Status'!$A$8:$A$68</c:f>
              <c:numCache>
                <c:formatCode>General</c:formatCod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numCache>
            </c:numRef>
          </c:cat>
          <c:val>
            <c:numRef>
              <c:f>'Nyköping Status'!$M$8:$M$68</c:f>
              <c:numCache>
                <c:formatCode>0.0</c:formatCode>
                <c:ptCount val="61"/>
                <c:pt idx="0">
                  <c:v>429903.3</c:v>
                </c:pt>
                <c:pt idx="1">
                  <c:v>416700.97</c:v>
                </c:pt>
                <c:pt idx="2">
                  <c:v>403498.63999999996</c:v>
                </c:pt>
                <c:pt idx="3">
                  <c:v>390296.30999999994</c:v>
                </c:pt>
                <c:pt idx="4">
                  <c:v>377093.97999999992</c:v>
                </c:pt>
                <c:pt idx="5">
                  <c:v>363891.64999999991</c:v>
                </c:pt>
                <c:pt idx="6">
                  <c:v>350689.31999999989</c:v>
                </c:pt>
                <c:pt idx="7">
                  <c:v>337486.98999999987</c:v>
                </c:pt>
                <c:pt idx="8">
                  <c:v>324284.65999999986</c:v>
                </c:pt>
                <c:pt idx="9">
                  <c:v>311082.32999999984</c:v>
                </c:pt>
                <c:pt idx="10">
                  <c:v>297880</c:v>
                </c:pt>
                <c:pt idx="11">
                  <c:v>290232.52</c:v>
                </c:pt>
                <c:pt idx="12">
                  <c:v>282585.04000000004</c:v>
                </c:pt>
                <c:pt idx="13">
                  <c:v>274937.56000000006</c:v>
                </c:pt>
                <c:pt idx="14">
                  <c:v>267290.08000000007</c:v>
                </c:pt>
                <c:pt idx="15">
                  <c:v>259642.6</c:v>
                </c:pt>
                <c:pt idx="16">
                  <c:v>262378.34000000003</c:v>
                </c:pt>
                <c:pt idx="17">
                  <c:v>265114.08</c:v>
                </c:pt>
                <c:pt idx="18">
                  <c:v>267849.82</c:v>
                </c:pt>
                <c:pt idx="19">
                  <c:v>270585.56</c:v>
                </c:pt>
                <c:pt idx="20">
                  <c:v>273321.3</c:v>
                </c:pt>
                <c:pt idx="21">
                  <c:v>265073</c:v>
                </c:pt>
                <c:pt idx="22">
                  <c:v>254028</c:v>
                </c:pt>
                <c:pt idx="23">
                  <c:v>244078.8</c:v>
                </c:pt>
                <c:pt idx="24">
                  <c:v>234552.2</c:v>
                </c:pt>
                <c:pt idx="25">
                  <c:v>233763.8</c:v>
                </c:pt>
                <c:pt idx="26">
                  <c:v>226483</c:v>
                </c:pt>
                <c:pt idx="27">
                  <c:v>221132.7</c:v>
                </c:pt>
                <c:pt idx="28">
                  <c:v>216266.9</c:v>
                </c:pt>
                <c:pt idx="29">
                  <c:v>236187.02842125346</c:v>
                </c:pt>
                <c:pt idx="30">
                  <c:v>257941.97999999995</c:v>
                </c:pt>
                <c:pt idx="31">
                  <c:v>245768.98539400831</c:v>
                </c:pt>
                <c:pt idx="32">
                  <c:v>234170.46803161039</c:v>
                </c:pt>
                <c:pt idx="33">
                  <c:v>223119.3167446763</c:v>
                </c:pt>
                <c:pt idx="34">
                  <c:v>212589.69981599535</c:v>
                </c:pt>
                <c:pt idx="35">
                  <c:v>202557.00459845265</c:v>
                </c:pt>
                <c:pt idx="36">
                  <c:v>192997.77998374362</c:v>
                </c:pt>
                <c:pt idx="37">
                  <c:v>183889.68158614865</c:v>
                </c:pt>
                <c:pt idx="38">
                  <c:v>175211.41951323711</c:v>
                </c:pt>
                <c:pt idx="39">
                  <c:v>166942.70860141588</c:v>
                </c:pt>
                <c:pt idx="40">
                  <c:v>159064.22099999999</c:v>
                </c:pt>
                <c:pt idx="41">
                  <c:v>152948.89065127372</c:v>
                </c:pt>
                <c:pt idx="42">
                  <c:v>147068.66826736156</c:v>
                </c:pt>
                <c:pt idx="43">
                  <c:v>141414.51496533048</c:v>
                </c:pt>
                <c:pt idx="44">
                  <c:v>135977.73936814643</c:v>
                </c:pt>
                <c:pt idx="45">
                  <c:v>130749.98424457772</c:v>
                </c:pt>
                <c:pt idx="46">
                  <c:v>125723.21366273615</c:v>
                </c:pt>
                <c:pt idx="47">
                  <c:v>120889.7006375089</c:v>
                </c:pt>
                <c:pt idx="48">
                  <c:v>116242.01525289314</c:v>
                </c:pt>
                <c:pt idx="49">
                  <c:v>111773.01324097546</c:v>
                </c:pt>
                <c:pt idx="50">
                  <c:v>107475.82500000001</c:v>
                </c:pt>
                <c:pt idx="51">
                  <c:v>97037.82139568546</c:v>
                </c:pt>
                <c:pt idx="52">
                  <c:v>87613.551989211992</c:v>
                </c:pt>
                <c:pt idx="53">
                  <c:v>79104.563372932986</c:v>
                </c:pt>
                <c:pt idx="54">
                  <c:v>71421.963889705919</c:v>
                </c:pt>
                <c:pt idx="55">
                  <c:v>64485.495000000032</c:v>
                </c:pt>
                <c:pt idx="56">
                  <c:v>58222.692837411298</c:v>
                </c:pt>
                <c:pt idx="57">
                  <c:v>52568.131193527217</c:v>
                </c:pt>
                <c:pt idx="58">
                  <c:v>47462.738023759812</c:v>
                </c:pt>
                <c:pt idx="59">
                  <c:v>42853.178333823569</c:v>
                </c:pt>
                <c:pt idx="60">
                  <c:v>38691.297000000035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2-4BB5-9E71-706FD184E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917647"/>
        <c:axId val="747881631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'Nyköping Status'!$K$7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'Nyköping Status'!$A$8:$A$68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'Nyköping Status'!$K$8:$K$68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626-4E0B-A4B1-833B52894E6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'Nyköping Status'!$L$7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'Nyköping Status'!$A$8:$A$68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  <c:pt idx="41">
                        <c:v>2031</c:v>
                      </c:pt>
                      <c:pt idx="42">
                        <c:v>2032</c:v>
                      </c:pt>
                      <c:pt idx="43">
                        <c:v>2033</c:v>
                      </c:pt>
                      <c:pt idx="44">
                        <c:v>2034</c:v>
                      </c:pt>
                      <c:pt idx="45">
                        <c:v>2035</c:v>
                      </c:pt>
                      <c:pt idx="46">
                        <c:v>2036</c:v>
                      </c:pt>
                      <c:pt idx="47">
                        <c:v>2037</c:v>
                      </c:pt>
                      <c:pt idx="48">
                        <c:v>2038</c:v>
                      </c:pt>
                      <c:pt idx="49">
                        <c:v>2039</c:v>
                      </c:pt>
                      <c:pt idx="50">
                        <c:v>2040</c:v>
                      </c:pt>
                      <c:pt idx="51">
                        <c:v>2041</c:v>
                      </c:pt>
                      <c:pt idx="52">
                        <c:v>2042</c:v>
                      </c:pt>
                      <c:pt idx="53">
                        <c:v>2043</c:v>
                      </c:pt>
                      <c:pt idx="54">
                        <c:v>2044</c:v>
                      </c:pt>
                      <c:pt idx="55">
                        <c:v>2045</c:v>
                      </c:pt>
                      <c:pt idx="56">
                        <c:v>2046</c:v>
                      </c:pt>
                      <c:pt idx="57">
                        <c:v>2047</c:v>
                      </c:pt>
                      <c:pt idx="58">
                        <c:v>2048</c:v>
                      </c:pt>
                      <c:pt idx="59">
                        <c:v>2049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'Nyköping Status'!$L$8:$L$68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626-4E0B-A4B1-833B52894E61}"/>
                  </c:ext>
                </c:extLst>
              </c15:ser>
            </c15:filteredLineSeries>
          </c:ext>
        </c:extLst>
      </c:lineChart>
      <c:catAx>
        <c:axId val="96791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47881631"/>
        <c:crosses val="autoZero"/>
        <c:auto val="1"/>
        <c:lblAlgn val="ctr"/>
        <c:lblOffset val="100"/>
        <c:noMultiLvlLbl val="0"/>
      </c:catAx>
      <c:valAx>
        <c:axId val="7478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791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69</xdr:row>
      <xdr:rowOff>157162</xdr:rowOff>
    </xdr:from>
    <xdr:to>
      <xdr:col>13</xdr:col>
      <xdr:colOff>114300</xdr:colOff>
      <xdr:row>95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F93AD59-A285-4395-8A5F-CC9A5BDE1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96</xdr:row>
      <xdr:rowOff>4761</xdr:rowOff>
    </xdr:from>
    <xdr:to>
      <xdr:col>14</xdr:col>
      <xdr:colOff>104775</xdr:colOff>
      <xdr:row>122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B517573-57EA-4307-8DC0-47AF44757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69</xdr:row>
      <xdr:rowOff>157162</xdr:rowOff>
    </xdr:from>
    <xdr:to>
      <xdr:col>16</xdr:col>
      <xdr:colOff>114300</xdr:colOff>
      <xdr:row>95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5EB8389-E594-41A4-B1DA-59DD818F47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96</xdr:row>
      <xdr:rowOff>4761</xdr:rowOff>
    </xdr:from>
    <xdr:to>
      <xdr:col>17</xdr:col>
      <xdr:colOff>104775</xdr:colOff>
      <xdr:row>122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277AE55-A935-4B0E-8566-08336A04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69</xdr:row>
      <xdr:rowOff>157162</xdr:rowOff>
    </xdr:from>
    <xdr:to>
      <xdr:col>17</xdr:col>
      <xdr:colOff>114300</xdr:colOff>
      <xdr:row>95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D4DDC64-742F-4E64-849A-50E173799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96</xdr:row>
      <xdr:rowOff>4761</xdr:rowOff>
    </xdr:from>
    <xdr:to>
      <xdr:col>18</xdr:col>
      <xdr:colOff>104775</xdr:colOff>
      <xdr:row>122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DF3420C-53B9-440C-8089-645A94A72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69</xdr:row>
      <xdr:rowOff>157162</xdr:rowOff>
    </xdr:from>
    <xdr:to>
      <xdr:col>17</xdr:col>
      <xdr:colOff>114300</xdr:colOff>
      <xdr:row>95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BE4D67-D5BE-427F-9E1A-380AC407C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</xdr:colOff>
      <xdr:row>96</xdr:row>
      <xdr:rowOff>4761</xdr:rowOff>
    </xdr:from>
    <xdr:to>
      <xdr:col>18</xdr:col>
      <xdr:colOff>104775</xdr:colOff>
      <xdr:row>122</xdr:row>
      <xdr:rowOff>133350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E4A5F28B-15E0-453C-8F48-76534B505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1120-96D9-42AB-B3D6-987B512772FC}">
  <dimension ref="A1:N68"/>
  <sheetViews>
    <sheetView workbookViewId="0">
      <selection activeCell="A2" sqref="A2"/>
    </sheetView>
  </sheetViews>
  <sheetFormatPr defaultRowHeight="15" x14ac:dyDescent="0.25"/>
  <cols>
    <col min="3" max="3" width="11" customWidth="1"/>
    <col min="4" max="4" width="12.5703125" customWidth="1"/>
    <col min="7" max="7" width="10.85546875" customWidth="1"/>
    <col min="9" max="9" width="11.28515625" customWidth="1"/>
  </cols>
  <sheetData>
    <row r="1" spans="1:11" x14ac:dyDescent="0.25">
      <c r="A1" t="s">
        <v>110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10</v>
      </c>
    </row>
    <row r="7" spans="1:11" ht="15.75" thickBot="1" x14ac:dyDescent="0.3">
      <c r="A7" t="s">
        <v>5</v>
      </c>
      <c r="B7" t="s">
        <v>6</v>
      </c>
      <c r="C7" t="s">
        <v>7</v>
      </c>
      <c r="D7" t="s">
        <v>8</v>
      </c>
      <c r="E7" t="s">
        <v>3</v>
      </c>
      <c r="F7" t="s">
        <v>4</v>
      </c>
      <c r="H7" t="s">
        <v>9</v>
      </c>
      <c r="I7" t="s">
        <v>11</v>
      </c>
      <c r="K7" t="s">
        <v>2</v>
      </c>
    </row>
    <row r="8" spans="1:11" ht="15.75" thickBot="1" x14ac:dyDescent="0.3">
      <c r="A8">
        <v>1990</v>
      </c>
      <c r="B8" s="3">
        <v>3734.3762999013502</v>
      </c>
      <c r="C8" s="4">
        <v>448.44301276353002</v>
      </c>
      <c r="D8" s="5">
        <v>496.84903327366101</v>
      </c>
      <c r="E8" s="6">
        <v>174.038331890926</v>
      </c>
      <c r="F8">
        <f t="shared" ref="F8:F36" si="0">K8-SUM(B8:E8)</f>
        <v>4.2093743705127054</v>
      </c>
      <c r="H8" s="1">
        <v>-254.77199999999999</v>
      </c>
      <c r="I8" s="10">
        <f t="shared" ref="I8:I35" si="1">K8</f>
        <v>4857.9160521999802</v>
      </c>
      <c r="K8" s="7">
        <v>4857.9160521999802</v>
      </c>
    </row>
    <row r="9" spans="1:11" ht="15.75" thickBot="1" x14ac:dyDescent="0.3">
      <c r="A9">
        <f>A8+1</f>
        <v>1991</v>
      </c>
      <c r="B9" s="3">
        <v>3691.0063467049499</v>
      </c>
      <c r="C9" s="4">
        <v>415.44796801643901</v>
      </c>
      <c r="D9" s="5">
        <v>466.11409522444302</v>
      </c>
      <c r="E9" s="6">
        <v>176.99072676336701</v>
      </c>
      <c r="F9">
        <f t="shared" si="0"/>
        <v>4.0068284705803308</v>
      </c>
      <c r="H9" s="2">
        <v>-280.59199999999998</v>
      </c>
      <c r="I9" s="10">
        <f t="shared" si="1"/>
        <v>4753.5659651797796</v>
      </c>
      <c r="K9" s="7">
        <v>4753.5659651797796</v>
      </c>
    </row>
    <row r="10" spans="1:11" ht="15.75" thickBot="1" x14ac:dyDescent="0.3">
      <c r="A10">
        <f t="shared" ref="A10:A68" si="2">A9+1</f>
        <v>1992</v>
      </c>
      <c r="B10" s="3">
        <v>3574.0611759714502</v>
      </c>
      <c r="C10" s="4">
        <v>401.40947405230702</v>
      </c>
      <c r="D10" s="5">
        <v>443.59678841039198</v>
      </c>
      <c r="E10" s="6">
        <v>178.86973229283601</v>
      </c>
      <c r="F10">
        <f t="shared" si="0"/>
        <v>3.7990925306448844</v>
      </c>
      <c r="H10" s="1">
        <v>-248.458</v>
      </c>
      <c r="I10" s="10">
        <f t="shared" si="1"/>
        <v>4601.7362632576296</v>
      </c>
      <c r="K10" s="7">
        <v>4601.7362632576296</v>
      </c>
    </row>
    <row r="11" spans="1:11" ht="15.75" thickBot="1" x14ac:dyDescent="0.3">
      <c r="A11">
        <f t="shared" si="2"/>
        <v>1993</v>
      </c>
      <c r="B11" s="3">
        <v>3509.2829111495298</v>
      </c>
      <c r="C11" s="4">
        <v>396.686732228869</v>
      </c>
      <c r="D11" s="5">
        <v>432.25062327456197</v>
      </c>
      <c r="E11" s="6">
        <v>179.29439408366801</v>
      </c>
      <c r="F11">
        <f t="shared" si="0"/>
        <v>3.7045037764610242</v>
      </c>
      <c r="H11" s="2">
        <v>-248.78299999999999</v>
      </c>
      <c r="I11" s="10">
        <f t="shared" si="1"/>
        <v>4521.2191645130897</v>
      </c>
      <c r="K11" s="7">
        <v>4521.2191645130897</v>
      </c>
    </row>
    <row r="12" spans="1:11" ht="15.75" thickBot="1" x14ac:dyDescent="0.3">
      <c r="A12">
        <f t="shared" si="2"/>
        <v>1994</v>
      </c>
      <c r="B12" s="3">
        <v>3475.1154618666901</v>
      </c>
      <c r="C12" s="4">
        <v>421.59477246336598</v>
      </c>
      <c r="D12" s="5">
        <v>425.38654160544598</v>
      </c>
      <c r="E12" s="6">
        <v>178.52536772610301</v>
      </c>
      <c r="F12">
        <f t="shared" si="0"/>
        <v>3.6036432378250538</v>
      </c>
      <c r="H12" s="1">
        <v>-257.53500000000003</v>
      </c>
      <c r="I12" s="10">
        <f t="shared" si="1"/>
        <v>4504.2257868994302</v>
      </c>
      <c r="K12" s="7">
        <v>4504.2257868994302</v>
      </c>
    </row>
    <row r="13" spans="1:11" ht="15.75" thickBot="1" x14ac:dyDescent="0.3">
      <c r="A13">
        <f t="shared" si="2"/>
        <v>1995</v>
      </c>
      <c r="B13" s="3">
        <v>3516.2740740576201</v>
      </c>
      <c r="C13" s="4">
        <v>436.34455759418</v>
      </c>
      <c r="D13" s="5">
        <v>426.39157397594897</v>
      </c>
      <c r="E13" s="6">
        <v>178.30593237605001</v>
      </c>
      <c r="F13">
        <f t="shared" si="0"/>
        <v>3.5098293535111225</v>
      </c>
      <c r="H13" s="2">
        <v>-280.33699999999999</v>
      </c>
      <c r="I13" s="10">
        <f t="shared" si="1"/>
        <v>4560.8259673573102</v>
      </c>
      <c r="K13" s="7">
        <v>4560.8259673573102</v>
      </c>
    </row>
    <row r="14" spans="1:11" ht="15.75" thickBot="1" x14ac:dyDescent="0.3">
      <c r="A14">
        <f t="shared" si="2"/>
        <v>1996</v>
      </c>
      <c r="B14" s="3">
        <v>3607.4600121922299</v>
      </c>
      <c r="C14" s="4">
        <v>435.33855513984003</v>
      </c>
      <c r="D14" s="5">
        <v>427.68495626114998</v>
      </c>
      <c r="E14" s="6">
        <v>177.46816210737501</v>
      </c>
      <c r="F14">
        <f t="shared" si="0"/>
        <v>3.4122550581350879</v>
      </c>
      <c r="H14" s="1">
        <v>-308.05799999999999</v>
      </c>
      <c r="I14" s="10">
        <f t="shared" si="1"/>
        <v>4651.3639407587298</v>
      </c>
      <c r="K14" s="7">
        <v>4651.3639407587298</v>
      </c>
    </row>
    <row r="15" spans="1:11" ht="15.75" thickBot="1" x14ac:dyDescent="0.3">
      <c r="A15">
        <f t="shared" si="2"/>
        <v>1997</v>
      </c>
      <c r="B15" s="3">
        <v>3539.3081635496801</v>
      </c>
      <c r="C15" s="4">
        <v>439.51645599702101</v>
      </c>
      <c r="D15" s="5">
        <v>425.52268869872898</v>
      </c>
      <c r="E15" s="6">
        <v>175.113975065777</v>
      </c>
      <c r="F15">
        <f t="shared" si="0"/>
        <v>3.3036960082126825</v>
      </c>
      <c r="H15" s="2">
        <v>-305.23500000000001</v>
      </c>
      <c r="I15" s="10">
        <f t="shared" si="1"/>
        <v>4582.7649793194196</v>
      </c>
      <c r="K15" s="7">
        <v>4582.7649793194196</v>
      </c>
    </row>
    <row r="16" spans="1:11" ht="15.75" thickBot="1" x14ac:dyDescent="0.3">
      <c r="A16">
        <f t="shared" si="2"/>
        <v>1998</v>
      </c>
      <c r="B16" s="3">
        <v>3525.0003931852002</v>
      </c>
      <c r="C16" s="4">
        <v>420.07028560529602</v>
      </c>
      <c r="D16" s="5">
        <v>422.77832097290701</v>
      </c>
      <c r="E16" s="6">
        <v>172.49321321194401</v>
      </c>
      <c r="F16">
        <f t="shared" si="0"/>
        <v>3.2192164328525905</v>
      </c>
      <c r="H16" s="1">
        <v>-319.53199999999998</v>
      </c>
      <c r="I16" s="10">
        <f t="shared" si="1"/>
        <v>4543.5614294081997</v>
      </c>
      <c r="K16" s="7">
        <v>4543.5614294081997</v>
      </c>
    </row>
    <row r="17" spans="1:11" ht="15.75" thickBot="1" x14ac:dyDescent="0.3">
      <c r="A17">
        <f t="shared" si="2"/>
        <v>1999</v>
      </c>
      <c r="B17" s="3">
        <v>3472.4966634918701</v>
      </c>
      <c r="C17" s="4">
        <v>398.46622631280297</v>
      </c>
      <c r="D17" s="5">
        <v>420.90105139199699</v>
      </c>
      <c r="E17" s="6">
        <v>169.812083590512</v>
      </c>
      <c r="F17">
        <f t="shared" si="0"/>
        <v>3.0127329852084586</v>
      </c>
      <c r="H17" s="2">
        <v>-329.00799999999998</v>
      </c>
      <c r="I17" s="10">
        <f t="shared" si="1"/>
        <v>4464.6887577723901</v>
      </c>
      <c r="K17" s="7">
        <v>4464.6887577723901</v>
      </c>
    </row>
    <row r="18" spans="1:11" ht="15.75" thickBot="1" x14ac:dyDescent="0.3">
      <c r="A18">
        <f t="shared" si="2"/>
        <v>2000</v>
      </c>
      <c r="B18" s="3">
        <v>3455.3430771528101</v>
      </c>
      <c r="C18" s="4">
        <v>413.03084417238898</v>
      </c>
      <c r="D18" s="5">
        <v>417.78941010888701</v>
      </c>
      <c r="E18" s="6">
        <v>169.02906595298001</v>
      </c>
      <c r="F18">
        <f t="shared" si="0"/>
        <v>2.8564584986233967</v>
      </c>
      <c r="H18" s="1">
        <v>-309.82499999999999</v>
      </c>
      <c r="I18" s="10">
        <f t="shared" si="1"/>
        <v>4458.0488558856896</v>
      </c>
      <c r="K18" s="7">
        <v>4458.0488558856896</v>
      </c>
    </row>
    <row r="19" spans="1:11" ht="15.75" thickBot="1" x14ac:dyDescent="0.3">
      <c r="A19">
        <f t="shared" si="2"/>
        <v>2001</v>
      </c>
      <c r="B19" s="3">
        <v>3519.9816039616098</v>
      </c>
      <c r="C19" s="4">
        <v>399.57978927302901</v>
      </c>
      <c r="D19" s="5">
        <v>414.706098822005</v>
      </c>
      <c r="E19" s="6">
        <v>167.066379708158</v>
      </c>
      <c r="F19">
        <f t="shared" si="0"/>
        <v>2.7461991440486599</v>
      </c>
      <c r="H19" s="2">
        <v>-326.35399999999998</v>
      </c>
      <c r="I19" s="10">
        <f t="shared" si="1"/>
        <v>4504.0800709088498</v>
      </c>
      <c r="K19" s="7">
        <v>4504.0800709088498</v>
      </c>
    </row>
    <row r="20" spans="1:11" ht="15.75" thickBot="1" x14ac:dyDescent="0.3">
      <c r="A20">
        <f t="shared" si="2"/>
        <v>2002</v>
      </c>
      <c r="B20" s="3">
        <v>3518.67193967306</v>
      </c>
      <c r="C20" s="4">
        <v>397.839398949393</v>
      </c>
      <c r="D20" s="5">
        <v>407.310875046972</v>
      </c>
      <c r="E20" s="6">
        <v>164.294500425352</v>
      </c>
      <c r="F20">
        <f t="shared" si="0"/>
        <v>2.6150193401335855</v>
      </c>
      <c r="H20" s="1">
        <v>-309.25299999999999</v>
      </c>
      <c r="I20" s="10">
        <f t="shared" si="1"/>
        <v>4490.73173343491</v>
      </c>
      <c r="K20" s="7">
        <v>4490.73173343491</v>
      </c>
    </row>
    <row r="21" spans="1:11" ht="15.75" thickBot="1" x14ac:dyDescent="0.3">
      <c r="A21">
        <f t="shared" si="2"/>
        <v>2003</v>
      </c>
      <c r="B21" s="3">
        <v>3594.6451766640498</v>
      </c>
      <c r="C21" s="4">
        <v>410.55778119384797</v>
      </c>
      <c r="D21" s="5">
        <v>402.34194512486499</v>
      </c>
      <c r="E21" s="6">
        <v>162.27506300049399</v>
      </c>
      <c r="F21">
        <f t="shared" si="0"/>
        <v>2.5776254206539306</v>
      </c>
      <c r="H21" s="2">
        <v>-287.93200000000002</v>
      </c>
      <c r="I21" s="10">
        <f t="shared" si="1"/>
        <v>4572.3975914039102</v>
      </c>
      <c r="K21" s="7">
        <v>4572.3975914039102</v>
      </c>
    </row>
    <row r="22" spans="1:11" ht="15.75" thickBot="1" x14ac:dyDescent="0.3">
      <c r="A22">
        <f t="shared" si="2"/>
        <v>2004</v>
      </c>
      <c r="B22" s="3">
        <v>3588.3084008943601</v>
      </c>
      <c r="C22" s="4">
        <v>426.11915815729901</v>
      </c>
      <c r="D22" s="5">
        <v>403.591979885927</v>
      </c>
      <c r="E22" s="6">
        <v>157.98540227379101</v>
      </c>
      <c r="F22">
        <f t="shared" si="0"/>
        <v>2.4777109150936667</v>
      </c>
      <c r="H22" s="1">
        <v>-317.37599999999998</v>
      </c>
      <c r="I22" s="10">
        <f t="shared" si="1"/>
        <v>4578.4826521264704</v>
      </c>
      <c r="K22" s="7">
        <v>4578.4826521264704</v>
      </c>
    </row>
    <row r="23" spans="1:11" ht="15.75" thickBot="1" x14ac:dyDescent="0.3">
      <c r="A23">
        <f t="shared" si="2"/>
        <v>2005</v>
      </c>
      <c r="B23" s="3">
        <v>3570.6103438874602</v>
      </c>
      <c r="C23" s="4">
        <v>426.788892162389</v>
      </c>
      <c r="D23" s="5">
        <v>397.35395279706103</v>
      </c>
      <c r="E23" s="6">
        <v>153.80856703784599</v>
      </c>
      <c r="F23">
        <f t="shared" si="0"/>
        <v>2.4941229602336534</v>
      </c>
      <c r="H23" s="2">
        <v>-312.62</v>
      </c>
      <c r="I23" s="10">
        <f t="shared" si="1"/>
        <v>4551.0558788449898</v>
      </c>
      <c r="K23" s="7">
        <v>4551.0558788449898</v>
      </c>
    </row>
    <row r="24" spans="1:11" ht="15.75" thickBot="1" x14ac:dyDescent="0.3">
      <c r="A24">
        <f t="shared" si="2"/>
        <v>2006</v>
      </c>
      <c r="B24" s="3">
        <v>3571.7232679901199</v>
      </c>
      <c r="C24" s="4">
        <v>425.98335842746002</v>
      </c>
      <c r="D24" s="5">
        <v>394.277132656535</v>
      </c>
      <c r="E24" s="6">
        <v>150.718702804749</v>
      </c>
      <c r="F24">
        <f t="shared" si="0"/>
        <v>2.4824021727854415</v>
      </c>
      <c r="H24" s="1">
        <v>-335.23500000000001</v>
      </c>
      <c r="I24" s="10">
        <f t="shared" si="1"/>
        <v>4545.18486405165</v>
      </c>
      <c r="K24" s="7">
        <v>4545.18486405165</v>
      </c>
    </row>
    <row r="25" spans="1:11" ht="15.75" thickBot="1" x14ac:dyDescent="0.3">
      <c r="A25">
        <f t="shared" si="2"/>
        <v>2007</v>
      </c>
      <c r="B25" s="3">
        <v>3526.72558342502</v>
      </c>
      <c r="C25" s="4">
        <v>434.84374130053402</v>
      </c>
      <c r="D25" s="5">
        <v>397.579976798649</v>
      </c>
      <c r="E25" s="6">
        <v>147.08465526369301</v>
      </c>
      <c r="F25">
        <f t="shared" si="0"/>
        <v>2.4084112897135128</v>
      </c>
      <c r="H25" s="2">
        <v>-299.62400000000002</v>
      </c>
      <c r="I25" s="10">
        <f t="shared" si="1"/>
        <v>4508.6423680776097</v>
      </c>
      <c r="K25" s="7">
        <v>4508.6423680776097</v>
      </c>
    </row>
    <row r="26" spans="1:11" ht="15.75" thickBot="1" x14ac:dyDescent="0.3">
      <c r="A26">
        <f t="shared" si="2"/>
        <v>2008</v>
      </c>
      <c r="B26" s="3">
        <v>3459.0556239737398</v>
      </c>
      <c r="C26" s="4">
        <v>411.93175565485399</v>
      </c>
      <c r="D26" s="5">
        <v>395.88713388113803</v>
      </c>
      <c r="E26" s="6">
        <v>143.619463099672</v>
      </c>
      <c r="F26">
        <f t="shared" si="0"/>
        <v>2.309628111515849</v>
      </c>
      <c r="H26" s="1">
        <v>-329.84</v>
      </c>
      <c r="I26" s="10">
        <f t="shared" si="1"/>
        <v>4412.8036047209198</v>
      </c>
      <c r="K26" s="7">
        <v>4412.8036047209198</v>
      </c>
    </row>
    <row r="27" spans="1:11" ht="15.75" thickBot="1" x14ac:dyDescent="0.3">
      <c r="A27">
        <f t="shared" si="2"/>
        <v>2009</v>
      </c>
      <c r="B27" s="3">
        <v>3220.68826315869</v>
      </c>
      <c r="C27" s="4">
        <v>343.63824680763599</v>
      </c>
      <c r="D27" s="5">
        <v>389.64705834330198</v>
      </c>
      <c r="E27" s="6">
        <v>141.741981206617</v>
      </c>
      <c r="F27">
        <f t="shared" si="0"/>
        <v>2.1571000907956659</v>
      </c>
      <c r="H27" s="2">
        <v>-328.952</v>
      </c>
      <c r="I27" s="10">
        <f t="shared" si="1"/>
        <v>4097.8726496070403</v>
      </c>
      <c r="K27" s="7">
        <v>4097.8726496070403</v>
      </c>
    </row>
    <row r="28" spans="1:11" ht="15.75" thickBot="1" x14ac:dyDescent="0.3">
      <c r="A28">
        <f t="shared" si="2"/>
        <v>2010</v>
      </c>
      <c r="B28" s="3">
        <v>3303.4159821343801</v>
      </c>
      <c r="C28" s="4">
        <v>358.76151311132202</v>
      </c>
      <c r="D28" s="5">
        <v>385.02018969794898</v>
      </c>
      <c r="E28" s="6">
        <v>138.84265338114301</v>
      </c>
      <c r="F28">
        <f t="shared" si="0"/>
        <v>2.2033990933359746</v>
      </c>
      <c r="H28" s="1">
        <v>-325.49599999999998</v>
      </c>
      <c r="I28" s="10">
        <f t="shared" si="1"/>
        <v>4188.24373741813</v>
      </c>
      <c r="K28" s="7">
        <v>4188.24373741813</v>
      </c>
    </row>
    <row r="29" spans="1:11" ht="15.75" thickBot="1" x14ac:dyDescent="0.3">
      <c r="A29">
        <f t="shared" si="2"/>
        <v>2011</v>
      </c>
      <c r="B29" s="3">
        <v>3194.7332899716398</v>
      </c>
      <c r="C29" s="4">
        <v>357.87889163345102</v>
      </c>
      <c r="D29" s="5">
        <v>385.43298658849602</v>
      </c>
      <c r="E29" s="6">
        <v>135.150526292526</v>
      </c>
      <c r="F29">
        <f t="shared" si="0"/>
        <v>2.0873974970268137</v>
      </c>
      <c r="H29" s="2">
        <v>-319.97399999999999</v>
      </c>
      <c r="I29" s="10">
        <f t="shared" si="1"/>
        <v>4075.2830919831399</v>
      </c>
      <c r="K29" s="7">
        <v>4075.2830919831399</v>
      </c>
    </row>
    <row r="30" spans="1:11" ht="15.75" thickBot="1" x14ac:dyDescent="0.3">
      <c r="A30">
        <f t="shared" si="2"/>
        <v>2012</v>
      </c>
      <c r="B30" s="3">
        <v>3133.47057860829</v>
      </c>
      <c r="C30" s="4">
        <v>344.83519387174999</v>
      </c>
      <c r="D30" s="5">
        <v>383.86502308873202</v>
      </c>
      <c r="E30" s="6">
        <v>132.465057949136</v>
      </c>
      <c r="F30">
        <f t="shared" si="0"/>
        <v>2.0089405171520411</v>
      </c>
      <c r="H30" s="1">
        <v>-322.35500000000002</v>
      </c>
      <c r="I30" s="10">
        <f t="shared" si="1"/>
        <v>3996.6447940350599</v>
      </c>
      <c r="K30" s="7">
        <v>3996.6447940350599</v>
      </c>
    </row>
    <row r="31" spans="1:11" ht="15.75" thickBot="1" x14ac:dyDescent="0.3">
      <c r="A31">
        <f t="shared" si="2"/>
        <v>2013</v>
      </c>
      <c r="B31" s="3">
        <v>3053.6441124950502</v>
      </c>
      <c r="C31" s="4">
        <v>340.596124229493</v>
      </c>
      <c r="D31" s="5">
        <v>387.46008301831301</v>
      </c>
      <c r="E31" s="6">
        <v>129.063240373094</v>
      </c>
      <c r="F31">
        <f t="shared" si="0"/>
        <v>1.859757152939892</v>
      </c>
      <c r="H31" s="2">
        <v>-323.89499999999998</v>
      </c>
      <c r="I31" s="10">
        <f t="shared" si="1"/>
        <v>3912.6233172688899</v>
      </c>
      <c r="K31" s="7">
        <v>3912.6233172688899</v>
      </c>
    </row>
    <row r="32" spans="1:11" ht="15.75" thickBot="1" x14ac:dyDescent="0.3">
      <c r="A32">
        <f t="shared" si="2"/>
        <v>2014</v>
      </c>
      <c r="B32" s="3">
        <v>2908.36989453046</v>
      </c>
      <c r="C32" s="4">
        <v>347.24821870347103</v>
      </c>
      <c r="D32" s="5">
        <v>393.61954076694002</v>
      </c>
      <c r="E32" s="6">
        <v>125.429021613825</v>
      </c>
      <c r="F32">
        <f t="shared" si="0"/>
        <v>1.7970155823036293</v>
      </c>
      <c r="H32" s="1">
        <v>-302.637</v>
      </c>
      <c r="I32" s="10">
        <f t="shared" si="1"/>
        <v>3776.4636911970001</v>
      </c>
      <c r="K32" s="7">
        <v>3776.4636911970001</v>
      </c>
    </row>
    <row r="33" spans="1:14" ht="15.75" thickBot="1" x14ac:dyDescent="0.3">
      <c r="A33">
        <f t="shared" si="2"/>
        <v>2015</v>
      </c>
      <c r="B33" s="3">
        <v>2964.4721123971299</v>
      </c>
      <c r="C33" s="4">
        <v>343.230445688526</v>
      </c>
      <c r="D33" s="5">
        <v>395.94321955457298</v>
      </c>
      <c r="E33" s="6">
        <v>123.395557447474</v>
      </c>
      <c r="F33">
        <f t="shared" si="0"/>
        <v>1.7883185035075257</v>
      </c>
      <c r="H33" s="2">
        <v>-293.24599999999998</v>
      </c>
      <c r="I33" s="10">
        <f t="shared" si="1"/>
        <v>3828.82965359121</v>
      </c>
      <c r="K33" s="7">
        <v>3828.82965359121</v>
      </c>
    </row>
    <row r="34" spans="1:14" ht="15.75" thickBot="1" x14ac:dyDescent="0.3">
      <c r="A34">
        <f t="shared" si="2"/>
        <v>2016</v>
      </c>
      <c r="B34" s="3">
        <v>2965.7487160390001</v>
      </c>
      <c r="C34" s="4">
        <v>342.847841978254</v>
      </c>
      <c r="D34" s="5">
        <v>396.33015328826002</v>
      </c>
      <c r="E34" s="6">
        <v>120.820527677614</v>
      </c>
      <c r="F34">
        <f t="shared" si="0"/>
        <v>1.7392070565715585</v>
      </c>
      <c r="H34" s="1">
        <v>-286.33199999999999</v>
      </c>
      <c r="I34" s="10">
        <f t="shared" si="1"/>
        <v>3827.4864460396998</v>
      </c>
      <c r="K34" s="7">
        <v>3827.4864460396998</v>
      </c>
    </row>
    <row r="35" spans="1:14" ht="15.75" thickBot="1" x14ac:dyDescent="0.3">
      <c r="A35">
        <f t="shared" si="2"/>
        <v>2017</v>
      </c>
      <c r="B35" s="3">
        <v>2983.3433471941098</v>
      </c>
      <c r="C35" s="4">
        <v>349.42074203367901</v>
      </c>
      <c r="D35" s="5">
        <v>399.54099575911602</v>
      </c>
      <c r="E35" s="6">
        <v>119.282292357681</v>
      </c>
      <c r="F35">
        <f t="shared" si="0"/>
        <v>1.7278663088645771</v>
      </c>
      <c r="H35" s="2">
        <v>-251.58500000000001</v>
      </c>
      <c r="I35" s="10">
        <f t="shared" si="1"/>
        <v>3853.3152436534501</v>
      </c>
      <c r="K35" s="7">
        <v>3853.3152436534501</v>
      </c>
      <c r="M35" t="s">
        <v>13</v>
      </c>
      <c r="N35" s="10">
        <f>K8*80%</f>
        <v>3886.3328417599841</v>
      </c>
    </row>
    <row r="36" spans="1:14" ht="15.75" thickBot="1" x14ac:dyDescent="0.3">
      <c r="A36">
        <f t="shared" si="2"/>
        <v>2018</v>
      </c>
      <c r="B36" s="3">
        <v>2907.0823010184699</v>
      </c>
      <c r="C36" s="4">
        <v>343.50828349427201</v>
      </c>
      <c r="D36" s="5">
        <v>394.425688423525</v>
      </c>
      <c r="E36" s="6">
        <v>117.239688913801</v>
      </c>
      <c r="F36">
        <f t="shared" si="0"/>
        <v>1.6117855177221827</v>
      </c>
      <c r="H36" s="1">
        <v>-262.69200000000001</v>
      </c>
      <c r="I36" s="10">
        <f>K36</f>
        <v>3763.8677473677899</v>
      </c>
      <c r="K36" s="9">
        <v>3763.8677473677899</v>
      </c>
      <c r="M36" t="s">
        <v>14</v>
      </c>
      <c r="N36" s="10">
        <f>K36</f>
        <v>3763.8677473677899</v>
      </c>
    </row>
    <row r="37" spans="1:14" x14ac:dyDescent="0.25">
      <c r="A37">
        <f t="shared" si="2"/>
        <v>2019</v>
      </c>
      <c r="B37" s="3"/>
      <c r="C37" s="4"/>
      <c r="D37" s="5"/>
      <c r="E37" s="6"/>
      <c r="H37" s="8">
        <f>H36</f>
        <v>-262.69200000000001</v>
      </c>
      <c r="I37" s="10">
        <f>I36*(1-N$38)</f>
        <v>3824.6101551186384</v>
      </c>
      <c r="K37" s="7"/>
      <c r="M37" t="s">
        <v>15</v>
      </c>
      <c r="N37">
        <v>2</v>
      </c>
    </row>
    <row r="38" spans="1:14" x14ac:dyDescent="0.25">
      <c r="A38">
        <f t="shared" si="2"/>
        <v>2020</v>
      </c>
      <c r="B38" s="3"/>
      <c r="C38" s="4"/>
      <c r="D38" s="5"/>
      <c r="E38" s="6"/>
      <c r="H38" s="8">
        <f t="shared" ref="H38:H68" si="3">H37</f>
        <v>-262.69200000000001</v>
      </c>
      <c r="I38" s="10">
        <f t="shared" ref="I38" si="4">I37*(1-N$38)</f>
        <v>3886.3328417599851</v>
      </c>
      <c r="K38" s="7"/>
      <c r="M38" t="s">
        <v>12</v>
      </c>
      <c r="N38">
        <f>1-EXP(LN(N35/N36)/N37)</f>
        <v>-1.6138294921049789E-2</v>
      </c>
    </row>
    <row r="39" spans="1:14" x14ac:dyDescent="0.25">
      <c r="A39">
        <f t="shared" si="2"/>
        <v>2021</v>
      </c>
      <c r="B39" s="3"/>
      <c r="C39" s="4"/>
      <c r="D39" s="5"/>
      <c r="E39" s="6"/>
      <c r="H39" s="8">
        <f t="shared" si="3"/>
        <v>-262.69200000000001</v>
      </c>
      <c r="I39" s="10">
        <f>I38*(1-N$48)</f>
        <v>3776.1228853753819</v>
      </c>
      <c r="K39" s="7"/>
    </row>
    <row r="40" spans="1:14" x14ac:dyDescent="0.25">
      <c r="A40">
        <f t="shared" si="2"/>
        <v>2022</v>
      </c>
      <c r="B40" s="3"/>
      <c r="C40" s="4"/>
      <c r="D40" s="5"/>
      <c r="E40" s="6"/>
      <c r="H40" s="8">
        <f t="shared" si="3"/>
        <v>-262.69200000000001</v>
      </c>
      <c r="I40" s="10">
        <f t="shared" ref="I40:I48" si="5">I39*(1-N$48)</f>
        <v>3669.0383006408288</v>
      </c>
      <c r="K40" s="7"/>
    </row>
    <row r="41" spans="1:14" x14ac:dyDescent="0.25">
      <c r="A41">
        <f t="shared" si="2"/>
        <v>2023</v>
      </c>
      <c r="B41" s="3"/>
      <c r="C41" s="4"/>
      <c r="D41" s="5"/>
      <c r="E41" s="6"/>
      <c r="H41" s="8">
        <f t="shared" si="3"/>
        <v>-262.69200000000001</v>
      </c>
      <c r="I41" s="10">
        <f t="shared" si="5"/>
        <v>3564.990457197769</v>
      </c>
      <c r="K41" s="7"/>
    </row>
    <row r="42" spans="1:14" x14ac:dyDescent="0.25">
      <c r="A42">
        <f t="shared" si="2"/>
        <v>2024</v>
      </c>
      <c r="B42" s="3"/>
      <c r="C42" s="4"/>
      <c r="D42" s="5"/>
      <c r="E42" s="6"/>
      <c r="H42" s="8">
        <f t="shared" si="3"/>
        <v>-262.69200000000001</v>
      </c>
      <c r="I42" s="10">
        <f t="shared" si="5"/>
        <v>3463.8932380976767</v>
      </c>
      <c r="K42" s="7"/>
    </row>
    <row r="43" spans="1:14" x14ac:dyDescent="0.25">
      <c r="A43">
        <f t="shared" si="2"/>
        <v>2025</v>
      </c>
      <c r="B43" s="3"/>
      <c r="C43" s="4"/>
      <c r="D43" s="5"/>
      <c r="E43" s="6"/>
      <c r="H43" s="8">
        <f t="shared" si="3"/>
        <v>-262.69200000000001</v>
      </c>
      <c r="I43" s="10">
        <f t="shared" si="5"/>
        <v>3365.6629685259168</v>
      </c>
      <c r="K43" s="7"/>
    </row>
    <row r="44" spans="1:14" x14ac:dyDescent="0.25">
      <c r="A44">
        <f t="shared" si="2"/>
        <v>2026</v>
      </c>
      <c r="B44" s="3"/>
      <c r="C44" s="4"/>
      <c r="D44" s="5"/>
      <c r="E44" s="6"/>
      <c r="H44" s="8">
        <f t="shared" si="3"/>
        <v>-262.69200000000001</v>
      </c>
      <c r="I44" s="10">
        <f t="shared" si="5"/>
        <v>3270.2183465468752</v>
      </c>
      <c r="K44" s="7"/>
    </row>
    <row r="45" spans="1:14" x14ac:dyDescent="0.25">
      <c r="A45">
        <f t="shared" si="2"/>
        <v>2027</v>
      </c>
      <c r="B45" s="3"/>
      <c r="C45" s="4"/>
      <c r="D45" s="5"/>
      <c r="E45" s="6"/>
      <c r="H45" s="8">
        <f t="shared" si="3"/>
        <v>-262.69200000000001</v>
      </c>
      <c r="I45" s="10">
        <f t="shared" si="5"/>
        <v>3177.4803758130452</v>
      </c>
      <c r="K45" s="7"/>
      <c r="M45" t="s">
        <v>13</v>
      </c>
      <c r="N45" s="10">
        <f>K8*60%</f>
        <v>2914.7496313199881</v>
      </c>
    </row>
    <row r="46" spans="1:14" x14ac:dyDescent="0.25">
      <c r="A46">
        <f t="shared" si="2"/>
        <v>2028</v>
      </c>
      <c r="B46" s="3"/>
      <c r="C46" s="4"/>
      <c r="D46" s="5"/>
      <c r="E46" s="6"/>
      <c r="H46" s="8">
        <f t="shared" si="3"/>
        <v>-262.69200000000001</v>
      </c>
      <c r="I46" s="10">
        <f t="shared" si="5"/>
        <v>3087.3723001823691</v>
      </c>
      <c r="K46" s="7"/>
      <c r="M46" t="s">
        <v>14</v>
      </c>
      <c r="N46" s="10">
        <f>N35</f>
        <v>3886.3328417599841</v>
      </c>
    </row>
    <row r="47" spans="1:14" x14ac:dyDescent="0.25">
      <c r="A47">
        <f t="shared" si="2"/>
        <v>2029</v>
      </c>
      <c r="B47" s="3"/>
      <c r="C47" s="4"/>
      <c r="D47" s="5"/>
      <c r="E47" s="6"/>
      <c r="H47" s="8">
        <f t="shared" si="3"/>
        <v>-262.69200000000001</v>
      </c>
      <c r="I47" s="10">
        <f t="shared" si="5"/>
        <v>2999.8195401897278</v>
      </c>
      <c r="K47" s="7"/>
      <c r="M47" t="s">
        <v>15</v>
      </c>
      <c r="N47">
        <v>10</v>
      </c>
    </row>
    <row r="48" spans="1:14" x14ac:dyDescent="0.25">
      <c r="A48">
        <f t="shared" si="2"/>
        <v>2030</v>
      </c>
      <c r="B48" s="3"/>
      <c r="C48" s="4"/>
      <c r="D48" s="5"/>
      <c r="E48" s="6"/>
      <c r="H48" s="8">
        <f t="shared" si="3"/>
        <v>-262.69200000000001</v>
      </c>
      <c r="I48" s="10">
        <f t="shared" si="5"/>
        <v>2914.7496313199899</v>
      </c>
      <c r="K48" s="7"/>
      <c r="M48" t="s">
        <v>12</v>
      </c>
      <c r="N48">
        <f>1-EXP(LN(N45/N46)/N47)</f>
        <v>2.8358342136926451E-2</v>
      </c>
    </row>
    <row r="49" spans="1:11" x14ac:dyDescent="0.25">
      <c r="A49">
        <f t="shared" si="2"/>
        <v>2031</v>
      </c>
      <c r="B49" s="3"/>
      <c r="C49" s="4"/>
      <c r="D49" s="5"/>
      <c r="E49" s="6"/>
      <c r="H49" s="8">
        <f t="shared" si="3"/>
        <v>-262.69200000000001</v>
      </c>
      <c r="I49" s="10">
        <f>I48*(1-N$68)</f>
        <v>2582.9729652090418</v>
      </c>
      <c r="K49" s="7"/>
    </row>
    <row r="50" spans="1:11" x14ac:dyDescent="0.25">
      <c r="A50">
        <f t="shared" si="2"/>
        <v>2032</v>
      </c>
      <c r="B50" s="3"/>
      <c r="C50" s="4"/>
      <c r="D50" s="5"/>
      <c r="E50" s="6"/>
      <c r="H50" s="8">
        <f t="shared" si="3"/>
        <v>-262.69200000000001</v>
      </c>
      <c r="I50" s="10">
        <f t="shared" ref="I50:I68" si="6">I49*(1-N$68)</f>
        <v>2288.961380185297</v>
      </c>
      <c r="K50" s="7"/>
    </row>
    <row r="51" spans="1:11" x14ac:dyDescent="0.25">
      <c r="A51">
        <f t="shared" si="2"/>
        <v>2033</v>
      </c>
      <c r="B51" s="3"/>
      <c r="C51" s="4"/>
      <c r="D51" s="5"/>
      <c r="E51" s="6"/>
      <c r="H51" s="8">
        <f t="shared" si="3"/>
        <v>-262.69200000000001</v>
      </c>
      <c r="I51" s="10">
        <f t="shared" si="6"/>
        <v>2028.4161973626217</v>
      </c>
      <c r="K51" s="7"/>
    </row>
    <row r="52" spans="1:11" x14ac:dyDescent="0.25">
      <c r="A52">
        <f t="shared" si="2"/>
        <v>2034</v>
      </c>
      <c r="B52" s="3"/>
      <c r="C52" s="4"/>
      <c r="D52" s="5"/>
      <c r="E52" s="6"/>
      <c r="H52" s="8">
        <f t="shared" si="3"/>
        <v>-262.69200000000001</v>
      </c>
      <c r="I52" s="10">
        <f t="shared" si="6"/>
        <v>1797.5280427798052</v>
      </c>
      <c r="K52" s="7"/>
    </row>
    <row r="53" spans="1:11" x14ac:dyDescent="0.25">
      <c r="A53">
        <f t="shared" si="2"/>
        <v>2035</v>
      </c>
      <c r="B53" s="3"/>
      <c r="C53" s="4"/>
      <c r="D53" s="5"/>
      <c r="E53" s="6"/>
      <c r="H53" s="8">
        <f t="shared" si="3"/>
        <v>-262.69200000000001</v>
      </c>
      <c r="I53" s="10">
        <f t="shared" si="6"/>
        <v>1592.9211513795506</v>
      </c>
      <c r="K53" s="7"/>
    </row>
    <row r="54" spans="1:11" x14ac:dyDescent="0.25">
      <c r="A54">
        <f t="shared" si="2"/>
        <v>2036</v>
      </c>
      <c r="B54" s="3"/>
      <c r="C54" s="4"/>
      <c r="D54" s="5"/>
      <c r="E54" s="6"/>
      <c r="H54" s="8">
        <f t="shared" si="3"/>
        <v>-262.69200000000001</v>
      </c>
      <c r="I54" s="10">
        <f t="shared" si="6"/>
        <v>1411.6040106881276</v>
      </c>
      <c r="K54" s="7"/>
    </row>
    <row r="55" spans="1:11" x14ac:dyDescent="0.25">
      <c r="A55">
        <f t="shared" si="2"/>
        <v>2037</v>
      </c>
      <c r="B55" s="3"/>
      <c r="C55" s="4"/>
      <c r="D55" s="5"/>
      <c r="E55" s="6"/>
      <c r="H55" s="8">
        <f t="shared" si="3"/>
        <v>-262.69200000000001</v>
      </c>
      <c r="I55" s="10">
        <f t="shared" si="6"/>
        <v>1250.9256225677536</v>
      </c>
      <c r="K55" s="7"/>
    </row>
    <row r="56" spans="1:11" x14ac:dyDescent="0.25">
      <c r="A56">
        <f t="shared" si="2"/>
        <v>2038</v>
      </c>
      <c r="B56" s="3"/>
      <c r="C56" s="4"/>
      <c r="D56" s="5"/>
      <c r="E56" s="6"/>
      <c r="H56" s="8">
        <f t="shared" si="3"/>
        <v>-262.69200000000001</v>
      </c>
      <c r="I56" s="10">
        <f t="shared" si="6"/>
        <v>1108.5367435543822</v>
      </c>
      <c r="K56" s="7"/>
    </row>
    <row r="57" spans="1:11" x14ac:dyDescent="0.25">
      <c r="A57">
        <f t="shared" si="2"/>
        <v>2039</v>
      </c>
      <c r="B57" s="3"/>
      <c r="C57" s="4"/>
      <c r="D57" s="5"/>
      <c r="E57" s="6"/>
      <c r="H57" s="8">
        <f t="shared" si="3"/>
        <v>-262.69200000000001</v>
      </c>
      <c r="I57" s="10">
        <f t="shared" si="6"/>
        <v>982.35553708437669</v>
      </c>
      <c r="K57" s="7"/>
    </row>
    <row r="58" spans="1:11" x14ac:dyDescent="0.25">
      <c r="A58">
        <f t="shared" si="2"/>
        <v>2040</v>
      </c>
      <c r="B58" s="3"/>
      <c r="C58" s="4"/>
      <c r="D58" s="5"/>
      <c r="E58" s="6"/>
      <c r="H58" s="8">
        <f t="shared" si="3"/>
        <v>-262.69200000000001</v>
      </c>
      <c r="I58" s="10">
        <f t="shared" si="6"/>
        <v>870.53713541881575</v>
      </c>
      <c r="K58" s="7"/>
    </row>
    <row r="59" spans="1:11" x14ac:dyDescent="0.25">
      <c r="A59">
        <f t="shared" si="2"/>
        <v>2041</v>
      </c>
      <c r="B59" s="3"/>
      <c r="C59" s="4"/>
      <c r="D59" s="5"/>
      <c r="E59" s="6"/>
      <c r="H59" s="8">
        <f t="shared" si="3"/>
        <v>-262.69200000000001</v>
      </c>
      <c r="I59" s="10">
        <f t="shared" si="6"/>
        <v>771.44666623699754</v>
      </c>
      <c r="K59" s="7"/>
    </row>
    <row r="60" spans="1:11" x14ac:dyDescent="0.25">
      <c r="A60">
        <f t="shared" si="2"/>
        <v>2042</v>
      </c>
      <c r="B60" s="3"/>
      <c r="C60" s="4"/>
      <c r="D60" s="5"/>
      <c r="E60" s="6"/>
      <c r="H60" s="8">
        <f t="shared" si="3"/>
        <v>-262.69200000000001</v>
      </c>
      <c r="I60" s="10">
        <f t="shared" si="6"/>
        <v>683.63534952688747</v>
      </c>
      <c r="K60" s="7"/>
    </row>
    <row r="61" spans="1:11" x14ac:dyDescent="0.25">
      <c r="A61">
        <f t="shared" si="2"/>
        <v>2043</v>
      </c>
      <c r="B61" s="3"/>
      <c r="C61" s="4"/>
      <c r="D61" s="5"/>
      <c r="E61" s="6"/>
      <c r="H61" s="8">
        <f t="shared" si="3"/>
        <v>-262.69200000000001</v>
      </c>
      <c r="I61" s="10">
        <f t="shared" si="6"/>
        <v>605.81931529038707</v>
      </c>
      <c r="K61" s="7"/>
    </row>
    <row r="62" spans="1:11" x14ac:dyDescent="0.25">
      <c r="A62">
        <f t="shared" si="2"/>
        <v>2044</v>
      </c>
      <c r="B62" s="3"/>
      <c r="C62" s="4"/>
      <c r="D62" s="5"/>
      <c r="E62" s="6"/>
      <c r="H62" s="8">
        <f t="shared" si="3"/>
        <v>-262.69200000000001</v>
      </c>
      <c r="I62" s="10">
        <f t="shared" si="6"/>
        <v>536.86083236173931</v>
      </c>
      <c r="K62" s="7"/>
    </row>
    <row r="63" spans="1:11" x14ac:dyDescent="0.25">
      <c r="A63">
        <f t="shared" si="2"/>
        <v>2045</v>
      </c>
      <c r="B63" s="3"/>
      <c r="C63" s="4"/>
      <c r="D63" s="5"/>
      <c r="E63" s="6"/>
      <c r="H63" s="8">
        <f t="shared" si="3"/>
        <v>-262.69200000000001</v>
      </c>
      <c r="I63" s="10">
        <f t="shared" si="6"/>
        <v>475.7516738897429</v>
      </c>
      <c r="K63" s="7"/>
    </row>
    <row r="64" spans="1:11" x14ac:dyDescent="0.25">
      <c r="A64">
        <f t="shared" si="2"/>
        <v>2046</v>
      </c>
      <c r="B64" s="3"/>
      <c r="C64" s="4"/>
      <c r="D64" s="5"/>
      <c r="E64" s="6"/>
      <c r="H64" s="8">
        <f t="shared" si="3"/>
        <v>-262.69200000000001</v>
      </c>
      <c r="I64" s="10">
        <f t="shared" si="6"/>
        <v>421.59837627413947</v>
      </c>
      <c r="K64" s="7"/>
    </row>
    <row r="65" spans="1:14" x14ac:dyDescent="0.25">
      <c r="A65">
        <f t="shared" si="2"/>
        <v>2047</v>
      </c>
      <c r="B65" s="3"/>
      <c r="C65" s="4"/>
      <c r="D65" s="5"/>
      <c r="E65" s="6"/>
      <c r="H65" s="8">
        <f t="shared" si="3"/>
        <v>-262.69200000000001</v>
      </c>
      <c r="I65" s="10">
        <f t="shared" si="6"/>
        <v>373.60917603031692</v>
      </c>
      <c r="K65" s="7"/>
      <c r="M65" t="s">
        <v>13</v>
      </c>
      <c r="N65" s="10">
        <v>260</v>
      </c>
    </row>
    <row r="66" spans="1:14" x14ac:dyDescent="0.25">
      <c r="A66">
        <f t="shared" si="2"/>
        <v>2048</v>
      </c>
      <c r="B66" s="3"/>
      <c r="C66" s="4"/>
      <c r="D66" s="5"/>
      <c r="E66" s="6"/>
      <c r="H66" s="8">
        <f t="shared" si="3"/>
        <v>-262.69200000000001</v>
      </c>
      <c r="I66" s="10">
        <f t="shared" si="6"/>
        <v>331.08243358909323</v>
      </c>
      <c r="K66" s="7"/>
      <c r="M66" t="s">
        <v>14</v>
      </c>
      <c r="N66" s="10">
        <f>N45</f>
        <v>2914.7496313199881</v>
      </c>
    </row>
    <row r="67" spans="1:14" x14ac:dyDescent="0.25">
      <c r="A67">
        <f t="shared" si="2"/>
        <v>2049</v>
      </c>
      <c r="B67" s="3"/>
      <c r="C67" s="4"/>
      <c r="D67" s="5"/>
      <c r="E67" s="6"/>
      <c r="H67" s="8">
        <f t="shared" si="3"/>
        <v>-262.69200000000001</v>
      </c>
      <c r="I67" s="10">
        <f t="shared" si="6"/>
        <v>293.39637477849703</v>
      </c>
      <c r="K67" s="7"/>
      <c r="M67" t="s">
        <v>15</v>
      </c>
      <c r="N67">
        <v>20</v>
      </c>
    </row>
    <row r="68" spans="1:14" x14ac:dyDescent="0.25">
      <c r="A68">
        <f t="shared" si="2"/>
        <v>2050</v>
      </c>
      <c r="B68" s="3"/>
      <c r="C68" s="4"/>
      <c r="D68" s="5"/>
      <c r="E68" s="6"/>
      <c r="H68" s="8">
        <f t="shared" si="3"/>
        <v>-262.69200000000001</v>
      </c>
      <c r="I68" s="10">
        <f t="shared" si="6"/>
        <v>260.00000000000017</v>
      </c>
      <c r="K68" s="7"/>
      <c r="M68" t="s">
        <v>12</v>
      </c>
      <c r="N68">
        <f>1-EXP(LN(N65/N66)/N67)</f>
        <v>0.1138268146759136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9BD0-E93F-46DB-9BDA-03792F68F48E}">
  <dimension ref="A1:Q68"/>
  <sheetViews>
    <sheetView workbookViewId="0">
      <selection activeCell="A2" sqref="A2"/>
    </sheetView>
  </sheetViews>
  <sheetFormatPr defaultRowHeight="15" x14ac:dyDescent="0.25"/>
  <cols>
    <col min="6" max="6" width="11" customWidth="1"/>
    <col min="7" max="7" width="12.5703125" customWidth="1"/>
    <col min="10" max="10" width="10.85546875" customWidth="1"/>
    <col min="12" max="12" width="11.28515625" customWidth="1"/>
  </cols>
  <sheetData>
    <row r="1" spans="1:14" x14ac:dyDescent="0.25">
      <c r="A1" t="s">
        <v>110</v>
      </c>
    </row>
    <row r="2" spans="1:14" x14ac:dyDescent="0.25">
      <c r="A2" t="s">
        <v>0</v>
      </c>
    </row>
    <row r="3" spans="1:14" x14ac:dyDescent="0.25">
      <c r="A3" t="s">
        <v>16</v>
      </c>
    </row>
    <row r="4" spans="1:14" x14ac:dyDescent="0.25">
      <c r="A4" t="s">
        <v>10</v>
      </c>
    </row>
    <row r="7" spans="1:14" x14ac:dyDescent="0.25">
      <c r="A7" t="s">
        <v>5</v>
      </c>
      <c r="B7" t="s">
        <v>17</v>
      </c>
      <c r="C7" t="s">
        <v>18</v>
      </c>
      <c r="D7" t="s">
        <v>19</v>
      </c>
      <c r="E7" t="s">
        <v>20</v>
      </c>
      <c r="F7" t="s">
        <v>7</v>
      </c>
      <c r="G7" t="s">
        <v>8</v>
      </c>
      <c r="H7" t="s">
        <v>3</v>
      </c>
      <c r="I7" t="s">
        <v>4</v>
      </c>
      <c r="K7" t="s">
        <v>9</v>
      </c>
      <c r="L7" t="s">
        <v>11</v>
      </c>
      <c r="N7" t="s">
        <v>2</v>
      </c>
    </row>
    <row r="8" spans="1:14" x14ac:dyDescent="0.25">
      <c r="A8">
        <v>1990</v>
      </c>
      <c r="B8" s="11">
        <v>9.9281368162412704</v>
      </c>
      <c r="C8" s="13">
        <v>10.899763871523501</v>
      </c>
      <c r="D8" s="11">
        <v>18.747580061922999</v>
      </c>
      <c r="E8" s="11">
        <v>11.323453416748899</v>
      </c>
      <c r="F8" s="14">
        <v>7.6114886491537197</v>
      </c>
      <c r="G8" s="15">
        <v>7.6410815292799299</v>
      </c>
      <c r="H8" s="16">
        <v>3.7423020328857102</v>
      </c>
      <c r="I8">
        <f t="shared" ref="I8:I36" si="0">N8-SUM(B8:H8)</f>
        <v>2.6450966285044757</v>
      </c>
      <c r="K8" s="17">
        <v>-34.487813557870901</v>
      </c>
      <c r="L8" s="10">
        <f t="shared" ref="L8:L35" si="1">N8</f>
        <v>72.538903006260497</v>
      </c>
      <c r="N8" s="12">
        <v>72.538903006260497</v>
      </c>
    </row>
    <row r="9" spans="1:14" x14ac:dyDescent="0.25">
      <c r="A9">
        <f>A8+1</f>
        <v>1991</v>
      </c>
      <c r="B9" s="11">
        <v>10.924019169478401</v>
      </c>
      <c r="C9" s="13">
        <v>10.863305339493801</v>
      </c>
      <c r="D9" s="11">
        <v>18.6790889505452</v>
      </c>
      <c r="E9" s="11">
        <v>10.9752991778542</v>
      </c>
      <c r="F9" s="14">
        <v>7.3875993308164496</v>
      </c>
      <c r="G9" s="15">
        <v>7.3156024707753202</v>
      </c>
      <c r="H9" s="16">
        <v>3.8078016777739099</v>
      </c>
      <c r="I9">
        <f t="shared" si="0"/>
        <v>2.5797598202008203</v>
      </c>
      <c r="K9" s="17">
        <v>-33.598593514817203</v>
      </c>
      <c r="L9" s="10">
        <f t="shared" si="1"/>
        <v>72.532475936938098</v>
      </c>
      <c r="N9" s="12">
        <v>72.532475936938098</v>
      </c>
    </row>
    <row r="10" spans="1:14" x14ac:dyDescent="0.25">
      <c r="A10">
        <f t="shared" ref="A10:A68" si="2">A9+1</f>
        <v>1992</v>
      </c>
      <c r="B10" s="11">
        <v>11.527811630187699</v>
      </c>
      <c r="C10" s="13">
        <v>9.9244243940335597</v>
      </c>
      <c r="D10" s="11">
        <v>19.5795147682154</v>
      </c>
      <c r="E10" s="11">
        <v>10.4156983460077</v>
      </c>
      <c r="F10" s="14">
        <v>6.8804189294020102</v>
      </c>
      <c r="G10" s="15">
        <v>7.2665551774549204</v>
      </c>
      <c r="H10" s="16">
        <v>3.8198021696336002</v>
      </c>
      <c r="I10">
        <f t="shared" si="0"/>
        <v>2.4707920561738064</v>
      </c>
      <c r="K10" s="17">
        <v>-33.442874240945201</v>
      </c>
      <c r="L10" s="10">
        <f t="shared" si="1"/>
        <v>71.885017471108696</v>
      </c>
      <c r="N10" s="12">
        <v>71.885017471108696</v>
      </c>
    </row>
    <row r="11" spans="1:14" x14ac:dyDescent="0.25">
      <c r="A11">
        <f t="shared" si="2"/>
        <v>1993</v>
      </c>
      <c r="B11" s="11">
        <v>11.677651495917599</v>
      </c>
      <c r="C11" s="13">
        <v>10.736977206488101</v>
      </c>
      <c r="D11" s="11">
        <v>18.8158564125482</v>
      </c>
      <c r="E11" s="11">
        <v>10.3733664184016</v>
      </c>
      <c r="F11" s="14">
        <v>7.0306327558652102</v>
      </c>
      <c r="G11" s="15">
        <v>7.6015055820687003</v>
      </c>
      <c r="H11" s="16">
        <v>3.6990455439538898</v>
      </c>
      <c r="I11">
        <f t="shared" si="0"/>
        <v>2.5895112133181897</v>
      </c>
      <c r="K11" s="17">
        <v>-29.360162303271601</v>
      </c>
      <c r="L11" s="10">
        <f t="shared" si="1"/>
        <v>72.524546628561495</v>
      </c>
      <c r="N11" s="12">
        <v>72.524546628561495</v>
      </c>
    </row>
    <row r="12" spans="1:14" x14ac:dyDescent="0.25">
      <c r="A12">
        <f t="shared" si="2"/>
        <v>1994</v>
      </c>
      <c r="B12" s="11">
        <v>12.163220546181201</v>
      </c>
      <c r="C12" s="13">
        <v>11.7736515562738</v>
      </c>
      <c r="D12" s="11">
        <v>19.376738410533299</v>
      </c>
      <c r="E12" s="11">
        <v>10.459213992077901</v>
      </c>
      <c r="F12" s="14">
        <v>7.5094295067727002</v>
      </c>
      <c r="G12" s="15">
        <v>7.75087666441138</v>
      </c>
      <c r="H12" s="16">
        <v>3.5680245756509898</v>
      </c>
      <c r="I12">
        <f t="shared" si="0"/>
        <v>2.5577253572139256</v>
      </c>
      <c r="K12" s="17">
        <v>-31.656436670877302</v>
      </c>
      <c r="L12" s="10">
        <f t="shared" si="1"/>
        <v>75.158880609115201</v>
      </c>
      <c r="N12" s="12">
        <v>75.158880609115201</v>
      </c>
    </row>
    <row r="13" spans="1:14" x14ac:dyDescent="0.25">
      <c r="A13">
        <f t="shared" si="2"/>
        <v>1995</v>
      </c>
      <c r="B13" s="11">
        <v>11.332378642685301</v>
      </c>
      <c r="C13" s="13">
        <v>12.141471239035701</v>
      </c>
      <c r="D13" s="11">
        <v>19.487031048376501</v>
      </c>
      <c r="E13" s="11">
        <v>9.9612177378207392</v>
      </c>
      <c r="F13" s="14">
        <v>7.9027044067468699</v>
      </c>
      <c r="G13" s="15">
        <v>7.5795692020842003</v>
      </c>
      <c r="H13" s="16">
        <v>3.5619335611429501</v>
      </c>
      <c r="I13">
        <f t="shared" si="0"/>
        <v>2.6120526201064393</v>
      </c>
      <c r="K13" s="17">
        <v>-34.526657066481199</v>
      </c>
      <c r="L13" s="10">
        <f t="shared" si="1"/>
        <v>74.578358457998704</v>
      </c>
      <c r="N13" s="12">
        <v>74.578358457998704</v>
      </c>
    </row>
    <row r="14" spans="1:14" x14ac:dyDescent="0.25">
      <c r="A14">
        <f t="shared" si="2"/>
        <v>1996</v>
      </c>
      <c r="B14" s="11">
        <v>15.812504894864899</v>
      </c>
      <c r="C14" s="13">
        <v>12.059920693291801</v>
      </c>
      <c r="D14" s="11">
        <v>19.211456014575202</v>
      </c>
      <c r="E14" s="11">
        <v>10.036373765282899</v>
      </c>
      <c r="F14" s="14">
        <v>7.6755806285272801</v>
      </c>
      <c r="G14" s="15">
        <v>7.6684544990935999</v>
      </c>
      <c r="H14" s="16">
        <v>3.53551109583423</v>
      </c>
      <c r="I14">
        <f t="shared" si="0"/>
        <v>2.5853650416058827</v>
      </c>
      <c r="K14" s="17">
        <v>-36.931712274450497</v>
      </c>
      <c r="L14" s="10">
        <f t="shared" si="1"/>
        <v>78.585166633075801</v>
      </c>
      <c r="N14" s="12">
        <v>78.585166633075801</v>
      </c>
    </row>
    <row r="15" spans="1:14" x14ac:dyDescent="0.25">
      <c r="A15">
        <f t="shared" si="2"/>
        <v>1997</v>
      </c>
      <c r="B15" s="11">
        <v>11.0823800020031</v>
      </c>
      <c r="C15" s="13">
        <v>12.46673748776</v>
      </c>
      <c r="D15" s="11">
        <v>19.272121247103001</v>
      </c>
      <c r="E15" s="11">
        <v>9.2792758638853705</v>
      </c>
      <c r="F15" s="14">
        <v>7.7341581525133503</v>
      </c>
      <c r="G15" s="15">
        <v>7.6859549818907604</v>
      </c>
      <c r="H15" s="16">
        <v>3.5011449090349598</v>
      </c>
      <c r="I15">
        <f t="shared" si="0"/>
        <v>2.6458877588095504</v>
      </c>
      <c r="K15" s="17">
        <v>-37.621960837615902</v>
      </c>
      <c r="L15" s="10">
        <f t="shared" si="1"/>
        <v>73.667660403000099</v>
      </c>
      <c r="N15" s="12">
        <v>73.667660403000099</v>
      </c>
    </row>
    <row r="16" spans="1:14" x14ac:dyDescent="0.25">
      <c r="A16">
        <f t="shared" si="2"/>
        <v>1998</v>
      </c>
      <c r="B16" s="11">
        <v>12.1605637858253</v>
      </c>
      <c r="C16" s="13">
        <v>11.8972464838289</v>
      </c>
      <c r="D16" s="11">
        <v>19.366609402334898</v>
      </c>
      <c r="E16" s="11">
        <v>9.2119378636682701</v>
      </c>
      <c r="F16" s="14">
        <v>7.9413119948549902</v>
      </c>
      <c r="G16" s="15">
        <v>7.5649078753829802</v>
      </c>
      <c r="H16" s="16">
        <v>3.4484214916967701</v>
      </c>
      <c r="I16">
        <f t="shared" si="0"/>
        <v>2.6564497858988005</v>
      </c>
      <c r="K16" s="17">
        <v>-38.231154434240402</v>
      </c>
      <c r="L16" s="10">
        <f t="shared" si="1"/>
        <v>74.247448683490902</v>
      </c>
      <c r="N16" s="12">
        <v>74.247448683490902</v>
      </c>
    </row>
    <row r="17" spans="1:14" x14ac:dyDescent="0.25">
      <c r="A17">
        <f t="shared" si="2"/>
        <v>1999</v>
      </c>
      <c r="B17" s="11">
        <v>10.4241854048334</v>
      </c>
      <c r="C17" s="13">
        <v>11.134090283762699</v>
      </c>
      <c r="D17" s="11">
        <v>19.710219467771601</v>
      </c>
      <c r="E17" s="11">
        <v>8.6550878990945108</v>
      </c>
      <c r="F17" s="14">
        <v>7.8760388135377504</v>
      </c>
      <c r="G17" s="15">
        <v>7.4345888535501903</v>
      </c>
      <c r="H17" s="16">
        <v>3.3176911768837898</v>
      </c>
      <c r="I17">
        <f t="shared" si="0"/>
        <v>2.8096912588252536</v>
      </c>
      <c r="K17" s="17">
        <v>-37.559168885365501</v>
      </c>
      <c r="L17" s="10">
        <f t="shared" si="1"/>
        <v>71.361593158259197</v>
      </c>
      <c r="N17" s="12">
        <v>71.361593158259197</v>
      </c>
    </row>
    <row r="18" spans="1:14" x14ac:dyDescent="0.25">
      <c r="A18">
        <f t="shared" si="2"/>
        <v>2000</v>
      </c>
      <c r="B18" s="11">
        <v>8.9278369987241497</v>
      </c>
      <c r="C18" s="13">
        <v>11.338366175962101</v>
      </c>
      <c r="D18" s="11">
        <v>19.521175104704401</v>
      </c>
      <c r="E18" s="11">
        <v>8.4555242379491098</v>
      </c>
      <c r="F18" s="14">
        <v>8.36012891418485</v>
      </c>
      <c r="G18" s="15">
        <v>7.4063348410204703</v>
      </c>
      <c r="H18" s="16">
        <v>3.22243581712224</v>
      </c>
      <c r="I18">
        <f t="shared" si="0"/>
        <v>2.8375161527500694</v>
      </c>
      <c r="K18" s="17">
        <v>-39.732174308653398</v>
      </c>
      <c r="L18" s="10">
        <f t="shared" si="1"/>
        <v>70.069318242417395</v>
      </c>
      <c r="N18" s="12">
        <v>70.069318242417395</v>
      </c>
    </row>
    <row r="19" spans="1:14" x14ac:dyDescent="0.25">
      <c r="A19">
        <f t="shared" si="2"/>
        <v>2001</v>
      </c>
      <c r="B19" s="11">
        <v>10.466277866345401</v>
      </c>
      <c r="C19" s="13">
        <v>11.4178875933952</v>
      </c>
      <c r="D19" s="11">
        <v>19.6550988001344</v>
      </c>
      <c r="E19" s="11">
        <v>7.6333412839315997</v>
      </c>
      <c r="F19" s="14">
        <v>8.4487463621505299</v>
      </c>
      <c r="G19" s="15">
        <v>7.3786679092174303</v>
      </c>
      <c r="H19" s="16">
        <v>3.1716796070073099</v>
      </c>
      <c r="I19">
        <f t="shared" si="0"/>
        <v>2.6608593677743357</v>
      </c>
      <c r="K19" s="17">
        <v>-40.930606914478403</v>
      </c>
      <c r="L19" s="10">
        <f t="shared" si="1"/>
        <v>70.832558789956195</v>
      </c>
      <c r="N19" s="12">
        <v>70.832558789956195</v>
      </c>
    </row>
    <row r="20" spans="1:14" x14ac:dyDescent="0.25">
      <c r="A20">
        <f t="shared" si="2"/>
        <v>2002</v>
      </c>
      <c r="B20" s="11">
        <v>11.4135670136736</v>
      </c>
      <c r="C20" s="13">
        <v>11.215310665567801</v>
      </c>
      <c r="D20" s="11">
        <v>20.101916848277799</v>
      </c>
      <c r="E20" s="11">
        <v>7.1721646188085799</v>
      </c>
      <c r="F20" s="14">
        <v>8.6940161254461401</v>
      </c>
      <c r="G20" s="15">
        <v>7.2469708316148997</v>
      </c>
      <c r="H20" s="16">
        <v>2.99779680589607</v>
      </c>
      <c r="I20">
        <f t="shared" si="0"/>
        <v>2.435660094221717</v>
      </c>
      <c r="K20" s="17">
        <v>-40.519212957845198</v>
      </c>
      <c r="L20" s="10">
        <f t="shared" si="1"/>
        <v>71.277403003506606</v>
      </c>
      <c r="N20" s="12">
        <v>71.277403003506606</v>
      </c>
    </row>
    <row r="21" spans="1:14" x14ac:dyDescent="0.25">
      <c r="A21">
        <f t="shared" si="2"/>
        <v>2003</v>
      </c>
      <c r="B21" s="11">
        <v>12.551170622222999</v>
      </c>
      <c r="C21" s="13">
        <v>11.0876142504797</v>
      </c>
      <c r="D21" s="11">
        <v>20.3167832120605</v>
      </c>
      <c r="E21" s="11">
        <v>6.9024399994451597</v>
      </c>
      <c r="F21" s="14">
        <v>8.3355855045557092</v>
      </c>
      <c r="G21" s="15">
        <v>7.1593545657918503</v>
      </c>
      <c r="H21" s="16">
        <v>2.8686733169238199</v>
      </c>
      <c r="I21">
        <f t="shared" si="0"/>
        <v>2.3853550144164615</v>
      </c>
      <c r="K21" s="17">
        <v>-38.0628482745471</v>
      </c>
      <c r="L21" s="10">
        <f t="shared" si="1"/>
        <v>71.606976485896197</v>
      </c>
      <c r="N21" s="12">
        <v>71.606976485896197</v>
      </c>
    </row>
    <row r="22" spans="1:14" x14ac:dyDescent="0.25">
      <c r="A22">
        <f t="shared" si="2"/>
        <v>2004</v>
      </c>
      <c r="B22" s="11">
        <v>11.6685761465243</v>
      </c>
      <c r="C22" s="13">
        <v>10.7553715507487</v>
      </c>
      <c r="D22" s="11">
        <v>20.698975226515</v>
      </c>
      <c r="E22" s="11">
        <v>6.5961761171026696</v>
      </c>
      <c r="F22" s="14">
        <v>8.9159861485439595</v>
      </c>
      <c r="G22" s="15">
        <v>7.1884779217037602</v>
      </c>
      <c r="H22" s="16">
        <v>2.8536735197956098</v>
      </c>
      <c r="I22">
        <f t="shared" si="0"/>
        <v>2.5752776495598084</v>
      </c>
      <c r="K22" s="17">
        <v>-31.870930245203802</v>
      </c>
      <c r="L22" s="10">
        <f t="shared" si="1"/>
        <v>71.252514280493799</v>
      </c>
      <c r="N22" s="12">
        <v>71.252514280493799</v>
      </c>
    </row>
    <row r="23" spans="1:14" x14ac:dyDescent="0.25">
      <c r="A23">
        <f t="shared" si="2"/>
        <v>2005</v>
      </c>
      <c r="B23" s="11">
        <v>10.8099049514523</v>
      </c>
      <c r="C23" s="13">
        <v>10.139235755301501</v>
      </c>
      <c r="D23" s="11">
        <v>20.897206682773199</v>
      </c>
      <c r="E23" s="11">
        <v>5.5063278174350803</v>
      </c>
      <c r="F23" s="14">
        <v>8.8237011808479604</v>
      </c>
      <c r="G23" s="15">
        <v>7.0421420041188796</v>
      </c>
      <c r="H23" s="16">
        <v>2.7161427942138601</v>
      </c>
      <c r="I23">
        <f t="shared" si="0"/>
        <v>2.6531987988929302</v>
      </c>
      <c r="K23" s="17">
        <v>-32.128935323590603</v>
      </c>
      <c r="L23" s="10">
        <f t="shared" si="1"/>
        <v>68.587859985035706</v>
      </c>
      <c r="N23" s="12">
        <v>68.587859985035706</v>
      </c>
    </row>
    <row r="24" spans="1:14" x14ac:dyDescent="0.25">
      <c r="A24">
        <f t="shared" si="2"/>
        <v>2006</v>
      </c>
      <c r="B24" s="11">
        <v>10.849202037192001</v>
      </c>
      <c r="C24" s="13">
        <v>10.188863031001</v>
      </c>
      <c r="D24" s="11">
        <v>20.842215337008401</v>
      </c>
      <c r="E24" s="11">
        <v>4.8841451598312204</v>
      </c>
      <c r="F24" s="14">
        <v>8.7931135031666408</v>
      </c>
      <c r="G24" s="15">
        <v>6.91325257112105</v>
      </c>
      <c r="H24" s="16">
        <v>2.6239857449239898</v>
      </c>
      <c r="I24">
        <f t="shared" si="0"/>
        <v>3.1881077530182012</v>
      </c>
      <c r="K24" s="17">
        <v>-42.288352764344502</v>
      </c>
      <c r="L24" s="10">
        <f t="shared" si="1"/>
        <v>68.282885137262497</v>
      </c>
      <c r="N24" s="12">
        <v>68.282885137262497</v>
      </c>
    </row>
    <row r="25" spans="1:14" x14ac:dyDescent="0.25">
      <c r="A25">
        <f t="shared" si="2"/>
        <v>2007</v>
      </c>
      <c r="B25" s="11">
        <v>10.320167374744299</v>
      </c>
      <c r="C25" s="13">
        <v>9.7585661773047008</v>
      </c>
      <c r="D25" s="11">
        <v>21.1337952302089</v>
      </c>
      <c r="E25" s="11">
        <v>4.6293347050892901</v>
      </c>
      <c r="F25" s="14">
        <v>8.7138172085786891</v>
      </c>
      <c r="G25" s="15">
        <v>6.9265880795348203</v>
      </c>
      <c r="H25" s="16">
        <v>2.4503299561657301</v>
      </c>
      <c r="I25">
        <f t="shared" si="0"/>
        <v>3.4219627342592531</v>
      </c>
      <c r="K25" s="17">
        <v>-40.467414309813996</v>
      </c>
      <c r="L25" s="10">
        <f t="shared" si="1"/>
        <v>67.354561465885695</v>
      </c>
      <c r="N25" s="12">
        <v>67.354561465885695</v>
      </c>
    </row>
    <row r="26" spans="1:14" x14ac:dyDescent="0.25">
      <c r="A26">
        <f t="shared" si="2"/>
        <v>2008</v>
      </c>
      <c r="B26" s="11">
        <v>10.2333154958664</v>
      </c>
      <c r="C26" s="13">
        <v>9.1711196007462092</v>
      </c>
      <c r="D26" s="11">
        <v>20.631633082534702</v>
      </c>
      <c r="E26" s="11">
        <v>4.0812986003936196</v>
      </c>
      <c r="F26" s="14">
        <v>8.3817724537935892</v>
      </c>
      <c r="G26" s="15">
        <v>6.9636177574962002</v>
      </c>
      <c r="H26" s="16">
        <v>2.1893113950388301</v>
      </c>
      <c r="I26">
        <f t="shared" si="0"/>
        <v>3.5919290474333465</v>
      </c>
      <c r="K26" s="17">
        <v>-41.402582850678399</v>
      </c>
      <c r="L26" s="10">
        <f t="shared" si="1"/>
        <v>65.243997433302894</v>
      </c>
      <c r="N26" s="12">
        <v>65.243997433302894</v>
      </c>
    </row>
    <row r="27" spans="1:14" x14ac:dyDescent="0.25">
      <c r="A27">
        <f t="shared" si="2"/>
        <v>2009</v>
      </c>
      <c r="B27" s="11">
        <v>10.625579645774801</v>
      </c>
      <c r="C27" s="13">
        <v>7.48893908374977</v>
      </c>
      <c r="D27" s="11">
        <v>20.204587846554102</v>
      </c>
      <c r="E27" s="11">
        <v>3.81339048878176</v>
      </c>
      <c r="F27" s="14">
        <v>6.3633330517776701</v>
      </c>
      <c r="G27" s="15">
        <v>6.7113103977824</v>
      </c>
      <c r="H27" s="16">
        <v>2.1001991556412301</v>
      </c>
      <c r="I27">
        <f t="shared" si="0"/>
        <v>3.3064034996058709</v>
      </c>
      <c r="K27" s="17">
        <v>-41.810188875122101</v>
      </c>
      <c r="L27" s="10">
        <f t="shared" si="1"/>
        <v>60.6137431696676</v>
      </c>
      <c r="N27" s="12">
        <v>60.6137431696676</v>
      </c>
    </row>
    <row r="28" spans="1:14" x14ac:dyDescent="0.25">
      <c r="A28">
        <f t="shared" si="2"/>
        <v>2010</v>
      </c>
      <c r="B28" s="11">
        <v>13.101149721399</v>
      </c>
      <c r="C28" s="13">
        <v>8.6655511248852193</v>
      </c>
      <c r="D28" s="11">
        <v>20.3658376032934</v>
      </c>
      <c r="E28" s="11">
        <v>4.0736976871486297</v>
      </c>
      <c r="F28" s="14">
        <v>8.3831841985944298</v>
      </c>
      <c r="G28" s="15">
        <v>6.8326114855419702</v>
      </c>
      <c r="H28" s="16">
        <v>1.9681883549822701</v>
      </c>
      <c r="I28">
        <f t="shared" si="0"/>
        <v>3.2168513152956848</v>
      </c>
      <c r="K28" s="17">
        <v>-45.107655380882399</v>
      </c>
      <c r="L28" s="10">
        <f t="shared" si="1"/>
        <v>66.607071491140601</v>
      </c>
      <c r="N28" s="12">
        <v>66.607071491140601</v>
      </c>
    </row>
    <row r="29" spans="1:14" x14ac:dyDescent="0.25">
      <c r="A29">
        <f t="shared" si="2"/>
        <v>2011</v>
      </c>
      <c r="B29" s="11">
        <v>10.7441668503279</v>
      </c>
      <c r="C29" s="13">
        <v>8.0377817288873494</v>
      </c>
      <c r="D29" s="11">
        <v>19.975791240614001</v>
      </c>
      <c r="E29" s="11">
        <v>3.6933133703193302</v>
      </c>
      <c r="F29" s="14">
        <v>7.8849715277610404</v>
      </c>
      <c r="G29" s="15">
        <v>6.8249886622669402</v>
      </c>
      <c r="H29" s="16">
        <v>1.87846355713486</v>
      </c>
      <c r="I29">
        <f t="shared" si="0"/>
        <v>3.397700698040282</v>
      </c>
      <c r="K29" s="17">
        <v>-43.837901297855602</v>
      </c>
      <c r="L29" s="10">
        <f t="shared" si="1"/>
        <v>62.437177635351702</v>
      </c>
      <c r="N29" s="12">
        <v>62.437177635351702</v>
      </c>
    </row>
    <row r="30" spans="1:14" x14ac:dyDescent="0.25">
      <c r="A30">
        <f t="shared" si="2"/>
        <v>2012</v>
      </c>
      <c r="B30" s="11">
        <v>10.359893969419799</v>
      </c>
      <c r="C30" s="13">
        <v>7.5019272986784404</v>
      </c>
      <c r="D30" s="11">
        <v>18.836120542370399</v>
      </c>
      <c r="E30" s="11">
        <v>3.4632715544913202</v>
      </c>
      <c r="F30" s="14">
        <v>7.5341123981160596</v>
      </c>
      <c r="G30" s="15">
        <v>6.7547235566688002</v>
      </c>
      <c r="H30" s="16">
        <v>1.7598451936045401</v>
      </c>
      <c r="I30">
        <f t="shared" si="0"/>
        <v>3.2799990794895422</v>
      </c>
      <c r="K30" s="17">
        <v>-44.449275262902603</v>
      </c>
      <c r="L30" s="10">
        <f t="shared" si="1"/>
        <v>59.489893592838897</v>
      </c>
      <c r="N30" s="12">
        <v>59.489893592838897</v>
      </c>
    </row>
    <row r="31" spans="1:14" x14ac:dyDescent="0.25">
      <c r="A31">
        <f t="shared" si="2"/>
        <v>2013</v>
      </c>
      <c r="B31" s="11">
        <v>9.8636954509811403</v>
      </c>
      <c r="C31" s="13">
        <v>7.1879404809642002</v>
      </c>
      <c r="D31" s="11">
        <v>18.3943994593544</v>
      </c>
      <c r="E31" s="11">
        <v>3.26963897335142</v>
      </c>
      <c r="F31" s="14">
        <v>7.4689682501328898</v>
      </c>
      <c r="G31" s="15">
        <v>6.8297131683275198</v>
      </c>
      <c r="H31" s="16">
        <v>1.67402615850981</v>
      </c>
      <c r="I31">
        <f t="shared" si="0"/>
        <v>3.1907183408248159</v>
      </c>
      <c r="K31" s="17">
        <v>-42.507339349368699</v>
      </c>
      <c r="L31" s="10">
        <f t="shared" si="1"/>
        <v>57.879100282446203</v>
      </c>
      <c r="N31" s="12">
        <v>57.879100282446203</v>
      </c>
    </row>
    <row r="32" spans="1:14" x14ac:dyDescent="0.25">
      <c r="A32">
        <f t="shared" si="2"/>
        <v>2014</v>
      </c>
      <c r="B32" s="11">
        <v>8.9240880716153494</v>
      </c>
      <c r="C32" s="13">
        <v>7.0210727049660004</v>
      </c>
      <c r="D32" s="11">
        <v>17.995596456710398</v>
      </c>
      <c r="E32" s="11">
        <v>3.1025091794978099</v>
      </c>
      <c r="F32" s="14">
        <v>7.3550224783039901</v>
      </c>
      <c r="G32" s="15">
        <v>6.8859305535056299</v>
      </c>
      <c r="H32" s="16">
        <v>1.5589656635211799</v>
      </c>
      <c r="I32">
        <f t="shared" si="0"/>
        <v>3.3037956509619448</v>
      </c>
      <c r="K32" s="17">
        <v>-41.019355094546199</v>
      </c>
      <c r="L32" s="10">
        <f t="shared" si="1"/>
        <v>56.146980759082297</v>
      </c>
      <c r="N32" s="12">
        <v>56.146980759082297</v>
      </c>
    </row>
    <row r="33" spans="1:17" x14ac:dyDescent="0.25">
      <c r="A33">
        <f t="shared" si="2"/>
        <v>2015</v>
      </c>
      <c r="B33" s="11">
        <v>8.8975134675778094</v>
      </c>
      <c r="C33" s="13">
        <v>7.1517147420718299</v>
      </c>
      <c r="D33" s="11">
        <v>17.948833560097299</v>
      </c>
      <c r="E33" s="11">
        <v>2.9906254603431299</v>
      </c>
      <c r="F33" s="14">
        <v>7.3139422892734496</v>
      </c>
      <c r="G33" s="15">
        <v>6.8984106768432101</v>
      </c>
      <c r="H33" s="16">
        <v>1.46328656814341</v>
      </c>
      <c r="I33">
        <f t="shared" si="0"/>
        <v>3.2735932461476551</v>
      </c>
      <c r="K33" s="17">
        <v>-41.992695111878902</v>
      </c>
      <c r="L33" s="10">
        <f t="shared" si="1"/>
        <v>55.937920010497798</v>
      </c>
      <c r="N33" s="12">
        <v>55.937920010497798</v>
      </c>
    </row>
    <row r="34" spans="1:17" x14ac:dyDescent="0.25">
      <c r="A34">
        <f t="shared" si="2"/>
        <v>2016</v>
      </c>
      <c r="B34" s="11">
        <v>9.2924791686683097</v>
      </c>
      <c r="C34" s="13">
        <v>6.9113770970661701</v>
      </c>
      <c r="D34" s="11">
        <v>17.2809786499955</v>
      </c>
      <c r="E34" s="11">
        <v>2.8193152586511601</v>
      </c>
      <c r="F34" s="14">
        <v>7.8498936069413201</v>
      </c>
      <c r="G34" s="15">
        <v>6.86873028611301</v>
      </c>
      <c r="H34" s="16">
        <v>1.3842354838795501</v>
      </c>
      <c r="I34">
        <f t="shared" si="0"/>
        <v>3.4416718508756858</v>
      </c>
      <c r="K34" s="17">
        <v>-44.788477386611</v>
      </c>
      <c r="L34" s="10">
        <f t="shared" si="1"/>
        <v>55.848681402190699</v>
      </c>
      <c r="N34" s="12">
        <v>55.848681402190699</v>
      </c>
    </row>
    <row r="35" spans="1:17" x14ac:dyDescent="0.25">
      <c r="A35">
        <f t="shared" si="2"/>
        <v>2017</v>
      </c>
      <c r="B35" s="11">
        <v>9.2346056632033093</v>
      </c>
      <c r="C35" s="13">
        <v>6.88287944434739</v>
      </c>
      <c r="D35" s="11">
        <v>16.855857237985301</v>
      </c>
      <c r="E35" s="11">
        <v>2.7508644505751199</v>
      </c>
      <c r="F35" s="14">
        <v>7.5929756846392804</v>
      </c>
      <c r="G35" s="15">
        <v>7.0294527569227103</v>
      </c>
      <c r="H35" s="16">
        <v>1.32251892684914</v>
      </c>
      <c r="I35">
        <f t="shared" si="0"/>
        <v>3.8369413801354497</v>
      </c>
      <c r="K35" s="17">
        <v>-43.0678778016877</v>
      </c>
      <c r="L35" s="10">
        <f t="shared" si="1"/>
        <v>55.506095544657697</v>
      </c>
      <c r="N35" s="12">
        <v>55.506095544657697</v>
      </c>
      <c r="P35" t="s">
        <v>13</v>
      </c>
      <c r="Q35" s="10">
        <f>N8*60%</f>
        <v>43.523341803756296</v>
      </c>
    </row>
    <row r="36" spans="1:17" x14ac:dyDescent="0.25">
      <c r="A36">
        <f t="shared" si="2"/>
        <v>2018</v>
      </c>
      <c r="B36" s="11">
        <v>9.4232616509648803</v>
      </c>
      <c r="C36" s="13">
        <v>6.91054815654409</v>
      </c>
      <c r="D36" s="11">
        <v>16.47229444537</v>
      </c>
      <c r="E36" s="11">
        <v>2.54310202133721</v>
      </c>
      <c r="F36" s="14">
        <v>7.34181972209318</v>
      </c>
      <c r="G36" s="15">
        <v>6.7901694121429701</v>
      </c>
      <c r="H36" s="16">
        <v>1.2456179941430701</v>
      </c>
      <c r="I36">
        <f t="shared" si="0"/>
        <v>3.8787583147376026</v>
      </c>
      <c r="K36" s="17">
        <v>-41.993961870588699</v>
      </c>
      <c r="L36" s="10">
        <f>N36</f>
        <v>54.605571717333</v>
      </c>
      <c r="N36" s="12">
        <v>54.605571717333</v>
      </c>
      <c r="P36" t="s">
        <v>14</v>
      </c>
      <c r="Q36" s="10">
        <f>N36</f>
        <v>54.605571717333</v>
      </c>
    </row>
    <row r="37" spans="1:17" x14ac:dyDescent="0.25">
      <c r="A37">
        <f t="shared" si="2"/>
        <v>2019</v>
      </c>
      <c r="B37" s="3"/>
      <c r="C37" s="3"/>
      <c r="D37" s="3"/>
      <c r="E37" s="3"/>
      <c r="F37" s="4"/>
      <c r="G37" s="5"/>
      <c r="H37" s="6"/>
      <c r="K37" s="8">
        <f>K36</f>
        <v>-41.993961870588699</v>
      </c>
      <c r="L37" s="10">
        <f>L36*(1-Q$38)</f>
        <v>48.750558583907647</v>
      </c>
      <c r="N37" s="7"/>
      <c r="P37" t="s">
        <v>15</v>
      </c>
      <c r="Q37">
        <v>2</v>
      </c>
    </row>
    <row r="38" spans="1:17" x14ac:dyDescent="0.25">
      <c r="A38">
        <f t="shared" si="2"/>
        <v>2020</v>
      </c>
      <c r="B38" s="3"/>
      <c r="C38" s="3"/>
      <c r="D38" s="3"/>
      <c r="E38" s="3"/>
      <c r="F38" s="4"/>
      <c r="G38" s="5"/>
      <c r="H38" s="6"/>
      <c r="K38" s="8">
        <f t="shared" ref="K38:K68" si="3">K37</f>
        <v>-41.993961870588699</v>
      </c>
      <c r="L38" s="10">
        <f t="shared" ref="L38" si="4">L37*(1-Q$38)</f>
        <v>43.523341803756296</v>
      </c>
      <c r="N38" s="7"/>
      <c r="P38" t="s">
        <v>12</v>
      </c>
      <c r="Q38">
        <f>1-EXP(LN(Q35/Q36)/Q37)</f>
        <v>0.10722373100924498</v>
      </c>
    </row>
    <row r="39" spans="1:17" x14ac:dyDescent="0.25">
      <c r="A39">
        <f t="shared" si="2"/>
        <v>2021</v>
      </c>
      <c r="B39" s="3"/>
      <c r="C39" s="3"/>
      <c r="D39" s="3"/>
      <c r="E39" s="3"/>
      <c r="F39" s="4"/>
      <c r="G39" s="5"/>
      <c r="H39" s="6"/>
      <c r="K39" s="8">
        <f t="shared" si="3"/>
        <v>-41.993961870588699</v>
      </c>
      <c r="L39" s="10">
        <f>L38*(1-Q$48)</f>
        <v>41.469355069949508</v>
      </c>
      <c r="N39" s="7"/>
    </row>
    <row r="40" spans="1:17" x14ac:dyDescent="0.25">
      <c r="A40">
        <f t="shared" si="2"/>
        <v>2022</v>
      </c>
      <c r="B40" s="3"/>
      <c r="C40" s="3"/>
      <c r="D40" s="3"/>
      <c r="E40" s="3"/>
      <c r="F40" s="4"/>
      <c r="G40" s="5"/>
      <c r="H40" s="6"/>
      <c r="K40" s="8">
        <f t="shared" si="3"/>
        <v>-41.993961870588699</v>
      </c>
      <c r="L40" s="10">
        <f t="shared" ref="L40:L48" si="5">L39*(1-Q$48)</f>
        <v>39.512301644289806</v>
      </c>
      <c r="N40" s="7"/>
    </row>
    <row r="41" spans="1:17" x14ac:dyDescent="0.25">
      <c r="A41">
        <f t="shared" si="2"/>
        <v>2023</v>
      </c>
      <c r="B41" s="3"/>
      <c r="C41" s="3"/>
      <c r="D41" s="3"/>
      <c r="E41" s="3"/>
      <c r="F41" s="4"/>
      <c r="G41" s="5"/>
      <c r="H41" s="6"/>
      <c r="K41" s="8">
        <f t="shared" si="3"/>
        <v>-41.993961870588699</v>
      </c>
      <c r="L41" s="10">
        <f t="shared" si="5"/>
        <v>37.64760697618555</v>
      </c>
      <c r="N41" s="7"/>
    </row>
    <row r="42" spans="1:17" x14ac:dyDescent="0.25">
      <c r="A42">
        <f t="shared" si="2"/>
        <v>2024</v>
      </c>
      <c r="B42" s="3"/>
      <c r="C42" s="3"/>
      <c r="D42" s="3"/>
      <c r="E42" s="3"/>
      <c r="F42" s="4"/>
      <c r="G42" s="5"/>
      <c r="H42" s="6"/>
      <c r="K42" s="8">
        <f t="shared" si="3"/>
        <v>-41.993961870588699</v>
      </c>
      <c r="L42" s="10">
        <f t="shared" si="5"/>
        <v>35.870912400724819</v>
      </c>
      <c r="N42" s="7"/>
    </row>
    <row r="43" spans="1:17" x14ac:dyDescent="0.25">
      <c r="A43">
        <f t="shared" si="2"/>
        <v>2025</v>
      </c>
      <c r="B43" s="3"/>
      <c r="C43" s="3"/>
      <c r="D43" s="3"/>
      <c r="E43" s="3"/>
      <c r="F43" s="4"/>
      <c r="G43" s="5"/>
      <c r="H43" s="6"/>
      <c r="K43" s="8">
        <f t="shared" si="3"/>
        <v>-41.993961870588699</v>
      </c>
      <c r="L43" s="10">
        <f t="shared" si="5"/>
        <v>34.178064950433786</v>
      </c>
      <c r="N43" s="7"/>
    </row>
    <row r="44" spans="1:17" x14ac:dyDescent="0.25">
      <c r="A44">
        <f t="shared" si="2"/>
        <v>2026</v>
      </c>
      <c r="B44" s="3"/>
      <c r="C44" s="3"/>
      <c r="D44" s="3"/>
      <c r="E44" s="3"/>
      <c r="F44" s="4"/>
      <c r="G44" s="5"/>
      <c r="H44" s="6"/>
      <c r="K44" s="8">
        <f t="shared" si="3"/>
        <v>-41.993961870588699</v>
      </c>
      <c r="L44" s="10">
        <f t="shared" si="5"/>
        <v>32.565107647846354</v>
      </c>
      <c r="N44" s="7"/>
    </row>
    <row r="45" spans="1:17" x14ac:dyDescent="0.25">
      <c r="A45">
        <f t="shared" si="2"/>
        <v>2027</v>
      </c>
      <c r="B45" s="3"/>
      <c r="C45" s="3"/>
      <c r="D45" s="3"/>
      <c r="E45" s="3"/>
      <c r="F45" s="4"/>
      <c r="G45" s="5"/>
      <c r="H45" s="6"/>
      <c r="K45" s="8">
        <f t="shared" si="3"/>
        <v>-41.993961870588699</v>
      </c>
      <c r="L45" s="10">
        <f t="shared" si="5"/>
        <v>31.028270256194283</v>
      </c>
      <c r="N45" s="7"/>
      <c r="P45" t="s">
        <v>13</v>
      </c>
      <c r="Q45" s="10">
        <f>N8*37%</f>
        <v>26.839394112316384</v>
      </c>
    </row>
    <row r="46" spans="1:17" x14ac:dyDescent="0.25">
      <c r="A46">
        <f t="shared" si="2"/>
        <v>2028</v>
      </c>
      <c r="B46" s="3"/>
      <c r="C46" s="3"/>
      <c r="D46" s="3"/>
      <c r="E46" s="3"/>
      <c r="F46" s="4"/>
      <c r="G46" s="5"/>
      <c r="H46" s="6"/>
      <c r="K46" s="8">
        <f t="shared" si="3"/>
        <v>-41.993961870588699</v>
      </c>
      <c r="L46" s="10">
        <f t="shared" si="5"/>
        <v>29.563960466597788</v>
      </c>
      <c r="N46" s="7"/>
      <c r="P46" t="s">
        <v>14</v>
      </c>
      <c r="Q46" s="10">
        <f>Q35</f>
        <v>43.523341803756296</v>
      </c>
    </row>
    <row r="47" spans="1:17" x14ac:dyDescent="0.25">
      <c r="A47">
        <f t="shared" si="2"/>
        <v>2029</v>
      </c>
      <c r="B47" s="3"/>
      <c r="C47" s="3"/>
      <c r="D47" s="3"/>
      <c r="E47" s="3"/>
      <c r="F47" s="4"/>
      <c r="G47" s="5"/>
      <c r="H47" s="6"/>
      <c r="K47" s="8">
        <f t="shared" si="3"/>
        <v>-41.993961870588699</v>
      </c>
      <c r="L47" s="10">
        <f t="shared" si="5"/>
        <v>28.168755501156937</v>
      </c>
      <c r="N47" s="7"/>
      <c r="P47" t="s">
        <v>15</v>
      </c>
      <c r="Q47">
        <v>10</v>
      </c>
    </row>
    <row r="48" spans="1:17" x14ac:dyDescent="0.25">
      <c r="A48">
        <f t="shared" si="2"/>
        <v>2030</v>
      </c>
      <c r="B48" s="3"/>
      <c r="C48" s="3"/>
      <c r="D48" s="3"/>
      <c r="E48" s="3"/>
      <c r="F48" s="4"/>
      <c r="G48" s="5"/>
      <c r="H48" s="6"/>
      <c r="K48" s="8">
        <f t="shared" si="3"/>
        <v>-41.993961870588699</v>
      </c>
      <c r="L48" s="10">
        <f t="shared" si="5"/>
        <v>26.839394112316391</v>
      </c>
      <c r="N48" s="7"/>
      <c r="P48" t="s">
        <v>12</v>
      </c>
      <c r="Q48">
        <f>1-EXP(LN(Q45/Q46)/Q47)</f>
        <v>4.7192762519662868E-2</v>
      </c>
    </row>
    <row r="49" spans="1:17" x14ac:dyDescent="0.25">
      <c r="A49">
        <f t="shared" si="2"/>
        <v>2031</v>
      </c>
      <c r="B49" s="3"/>
      <c r="C49" s="3"/>
      <c r="D49" s="3"/>
      <c r="E49" s="3"/>
      <c r="F49" s="4"/>
      <c r="G49" s="5"/>
      <c r="H49" s="6"/>
      <c r="K49" s="8">
        <f t="shared" si="3"/>
        <v>-41.993961870588699</v>
      </c>
      <c r="L49" s="10">
        <f t="shared" ref="L49:L58" si="6">L48*(1-Q$58)</f>
        <v>25.807535657130085</v>
      </c>
      <c r="N49" s="7"/>
    </row>
    <row r="50" spans="1:17" x14ac:dyDescent="0.25">
      <c r="A50">
        <f t="shared" si="2"/>
        <v>2032</v>
      </c>
      <c r="B50" s="3"/>
      <c r="C50" s="3"/>
      <c r="D50" s="3"/>
      <c r="E50" s="3"/>
      <c r="F50" s="4"/>
      <c r="G50" s="5"/>
      <c r="H50" s="6"/>
      <c r="K50" s="8">
        <f t="shared" si="3"/>
        <v>-41.993961870588699</v>
      </c>
      <c r="L50" s="10">
        <f t="shared" si="6"/>
        <v>24.815347690296974</v>
      </c>
      <c r="N50" s="7"/>
    </row>
    <row r="51" spans="1:17" x14ac:dyDescent="0.25">
      <c r="A51">
        <f t="shared" si="2"/>
        <v>2033</v>
      </c>
      <c r="B51" s="3"/>
      <c r="C51" s="3"/>
      <c r="D51" s="3"/>
      <c r="E51" s="3"/>
      <c r="F51" s="4"/>
      <c r="G51" s="5"/>
      <c r="H51" s="6"/>
      <c r="K51" s="8">
        <f t="shared" si="3"/>
        <v>-41.993961870588699</v>
      </c>
      <c r="L51" s="10">
        <f t="shared" si="6"/>
        <v>23.861305053363132</v>
      </c>
      <c r="N51" s="7"/>
    </row>
    <row r="52" spans="1:17" x14ac:dyDescent="0.25">
      <c r="A52">
        <f t="shared" si="2"/>
        <v>2034</v>
      </c>
      <c r="B52" s="3"/>
      <c r="C52" s="3"/>
      <c r="D52" s="3"/>
      <c r="E52" s="3"/>
      <c r="F52" s="4"/>
      <c r="G52" s="5"/>
      <c r="H52" s="6"/>
      <c r="K52" s="8">
        <f t="shared" si="3"/>
        <v>-41.993961870588699</v>
      </c>
      <c r="L52" s="10">
        <f t="shared" si="6"/>
        <v>22.943941223611329</v>
      </c>
      <c r="N52" s="7"/>
    </row>
    <row r="53" spans="1:17" x14ac:dyDescent="0.25">
      <c r="A53">
        <f t="shared" si="2"/>
        <v>2035</v>
      </c>
      <c r="B53" s="3"/>
      <c r="C53" s="3"/>
      <c r="D53" s="3"/>
      <c r="E53" s="3"/>
      <c r="F53" s="4"/>
      <c r="G53" s="5"/>
      <c r="H53" s="6"/>
      <c r="K53" s="8">
        <f t="shared" si="3"/>
        <v>-41.993961870588699</v>
      </c>
      <c r="L53" s="10">
        <f t="shared" si="6"/>
        <v>22.061846059770922</v>
      </c>
      <c r="N53" s="7"/>
    </row>
    <row r="54" spans="1:17" x14ac:dyDescent="0.25">
      <c r="A54">
        <f t="shared" si="2"/>
        <v>2036</v>
      </c>
      <c r="B54" s="3"/>
      <c r="C54" s="3"/>
      <c r="D54" s="3"/>
      <c r="E54" s="3"/>
      <c r="F54" s="4"/>
      <c r="G54" s="5"/>
      <c r="H54" s="6"/>
      <c r="K54" s="8">
        <f t="shared" si="3"/>
        <v>-41.993961870588699</v>
      </c>
      <c r="L54" s="10">
        <f t="shared" si="6"/>
        <v>21.213663634395424</v>
      </c>
      <c r="N54" s="7"/>
    </row>
    <row r="55" spans="1:17" x14ac:dyDescent="0.25">
      <c r="A55">
        <f t="shared" si="2"/>
        <v>2037</v>
      </c>
      <c r="B55" s="3"/>
      <c r="C55" s="3"/>
      <c r="D55" s="3"/>
      <c r="E55" s="3"/>
      <c r="F55" s="4"/>
      <c r="G55" s="5"/>
      <c r="H55" s="6"/>
      <c r="K55" s="8">
        <f t="shared" si="3"/>
        <v>-41.993961870588699</v>
      </c>
      <c r="L55" s="10">
        <f t="shared" si="6"/>
        <v>20.398090149575797</v>
      </c>
      <c r="N55" s="7"/>
      <c r="P55" t="s">
        <v>13</v>
      </c>
      <c r="Q55" s="10">
        <f>N8*25%</f>
        <v>18.134725751565124</v>
      </c>
    </row>
    <row r="56" spans="1:17" x14ac:dyDescent="0.25">
      <c r="A56">
        <f t="shared" si="2"/>
        <v>2038</v>
      </c>
      <c r="B56" s="3"/>
      <c r="C56" s="3"/>
      <c r="D56" s="3"/>
      <c r="E56" s="3"/>
      <c r="F56" s="4"/>
      <c r="G56" s="5"/>
      <c r="H56" s="6"/>
      <c r="K56" s="8">
        <f t="shared" si="3"/>
        <v>-41.993961870588699</v>
      </c>
      <c r="L56" s="10">
        <f t="shared" si="6"/>
        <v>19.613871932785514</v>
      </c>
      <c r="N56" s="7"/>
      <c r="P56" t="s">
        <v>14</v>
      </c>
      <c r="Q56" s="10">
        <f>Q45</f>
        <v>26.839394112316384</v>
      </c>
    </row>
    <row r="57" spans="1:17" x14ac:dyDescent="0.25">
      <c r="A57">
        <f t="shared" si="2"/>
        <v>2039</v>
      </c>
      <c r="B57" s="3"/>
      <c r="C57" s="3"/>
      <c r="D57" s="3"/>
      <c r="E57" s="3"/>
      <c r="F57" s="4"/>
      <c r="G57" s="5"/>
      <c r="H57" s="6"/>
      <c r="K57" s="8">
        <f t="shared" si="3"/>
        <v>-41.993961870588699</v>
      </c>
      <c r="L57" s="10">
        <f t="shared" si="6"/>
        <v>18.859803509776711</v>
      </c>
      <c r="N57" s="7"/>
      <c r="P57" t="s">
        <v>15</v>
      </c>
      <c r="Q57">
        <v>10</v>
      </c>
    </row>
    <row r="58" spans="1:17" x14ac:dyDescent="0.25">
      <c r="A58">
        <f t="shared" si="2"/>
        <v>2040</v>
      </c>
      <c r="B58" s="3"/>
      <c r="C58" s="3"/>
      <c r="D58" s="3"/>
      <c r="E58" s="3"/>
      <c r="F58" s="4"/>
      <c r="G58" s="5"/>
      <c r="H58" s="6"/>
      <c r="K58" s="8">
        <f t="shared" si="3"/>
        <v>-41.993961870588699</v>
      </c>
      <c r="L58" s="10">
        <f t="shared" si="6"/>
        <v>18.134725751565128</v>
      </c>
      <c r="N58" s="7"/>
      <c r="P58" t="s">
        <v>12</v>
      </c>
      <c r="Q58">
        <f>1-EXP(LN(Q55/Q56)/Q57)</f>
        <v>3.8445668738579908E-2</v>
      </c>
    </row>
    <row r="59" spans="1:17" x14ac:dyDescent="0.25">
      <c r="A59">
        <f t="shared" si="2"/>
        <v>2041</v>
      </c>
      <c r="B59" s="3"/>
      <c r="C59" s="3"/>
      <c r="D59" s="3"/>
      <c r="E59" s="3"/>
      <c r="F59" s="4"/>
      <c r="G59" s="5"/>
      <c r="H59" s="6"/>
      <c r="K59" s="8">
        <f t="shared" si="3"/>
        <v>-41.993961870588699</v>
      </c>
      <c r="L59" s="10">
        <f t="shared" ref="L59:L68" si="7">L58*(1-Q$68)</f>
        <v>16.373489373448535</v>
      </c>
      <c r="N59" s="7"/>
    </row>
    <row r="60" spans="1:17" x14ac:dyDescent="0.25">
      <c r="A60">
        <f t="shared" si="2"/>
        <v>2042</v>
      </c>
      <c r="B60" s="3"/>
      <c r="C60" s="3"/>
      <c r="D60" s="3"/>
      <c r="E60" s="3"/>
      <c r="F60" s="4"/>
      <c r="G60" s="5"/>
      <c r="H60" s="6"/>
      <c r="K60" s="8">
        <f t="shared" si="3"/>
        <v>-41.993961870588699</v>
      </c>
      <c r="L60" s="10">
        <f t="shared" si="7"/>
        <v>14.783303477268982</v>
      </c>
      <c r="N60" s="7"/>
    </row>
    <row r="61" spans="1:17" x14ac:dyDescent="0.25">
      <c r="A61">
        <f t="shared" si="2"/>
        <v>2043</v>
      </c>
      <c r="B61" s="3"/>
      <c r="C61" s="3"/>
      <c r="D61" s="3"/>
      <c r="E61" s="3"/>
      <c r="F61" s="4"/>
      <c r="G61" s="5"/>
      <c r="H61" s="6"/>
      <c r="K61" s="8">
        <f t="shared" si="3"/>
        <v>-41.993961870588699</v>
      </c>
      <c r="L61" s="10">
        <f t="shared" si="7"/>
        <v>13.347555717441043</v>
      </c>
      <c r="N61" s="7"/>
    </row>
    <row r="62" spans="1:17" x14ac:dyDescent="0.25">
      <c r="A62">
        <f t="shared" si="2"/>
        <v>2044</v>
      </c>
      <c r="B62" s="3"/>
      <c r="C62" s="3"/>
      <c r="D62" s="3"/>
      <c r="E62" s="3"/>
      <c r="F62" s="4"/>
      <c r="G62" s="5"/>
      <c r="H62" s="6"/>
      <c r="K62" s="8">
        <f t="shared" si="3"/>
        <v>-41.993961870588699</v>
      </c>
      <c r="L62" s="10">
        <f t="shared" si="7"/>
        <v>12.051247131882953</v>
      </c>
      <c r="N62" s="7"/>
    </row>
    <row r="63" spans="1:17" x14ac:dyDescent="0.25">
      <c r="A63">
        <f t="shared" si="2"/>
        <v>2045</v>
      </c>
      <c r="B63" s="3"/>
      <c r="C63" s="3"/>
      <c r="D63" s="3"/>
      <c r="E63" s="3"/>
      <c r="F63" s="4"/>
      <c r="G63" s="5"/>
      <c r="H63" s="6"/>
      <c r="K63" s="8">
        <f t="shared" si="3"/>
        <v>-41.993961870588699</v>
      </c>
      <c r="L63" s="10">
        <f t="shared" si="7"/>
        <v>10.880835450939079</v>
      </c>
      <c r="N63" s="7"/>
    </row>
    <row r="64" spans="1:17" x14ac:dyDescent="0.25">
      <c r="A64">
        <f t="shared" si="2"/>
        <v>2046</v>
      </c>
      <c r="B64" s="3"/>
      <c r="C64" s="3"/>
      <c r="D64" s="3"/>
      <c r="E64" s="3"/>
      <c r="F64" s="4"/>
      <c r="G64" s="5"/>
      <c r="H64" s="6"/>
      <c r="K64" s="8">
        <f t="shared" si="3"/>
        <v>-41.993961870588699</v>
      </c>
      <c r="L64" s="10">
        <f t="shared" si="7"/>
        <v>9.824093624069123</v>
      </c>
      <c r="N64" s="7"/>
    </row>
    <row r="65" spans="1:17" x14ac:dyDescent="0.25">
      <c r="A65">
        <f t="shared" si="2"/>
        <v>2047</v>
      </c>
      <c r="B65" s="3"/>
      <c r="C65" s="3"/>
      <c r="D65" s="3"/>
      <c r="E65" s="3"/>
      <c r="F65" s="4"/>
      <c r="G65" s="5"/>
      <c r="H65" s="6"/>
      <c r="K65" s="8">
        <f t="shared" si="3"/>
        <v>-41.993961870588699</v>
      </c>
      <c r="L65" s="10">
        <f t="shared" si="7"/>
        <v>8.8699820863613912</v>
      </c>
      <c r="N65" s="7"/>
      <c r="P65" t="s">
        <v>13</v>
      </c>
      <c r="Q65" s="10">
        <f>N8*15%</f>
        <v>10.880835450939074</v>
      </c>
    </row>
    <row r="66" spans="1:17" x14ac:dyDescent="0.25">
      <c r="A66">
        <f t="shared" si="2"/>
        <v>2048</v>
      </c>
      <c r="B66" s="3"/>
      <c r="C66" s="3"/>
      <c r="D66" s="3"/>
      <c r="E66" s="3"/>
      <c r="F66" s="4"/>
      <c r="G66" s="5"/>
      <c r="H66" s="6"/>
      <c r="K66" s="8">
        <f t="shared" si="3"/>
        <v>-41.993961870588699</v>
      </c>
      <c r="L66" s="10">
        <f t="shared" si="7"/>
        <v>8.0085334304646292</v>
      </c>
      <c r="N66" s="7"/>
      <c r="P66" t="s">
        <v>14</v>
      </c>
      <c r="Q66" s="10">
        <f>Q55</f>
        <v>18.134725751565124</v>
      </c>
    </row>
    <row r="67" spans="1:17" x14ac:dyDescent="0.25">
      <c r="A67">
        <f t="shared" si="2"/>
        <v>2049</v>
      </c>
      <c r="B67" s="3"/>
      <c r="C67" s="3"/>
      <c r="D67" s="3"/>
      <c r="E67" s="3"/>
      <c r="F67" s="4"/>
      <c r="G67" s="5"/>
      <c r="H67" s="6"/>
      <c r="K67" s="8">
        <f t="shared" si="3"/>
        <v>-41.993961870588699</v>
      </c>
      <c r="L67" s="10">
        <f t="shared" si="7"/>
        <v>7.2307482791297746</v>
      </c>
      <c r="N67" s="7"/>
      <c r="P67" t="s">
        <v>15</v>
      </c>
      <c r="Q67">
        <v>5</v>
      </c>
    </row>
    <row r="68" spans="1:17" x14ac:dyDescent="0.25">
      <c r="A68">
        <f t="shared" si="2"/>
        <v>2050</v>
      </c>
      <c r="B68" s="3"/>
      <c r="C68" s="3"/>
      <c r="D68" s="3"/>
      <c r="E68" s="3"/>
      <c r="F68" s="4"/>
      <c r="G68" s="5"/>
      <c r="H68" s="6"/>
      <c r="K68" s="8">
        <f t="shared" si="3"/>
        <v>-41.993961870588699</v>
      </c>
      <c r="L68" s="10">
        <f t="shared" si="7"/>
        <v>6.5285012705634502</v>
      </c>
      <c r="N68" s="7"/>
      <c r="P68" t="s">
        <v>12</v>
      </c>
      <c r="Q68">
        <f>1-EXP(LN(Q65/Q66)/Q67)</f>
        <v>9.711954855256566E-2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C246-C36E-4C49-8FF6-CE64D22B1FF1}">
  <dimension ref="A1:R70"/>
  <sheetViews>
    <sheetView topLeftCell="A22" workbookViewId="0">
      <selection activeCell="E28" sqref="E28"/>
    </sheetView>
  </sheetViews>
  <sheetFormatPr defaultRowHeight="15" x14ac:dyDescent="0.25"/>
  <cols>
    <col min="1" max="1" width="25.7109375" customWidth="1"/>
    <col min="2" max="2" width="19.7109375" customWidth="1"/>
    <col min="3" max="3" width="14.7109375" customWidth="1"/>
  </cols>
  <sheetData>
    <row r="1" spans="1:18" x14ac:dyDescent="0.25">
      <c r="A1" s="19" t="s">
        <v>21</v>
      </c>
      <c r="B1" s="19" t="s">
        <v>22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8" x14ac:dyDescent="0.25">
      <c r="A2" s="19" t="s">
        <v>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x14ac:dyDescent="0.25">
      <c r="A3" s="19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8" x14ac:dyDescent="0.25">
      <c r="A4" s="19" t="s">
        <v>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8" x14ac:dyDescent="0.25">
      <c r="A5" s="18"/>
      <c r="B5" s="18"/>
      <c r="C5" s="18"/>
      <c r="D5" s="18"/>
      <c r="E5" s="19" t="s">
        <v>26</v>
      </c>
      <c r="F5" s="19" t="s">
        <v>27</v>
      </c>
      <c r="G5" s="19" t="s">
        <v>28</v>
      </c>
      <c r="H5" s="19" t="s">
        <v>29</v>
      </c>
      <c r="I5" s="19" t="s">
        <v>30</v>
      </c>
      <c r="J5" s="19" t="s">
        <v>31</v>
      </c>
      <c r="K5" s="19" t="s">
        <v>32</v>
      </c>
      <c r="L5" s="19" t="s">
        <v>33</v>
      </c>
      <c r="M5" s="19" t="s">
        <v>34</v>
      </c>
      <c r="N5" s="19" t="s">
        <v>35</v>
      </c>
      <c r="O5" s="19" t="s">
        <v>36</v>
      </c>
      <c r="P5" s="19" t="s">
        <v>37</v>
      </c>
    </row>
    <row r="6" spans="1:18" x14ac:dyDescent="0.25">
      <c r="A6" s="19" t="s">
        <v>38</v>
      </c>
      <c r="B6" s="19" t="s">
        <v>39</v>
      </c>
      <c r="C6" s="19" t="s">
        <v>40</v>
      </c>
      <c r="D6" s="19" t="s">
        <v>41</v>
      </c>
      <c r="E6" s="19" t="s">
        <v>42</v>
      </c>
      <c r="F6" s="19" t="s">
        <v>42</v>
      </c>
      <c r="G6" s="19" t="s">
        <v>42</v>
      </c>
      <c r="H6" s="19" t="s">
        <v>42</v>
      </c>
      <c r="I6" s="19" t="s">
        <v>42</v>
      </c>
      <c r="J6" s="19" t="s">
        <v>42</v>
      </c>
      <c r="K6" s="19" t="s">
        <v>42</v>
      </c>
      <c r="L6" s="19" t="s">
        <v>42</v>
      </c>
      <c r="M6" s="19" t="s">
        <v>42</v>
      </c>
      <c r="N6" s="19" t="s">
        <v>42</v>
      </c>
      <c r="O6" s="19" t="s">
        <v>42</v>
      </c>
      <c r="P6" s="19" t="s">
        <v>42</v>
      </c>
    </row>
    <row r="7" spans="1:18" x14ac:dyDescent="0.25">
      <c r="A7" s="20" t="s">
        <v>43</v>
      </c>
      <c r="B7" s="20" t="s">
        <v>43</v>
      </c>
      <c r="C7" s="20" t="s">
        <v>44</v>
      </c>
      <c r="D7" s="20" t="s">
        <v>45</v>
      </c>
      <c r="E7" s="20">
        <v>429903.3</v>
      </c>
      <c r="F7" s="20">
        <v>297880</v>
      </c>
      <c r="G7" s="20">
        <v>259642.6</v>
      </c>
      <c r="H7" s="20">
        <v>273321.3</v>
      </c>
      <c r="I7" s="20">
        <v>265073</v>
      </c>
      <c r="J7" s="20">
        <v>254028</v>
      </c>
      <c r="K7" s="20">
        <v>244078.8</v>
      </c>
      <c r="L7" s="20">
        <v>234552.2</v>
      </c>
      <c r="M7" s="20">
        <v>233763.8</v>
      </c>
      <c r="N7" s="20">
        <v>226483</v>
      </c>
      <c r="O7" s="20">
        <v>221132.7</v>
      </c>
      <c r="P7" s="20">
        <v>216266.9</v>
      </c>
    </row>
    <row r="8" spans="1:18" x14ac:dyDescent="0.25">
      <c r="A8" s="20" t="s">
        <v>46</v>
      </c>
      <c r="B8" s="20" t="s">
        <v>43</v>
      </c>
      <c r="C8" s="20" t="s">
        <v>44</v>
      </c>
      <c r="D8" s="20" t="s">
        <v>45</v>
      </c>
      <c r="E8" s="20">
        <v>95428.35</v>
      </c>
      <c r="F8" s="20">
        <v>14341.86</v>
      </c>
      <c r="G8" s="20">
        <v>3615.25</v>
      </c>
      <c r="H8" s="20">
        <v>6106.723</v>
      </c>
      <c r="I8" s="20">
        <v>5197.2460000000001</v>
      </c>
      <c r="J8" s="20">
        <v>7850.7839999999997</v>
      </c>
      <c r="K8" s="20">
        <v>2986.317</v>
      </c>
      <c r="L8" s="20">
        <v>1930.8920000000001</v>
      </c>
      <c r="M8" s="20">
        <v>2568.252</v>
      </c>
      <c r="N8" s="20">
        <v>1585.9059999999999</v>
      </c>
      <c r="O8" s="20">
        <v>848.97170000000006</v>
      </c>
      <c r="P8" s="20">
        <v>2749.9830000000002</v>
      </c>
      <c r="R8" t="s">
        <v>112</v>
      </c>
    </row>
    <row r="9" spans="1:18" x14ac:dyDescent="0.25">
      <c r="A9" s="20" t="s">
        <v>47</v>
      </c>
      <c r="B9" s="20" t="s">
        <v>43</v>
      </c>
      <c r="C9" s="20" t="s">
        <v>44</v>
      </c>
      <c r="D9" s="20" t="s">
        <v>45</v>
      </c>
      <c r="E9" s="20">
        <v>59905.54</v>
      </c>
      <c r="F9" s="20">
        <v>41699.49</v>
      </c>
      <c r="G9" s="20">
        <v>20704.060000000001</v>
      </c>
      <c r="H9" s="20">
        <v>9337.116</v>
      </c>
      <c r="I9" s="20">
        <v>6888.7920000000004</v>
      </c>
      <c r="J9" s="20">
        <v>6476.375</v>
      </c>
      <c r="K9" s="20">
        <v>5811.01</v>
      </c>
      <c r="L9" s="20">
        <v>5112.2129999999997</v>
      </c>
      <c r="M9" s="20">
        <v>4879.7839999999997</v>
      </c>
      <c r="N9" s="20">
        <v>4466.442</v>
      </c>
      <c r="O9" s="20">
        <v>4414.7290000000003</v>
      </c>
      <c r="P9" s="20">
        <v>4211.1840000000002</v>
      </c>
      <c r="R9" t="s">
        <v>112</v>
      </c>
    </row>
    <row r="10" spans="1:18" x14ac:dyDescent="0.25">
      <c r="A10" s="20" t="s">
        <v>47</v>
      </c>
      <c r="B10" s="20" t="s">
        <v>48</v>
      </c>
      <c r="C10" s="20" t="s">
        <v>44</v>
      </c>
      <c r="D10" s="20" t="s">
        <v>45</v>
      </c>
      <c r="E10" s="20">
        <v>15062.51</v>
      </c>
      <c r="F10" s="20">
        <v>8306.01</v>
      </c>
      <c r="G10" s="20">
        <v>4503.4570000000003</v>
      </c>
      <c r="H10" s="20">
        <v>2434.8739999999998</v>
      </c>
      <c r="I10" s="20">
        <v>2137.9650000000001</v>
      </c>
      <c r="J10" s="20">
        <v>1914.3889999999999</v>
      </c>
      <c r="K10" s="20">
        <v>1371.7539999999999</v>
      </c>
      <c r="L10" s="20">
        <v>1412.625</v>
      </c>
      <c r="M10" s="20">
        <v>1315.1</v>
      </c>
      <c r="N10" s="20">
        <v>1307.232</v>
      </c>
      <c r="O10" s="20">
        <v>1167.6010000000001</v>
      </c>
      <c r="P10" s="20">
        <v>1177.1079999999999</v>
      </c>
    </row>
    <row r="11" spans="1:18" x14ac:dyDescent="0.25">
      <c r="A11" s="20" t="s">
        <v>47</v>
      </c>
      <c r="B11" s="20" t="s">
        <v>49</v>
      </c>
      <c r="C11" s="20" t="s">
        <v>44</v>
      </c>
      <c r="D11" s="20" t="s">
        <v>45</v>
      </c>
      <c r="E11" s="20">
        <v>41166.559999999998</v>
      </c>
      <c r="F11" s="20">
        <v>30230.68</v>
      </c>
      <c r="G11" s="20">
        <v>13645.44</v>
      </c>
      <c r="H11" s="20">
        <v>5041.4690000000001</v>
      </c>
      <c r="I11" s="20">
        <v>3232.6610000000001</v>
      </c>
      <c r="J11" s="20">
        <v>3046.4830000000002</v>
      </c>
      <c r="K11" s="20">
        <v>2897.2510000000002</v>
      </c>
      <c r="L11" s="20">
        <v>2382.1039999999998</v>
      </c>
      <c r="M11" s="20">
        <v>2310.1</v>
      </c>
      <c r="N11" s="20">
        <v>1835.0509999999999</v>
      </c>
      <c r="O11" s="20">
        <v>1920.903</v>
      </c>
      <c r="P11" s="20">
        <v>1804.287</v>
      </c>
    </row>
    <row r="12" spans="1:18" x14ac:dyDescent="0.25">
      <c r="A12" s="20" t="s">
        <v>47</v>
      </c>
      <c r="B12" s="20" t="s">
        <v>50</v>
      </c>
      <c r="C12" s="20" t="s">
        <v>44</v>
      </c>
      <c r="D12" s="20" t="s">
        <v>45</v>
      </c>
      <c r="E12" s="20">
        <v>3676.4250000000002</v>
      </c>
      <c r="F12" s="20">
        <v>3162.768</v>
      </c>
      <c r="G12" s="20">
        <v>2555.1590000000001</v>
      </c>
      <c r="H12" s="20">
        <v>1860.7760000000001</v>
      </c>
      <c r="I12" s="20">
        <v>1518.1669999999999</v>
      </c>
      <c r="J12" s="20">
        <v>1515.5129999999999</v>
      </c>
      <c r="K12" s="20">
        <v>1542.0039999999999</v>
      </c>
      <c r="L12" s="20">
        <v>1317.4780000000001</v>
      </c>
      <c r="M12" s="20">
        <v>1254.577</v>
      </c>
      <c r="N12" s="20">
        <v>1324.16</v>
      </c>
      <c r="O12" s="20">
        <v>1326.222</v>
      </c>
      <c r="P12" s="20">
        <v>1229.7919999999999</v>
      </c>
    </row>
    <row r="13" spans="1:18" x14ac:dyDescent="0.25">
      <c r="A13" s="20" t="s">
        <v>51</v>
      </c>
      <c r="B13" s="20" t="s">
        <v>43</v>
      </c>
      <c r="C13" s="20" t="s">
        <v>44</v>
      </c>
      <c r="D13" s="20" t="s">
        <v>45</v>
      </c>
      <c r="E13" s="20">
        <v>71768.539999999994</v>
      </c>
      <c r="F13" s="20">
        <v>28337.82</v>
      </c>
      <c r="G13" s="20">
        <v>2980.9059999999999</v>
      </c>
      <c r="H13" s="20">
        <v>3950.2159999999999</v>
      </c>
      <c r="I13" s="20">
        <v>3755.5279999999998</v>
      </c>
      <c r="J13" s="20">
        <v>3604.5659999999998</v>
      </c>
      <c r="K13" s="20">
        <v>4219.6319999999996</v>
      </c>
      <c r="L13" s="20">
        <v>4323.0789999999997</v>
      </c>
      <c r="M13" s="20">
        <v>4045.7919999999999</v>
      </c>
      <c r="N13" s="20">
        <v>5136.058</v>
      </c>
      <c r="O13" s="20">
        <v>3993.2350000000001</v>
      </c>
      <c r="P13" s="20">
        <v>3499.9259999999999</v>
      </c>
      <c r="R13" t="s">
        <v>112</v>
      </c>
    </row>
    <row r="14" spans="1:18" x14ac:dyDescent="0.25">
      <c r="A14" s="20" t="s">
        <v>52</v>
      </c>
      <c r="B14" s="20" t="s">
        <v>43</v>
      </c>
      <c r="C14" s="20" t="s">
        <v>44</v>
      </c>
      <c r="D14" s="20" t="s">
        <v>45</v>
      </c>
      <c r="E14" s="20">
        <v>180521.60000000001</v>
      </c>
      <c r="F14" s="20">
        <v>190278.9</v>
      </c>
      <c r="G14" s="20">
        <v>205265.3</v>
      </c>
      <c r="H14" s="20">
        <v>224919.5</v>
      </c>
      <c r="I14" s="20">
        <v>220367.8</v>
      </c>
      <c r="J14" s="20">
        <v>207717.4</v>
      </c>
      <c r="K14" s="20">
        <v>202911.6</v>
      </c>
      <c r="L14" s="20">
        <v>198273.6</v>
      </c>
      <c r="M14" s="20">
        <v>198028.4</v>
      </c>
      <c r="N14" s="20">
        <v>191093.3</v>
      </c>
      <c r="O14" s="20">
        <v>186928.1</v>
      </c>
      <c r="P14" s="20">
        <v>181831</v>
      </c>
      <c r="R14" t="s">
        <v>113</v>
      </c>
    </row>
    <row r="15" spans="1:18" x14ac:dyDescent="0.25">
      <c r="A15" s="20" t="s">
        <v>52</v>
      </c>
      <c r="B15" s="20" t="s">
        <v>53</v>
      </c>
      <c r="C15" s="20" t="s">
        <v>44</v>
      </c>
      <c r="D15" s="20" t="s">
        <v>45</v>
      </c>
      <c r="E15" s="20">
        <v>117486.6</v>
      </c>
      <c r="F15" s="20">
        <v>116705.9</v>
      </c>
      <c r="G15" s="20">
        <v>118513.8</v>
      </c>
      <c r="H15" s="20">
        <v>133132.1</v>
      </c>
      <c r="I15" s="20">
        <v>129373</v>
      </c>
      <c r="J15" s="20">
        <v>123193.8</v>
      </c>
      <c r="K15" s="20">
        <v>120753.7</v>
      </c>
      <c r="L15" s="20">
        <v>119304</v>
      </c>
      <c r="M15" s="20">
        <v>120633.5</v>
      </c>
      <c r="N15" s="20">
        <v>117745.5</v>
      </c>
      <c r="O15" s="20">
        <v>116026.9</v>
      </c>
      <c r="P15" s="20">
        <v>113242.8</v>
      </c>
      <c r="R15" t="s">
        <v>112</v>
      </c>
    </row>
    <row r="16" spans="1:18" x14ac:dyDescent="0.25">
      <c r="A16" s="20" t="s">
        <v>52</v>
      </c>
      <c r="B16" s="20" t="s">
        <v>54</v>
      </c>
      <c r="C16" s="20" t="s">
        <v>44</v>
      </c>
      <c r="D16" s="20" t="s">
        <v>45</v>
      </c>
      <c r="E16" s="20">
        <v>8023.0429999999997</v>
      </c>
      <c r="F16" s="20">
        <v>9129.0939999999991</v>
      </c>
      <c r="G16" s="20">
        <v>12659.23</v>
      </c>
      <c r="H16" s="20">
        <v>18531.560000000001</v>
      </c>
      <c r="I16" s="20">
        <v>19033.810000000001</v>
      </c>
      <c r="J16" s="20">
        <v>18507.27</v>
      </c>
      <c r="K16" s="20">
        <v>18248.57</v>
      </c>
      <c r="L16" s="20">
        <v>17766.41</v>
      </c>
      <c r="M16" s="20">
        <v>17907.189999999999</v>
      </c>
      <c r="N16" s="20">
        <v>17071.11</v>
      </c>
      <c r="O16" s="20">
        <v>17355.689999999999</v>
      </c>
      <c r="P16" s="20">
        <v>16607.07</v>
      </c>
    </row>
    <row r="17" spans="1:18" x14ac:dyDescent="0.25">
      <c r="A17" s="20" t="s">
        <v>52</v>
      </c>
      <c r="B17" s="20" t="s">
        <v>55</v>
      </c>
      <c r="C17" s="20" t="s">
        <v>44</v>
      </c>
      <c r="D17" s="20" t="s">
        <v>45</v>
      </c>
      <c r="E17" s="20">
        <v>35147.15</v>
      </c>
      <c r="F17" s="20">
        <v>44251.73</v>
      </c>
      <c r="G17" s="20">
        <v>52719.35</v>
      </c>
      <c r="H17" s="20">
        <v>54783.13</v>
      </c>
      <c r="I17" s="20">
        <v>53202.1</v>
      </c>
      <c r="J17" s="20">
        <v>49454.48</v>
      </c>
      <c r="K17" s="20">
        <v>47714.64</v>
      </c>
      <c r="L17" s="20">
        <v>46000.94</v>
      </c>
      <c r="M17" s="20">
        <v>44880.5</v>
      </c>
      <c r="N17" s="20">
        <v>41631.78</v>
      </c>
      <c r="O17" s="20">
        <v>39880.25</v>
      </c>
      <c r="P17" s="20">
        <v>38287.839999999997</v>
      </c>
      <c r="R17" t="s">
        <v>112</v>
      </c>
    </row>
    <row r="18" spans="1:18" x14ac:dyDescent="0.25">
      <c r="A18" s="20"/>
      <c r="B18" s="20"/>
      <c r="C18" s="20"/>
      <c r="D18" s="20"/>
      <c r="E18" s="20">
        <f>E14-E15-E17</f>
        <v>27887.85</v>
      </c>
      <c r="F18" s="20">
        <f t="shared" ref="F18:P18" si="0">F14-F15-F17</f>
        <v>29321.269999999997</v>
      </c>
      <c r="G18" s="20">
        <f t="shared" si="0"/>
        <v>34032.149999999987</v>
      </c>
      <c r="H18" s="20">
        <f t="shared" si="0"/>
        <v>37004.269999999997</v>
      </c>
      <c r="I18" s="20">
        <f t="shared" si="0"/>
        <v>37792.69999999999</v>
      </c>
      <c r="J18" s="20">
        <f t="shared" si="0"/>
        <v>35069.119999999988</v>
      </c>
      <c r="K18" s="20">
        <f t="shared" si="0"/>
        <v>34443.260000000009</v>
      </c>
      <c r="L18" s="20">
        <f t="shared" si="0"/>
        <v>32968.660000000003</v>
      </c>
      <c r="M18" s="20">
        <f t="shared" si="0"/>
        <v>32514.399999999994</v>
      </c>
      <c r="N18" s="20">
        <f t="shared" si="0"/>
        <v>31716.01999999999</v>
      </c>
      <c r="O18" s="20">
        <f t="shared" si="0"/>
        <v>31020.950000000012</v>
      </c>
      <c r="P18" s="20">
        <f t="shared" si="0"/>
        <v>30300.36</v>
      </c>
    </row>
    <row r="19" spans="1:18" x14ac:dyDescent="0.25">
      <c r="A19" s="20" t="s">
        <v>52</v>
      </c>
      <c r="B19" s="20" t="s">
        <v>56</v>
      </c>
      <c r="C19" s="20" t="s">
        <v>44</v>
      </c>
      <c r="D19" s="20" t="s">
        <v>45</v>
      </c>
      <c r="E19" s="20">
        <v>5640.2610000000004</v>
      </c>
      <c r="F19" s="20">
        <v>5515.7529999999997</v>
      </c>
      <c r="G19" s="20">
        <v>6094.6210000000001</v>
      </c>
      <c r="H19" s="20">
        <v>5287.4409999999998</v>
      </c>
      <c r="I19" s="20">
        <v>5213.9399999999996</v>
      </c>
      <c r="J19" s="20">
        <v>4059.42</v>
      </c>
      <c r="K19" s="20">
        <v>3490.8760000000002</v>
      </c>
      <c r="L19" s="20">
        <v>3100.221</v>
      </c>
      <c r="M19" s="20">
        <v>2558.4110000000001</v>
      </c>
      <c r="N19" s="20">
        <v>1691.0119999999999</v>
      </c>
      <c r="O19" s="20">
        <v>1457.627</v>
      </c>
      <c r="P19" s="20">
        <v>1662.105</v>
      </c>
    </row>
    <row r="20" spans="1:18" x14ac:dyDescent="0.25">
      <c r="A20" s="20" t="s">
        <v>52</v>
      </c>
      <c r="B20" s="20" t="s">
        <v>57</v>
      </c>
      <c r="C20" s="20" t="s">
        <v>44</v>
      </c>
      <c r="D20" s="20" t="s">
        <v>45</v>
      </c>
      <c r="E20" s="20">
        <v>454.11900000000003</v>
      </c>
      <c r="F20" s="20">
        <v>809.74699999999996</v>
      </c>
      <c r="G20" s="20">
        <v>1040.527</v>
      </c>
      <c r="H20" s="20">
        <v>1072.02</v>
      </c>
      <c r="I20" s="20">
        <v>1024.8409999999999</v>
      </c>
      <c r="J20" s="20">
        <v>894.06679999999994</v>
      </c>
      <c r="K20" s="20">
        <v>963.33579999999995</v>
      </c>
      <c r="L20" s="20">
        <v>942.89390000000003</v>
      </c>
      <c r="M20" s="20">
        <v>968.34230000000002</v>
      </c>
      <c r="N20" s="20">
        <v>916.11350000000004</v>
      </c>
      <c r="O20" s="20">
        <v>874.73299999999995</v>
      </c>
      <c r="P20" s="20">
        <v>914.0942</v>
      </c>
    </row>
    <row r="21" spans="1:18" x14ac:dyDescent="0.25">
      <c r="A21" s="20" t="s">
        <v>52</v>
      </c>
      <c r="B21" s="20" t="s">
        <v>58</v>
      </c>
      <c r="C21" s="20" t="s">
        <v>44</v>
      </c>
      <c r="D21" s="20" t="s">
        <v>45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</row>
    <row r="22" spans="1:18" x14ac:dyDescent="0.25">
      <c r="A22" s="20" t="s">
        <v>52</v>
      </c>
      <c r="B22" s="20" t="s">
        <v>59</v>
      </c>
      <c r="C22" s="20" t="s">
        <v>44</v>
      </c>
      <c r="D22" s="20" t="s">
        <v>45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</row>
    <row r="23" spans="1:18" x14ac:dyDescent="0.25">
      <c r="A23" s="20" t="s">
        <v>52</v>
      </c>
      <c r="B23" s="20" t="s">
        <v>60</v>
      </c>
      <c r="C23" s="20" t="s">
        <v>44</v>
      </c>
      <c r="D23" s="20" t="s">
        <v>45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</row>
    <row r="24" spans="1:18" x14ac:dyDescent="0.25">
      <c r="A24" s="20" t="s">
        <v>52</v>
      </c>
      <c r="B24" s="20" t="s">
        <v>61</v>
      </c>
      <c r="C24" s="20" t="s">
        <v>44</v>
      </c>
      <c r="D24" s="20" t="s">
        <v>45</v>
      </c>
      <c r="E24" s="20">
        <v>2407.0210000000002</v>
      </c>
      <c r="F24" s="20">
        <v>2874.4749999999999</v>
      </c>
      <c r="G24" s="20">
        <v>3101.02</v>
      </c>
      <c r="H24" s="20">
        <v>4050.4250000000002</v>
      </c>
      <c r="I24" s="20">
        <v>3813.8319999999999</v>
      </c>
      <c r="J24" s="20">
        <v>3169.703</v>
      </c>
      <c r="K24" s="20">
        <v>3620.7420000000002</v>
      </c>
      <c r="L24" s="20">
        <v>3456.3820000000001</v>
      </c>
      <c r="M24" s="20">
        <v>3507.3409999999999</v>
      </c>
      <c r="N24" s="20">
        <v>3895.4270000000001</v>
      </c>
      <c r="O24" s="20">
        <v>3236.3589999999999</v>
      </c>
      <c r="P24" s="20">
        <v>3303.1080000000002</v>
      </c>
    </row>
    <row r="25" spans="1:18" x14ac:dyDescent="0.25">
      <c r="A25" s="20" t="s">
        <v>52</v>
      </c>
      <c r="B25" s="20" t="s">
        <v>62</v>
      </c>
      <c r="C25" s="20" t="s">
        <v>44</v>
      </c>
      <c r="D25" s="20" t="s">
        <v>45</v>
      </c>
      <c r="E25" s="20">
        <v>10761.14</v>
      </c>
      <c r="F25" s="20">
        <v>10424.32</v>
      </c>
      <c r="G25" s="20">
        <v>10822.93</v>
      </c>
      <c r="H25" s="20">
        <v>7804.6790000000001</v>
      </c>
      <c r="I25" s="20">
        <v>8402.9369999999999</v>
      </c>
      <c r="J25" s="20">
        <v>8149.8879999999999</v>
      </c>
      <c r="K25" s="20">
        <v>7822.6130000000003</v>
      </c>
      <c r="L25" s="20">
        <v>7402.6369999999997</v>
      </c>
      <c r="M25" s="20">
        <v>7234.6530000000002</v>
      </c>
      <c r="N25" s="20">
        <v>7791.5079999999998</v>
      </c>
      <c r="O25" s="20">
        <v>7772.076</v>
      </c>
      <c r="P25" s="20">
        <v>7488.83</v>
      </c>
    </row>
    <row r="26" spans="1:18" x14ac:dyDescent="0.25">
      <c r="A26" s="20" t="s">
        <v>52</v>
      </c>
      <c r="B26" s="20" t="s">
        <v>63</v>
      </c>
      <c r="C26" s="20" t="s">
        <v>44</v>
      </c>
      <c r="D26" s="20" t="s">
        <v>45</v>
      </c>
      <c r="E26" s="20">
        <v>172.65129999999999</v>
      </c>
      <c r="F26" s="20">
        <v>127.8079</v>
      </c>
      <c r="G26" s="20">
        <v>109.56789999999999</v>
      </c>
      <c r="H26" s="20">
        <v>102.4516</v>
      </c>
      <c r="I26" s="20">
        <v>100.7426</v>
      </c>
      <c r="J26" s="20">
        <v>99.901880000000006</v>
      </c>
      <c r="K26" s="20">
        <v>89.144220000000004</v>
      </c>
      <c r="L26" s="20">
        <v>79.54607</v>
      </c>
      <c r="M26" s="20">
        <v>77.616889999999998</v>
      </c>
      <c r="N26" s="20">
        <v>74.831239999999994</v>
      </c>
      <c r="O26" s="20">
        <v>70.319760000000002</v>
      </c>
      <c r="P26" s="20">
        <v>75.151390000000006</v>
      </c>
    </row>
    <row r="27" spans="1:18" x14ac:dyDescent="0.25">
      <c r="A27" s="20" t="s">
        <v>52</v>
      </c>
      <c r="B27" s="20" t="s">
        <v>64</v>
      </c>
      <c r="C27" s="20" t="s">
        <v>44</v>
      </c>
      <c r="D27" s="20" t="s">
        <v>45</v>
      </c>
      <c r="E27" s="20">
        <v>429.64089999999999</v>
      </c>
      <c r="F27" s="20">
        <v>440.86</v>
      </c>
      <c r="G27" s="20">
        <v>204.61920000000001</v>
      </c>
      <c r="H27" s="20">
        <v>156.34469999999999</v>
      </c>
      <c r="I27" s="20">
        <v>202.88659999999999</v>
      </c>
      <c r="J27" s="20">
        <v>189.529</v>
      </c>
      <c r="K27" s="20">
        <v>208.77670000000001</v>
      </c>
      <c r="L27" s="20">
        <v>221.6369</v>
      </c>
      <c r="M27" s="20">
        <v>261.44600000000003</v>
      </c>
      <c r="N27" s="20">
        <v>276.89330000000001</v>
      </c>
      <c r="O27" s="20">
        <v>254.99440000000001</v>
      </c>
      <c r="P27" s="20">
        <v>250.93700000000001</v>
      </c>
    </row>
    <row r="28" spans="1:18" x14ac:dyDescent="0.25">
      <c r="A28" s="20" t="s">
        <v>65</v>
      </c>
      <c r="B28" s="20" t="s">
        <v>43</v>
      </c>
      <c r="C28" s="20" t="s">
        <v>44</v>
      </c>
      <c r="D28" s="20" t="s">
        <v>45</v>
      </c>
      <c r="E28" s="20">
        <v>18470.41</v>
      </c>
      <c r="F28" s="20">
        <v>19435.68</v>
      </c>
      <c r="G28" s="20">
        <v>23471.91</v>
      </c>
      <c r="H28" s="20">
        <v>25334.12</v>
      </c>
      <c r="I28" s="20">
        <v>25313.52</v>
      </c>
      <c r="J28" s="20">
        <v>24188.7</v>
      </c>
      <c r="K28" s="20">
        <v>23856.91</v>
      </c>
      <c r="L28" s="20">
        <v>20841.400000000001</v>
      </c>
      <c r="M28" s="20">
        <v>20382.13</v>
      </c>
      <c r="N28" s="20">
        <v>20233.54</v>
      </c>
      <c r="O28" s="20">
        <v>20918.43</v>
      </c>
      <c r="P28" s="20">
        <v>19958.47</v>
      </c>
    </row>
    <row r="29" spans="1:18" x14ac:dyDescent="0.25">
      <c r="A29" s="20" t="s">
        <v>65</v>
      </c>
      <c r="B29" s="20" t="s">
        <v>66</v>
      </c>
      <c r="C29" s="20" t="s">
        <v>44</v>
      </c>
      <c r="D29" s="20" t="s">
        <v>45</v>
      </c>
      <c r="E29" s="20">
        <v>4848.5349999999999</v>
      </c>
      <c r="F29" s="20">
        <v>5621.3310000000001</v>
      </c>
      <c r="G29" s="20">
        <v>6842.4219999999996</v>
      </c>
      <c r="H29" s="20">
        <v>6630.5870000000004</v>
      </c>
      <c r="I29" s="20">
        <v>6782.2809999999999</v>
      </c>
      <c r="J29" s="20">
        <v>6562.8909999999996</v>
      </c>
      <c r="K29" s="20">
        <v>7262.9350000000004</v>
      </c>
      <c r="L29" s="20">
        <v>6481.3230000000003</v>
      </c>
      <c r="M29" s="20">
        <v>6700.9560000000001</v>
      </c>
      <c r="N29" s="20">
        <v>6631.9089999999997</v>
      </c>
      <c r="O29" s="20">
        <v>7743.2470000000003</v>
      </c>
      <c r="P29" s="20">
        <v>6909.4430000000002</v>
      </c>
    </row>
    <row r="30" spans="1:18" x14ac:dyDescent="0.25">
      <c r="A30" s="20" t="s">
        <v>65</v>
      </c>
      <c r="B30" s="20" t="s">
        <v>67</v>
      </c>
      <c r="C30" s="20" t="s">
        <v>44</v>
      </c>
      <c r="D30" s="20" t="s">
        <v>45</v>
      </c>
      <c r="E30" s="20">
        <v>203.64019999999999</v>
      </c>
      <c r="F30" s="20">
        <v>190.2482</v>
      </c>
      <c r="G30" s="20">
        <v>199.45590000000001</v>
      </c>
      <c r="H30" s="20">
        <v>126.5544</v>
      </c>
      <c r="I30" s="20">
        <v>244.649</v>
      </c>
      <c r="J30" s="20">
        <v>89.030429999999996</v>
      </c>
      <c r="K30" s="20">
        <v>130.3819</v>
      </c>
      <c r="L30" s="20">
        <v>57.0246</v>
      </c>
      <c r="M30" s="20">
        <v>54.910110000000003</v>
      </c>
      <c r="N30" s="20">
        <v>69.871049999999997</v>
      </c>
      <c r="O30" s="20">
        <v>10.428269999999999</v>
      </c>
      <c r="P30" s="20">
        <v>99.748930000000001</v>
      </c>
    </row>
    <row r="31" spans="1:18" x14ac:dyDescent="0.25">
      <c r="A31" s="20" t="s">
        <v>65</v>
      </c>
      <c r="B31" s="20" t="s">
        <v>68</v>
      </c>
      <c r="C31" s="20" t="s">
        <v>44</v>
      </c>
      <c r="D31" s="20" t="s">
        <v>45</v>
      </c>
      <c r="E31" s="20">
        <v>9460.5480000000007</v>
      </c>
      <c r="F31" s="20">
        <v>8577.8359999999993</v>
      </c>
      <c r="G31" s="20">
        <v>7750.5370000000003</v>
      </c>
      <c r="H31" s="20">
        <v>9129.8559999999998</v>
      </c>
      <c r="I31" s="20">
        <v>9786.4269999999997</v>
      </c>
      <c r="J31" s="20">
        <v>10086.040000000001</v>
      </c>
      <c r="K31" s="20">
        <v>9686.4850000000006</v>
      </c>
      <c r="L31" s="20">
        <v>8868.3880000000008</v>
      </c>
      <c r="M31" s="20">
        <v>8245.6720000000005</v>
      </c>
      <c r="N31" s="20">
        <v>8207.2129999999997</v>
      </c>
      <c r="O31" s="20">
        <v>7786.5230000000001</v>
      </c>
      <c r="P31" s="20">
        <v>7859.9390000000003</v>
      </c>
    </row>
    <row r="32" spans="1:18" x14ac:dyDescent="0.25">
      <c r="A32" s="20" t="s">
        <v>65</v>
      </c>
      <c r="B32" s="20" t="s">
        <v>69</v>
      </c>
      <c r="C32" s="20" t="s">
        <v>44</v>
      </c>
      <c r="D32" s="20" t="s">
        <v>45</v>
      </c>
      <c r="E32" s="20">
        <v>1841.452</v>
      </c>
      <c r="F32" s="20">
        <v>1995.374</v>
      </c>
      <c r="G32" s="20">
        <v>1995.4590000000001</v>
      </c>
      <c r="H32" s="20">
        <v>2243.2040000000002</v>
      </c>
      <c r="I32" s="20">
        <v>2246.569</v>
      </c>
      <c r="J32" s="20">
        <v>2189.5219999999999</v>
      </c>
      <c r="K32" s="20">
        <v>2159.1219999999998</v>
      </c>
      <c r="L32" s="20">
        <v>2090.3139999999999</v>
      </c>
      <c r="M32" s="20">
        <v>2057.8389999999999</v>
      </c>
      <c r="N32" s="20">
        <v>1988.672</v>
      </c>
      <c r="O32" s="20">
        <v>1995.886</v>
      </c>
      <c r="P32" s="20">
        <v>1793.444</v>
      </c>
    </row>
    <row r="33" spans="1:18" x14ac:dyDescent="0.25">
      <c r="A33" s="20" t="s">
        <v>65</v>
      </c>
      <c r="B33" s="20" t="s">
        <v>70</v>
      </c>
      <c r="C33" s="20" t="s">
        <v>44</v>
      </c>
      <c r="D33" s="20" t="s">
        <v>45</v>
      </c>
      <c r="E33" s="20">
        <v>1101.143</v>
      </c>
      <c r="F33" s="20">
        <v>2023.567</v>
      </c>
      <c r="G33" s="20">
        <v>5601.7780000000002</v>
      </c>
      <c r="H33" s="20">
        <v>6330.32</v>
      </c>
      <c r="I33" s="20">
        <v>5431.4219999999996</v>
      </c>
      <c r="J33" s="20">
        <v>4440.8860000000004</v>
      </c>
      <c r="K33" s="20">
        <v>3806.9560000000001</v>
      </c>
      <c r="L33" s="20">
        <v>2553.788</v>
      </c>
      <c r="M33" s="20">
        <v>2547.2289999999998</v>
      </c>
      <c r="N33" s="20">
        <v>2567.3870000000002</v>
      </c>
      <c r="O33" s="20">
        <v>2618.9369999999999</v>
      </c>
      <c r="P33" s="20">
        <v>2692.587</v>
      </c>
    </row>
    <row r="34" spans="1:18" x14ac:dyDescent="0.25">
      <c r="A34" s="20" t="s">
        <v>65</v>
      </c>
      <c r="B34" s="20" t="s">
        <v>71</v>
      </c>
      <c r="C34" s="20" t="s">
        <v>44</v>
      </c>
      <c r="D34" s="20" t="s">
        <v>45</v>
      </c>
      <c r="E34" s="20">
        <v>936.24860000000001</v>
      </c>
      <c r="F34" s="20">
        <v>896.59780000000001</v>
      </c>
      <c r="G34" s="20">
        <v>936.86339999999996</v>
      </c>
      <c r="H34" s="20">
        <v>690.13589999999999</v>
      </c>
      <c r="I34" s="20">
        <v>635.97339999999997</v>
      </c>
      <c r="J34" s="20">
        <v>621.09289999999999</v>
      </c>
      <c r="K34" s="20">
        <v>602.53510000000006</v>
      </c>
      <c r="L34" s="20">
        <v>575.77800000000002</v>
      </c>
      <c r="M34" s="20">
        <v>553.18150000000003</v>
      </c>
      <c r="N34" s="20">
        <v>546.49270000000001</v>
      </c>
      <c r="O34" s="20">
        <v>544.00019999999995</v>
      </c>
      <c r="P34" s="20">
        <v>386.95069999999998</v>
      </c>
    </row>
    <row r="35" spans="1:18" x14ac:dyDescent="0.25">
      <c r="A35" s="20" t="s">
        <v>65</v>
      </c>
      <c r="B35" s="20" t="s">
        <v>72</v>
      </c>
      <c r="C35" s="20" t="s">
        <v>44</v>
      </c>
      <c r="D35" s="20" t="s">
        <v>45</v>
      </c>
      <c r="E35" s="20">
        <v>78.754729999999995</v>
      </c>
      <c r="F35" s="20">
        <v>130.66640000000001</v>
      </c>
      <c r="G35" s="20">
        <v>145.33009999999999</v>
      </c>
      <c r="H35" s="20">
        <v>183.4487</v>
      </c>
      <c r="I35" s="20">
        <v>186.21449999999999</v>
      </c>
      <c r="J35" s="20">
        <v>199.1919</v>
      </c>
      <c r="K35" s="20">
        <v>208.4751</v>
      </c>
      <c r="L35" s="20">
        <v>214.75919999999999</v>
      </c>
      <c r="M35" s="20">
        <v>222.24090000000001</v>
      </c>
      <c r="N35" s="20">
        <v>221.93020000000001</v>
      </c>
      <c r="O35" s="20">
        <v>219.2877</v>
      </c>
      <c r="P35" s="20">
        <v>216.3793</v>
      </c>
    </row>
    <row r="36" spans="1:18" x14ac:dyDescent="0.25">
      <c r="A36" s="20" t="s">
        <v>73</v>
      </c>
      <c r="B36" s="20" t="s">
        <v>43</v>
      </c>
      <c r="C36" s="20" t="s">
        <v>44</v>
      </c>
      <c r="D36" s="20" t="s">
        <v>45</v>
      </c>
      <c r="E36" s="20">
        <v>1810.038</v>
      </c>
      <c r="F36" s="20">
        <v>1987.654</v>
      </c>
      <c r="G36" s="20">
        <v>2292.962</v>
      </c>
      <c r="H36" s="20">
        <v>2279.2260000000001</v>
      </c>
      <c r="I36" s="20">
        <v>2155.0189999999998</v>
      </c>
      <c r="J36" s="20">
        <v>2590.7579999999998</v>
      </c>
      <c r="K36" s="20">
        <v>2687.6840000000002</v>
      </c>
      <c r="L36" s="20">
        <v>2682.2109999999998</v>
      </c>
      <c r="M36" s="20">
        <v>2457.75</v>
      </c>
      <c r="N36" s="20">
        <v>2525.0839999999998</v>
      </c>
      <c r="O36" s="20">
        <v>2593.0140000000001</v>
      </c>
      <c r="P36" s="20">
        <v>2568.4549999999999</v>
      </c>
      <c r="R36" t="s">
        <v>112</v>
      </c>
    </row>
    <row r="37" spans="1:18" x14ac:dyDescent="0.25">
      <c r="A37" s="20" t="s">
        <v>73</v>
      </c>
      <c r="B37" s="20" t="s">
        <v>74</v>
      </c>
      <c r="C37" s="20" t="s">
        <v>44</v>
      </c>
      <c r="D37" s="20" t="s">
        <v>45</v>
      </c>
      <c r="E37" s="20">
        <v>138.9853</v>
      </c>
      <c r="F37" s="20">
        <v>138.1037</v>
      </c>
      <c r="G37" s="20">
        <v>133.9847</v>
      </c>
      <c r="H37" s="20">
        <v>67.011160000000004</v>
      </c>
      <c r="I37" s="20">
        <v>57.838830000000002</v>
      </c>
      <c r="J37" s="20">
        <v>48.715769999999999</v>
      </c>
      <c r="K37" s="20">
        <v>48.371729999999999</v>
      </c>
      <c r="L37" s="20">
        <v>51.379370000000002</v>
      </c>
      <c r="M37" s="20">
        <v>53.448450000000001</v>
      </c>
      <c r="N37" s="20">
        <v>41.399079999999998</v>
      </c>
      <c r="O37" s="20">
        <v>40.804699999999997</v>
      </c>
      <c r="P37" s="20">
        <v>40.479329999999997</v>
      </c>
    </row>
    <row r="38" spans="1:18" x14ac:dyDescent="0.25">
      <c r="A38" s="20" t="s">
        <v>73</v>
      </c>
      <c r="B38" s="20" t="s">
        <v>75</v>
      </c>
      <c r="C38" s="20" t="s">
        <v>44</v>
      </c>
      <c r="D38" s="20" t="s">
        <v>45</v>
      </c>
      <c r="E38" s="20">
        <v>339.08980000000003</v>
      </c>
      <c r="F38" s="20">
        <v>165.19579999999999</v>
      </c>
      <c r="G38" s="20">
        <v>170.9435</v>
      </c>
      <c r="H38" s="20">
        <v>87.379959999999997</v>
      </c>
      <c r="I38" s="20">
        <v>104.0562</v>
      </c>
      <c r="J38" s="20">
        <v>128.56120000000001</v>
      </c>
      <c r="K38" s="20">
        <v>109.7812</v>
      </c>
      <c r="L38" s="20">
        <v>99.312420000000003</v>
      </c>
      <c r="M38" s="20">
        <v>92.939030000000002</v>
      </c>
      <c r="N38" s="20">
        <v>104.4071</v>
      </c>
      <c r="O38" s="20">
        <v>72.891149999999996</v>
      </c>
      <c r="P38" s="20">
        <v>67.26961</v>
      </c>
    </row>
    <row r="39" spans="1:18" x14ac:dyDescent="0.25">
      <c r="A39" s="20" t="s">
        <v>73</v>
      </c>
      <c r="B39" s="20" t="s">
        <v>76</v>
      </c>
      <c r="C39" s="20" t="s">
        <v>44</v>
      </c>
      <c r="D39" s="20" t="s">
        <v>45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</row>
    <row r="40" spans="1:18" x14ac:dyDescent="0.25">
      <c r="A40" s="20" t="s">
        <v>73</v>
      </c>
      <c r="B40" s="20" t="s">
        <v>77</v>
      </c>
      <c r="C40" s="20" t="s">
        <v>44</v>
      </c>
      <c r="D40" s="20" t="s">
        <v>45</v>
      </c>
      <c r="E40" s="20">
        <v>321.81150000000002</v>
      </c>
      <c r="F40" s="20">
        <v>282.79360000000003</v>
      </c>
      <c r="G40" s="20">
        <v>300.33190000000002</v>
      </c>
      <c r="H40" s="20">
        <v>305.57900000000001</v>
      </c>
      <c r="I40" s="20">
        <v>350.39890000000003</v>
      </c>
      <c r="J40" s="20">
        <v>343.04820000000001</v>
      </c>
      <c r="K40" s="20">
        <v>338.2011</v>
      </c>
      <c r="L40" s="20">
        <v>356.44709999999998</v>
      </c>
      <c r="M40" s="20">
        <v>397.47329999999999</v>
      </c>
      <c r="N40" s="20">
        <v>325.38810000000001</v>
      </c>
      <c r="O40" s="20">
        <v>291.5779</v>
      </c>
      <c r="P40" s="20">
        <v>275.86579999999998</v>
      </c>
    </row>
    <row r="41" spans="1:18" x14ac:dyDescent="0.25">
      <c r="A41" s="20" t="s">
        <v>73</v>
      </c>
      <c r="B41" s="20" t="s">
        <v>78</v>
      </c>
      <c r="C41" s="20" t="s">
        <v>44</v>
      </c>
      <c r="D41" s="20" t="s">
        <v>45</v>
      </c>
      <c r="E41" s="20">
        <v>868.66849999999999</v>
      </c>
      <c r="F41" s="20">
        <v>1232.664</v>
      </c>
      <c r="G41" s="20">
        <v>1298.4570000000001</v>
      </c>
      <c r="H41" s="20">
        <v>1369.864</v>
      </c>
      <c r="I41" s="20">
        <v>1252.097</v>
      </c>
      <c r="J41" s="20">
        <v>1583.8510000000001</v>
      </c>
      <c r="K41" s="20">
        <v>1597.4280000000001</v>
      </c>
      <c r="L41" s="20">
        <v>1468.924</v>
      </c>
      <c r="M41" s="20">
        <v>1278.634</v>
      </c>
      <c r="N41" s="20">
        <v>1392.8579999999999</v>
      </c>
      <c r="O41" s="20">
        <v>1373.04</v>
      </c>
      <c r="P41" s="20">
        <v>1372.278</v>
      </c>
    </row>
    <row r="42" spans="1:18" x14ac:dyDescent="0.25">
      <c r="A42" s="20" t="s">
        <v>73</v>
      </c>
      <c r="B42" s="20" t="s">
        <v>79</v>
      </c>
      <c r="C42" s="20" t="s">
        <v>44</v>
      </c>
      <c r="D42" s="20" t="s">
        <v>45</v>
      </c>
      <c r="E42" s="20">
        <v>97.542919999999995</v>
      </c>
      <c r="F42" s="20">
        <v>126.1439</v>
      </c>
      <c r="G42" s="20">
        <v>292.15050000000002</v>
      </c>
      <c r="H42" s="20">
        <v>281.77</v>
      </c>
      <c r="I42" s="20">
        <v>223.80420000000001</v>
      </c>
      <c r="J42" s="20">
        <v>207.08619999999999</v>
      </c>
      <c r="K42" s="20">
        <v>282.62790000000001</v>
      </c>
      <c r="L42" s="20">
        <v>302.48759999999999</v>
      </c>
      <c r="M42" s="20">
        <v>215.94120000000001</v>
      </c>
      <c r="N42" s="20">
        <v>212.00149999999999</v>
      </c>
      <c r="O42" s="20">
        <v>203.9299</v>
      </c>
      <c r="P42" s="20">
        <v>201.77109999999999</v>
      </c>
    </row>
    <row r="43" spans="1:18" x14ac:dyDescent="0.25">
      <c r="A43" s="20" t="s">
        <v>73</v>
      </c>
      <c r="B43" s="20" t="s">
        <v>80</v>
      </c>
      <c r="C43" s="20" t="s">
        <v>44</v>
      </c>
      <c r="D43" s="20" t="s">
        <v>45</v>
      </c>
      <c r="E43" s="20">
        <v>43.956310000000002</v>
      </c>
      <c r="F43" s="20">
        <v>42.754890000000003</v>
      </c>
      <c r="G43" s="20">
        <v>97.07311</v>
      </c>
      <c r="H43" s="20">
        <v>167.61449999999999</v>
      </c>
      <c r="I43" s="20">
        <v>166.8271</v>
      </c>
      <c r="J43" s="20">
        <v>279.42779999999999</v>
      </c>
      <c r="K43" s="20">
        <v>311.267</v>
      </c>
      <c r="L43" s="20">
        <v>403.65769999999998</v>
      </c>
      <c r="M43" s="20">
        <v>419.32889999999998</v>
      </c>
      <c r="N43" s="20">
        <v>449.04829999999998</v>
      </c>
      <c r="O43" s="20">
        <v>610.78219999999999</v>
      </c>
      <c r="P43" s="20">
        <v>610.78219999999999</v>
      </c>
    </row>
    <row r="44" spans="1:18" x14ac:dyDescent="0.25">
      <c r="A44" s="20" t="s">
        <v>73</v>
      </c>
      <c r="B44" s="20" t="s">
        <v>81</v>
      </c>
      <c r="C44" s="20" t="s">
        <v>44</v>
      </c>
      <c r="D44" s="20" t="s">
        <v>45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</row>
    <row r="45" spans="1:18" x14ac:dyDescent="0.25">
      <c r="A45" s="20" t="s">
        <v>73</v>
      </c>
      <c r="B45" s="20" t="s">
        <v>82</v>
      </c>
      <c r="C45" s="20" t="s">
        <v>44</v>
      </c>
      <c r="D45" s="20" t="s">
        <v>45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</row>
    <row r="46" spans="1:18" x14ac:dyDescent="0.25">
      <c r="A46" s="20" t="s">
        <v>73</v>
      </c>
      <c r="B46" s="20" t="s">
        <v>83</v>
      </c>
      <c r="C46" s="20" t="s">
        <v>44</v>
      </c>
      <c r="D46" s="20" t="s">
        <v>45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</row>
    <row r="47" spans="1:18" x14ac:dyDescent="0.25">
      <c r="A47" s="20" t="s">
        <v>84</v>
      </c>
      <c r="B47" s="20" t="s">
        <v>43</v>
      </c>
      <c r="C47" s="20" t="s">
        <v>44</v>
      </c>
      <c r="D47" s="20" t="s">
        <v>45</v>
      </c>
      <c r="E47" s="20">
        <v>2002.0029999999999</v>
      </c>
      <c r="F47" s="20">
        <v>1798.4159999999999</v>
      </c>
      <c r="G47" s="20">
        <v>1312.1489999999999</v>
      </c>
      <c r="H47" s="20">
        <v>1394.3510000000001</v>
      </c>
      <c r="I47" s="20">
        <v>1395.087</v>
      </c>
      <c r="J47" s="20">
        <v>1600.673</v>
      </c>
      <c r="K47" s="20">
        <v>1605.683</v>
      </c>
      <c r="L47" s="20">
        <v>1389.002</v>
      </c>
      <c r="M47" s="20">
        <v>1402.038</v>
      </c>
      <c r="N47" s="20">
        <v>1442.954</v>
      </c>
      <c r="O47" s="20">
        <v>1436.454</v>
      </c>
      <c r="P47" s="20">
        <v>1447.838</v>
      </c>
      <c r="R47" t="s">
        <v>112</v>
      </c>
    </row>
    <row r="48" spans="1:18" x14ac:dyDescent="0.25">
      <c r="A48" s="20" t="s">
        <v>84</v>
      </c>
      <c r="B48" s="20" t="s">
        <v>85</v>
      </c>
      <c r="C48" s="20" t="s">
        <v>44</v>
      </c>
      <c r="D48" s="20" t="s">
        <v>45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</row>
    <row r="49" spans="1:16" x14ac:dyDescent="0.25">
      <c r="A49" s="20" t="s">
        <v>84</v>
      </c>
      <c r="B49" s="20" t="s">
        <v>86</v>
      </c>
      <c r="C49" s="20" t="s">
        <v>44</v>
      </c>
      <c r="D49" s="20" t="s">
        <v>45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</row>
    <row r="50" spans="1:16" x14ac:dyDescent="0.25">
      <c r="A50" s="20" t="s">
        <v>84</v>
      </c>
      <c r="B50" s="20" t="s">
        <v>87</v>
      </c>
      <c r="C50" s="20" t="s">
        <v>44</v>
      </c>
      <c r="D50" s="20" t="s">
        <v>45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</row>
    <row r="51" spans="1:16" x14ac:dyDescent="0.25">
      <c r="A51" s="20" t="s">
        <v>84</v>
      </c>
      <c r="B51" s="20" t="s">
        <v>88</v>
      </c>
      <c r="C51" s="20" t="s">
        <v>44</v>
      </c>
      <c r="D51" s="20" t="s">
        <v>45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</row>
    <row r="52" spans="1:16" x14ac:dyDescent="0.25">
      <c r="A52" s="20" t="s">
        <v>84</v>
      </c>
      <c r="B52" s="20" t="s">
        <v>89</v>
      </c>
      <c r="C52" s="20" t="s">
        <v>44</v>
      </c>
      <c r="D52" s="20" t="s">
        <v>45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</row>
    <row r="53" spans="1:16" x14ac:dyDescent="0.25">
      <c r="A53" s="20" t="s">
        <v>84</v>
      </c>
      <c r="B53" s="20" t="s">
        <v>90</v>
      </c>
      <c r="C53" s="20" t="s">
        <v>44</v>
      </c>
      <c r="D53" s="20" t="s">
        <v>45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</row>
    <row r="54" spans="1:16" x14ac:dyDescent="0.25">
      <c r="A54" s="20" t="s">
        <v>84</v>
      </c>
      <c r="B54" s="20" t="s">
        <v>91</v>
      </c>
      <c r="C54" s="20" t="s">
        <v>44</v>
      </c>
      <c r="D54" s="20" t="s">
        <v>45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</row>
    <row r="55" spans="1:16" x14ac:dyDescent="0.25">
      <c r="A55" s="20" t="s">
        <v>84</v>
      </c>
      <c r="B55" s="20" t="s">
        <v>92</v>
      </c>
      <c r="C55" s="20" t="s">
        <v>44</v>
      </c>
      <c r="D55" s="20" t="s">
        <v>45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</row>
    <row r="56" spans="1:16" x14ac:dyDescent="0.25">
      <c r="A56" s="20" t="s">
        <v>84</v>
      </c>
      <c r="B56" s="20" t="s">
        <v>93</v>
      </c>
      <c r="C56" s="20" t="s">
        <v>44</v>
      </c>
      <c r="D56" s="20" t="s">
        <v>45</v>
      </c>
      <c r="E56" s="20">
        <v>1953.0029999999999</v>
      </c>
      <c r="F56" s="20">
        <v>1793.011</v>
      </c>
      <c r="G56" s="20">
        <v>1307.857</v>
      </c>
      <c r="H56" s="20">
        <v>1386.056</v>
      </c>
      <c r="I56" s="20">
        <v>1386.056</v>
      </c>
      <c r="J56" s="20">
        <v>1595.43</v>
      </c>
      <c r="K56" s="20">
        <v>1595.43</v>
      </c>
      <c r="L56" s="20">
        <v>1386.6679999999999</v>
      </c>
      <c r="M56" s="20">
        <v>1386.6679999999999</v>
      </c>
      <c r="N56" s="20">
        <v>1427.028</v>
      </c>
      <c r="O56" s="20">
        <v>1427.028</v>
      </c>
      <c r="P56" s="20">
        <v>1427.028</v>
      </c>
    </row>
    <row r="57" spans="1:16" x14ac:dyDescent="0.25">
      <c r="A57" s="20" t="s">
        <v>84</v>
      </c>
      <c r="B57" s="20" t="s">
        <v>94</v>
      </c>
      <c r="C57" s="20" t="s">
        <v>44</v>
      </c>
      <c r="D57" s="20" t="s">
        <v>45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</row>
    <row r="58" spans="1:16" x14ac:dyDescent="0.25">
      <c r="A58" s="20" t="s">
        <v>84</v>
      </c>
      <c r="B58" s="20" t="s">
        <v>95</v>
      </c>
      <c r="C58" s="20" t="s">
        <v>44</v>
      </c>
      <c r="D58" s="20" t="s">
        <v>45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</row>
    <row r="59" spans="1:16" x14ac:dyDescent="0.25">
      <c r="A59" s="20" t="s">
        <v>84</v>
      </c>
      <c r="B59" s="20" t="s">
        <v>96</v>
      </c>
      <c r="C59" s="20" t="s">
        <v>44</v>
      </c>
      <c r="D59" s="20" t="s">
        <v>45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</row>
    <row r="60" spans="1:16" x14ac:dyDescent="0.25">
      <c r="A60" s="20" t="s">
        <v>84</v>
      </c>
      <c r="B60" s="20" t="s">
        <v>97</v>
      </c>
      <c r="C60" s="20" t="s">
        <v>44</v>
      </c>
      <c r="D60" s="20" t="s">
        <v>45</v>
      </c>
      <c r="E60" s="20">
        <v>49.000329999999998</v>
      </c>
      <c r="F60" s="20">
        <v>5.4045730000000001</v>
      </c>
      <c r="G60" s="20">
        <v>4.2913379999999997</v>
      </c>
      <c r="H60" s="20">
        <v>8.2954019999999993</v>
      </c>
      <c r="I60" s="20">
        <v>9.0315729999999999</v>
      </c>
      <c r="J60" s="20">
        <v>5.2429800000000002</v>
      </c>
      <c r="K60" s="20">
        <v>10.25254</v>
      </c>
      <c r="L60" s="20">
        <v>2.3342040000000002</v>
      </c>
      <c r="M60" s="20">
        <v>15.369820000000001</v>
      </c>
      <c r="N60" s="20">
        <v>15.92643</v>
      </c>
      <c r="O60" s="20">
        <v>9.4265910000000002</v>
      </c>
      <c r="P60" s="20">
        <v>20.81033</v>
      </c>
    </row>
    <row r="61" spans="1:16" x14ac:dyDescent="0.25">
      <c r="A61" s="20" t="s">
        <v>98</v>
      </c>
      <c r="B61" s="20" t="s">
        <v>43</v>
      </c>
      <c r="C61" s="20" t="s">
        <v>44</v>
      </c>
      <c r="D61" s="20" t="s">
        <v>45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</row>
    <row r="62" spans="1:16" x14ac:dyDescent="0.25">
      <c r="A62" s="20" t="s">
        <v>98</v>
      </c>
      <c r="B62" s="20" t="s">
        <v>99</v>
      </c>
      <c r="C62" s="20" t="s">
        <v>44</v>
      </c>
      <c r="D62" s="20" t="s">
        <v>45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</row>
    <row r="63" spans="1:16" x14ac:dyDescent="0.25">
      <c r="A63" s="20" t="s">
        <v>98</v>
      </c>
      <c r="B63" s="20" t="s">
        <v>100</v>
      </c>
      <c r="C63" s="20" t="s">
        <v>44</v>
      </c>
      <c r="D63" s="20" t="s">
        <v>45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</row>
    <row r="64" spans="1:16" x14ac:dyDescent="0.25">
      <c r="A64" s="20" t="s">
        <v>98</v>
      </c>
      <c r="B64" s="20" t="s">
        <v>101</v>
      </c>
      <c r="C64" s="20" t="s">
        <v>44</v>
      </c>
      <c r="D64" s="20" t="s">
        <v>45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</row>
    <row r="65" spans="1:16" x14ac:dyDescent="0.25">
      <c r="A65" s="20" t="s">
        <v>98</v>
      </c>
      <c r="B65" s="20" t="s">
        <v>102</v>
      </c>
      <c r="C65" s="20" t="s">
        <v>44</v>
      </c>
      <c r="D65" s="20" t="s">
        <v>45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</row>
    <row r="66" spans="1:16" x14ac:dyDescent="0.25">
      <c r="A66" s="20" t="s">
        <v>98</v>
      </c>
      <c r="B66" s="20" t="s">
        <v>103</v>
      </c>
      <c r="C66" s="20" t="s">
        <v>44</v>
      </c>
      <c r="D66" s="20" t="s">
        <v>45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</row>
    <row r="67" spans="1:16" x14ac:dyDescent="0.25">
      <c r="A67" s="20" t="s">
        <v>98</v>
      </c>
      <c r="B67" s="20" t="s">
        <v>104</v>
      </c>
      <c r="C67" s="20" t="s">
        <v>44</v>
      </c>
      <c r="D67" s="20" t="s">
        <v>45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</row>
    <row r="68" spans="1:16" x14ac:dyDescent="0.25">
      <c r="A68" s="20" t="s">
        <v>105</v>
      </c>
      <c r="B68" s="20" t="s">
        <v>43</v>
      </c>
      <c r="C68" s="20" t="s">
        <v>44</v>
      </c>
      <c r="D68" s="20" t="s">
        <v>45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</row>
    <row r="69" spans="1:16" x14ac:dyDescent="0.25">
      <c r="A69" s="20" t="s">
        <v>105</v>
      </c>
      <c r="B69" s="20" t="s">
        <v>106</v>
      </c>
      <c r="C69" s="20" t="s">
        <v>44</v>
      </c>
      <c r="D69" s="20" t="s">
        <v>45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</row>
    <row r="70" spans="1:16" x14ac:dyDescent="0.25">
      <c r="A70" s="20" t="s">
        <v>105</v>
      </c>
      <c r="B70" s="20" t="s">
        <v>107</v>
      </c>
      <c r="C70" s="20" t="s">
        <v>44</v>
      </c>
      <c r="D70" s="20" t="s">
        <v>45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</row>
  </sheetData>
  <sortState xmlns:xlrd2="http://schemas.microsoft.com/office/spreadsheetml/2017/richdata2" ref="A7:P70">
    <sortCondition ref="D7:D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D93D-C6D1-4F12-9A7D-15C8D1623F74}">
  <dimension ref="A1:R68"/>
  <sheetViews>
    <sheetView tabSelected="1" topLeftCell="A13" workbookViewId="0">
      <selection activeCell="U104" sqref="U104"/>
    </sheetView>
  </sheetViews>
  <sheetFormatPr defaultRowHeight="15" x14ac:dyDescent="0.25"/>
  <cols>
    <col min="6" max="6" width="11" customWidth="1"/>
    <col min="7" max="8" width="12.5703125" customWidth="1"/>
    <col min="11" max="11" width="10.85546875" customWidth="1"/>
    <col min="13" max="13" width="11.28515625" customWidth="1"/>
  </cols>
  <sheetData>
    <row r="1" spans="1:15" x14ac:dyDescent="0.25">
      <c r="A1" t="s">
        <v>111</v>
      </c>
    </row>
    <row r="2" spans="1:15" x14ac:dyDescent="0.25">
      <c r="A2" t="s">
        <v>109</v>
      </c>
    </row>
    <row r="3" spans="1:15" x14ac:dyDescent="0.25">
      <c r="A3" t="s">
        <v>108</v>
      </c>
    </row>
    <row r="4" spans="1:15" x14ac:dyDescent="0.25">
      <c r="A4" t="s">
        <v>10</v>
      </c>
    </row>
    <row r="6" spans="1:15" x14ac:dyDescent="0.25">
      <c r="B6">
        <v>8</v>
      </c>
      <c r="C6">
        <v>9</v>
      </c>
      <c r="D6">
        <v>13</v>
      </c>
      <c r="E6">
        <v>15</v>
      </c>
      <c r="F6">
        <v>17</v>
      </c>
      <c r="G6">
        <v>18</v>
      </c>
      <c r="H6">
        <v>28</v>
      </c>
      <c r="I6">
        <v>47</v>
      </c>
    </row>
    <row r="7" spans="1:15" x14ac:dyDescent="0.25">
      <c r="A7" t="s">
        <v>5</v>
      </c>
      <c r="B7" t="s">
        <v>114</v>
      </c>
      <c r="C7" t="s">
        <v>115</v>
      </c>
      <c r="D7" t="s">
        <v>116</v>
      </c>
      <c r="E7" t="s">
        <v>118</v>
      </c>
      <c r="F7" t="s">
        <v>117</v>
      </c>
      <c r="G7" t="s">
        <v>119</v>
      </c>
      <c r="H7" t="s">
        <v>122</v>
      </c>
      <c r="I7" t="s">
        <v>120</v>
      </c>
      <c r="J7" t="s">
        <v>121</v>
      </c>
      <c r="M7" t="s">
        <v>11</v>
      </c>
      <c r="O7" t="s">
        <v>2</v>
      </c>
    </row>
    <row r="8" spans="1:15" x14ac:dyDescent="0.25">
      <c r="A8">
        <v>1990</v>
      </c>
      <c r="B8" s="22">
        <f>'Nyköping Raw Data'!E8</f>
        <v>95428.35</v>
      </c>
      <c r="C8" s="23">
        <f>'Nyköping Raw Data'!E9</f>
        <v>59905.54</v>
      </c>
      <c r="D8" s="22">
        <f>'Nyköping Raw Data'!E13</f>
        <v>71768.539999999994</v>
      </c>
      <c r="E8" s="22">
        <f>'Nyköping Raw Data'!E15</f>
        <v>117486.6</v>
      </c>
      <c r="F8" s="24">
        <f>'Nyköping Raw Data'!E17</f>
        <v>35147.15</v>
      </c>
      <c r="G8" s="25">
        <f>'Nyköping Raw Data'!E18</f>
        <v>27887.85</v>
      </c>
      <c r="H8" s="25">
        <f>'Nyköping Raw Data'!E28</f>
        <v>18470.41</v>
      </c>
      <c r="I8" s="27">
        <f>'Nyköping Raw Data'!E47</f>
        <v>2002.0029999999999</v>
      </c>
      <c r="J8" s="26">
        <f>O8-SUM(B8:I8)</f>
        <v>1806.85699999996</v>
      </c>
      <c r="L8" s="17"/>
      <c r="M8" s="10">
        <f t="shared" ref="M8:M35" si="0">O8</f>
        <v>429903.3</v>
      </c>
      <c r="O8" s="21">
        <f>'Nyköping Raw Data'!E7</f>
        <v>429903.3</v>
      </c>
    </row>
    <row r="9" spans="1:15" x14ac:dyDescent="0.25">
      <c r="A9">
        <f>A8+1</f>
        <v>1991</v>
      </c>
      <c r="B9" s="21">
        <f>B8+(B$18-B$8)/10</f>
        <v>87319.701000000001</v>
      </c>
      <c r="C9" s="21">
        <f>C8+(C$18-C$8)/10</f>
        <v>58084.934999999998</v>
      </c>
      <c r="D9" s="21">
        <f>D8+(D$18-D$8)/10</f>
        <v>67425.467999999993</v>
      </c>
      <c r="E9" s="21">
        <f>E8+(E$18-E$8)/10</f>
        <v>117408.53</v>
      </c>
      <c r="F9" s="21">
        <f t="shared" ref="F9:I17" si="1">F8+(F$18-F$8)/10</f>
        <v>36057.608</v>
      </c>
      <c r="G9" s="21">
        <f t="shared" si="1"/>
        <v>28031.191999999999</v>
      </c>
      <c r="H9" s="21">
        <f t="shared" si="1"/>
        <v>18566.936999999998</v>
      </c>
      <c r="I9" s="21">
        <f t="shared" si="1"/>
        <v>1981.6442999999999</v>
      </c>
      <c r="J9" s="26">
        <f>O9-SUM(B9:I9)</f>
        <v>1824.9547000000603</v>
      </c>
      <c r="L9" s="17"/>
      <c r="M9" s="10">
        <f t="shared" si="0"/>
        <v>416700.97</v>
      </c>
      <c r="O9" s="21">
        <f>O8+(O$18-O$8)/10</f>
        <v>416700.97</v>
      </c>
    </row>
    <row r="10" spans="1:15" x14ac:dyDescent="0.25">
      <c r="A10">
        <f t="shared" ref="A10:A68" si="2">A9+1</f>
        <v>1992</v>
      </c>
      <c r="B10" s="21">
        <f>B9+(B$18-B$8)/10</f>
        <v>79211.051999999996</v>
      </c>
      <c r="C10" s="21">
        <f>C9+(C$18-C$8)/10</f>
        <v>56264.329999999994</v>
      </c>
      <c r="D10" s="21">
        <f>D9+(D$18-D$8)/10</f>
        <v>63082.395999999993</v>
      </c>
      <c r="E10" s="21">
        <f>E9+(E$18-E$8)/10</f>
        <v>117330.45999999999</v>
      </c>
      <c r="F10" s="21">
        <f t="shared" si="1"/>
        <v>36968.065999999999</v>
      </c>
      <c r="G10" s="21">
        <f t="shared" si="1"/>
        <v>28174.534</v>
      </c>
      <c r="H10" s="21">
        <f t="shared" si="1"/>
        <v>18663.464</v>
      </c>
      <c r="I10" s="21">
        <f t="shared" si="1"/>
        <v>1961.2855999999999</v>
      </c>
      <c r="J10" s="26">
        <f>O10-SUM(B10:I10)</f>
        <v>1843.0523999999859</v>
      </c>
      <c r="L10" s="17"/>
      <c r="M10" s="10">
        <f t="shared" si="0"/>
        <v>403498.63999999996</v>
      </c>
      <c r="O10" s="21">
        <f>O9+(O$18-O$8)/10</f>
        <v>403498.63999999996</v>
      </c>
    </row>
    <row r="11" spans="1:15" x14ac:dyDescent="0.25">
      <c r="A11">
        <f t="shared" si="2"/>
        <v>1993</v>
      </c>
      <c r="B11" s="21">
        <f>B10+(B$18-B$8)/10</f>
        <v>71102.402999999991</v>
      </c>
      <c r="C11" s="21">
        <f>C10+(C$18-C$8)/10</f>
        <v>54443.724999999991</v>
      </c>
      <c r="D11" s="21">
        <f>D10+(D$18-D$8)/10</f>
        <v>58739.323999999993</v>
      </c>
      <c r="E11" s="21">
        <f>E10+(E$18-E$8)/10</f>
        <v>117252.38999999998</v>
      </c>
      <c r="F11" s="21">
        <f t="shared" si="1"/>
        <v>37878.523999999998</v>
      </c>
      <c r="G11" s="21">
        <f t="shared" si="1"/>
        <v>28317.876</v>
      </c>
      <c r="H11" s="21">
        <f t="shared" si="1"/>
        <v>18759.991000000002</v>
      </c>
      <c r="I11" s="21">
        <f t="shared" si="1"/>
        <v>1940.9268999999999</v>
      </c>
      <c r="J11" s="26">
        <f>O11-SUM(B11:I11)</f>
        <v>1861.150100000028</v>
      </c>
      <c r="L11" s="17"/>
      <c r="M11" s="10">
        <f t="shared" si="0"/>
        <v>390296.30999999994</v>
      </c>
      <c r="O11" s="21">
        <f>O10+(O$18-O$8)/10</f>
        <v>390296.30999999994</v>
      </c>
    </row>
    <row r="12" spans="1:15" x14ac:dyDescent="0.25">
      <c r="A12">
        <f t="shared" si="2"/>
        <v>1994</v>
      </c>
      <c r="B12" s="21">
        <f>B11+(B$18-B$8)/10</f>
        <v>62993.753999999994</v>
      </c>
      <c r="C12" s="21">
        <f>C11+(C$18-C$8)/10</f>
        <v>52623.119999999988</v>
      </c>
      <c r="D12" s="21">
        <f>D11+(D$18-D$8)/10</f>
        <v>54396.251999999993</v>
      </c>
      <c r="E12" s="21">
        <f>E11+(E$18-E$8)/10</f>
        <v>117174.31999999998</v>
      </c>
      <c r="F12" s="21">
        <f t="shared" si="1"/>
        <v>38788.981999999996</v>
      </c>
      <c r="G12" s="21">
        <f t="shared" si="1"/>
        <v>28461.218000000001</v>
      </c>
      <c r="H12" s="21">
        <f t="shared" si="1"/>
        <v>18856.518000000004</v>
      </c>
      <c r="I12" s="21">
        <f t="shared" si="1"/>
        <v>1920.5681999999999</v>
      </c>
      <c r="J12" s="26">
        <f>O12-SUM(B12:I12)</f>
        <v>1879.2477999999537</v>
      </c>
      <c r="L12" s="17"/>
      <c r="M12" s="10">
        <f t="shared" si="0"/>
        <v>377093.97999999992</v>
      </c>
      <c r="O12" s="21">
        <f>O11+(O$18-O$8)/10</f>
        <v>377093.97999999992</v>
      </c>
    </row>
    <row r="13" spans="1:15" x14ac:dyDescent="0.25">
      <c r="A13">
        <f t="shared" si="2"/>
        <v>1995</v>
      </c>
      <c r="B13" s="21">
        <f t="shared" ref="B13:E17" si="3">B12+(B$18-B$8)/10</f>
        <v>54885.104999999996</v>
      </c>
      <c r="C13" s="21">
        <f t="shared" si="3"/>
        <v>50802.514999999985</v>
      </c>
      <c r="D13" s="21">
        <f t="shared" si="3"/>
        <v>50053.179999999993</v>
      </c>
      <c r="E13" s="21">
        <f t="shared" si="3"/>
        <v>117096.24999999997</v>
      </c>
      <c r="F13" s="21">
        <f t="shared" si="1"/>
        <v>39699.439999999995</v>
      </c>
      <c r="G13" s="21">
        <f t="shared" si="1"/>
        <v>28604.560000000001</v>
      </c>
      <c r="H13" s="21">
        <f t="shared" si="1"/>
        <v>18953.045000000006</v>
      </c>
      <c r="I13" s="21">
        <f t="shared" si="1"/>
        <v>1900.2094999999999</v>
      </c>
      <c r="J13" s="26">
        <f>O13-SUM(B13:I13)</f>
        <v>1897.3454999999958</v>
      </c>
      <c r="L13" s="17"/>
      <c r="M13" s="10">
        <f t="shared" si="0"/>
        <v>363891.64999999991</v>
      </c>
      <c r="O13" s="21">
        <f t="shared" ref="O13:O19" si="4">O12+(O$18-O$8)/10</f>
        <v>363891.64999999991</v>
      </c>
    </row>
    <row r="14" spans="1:15" x14ac:dyDescent="0.25">
      <c r="A14">
        <f t="shared" si="2"/>
        <v>1996</v>
      </c>
      <c r="B14" s="21">
        <f t="shared" si="3"/>
        <v>46776.455999999998</v>
      </c>
      <c r="C14" s="21">
        <f t="shared" si="3"/>
        <v>48981.909999999982</v>
      </c>
      <c r="D14" s="21">
        <f t="shared" si="3"/>
        <v>45710.107999999993</v>
      </c>
      <c r="E14" s="21">
        <f t="shared" si="3"/>
        <v>117018.17999999996</v>
      </c>
      <c r="F14" s="21">
        <f t="shared" si="1"/>
        <v>40609.897999999994</v>
      </c>
      <c r="G14" s="21">
        <f t="shared" si="1"/>
        <v>28747.902000000002</v>
      </c>
      <c r="H14" s="21">
        <f t="shared" si="1"/>
        <v>19049.572000000007</v>
      </c>
      <c r="I14" s="21">
        <f t="shared" si="1"/>
        <v>1879.8507999999999</v>
      </c>
      <c r="J14" s="26">
        <f>O14-SUM(B14:I14)</f>
        <v>1915.4431999999215</v>
      </c>
      <c r="L14" s="17"/>
      <c r="M14" s="10">
        <f t="shared" si="0"/>
        <v>350689.31999999989</v>
      </c>
      <c r="O14" s="21">
        <f t="shared" si="4"/>
        <v>350689.31999999989</v>
      </c>
    </row>
    <row r="15" spans="1:15" x14ac:dyDescent="0.25">
      <c r="A15">
        <f t="shared" si="2"/>
        <v>1997</v>
      </c>
      <c r="B15" s="21">
        <f t="shared" si="3"/>
        <v>38667.807000000001</v>
      </c>
      <c r="C15" s="21">
        <f t="shared" si="3"/>
        <v>47161.304999999978</v>
      </c>
      <c r="D15" s="21">
        <f t="shared" si="3"/>
        <v>41367.035999999993</v>
      </c>
      <c r="E15" s="21">
        <f t="shared" si="3"/>
        <v>116940.10999999996</v>
      </c>
      <c r="F15" s="21">
        <f t="shared" si="1"/>
        <v>41520.355999999992</v>
      </c>
      <c r="G15" s="21">
        <f t="shared" si="1"/>
        <v>28891.244000000002</v>
      </c>
      <c r="H15" s="21">
        <f t="shared" si="1"/>
        <v>19146.099000000009</v>
      </c>
      <c r="I15" s="21">
        <f t="shared" si="1"/>
        <v>1859.4920999999999</v>
      </c>
      <c r="J15" s="26">
        <f>O15-SUM(B15:I15)</f>
        <v>1933.5409000000218</v>
      </c>
      <c r="L15" s="17"/>
      <c r="M15" s="10">
        <f t="shared" si="0"/>
        <v>337486.98999999987</v>
      </c>
      <c r="O15" s="21">
        <f t="shared" si="4"/>
        <v>337486.98999999987</v>
      </c>
    </row>
    <row r="16" spans="1:15" x14ac:dyDescent="0.25">
      <c r="A16">
        <f t="shared" si="2"/>
        <v>1998</v>
      </c>
      <c r="B16" s="21">
        <f t="shared" si="3"/>
        <v>30559.157999999999</v>
      </c>
      <c r="C16" s="21">
        <f t="shared" si="3"/>
        <v>45340.699999999975</v>
      </c>
      <c r="D16" s="21">
        <f t="shared" si="3"/>
        <v>37023.963999999993</v>
      </c>
      <c r="E16" s="21">
        <f t="shared" si="3"/>
        <v>116862.03999999995</v>
      </c>
      <c r="F16" s="21">
        <f t="shared" si="1"/>
        <v>42430.813999999991</v>
      </c>
      <c r="G16" s="21">
        <f t="shared" si="1"/>
        <v>29034.586000000003</v>
      </c>
      <c r="H16" s="21">
        <f t="shared" si="1"/>
        <v>19242.626000000011</v>
      </c>
      <c r="I16" s="21">
        <f t="shared" si="1"/>
        <v>1839.1333999999999</v>
      </c>
      <c r="J16" s="26">
        <f>O16-SUM(B16:I16)</f>
        <v>1951.6385999999475</v>
      </c>
      <c r="L16" s="17"/>
      <c r="M16" s="10">
        <f t="shared" si="0"/>
        <v>324284.65999999986</v>
      </c>
      <c r="O16" s="21">
        <f t="shared" si="4"/>
        <v>324284.65999999986</v>
      </c>
    </row>
    <row r="17" spans="1:15" x14ac:dyDescent="0.25">
      <c r="A17">
        <f t="shared" si="2"/>
        <v>1999</v>
      </c>
      <c r="B17" s="21">
        <f t="shared" ref="B17" si="5">B16+(B$18-B$8)/10</f>
        <v>22450.508999999998</v>
      </c>
      <c r="C17" s="21">
        <f t="shared" si="3"/>
        <v>43520.094999999972</v>
      </c>
      <c r="D17" s="21">
        <f t="shared" si="3"/>
        <v>32680.891999999993</v>
      </c>
      <c r="E17" s="21">
        <f t="shared" si="3"/>
        <v>116783.96999999994</v>
      </c>
      <c r="F17" s="21">
        <f t="shared" si="1"/>
        <v>43341.27199999999</v>
      </c>
      <c r="G17" s="21">
        <f t="shared" si="1"/>
        <v>29177.928000000004</v>
      </c>
      <c r="H17" s="21">
        <f t="shared" si="1"/>
        <v>19339.153000000013</v>
      </c>
      <c r="I17" s="21">
        <f t="shared" si="1"/>
        <v>1818.7746999999999</v>
      </c>
      <c r="J17" s="26">
        <f>O17-SUM(B17:I17)</f>
        <v>1969.7362999999314</v>
      </c>
      <c r="L17" s="17"/>
      <c r="M17" s="10">
        <f t="shared" si="0"/>
        <v>311082.32999999984</v>
      </c>
      <c r="O17" s="21">
        <f t="shared" si="4"/>
        <v>311082.32999999984</v>
      </c>
    </row>
    <row r="18" spans="1:15" x14ac:dyDescent="0.25">
      <c r="A18">
        <f t="shared" si="2"/>
        <v>2000</v>
      </c>
      <c r="B18" s="22">
        <f>'Nyköping Raw Data'!F8</f>
        <v>14341.86</v>
      </c>
      <c r="C18" s="23">
        <f>'Nyköping Raw Data'!F9</f>
        <v>41699.49</v>
      </c>
      <c r="D18" s="22">
        <f>'Nyköping Raw Data'!F13</f>
        <v>28337.82</v>
      </c>
      <c r="E18" s="22">
        <f>'Nyköping Raw Data'!F15</f>
        <v>116705.9</v>
      </c>
      <c r="F18" s="24">
        <f>'Nyköping Raw Data'!F17</f>
        <v>44251.73</v>
      </c>
      <c r="G18" s="25">
        <f>'Nyköping Raw Data'!F18</f>
        <v>29321.269999999997</v>
      </c>
      <c r="H18" s="25">
        <f>'Nyköping Raw Data'!F28</f>
        <v>19435.68</v>
      </c>
      <c r="I18" s="27">
        <f>'Nyköping Raw Data'!F47</f>
        <v>1798.4159999999999</v>
      </c>
      <c r="J18" s="26">
        <f>O18-SUM(B18:I18)</f>
        <v>1987.8339999999735</v>
      </c>
      <c r="L18" s="17"/>
      <c r="M18" s="10">
        <f t="shared" si="0"/>
        <v>297880</v>
      </c>
      <c r="O18" s="21">
        <f>'Nyköping Raw Data'!F7</f>
        <v>297880</v>
      </c>
    </row>
    <row r="19" spans="1:15" x14ac:dyDescent="0.25">
      <c r="A19">
        <f t="shared" si="2"/>
        <v>2001</v>
      </c>
      <c r="B19" s="21">
        <f>B18+(B$23-B$18)/5</f>
        <v>12196.538</v>
      </c>
      <c r="C19" s="21">
        <f>C18+(C$23-C$18)/5</f>
        <v>37500.403999999995</v>
      </c>
      <c r="D19" s="21">
        <f>D18+(D$23-D$18)/5</f>
        <v>23266.4372</v>
      </c>
      <c r="E19" s="21">
        <f>E18+(E$23-E$18)/5</f>
        <v>117067.48</v>
      </c>
      <c r="F19" s="21">
        <f t="shared" ref="F19:I22" si="6">F18+(F$23-F$18)/5</f>
        <v>45945.254000000001</v>
      </c>
      <c r="G19" s="21">
        <f t="shared" si="6"/>
        <v>30263.445999999996</v>
      </c>
      <c r="H19" s="21">
        <f t="shared" si="6"/>
        <v>20242.925999999999</v>
      </c>
      <c r="I19" s="21">
        <f t="shared" si="6"/>
        <v>1701.1625999999999</v>
      </c>
      <c r="J19" s="26">
        <f>O19-SUM(B19:I19)</f>
        <v>2048.8722000000416</v>
      </c>
      <c r="L19" s="17"/>
      <c r="M19" s="10">
        <f t="shared" si="0"/>
        <v>290232.52</v>
      </c>
      <c r="O19" s="21">
        <f>O18+(O$23-O$18)/5</f>
        <v>290232.52</v>
      </c>
    </row>
    <row r="20" spans="1:15" x14ac:dyDescent="0.25">
      <c r="A20">
        <f t="shared" si="2"/>
        <v>2002</v>
      </c>
      <c r="B20" s="21">
        <f>B19+(B$23-B$18)/5</f>
        <v>10051.216</v>
      </c>
      <c r="C20" s="21">
        <f>C19+(C$23-C$18)/5</f>
        <v>33301.317999999999</v>
      </c>
      <c r="D20" s="21">
        <f>D19+(D$23-D$18)/5</f>
        <v>18195.054400000001</v>
      </c>
      <c r="E20" s="21">
        <f>E19+(E$23-E$18)/5</f>
        <v>117429.06</v>
      </c>
      <c r="F20" s="21">
        <f t="shared" si="6"/>
        <v>47638.777999999998</v>
      </c>
      <c r="G20" s="21">
        <f t="shared" si="6"/>
        <v>31205.621999999996</v>
      </c>
      <c r="H20" s="21">
        <f t="shared" si="6"/>
        <v>21050.171999999999</v>
      </c>
      <c r="I20" s="21">
        <f t="shared" si="6"/>
        <v>1603.9091999999998</v>
      </c>
      <c r="J20" s="26">
        <f>O20-SUM(B20:I20)</f>
        <v>2109.9104000000516</v>
      </c>
      <c r="L20" s="17"/>
      <c r="M20" s="10">
        <f t="shared" si="0"/>
        <v>282585.04000000004</v>
      </c>
      <c r="O20" s="21">
        <f>O19+(O$23-O$18)/5</f>
        <v>282585.04000000004</v>
      </c>
    </row>
    <row r="21" spans="1:15" x14ac:dyDescent="0.25">
      <c r="A21">
        <f t="shared" si="2"/>
        <v>2003</v>
      </c>
      <c r="B21" s="21">
        <f>B20+(B$23-B$18)/5</f>
        <v>7905.8940000000002</v>
      </c>
      <c r="C21" s="21">
        <f>C20+(C$23-C$18)/5</f>
        <v>29102.232</v>
      </c>
      <c r="D21" s="21">
        <f>D20+(D$23-D$18)/5</f>
        <v>13123.671600000001</v>
      </c>
      <c r="E21" s="21">
        <f>E20+(E$23-E$18)/5</f>
        <v>117790.64</v>
      </c>
      <c r="F21" s="21">
        <f t="shared" si="6"/>
        <v>49332.301999999996</v>
      </c>
      <c r="G21" s="21">
        <f t="shared" si="6"/>
        <v>32147.797999999995</v>
      </c>
      <c r="H21" s="21">
        <f t="shared" si="6"/>
        <v>21857.417999999998</v>
      </c>
      <c r="I21" s="21">
        <f t="shared" si="6"/>
        <v>1506.6557999999998</v>
      </c>
      <c r="J21" s="26">
        <f>O21-SUM(B21:I21)</f>
        <v>2170.9486000000616</v>
      </c>
      <c r="L21" s="17"/>
      <c r="M21" s="10">
        <f t="shared" si="0"/>
        <v>274937.56000000006</v>
      </c>
      <c r="O21" s="21">
        <f>O20+(O$23-O$18)/5</f>
        <v>274937.56000000006</v>
      </c>
    </row>
    <row r="22" spans="1:15" x14ac:dyDescent="0.25">
      <c r="A22">
        <f t="shared" si="2"/>
        <v>2004</v>
      </c>
      <c r="B22" s="21">
        <f>B21+(B$23-B$18)/5</f>
        <v>5760.5720000000001</v>
      </c>
      <c r="C22" s="21">
        <f>C21+(C$23-C$18)/5</f>
        <v>24903.146000000001</v>
      </c>
      <c r="D22" s="21">
        <f>D21+(D$23-D$18)/5</f>
        <v>8052.2888000000012</v>
      </c>
      <c r="E22" s="21">
        <f>E21+(E$23-E$18)/5</f>
        <v>118152.22</v>
      </c>
      <c r="F22" s="21">
        <f t="shared" si="6"/>
        <v>51025.825999999994</v>
      </c>
      <c r="G22" s="21">
        <f t="shared" si="6"/>
        <v>33089.973999999995</v>
      </c>
      <c r="H22" s="21">
        <f t="shared" si="6"/>
        <v>22664.663999999997</v>
      </c>
      <c r="I22" s="21">
        <f t="shared" si="6"/>
        <v>1409.4023999999997</v>
      </c>
      <c r="J22" s="26">
        <f>O22-SUM(B22:I22)</f>
        <v>2231.9868000000715</v>
      </c>
      <c r="L22" s="17"/>
      <c r="M22" s="10">
        <f t="shared" si="0"/>
        <v>267290.08000000007</v>
      </c>
      <c r="O22" s="21">
        <f>O21+(O$23-O$18)/5</f>
        <v>267290.08000000007</v>
      </c>
    </row>
    <row r="23" spans="1:15" x14ac:dyDescent="0.25">
      <c r="A23">
        <f t="shared" si="2"/>
        <v>2005</v>
      </c>
      <c r="B23" s="22">
        <f>'Nyköping Raw Data'!G8</f>
        <v>3615.25</v>
      </c>
      <c r="C23" s="23">
        <f>'Nyköping Raw Data'!G9</f>
        <v>20704.060000000001</v>
      </c>
      <c r="D23" s="22">
        <f>'Nyköping Raw Data'!G13</f>
        <v>2980.9059999999999</v>
      </c>
      <c r="E23" s="22">
        <f>'Nyköping Raw Data'!G15</f>
        <v>118513.8</v>
      </c>
      <c r="F23" s="24">
        <f>'Nyköping Raw Data'!G17</f>
        <v>52719.35</v>
      </c>
      <c r="G23" s="25">
        <f>'Nyköping Raw Data'!G18</f>
        <v>34032.149999999987</v>
      </c>
      <c r="H23" s="25">
        <f>'Nyköping Raw Data'!G28</f>
        <v>23471.91</v>
      </c>
      <c r="I23" s="27">
        <f>'Nyköping Raw Data'!G47</f>
        <v>1312.1489999999999</v>
      </c>
      <c r="J23" s="26">
        <f>O23-SUM(B23:I23)</f>
        <v>2293.0249999999942</v>
      </c>
      <c r="L23" s="17"/>
      <c r="M23" s="10">
        <f t="shared" si="0"/>
        <v>259642.6</v>
      </c>
      <c r="O23" s="21">
        <f>'Nyköping Raw Data'!G7</f>
        <v>259642.6</v>
      </c>
    </row>
    <row r="24" spans="1:15" x14ac:dyDescent="0.25">
      <c r="A24">
        <f t="shared" si="2"/>
        <v>2006</v>
      </c>
      <c r="B24" s="21">
        <f>B23+(B$28-B$23)/5</f>
        <v>4113.5446000000002</v>
      </c>
      <c r="C24" s="21">
        <f>C23+(C$28-C$23)/5</f>
        <v>18430.671200000001</v>
      </c>
      <c r="D24" s="21">
        <f>D23+(D$28-D$23)/5</f>
        <v>3174.768</v>
      </c>
      <c r="E24" s="21">
        <f>E23+(E$28-E$23)/5</f>
        <v>121437.46</v>
      </c>
      <c r="F24" s="21">
        <f t="shared" ref="F24:I27" si="7">F23+(F$28-F$23)/5</f>
        <v>53132.106</v>
      </c>
      <c r="G24" s="21">
        <f t="shared" si="7"/>
        <v>34626.573999999986</v>
      </c>
      <c r="H24" s="21">
        <f t="shared" si="7"/>
        <v>23844.351999999999</v>
      </c>
      <c r="I24" s="21">
        <f t="shared" si="7"/>
        <v>1328.5893999999998</v>
      </c>
      <c r="J24" s="26">
        <f>O24-SUM(B24:I24)</f>
        <v>2290.2748000000138</v>
      </c>
      <c r="L24" s="17"/>
      <c r="M24" s="10">
        <f t="shared" si="0"/>
        <v>262378.34000000003</v>
      </c>
      <c r="O24" s="21">
        <f>O23+(O$28-O$23)/5</f>
        <v>262378.34000000003</v>
      </c>
    </row>
    <row r="25" spans="1:15" x14ac:dyDescent="0.25">
      <c r="A25">
        <f t="shared" si="2"/>
        <v>2007</v>
      </c>
      <c r="B25" s="21">
        <f>B24+(B$28-B$23)/5</f>
        <v>4611.8392000000003</v>
      </c>
      <c r="C25" s="21">
        <f>C24+(C$28-C$23)/5</f>
        <v>16157.2824</v>
      </c>
      <c r="D25" s="21">
        <f>D24+(D$28-D$23)/5</f>
        <v>3368.63</v>
      </c>
      <c r="E25" s="21">
        <f>E24+(E$28-E$23)/5</f>
        <v>124361.12000000001</v>
      </c>
      <c r="F25" s="21">
        <f t="shared" si="7"/>
        <v>53544.862000000001</v>
      </c>
      <c r="G25" s="21">
        <f t="shared" si="7"/>
        <v>35220.997999999985</v>
      </c>
      <c r="H25" s="21">
        <f t="shared" si="7"/>
        <v>24216.793999999998</v>
      </c>
      <c r="I25" s="21">
        <f t="shared" si="7"/>
        <v>1345.0297999999998</v>
      </c>
      <c r="J25" s="26">
        <f>O25-SUM(B25:I25)</f>
        <v>2287.5246000000043</v>
      </c>
      <c r="L25" s="17"/>
      <c r="M25" s="10">
        <f t="shared" si="0"/>
        <v>265114.08</v>
      </c>
      <c r="O25" s="21">
        <f>O24+(O$28-O$23)/5</f>
        <v>265114.08</v>
      </c>
    </row>
    <row r="26" spans="1:15" x14ac:dyDescent="0.25">
      <c r="A26">
        <f t="shared" si="2"/>
        <v>2008</v>
      </c>
      <c r="B26" s="21">
        <f>B25+(B$28-B$23)/5</f>
        <v>5110.1338000000005</v>
      </c>
      <c r="C26" s="21">
        <f>C25+(C$28-C$23)/5</f>
        <v>13883.893599999999</v>
      </c>
      <c r="D26" s="21">
        <f>D25+(D$28-D$23)/5</f>
        <v>3562.4920000000002</v>
      </c>
      <c r="E26" s="21">
        <f>E25+(E$28-E$23)/5</f>
        <v>127284.78000000001</v>
      </c>
      <c r="F26" s="21">
        <f t="shared" si="7"/>
        <v>53957.618000000002</v>
      </c>
      <c r="G26" s="21">
        <f t="shared" si="7"/>
        <v>35815.421999999984</v>
      </c>
      <c r="H26" s="21">
        <f t="shared" si="7"/>
        <v>24589.235999999997</v>
      </c>
      <c r="I26" s="21">
        <f t="shared" si="7"/>
        <v>1361.4701999999997</v>
      </c>
      <c r="J26" s="26">
        <f>O26-SUM(B26:I26)</f>
        <v>2284.7743999999948</v>
      </c>
      <c r="L26" s="17"/>
      <c r="M26" s="10">
        <f t="shared" si="0"/>
        <v>267849.82</v>
      </c>
      <c r="O26" s="21">
        <f>O25+(O$28-O$23)/5</f>
        <v>267849.82</v>
      </c>
    </row>
    <row r="27" spans="1:15" x14ac:dyDescent="0.25">
      <c r="A27">
        <f t="shared" si="2"/>
        <v>2009</v>
      </c>
      <c r="B27" s="21">
        <f>B26+(B$28-B$23)/5</f>
        <v>5608.4284000000007</v>
      </c>
      <c r="C27" s="21">
        <f>C26+(C$28-C$23)/5</f>
        <v>11610.504799999999</v>
      </c>
      <c r="D27" s="21">
        <f>D26+(D$28-D$23)/5</f>
        <v>3756.3540000000003</v>
      </c>
      <c r="E27" s="21">
        <f>E26+(E$28-E$23)/5</f>
        <v>130208.44000000002</v>
      </c>
      <c r="F27" s="21">
        <f t="shared" si="7"/>
        <v>54370.374000000003</v>
      </c>
      <c r="G27" s="21">
        <f t="shared" si="7"/>
        <v>36409.845999999983</v>
      </c>
      <c r="H27" s="21">
        <f t="shared" si="7"/>
        <v>24961.677999999996</v>
      </c>
      <c r="I27" s="21">
        <f t="shared" si="7"/>
        <v>1377.9105999999997</v>
      </c>
      <c r="J27" s="26">
        <f>O27-SUM(B27:I27)</f>
        <v>2282.0241999999853</v>
      </c>
      <c r="L27" s="17"/>
      <c r="M27" s="10">
        <f t="shared" si="0"/>
        <v>270585.56</v>
      </c>
      <c r="O27" s="21">
        <f>O26+(O$28-O$23)/5</f>
        <v>270585.56</v>
      </c>
    </row>
    <row r="28" spans="1:15" x14ac:dyDescent="0.25">
      <c r="A28">
        <f t="shared" si="2"/>
        <v>2010</v>
      </c>
      <c r="B28" s="22">
        <f>'Nyköping Raw Data'!H8</f>
        <v>6106.723</v>
      </c>
      <c r="C28" s="23">
        <f>'Nyköping Raw Data'!H9</f>
        <v>9337.116</v>
      </c>
      <c r="D28" s="22">
        <f>'Nyköping Raw Data'!H13</f>
        <v>3950.2159999999999</v>
      </c>
      <c r="E28" s="22">
        <f>'Nyköping Raw Data'!H15</f>
        <v>133132.1</v>
      </c>
      <c r="F28" s="24">
        <f>'Nyköping Raw Data'!H17</f>
        <v>54783.13</v>
      </c>
      <c r="G28" s="25">
        <f>'Nyköping Raw Data'!H18</f>
        <v>37004.269999999997</v>
      </c>
      <c r="H28" s="25">
        <f>'Nyköping Raw Data'!H28</f>
        <v>25334.12</v>
      </c>
      <c r="I28" s="27">
        <f>'Nyköping Raw Data'!H47</f>
        <v>1394.3510000000001</v>
      </c>
      <c r="J28" s="26">
        <f>O28-SUM(B28:I28)</f>
        <v>2279.2739999999758</v>
      </c>
      <c r="L28" s="17"/>
      <c r="M28" s="10">
        <f t="shared" si="0"/>
        <v>273321.3</v>
      </c>
      <c r="O28" s="21">
        <f>'Nyköping Raw Data'!H7</f>
        <v>273321.3</v>
      </c>
    </row>
    <row r="29" spans="1:15" x14ac:dyDescent="0.25">
      <c r="A29">
        <f t="shared" si="2"/>
        <v>2011</v>
      </c>
      <c r="B29" s="22" cm="1">
        <f t="array" ref="B29:B36">TRANSPOSE('Nyköping Raw Data'!I8:P8)</f>
        <v>5197.2460000000001</v>
      </c>
      <c r="C29" s="23" cm="1">
        <f t="array" ref="C29:C36">TRANSPOSE('Nyköping Raw Data'!I9:P9)</f>
        <v>6888.7920000000004</v>
      </c>
      <c r="D29" s="22" cm="1">
        <f t="array" ref="D29:D36">TRANSPOSE('Nyköping Raw Data'!I13:P13)</f>
        <v>3755.5279999999998</v>
      </c>
      <c r="E29" s="22" cm="1">
        <f t="array" ref="E29:E36">TRANSPOSE('Nyköping Raw Data'!I15:P15)</f>
        <v>129373</v>
      </c>
      <c r="F29" s="24" cm="1">
        <f t="array" ref="F29:F36">TRANSPOSE('Nyköping Raw Data'!I17:P17)</f>
        <v>53202.1</v>
      </c>
      <c r="G29" s="25" cm="1">
        <f t="array" ref="G29:G36">TRANSPOSE('Nyköping Raw Data'!I18:P18)</f>
        <v>37792.69999999999</v>
      </c>
      <c r="H29" s="25">
        <f t="array" ref="H29:H36">TRANSPOSE('Nyköping Raw Data'!I28:P28)</f>
        <v>25313.52</v>
      </c>
      <c r="I29" s="27" cm="1">
        <f t="array" ref="I29:I36">TRANSPOSE('Nyköping Raw Data'!I47:P47)</f>
        <v>1395.087</v>
      </c>
      <c r="J29" s="26">
        <f>O29-SUM(B29:I29)</f>
        <v>2155.0270000000019</v>
      </c>
      <c r="L29" s="17"/>
      <c r="M29" s="10">
        <f t="shared" si="0"/>
        <v>265073</v>
      </c>
      <c r="O29" s="21">
        <f t="array" ref="O29:O36">TRANSPOSE('Nyköping Raw Data'!I7:P7)</f>
        <v>265073</v>
      </c>
    </row>
    <row r="30" spans="1:15" x14ac:dyDescent="0.25">
      <c r="A30">
        <f t="shared" si="2"/>
        <v>2012</v>
      </c>
      <c r="B30" s="22">
        <v>7850.7839999999997</v>
      </c>
      <c r="C30" s="23">
        <v>6476.375</v>
      </c>
      <c r="D30" s="22">
        <v>3604.5659999999998</v>
      </c>
      <c r="E30" s="22">
        <v>123193.8</v>
      </c>
      <c r="F30" s="24">
        <v>49454.48</v>
      </c>
      <c r="G30" s="25">
        <v>35069.119999999988</v>
      </c>
      <c r="H30" s="25">
        <v>24188.7</v>
      </c>
      <c r="I30" s="27">
        <v>1600.673</v>
      </c>
      <c r="J30" s="26">
        <f>O30-SUM(B30:I30)</f>
        <v>2589.5019999999786</v>
      </c>
      <c r="L30" s="17"/>
      <c r="M30" s="10">
        <f t="shared" si="0"/>
        <v>254028</v>
      </c>
      <c r="O30" s="21">
        <v>254028</v>
      </c>
    </row>
    <row r="31" spans="1:15" x14ac:dyDescent="0.25">
      <c r="A31">
        <f t="shared" si="2"/>
        <v>2013</v>
      </c>
      <c r="B31" s="22">
        <v>2986.317</v>
      </c>
      <c r="C31" s="23">
        <v>5811.01</v>
      </c>
      <c r="D31" s="22">
        <v>4219.6319999999996</v>
      </c>
      <c r="E31" s="22">
        <v>120753.7</v>
      </c>
      <c r="F31" s="24">
        <v>47714.64</v>
      </c>
      <c r="G31" s="25">
        <v>34443.260000000009</v>
      </c>
      <c r="H31" s="25">
        <v>23856.91</v>
      </c>
      <c r="I31" s="27">
        <v>1605.683</v>
      </c>
      <c r="J31" s="26">
        <f>O31-SUM(B31:I31)</f>
        <v>2687.6479999999865</v>
      </c>
      <c r="L31" s="17"/>
      <c r="M31" s="10">
        <f t="shared" si="0"/>
        <v>244078.8</v>
      </c>
      <c r="O31" s="21">
        <v>244078.8</v>
      </c>
    </row>
    <row r="32" spans="1:15" x14ac:dyDescent="0.25">
      <c r="A32">
        <f t="shared" si="2"/>
        <v>2014</v>
      </c>
      <c r="B32" s="22">
        <v>1930.8920000000001</v>
      </c>
      <c r="C32" s="23">
        <v>5112.2129999999997</v>
      </c>
      <c r="D32" s="22">
        <v>4323.0789999999997</v>
      </c>
      <c r="E32" s="22">
        <v>119304</v>
      </c>
      <c r="F32" s="24">
        <v>46000.94</v>
      </c>
      <c r="G32" s="25">
        <v>32968.660000000003</v>
      </c>
      <c r="H32" s="25">
        <v>20841.400000000001</v>
      </c>
      <c r="I32" s="27">
        <v>1389.002</v>
      </c>
      <c r="J32" s="26">
        <f>O32-SUM(B32:I32)</f>
        <v>2682.0139999999956</v>
      </c>
      <c r="L32" s="17"/>
      <c r="M32" s="10">
        <f t="shared" si="0"/>
        <v>234552.2</v>
      </c>
      <c r="O32" s="21">
        <v>234552.2</v>
      </c>
    </row>
    <row r="33" spans="1:18" x14ac:dyDescent="0.25">
      <c r="A33">
        <f t="shared" si="2"/>
        <v>2015</v>
      </c>
      <c r="B33" s="22">
        <v>2568.252</v>
      </c>
      <c r="C33" s="23">
        <v>4879.7839999999997</v>
      </c>
      <c r="D33" s="22">
        <v>4045.7919999999999</v>
      </c>
      <c r="E33" s="22">
        <v>120633.5</v>
      </c>
      <c r="F33" s="24">
        <v>44880.5</v>
      </c>
      <c r="G33" s="25">
        <v>32514.399999999994</v>
      </c>
      <c r="H33" s="25">
        <v>20382.13</v>
      </c>
      <c r="I33" s="27">
        <v>1402.038</v>
      </c>
      <c r="J33" s="26">
        <f>O33-SUM(B33:I33)</f>
        <v>2457.4039999999804</v>
      </c>
      <c r="L33" s="17"/>
      <c r="M33" s="10">
        <f t="shared" si="0"/>
        <v>233763.8</v>
      </c>
      <c r="O33" s="21">
        <v>233763.8</v>
      </c>
    </row>
    <row r="34" spans="1:18" x14ac:dyDescent="0.25">
      <c r="A34">
        <f t="shared" si="2"/>
        <v>2016</v>
      </c>
      <c r="B34" s="22">
        <v>1585.9059999999999</v>
      </c>
      <c r="C34" s="23">
        <v>4466.442</v>
      </c>
      <c r="D34" s="22">
        <v>5136.058</v>
      </c>
      <c r="E34" s="22">
        <v>117745.5</v>
      </c>
      <c r="F34" s="24">
        <v>41631.78</v>
      </c>
      <c r="G34" s="25">
        <v>31716.01999999999</v>
      </c>
      <c r="H34" s="25">
        <v>20233.54</v>
      </c>
      <c r="I34" s="27">
        <v>1442.954</v>
      </c>
      <c r="J34" s="26">
        <f>O34-SUM(B34:I34)</f>
        <v>2524.8000000000175</v>
      </c>
      <c r="L34" s="17"/>
      <c r="M34" s="10">
        <f t="shared" si="0"/>
        <v>226483</v>
      </c>
      <c r="O34" s="21">
        <v>226483</v>
      </c>
    </row>
    <row r="35" spans="1:18" x14ac:dyDescent="0.25">
      <c r="A35">
        <f t="shared" si="2"/>
        <v>2017</v>
      </c>
      <c r="B35" s="22">
        <v>848.97170000000006</v>
      </c>
      <c r="C35" s="23">
        <v>4414.7290000000003</v>
      </c>
      <c r="D35" s="22">
        <v>3993.2350000000001</v>
      </c>
      <c r="E35" s="22">
        <v>116026.9</v>
      </c>
      <c r="F35" s="24">
        <v>39880.25</v>
      </c>
      <c r="G35" s="25">
        <v>31020.950000000012</v>
      </c>
      <c r="H35" s="25">
        <v>20918.43</v>
      </c>
      <c r="I35" s="27">
        <v>1436.454</v>
      </c>
      <c r="J35" s="26">
        <f>O35-SUM(B35:I35)</f>
        <v>2592.7803000000131</v>
      </c>
      <c r="L35" s="17"/>
      <c r="M35" s="10">
        <f t="shared" si="0"/>
        <v>221132.7</v>
      </c>
      <c r="O35" s="21">
        <v>221132.7</v>
      </c>
      <c r="Q35" t="s">
        <v>13</v>
      </c>
      <c r="R35" s="10">
        <f>O8*60%</f>
        <v>257941.97999999998</v>
      </c>
    </row>
    <row r="36" spans="1:18" x14ac:dyDescent="0.25">
      <c r="A36">
        <f t="shared" si="2"/>
        <v>2018</v>
      </c>
      <c r="B36" s="22">
        <v>2749.9830000000002</v>
      </c>
      <c r="C36" s="23">
        <v>4211.1840000000002</v>
      </c>
      <c r="D36" s="22">
        <v>3499.9259999999999</v>
      </c>
      <c r="E36" s="22">
        <v>113242.8</v>
      </c>
      <c r="F36" s="24">
        <v>38287.839999999997</v>
      </c>
      <c r="G36" s="25">
        <v>30300.36</v>
      </c>
      <c r="H36" s="25">
        <v>19958.47</v>
      </c>
      <c r="I36" s="27">
        <v>1447.838</v>
      </c>
      <c r="J36" s="26">
        <f>O36-SUM(B36:I36)</f>
        <v>2568.4990000000107</v>
      </c>
      <c r="L36" s="17"/>
      <c r="M36" s="10">
        <f>O36</f>
        <v>216266.9</v>
      </c>
      <c r="O36" s="21">
        <v>216266.9</v>
      </c>
      <c r="Q36" t="s">
        <v>14</v>
      </c>
      <c r="R36" s="10">
        <f>O36</f>
        <v>216266.9</v>
      </c>
    </row>
    <row r="37" spans="1:18" x14ac:dyDescent="0.25">
      <c r="A37">
        <f t="shared" si="2"/>
        <v>2019</v>
      </c>
      <c r="B37" s="3"/>
      <c r="C37" s="3"/>
      <c r="D37" s="3"/>
      <c r="E37" s="3"/>
      <c r="F37" s="4"/>
      <c r="G37" s="5"/>
      <c r="H37" s="5"/>
      <c r="I37" s="6"/>
      <c r="L37" s="8"/>
      <c r="M37" s="10">
        <f>M36*(1-R$38)</f>
        <v>236187.02842125346</v>
      </c>
      <c r="O37" s="7"/>
      <c r="Q37" t="s">
        <v>15</v>
      </c>
      <c r="R37">
        <v>2</v>
      </c>
    </row>
    <row r="38" spans="1:18" x14ac:dyDescent="0.25">
      <c r="A38">
        <f t="shared" si="2"/>
        <v>2020</v>
      </c>
      <c r="B38" s="3"/>
      <c r="C38" s="3"/>
      <c r="D38" s="3"/>
      <c r="E38" s="3"/>
      <c r="F38" s="4"/>
      <c r="G38" s="5"/>
      <c r="H38" s="5"/>
      <c r="I38" s="6"/>
      <c r="L38" s="8"/>
      <c r="M38" s="10">
        <f t="shared" ref="M38" si="8">M37*(1-R$38)</f>
        <v>257941.97999999995</v>
      </c>
      <c r="O38" s="7"/>
      <c r="Q38" t="s">
        <v>12</v>
      </c>
      <c r="R38">
        <f>1-EXP(LN(R35/R36)/R37)</f>
        <v>-9.2109002446761234E-2</v>
      </c>
    </row>
    <row r="39" spans="1:18" x14ac:dyDescent="0.25">
      <c r="A39">
        <f t="shared" si="2"/>
        <v>2021</v>
      </c>
      <c r="B39" s="3"/>
      <c r="C39" s="3"/>
      <c r="D39" s="3"/>
      <c r="E39" s="3"/>
      <c r="F39" s="4"/>
      <c r="G39" s="5"/>
      <c r="H39" s="5"/>
      <c r="I39" s="6"/>
      <c r="L39" s="8"/>
      <c r="M39" s="10">
        <f>M38*(1-R$48)</f>
        <v>245768.98539400831</v>
      </c>
      <c r="O39" s="7"/>
    </row>
    <row r="40" spans="1:18" x14ac:dyDescent="0.25">
      <c r="A40">
        <f t="shared" si="2"/>
        <v>2022</v>
      </c>
      <c r="B40" s="3"/>
      <c r="C40" s="3"/>
      <c r="D40" s="3"/>
      <c r="E40" s="3"/>
      <c r="F40" s="4"/>
      <c r="G40" s="5"/>
      <c r="H40" s="5"/>
      <c r="I40" s="6"/>
      <c r="L40" s="8"/>
      <c r="M40" s="10">
        <f t="shared" ref="M40:M48" si="9">M39*(1-R$48)</f>
        <v>234170.46803161039</v>
      </c>
      <c r="O40" s="7"/>
    </row>
    <row r="41" spans="1:18" x14ac:dyDescent="0.25">
      <c r="A41">
        <f t="shared" si="2"/>
        <v>2023</v>
      </c>
      <c r="B41" s="3"/>
      <c r="C41" s="3"/>
      <c r="D41" s="3"/>
      <c r="E41" s="3"/>
      <c r="F41" s="4"/>
      <c r="G41" s="5"/>
      <c r="H41" s="5"/>
      <c r="I41" s="6"/>
      <c r="L41" s="8"/>
      <c r="M41" s="10">
        <f t="shared" si="9"/>
        <v>223119.3167446763</v>
      </c>
      <c r="O41" s="7"/>
    </row>
    <row r="42" spans="1:18" x14ac:dyDescent="0.25">
      <c r="A42">
        <f t="shared" si="2"/>
        <v>2024</v>
      </c>
      <c r="B42" s="3"/>
      <c r="C42" s="3"/>
      <c r="D42" s="3"/>
      <c r="E42" s="3"/>
      <c r="F42" s="4"/>
      <c r="G42" s="5"/>
      <c r="H42" s="5"/>
      <c r="I42" s="6"/>
      <c r="L42" s="8"/>
      <c r="M42" s="10">
        <f t="shared" si="9"/>
        <v>212589.69981599535</v>
      </c>
      <c r="O42" s="7"/>
    </row>
    <row r="43" spans="1:18" x14ac:dyDescent="0.25">
      <c r="A43">
        <f t="shared" si="2"/>
        <v>2025</v>
      </c>
      <c r="B43" s="3"/>
      <c r="C43" s="3"/>
      <c r="D43" s="3"/>
      <c r="E43" s="3"/>
      <c r="F43" s="4"/>
      <c r="G43" s="5"/>
      <c r="H43" s="5"/>
      <c r="I43" s="6"/>
      <c r="L43" s="8"/>
      <c r="M43" s="10">
        <f t="shared" si="9"/>
        <v>202557.00459845265</v>
      </c>
      <c r="O43" s="7"/>
    </row>
    <row r="44" spans="1:18" x14ac:dyDescent="0.25">
      <c r="A44">
        <f t="shared" si="2"/>
        <v>2026</v>
      </c>
      <c r="B44" s="3"/>
      <c r="C44" s="3"/>
      <c r="D44" s="3"/>
      <c r="E44" s="3"/>
      <c r="F44" s="4"/>
      <c r="G44" s="5"/>
      <c r="H44" s="5"/>
      <c r="I44" s="6"/>
      <c r="L44" s="8"/>
      <c r="M44" s="10">
        <f t="shared" si="9"/>
        <v>192997.77998374362</v>
      </c>
      <c r="O44" s="7"/>
    </row>
    <row r="45" spans="1:18" x14ac:dyDescent="0.25">
      <c r="A45">
        <f t="shared" si="2"/>
        <v>2027</v>
      </c>
      <c r="B45" s="3"/>
      <c r="C45" s="3"/>
      <c r="D45" s="3"/>
      <c r="E45" s="3"/>
      <c r="F45" s="4"/>
      <c r="G45" s="5"/>
      <c r="H45" s="5"/>
      <c r="I45" s="6"/>
      <c r="L45" s="8"/>
      <c r="M45" s="10">
        <f t="shared" si="9"/>
        <v>183889.68158614865</v>
      </c>
      <c r="O45" s="7"/>
      <c r="Q45" t="s">
        <v>13</v>
      </c>
      <c r="R45" s="10">
        <f>O8*37%</f>
        <v>159064.22099999999</v>
      </c>
    </row>
    <row r="46" spans="1:18" x14ac:dyDescent="0.25">
      <c r="A46">
        <f t="shared" si="2"/>
        <v>2028</v>
      </c>
      <c r="B46" s="3"/>
      <c r="C46" s="3"/>
      <c r="D46" s="3"/>
      <c r="E46" s="3"/>
      <c r="F46" s="4"/>
      <c r="G46" s="5"/>
      <c r="H46" s="5"/>
      <c r="I46" s="6"/>
      <c r="L46" s="8"/>
      <c r="M46" s="10">
        <f t="shared" si="9"/>
        <v>175211.41951323711</v>
      </c>
      <c r="O46" s="7"/>
      <c r="Q46" t="s">
        <v>14</v>
      </c>
      <c r="R46" s="10">
        <f>R35</f>
        <v>257941.97999999998</v>
      </c>
    </row>
    <row r="47" spans="1:18" x14ac:dyDescent="0.25">
      <c r="A47">
        <f t="shared" si="2"/>
        <v>2029</v>
      </c>
      <c r="B47" s="3"/>
      <c r="C47" s="3"/>
      <c r="D47" s="3"/>
      <c r="E47" s="3"/>
      <c r="F47" s="4"/>
      <c r="G47" s="5"/>
      <c r="H47" s="5"/>
      <c r="I47" s="6"/>
      <c r="L47" s="8"/>
      <c r="M47" s="10">
        <f t="shared" si="9"/>
        <v>166942.70860141588</v>
      </c>
      <c r="O47" s="7"/>
      <c r="Q47" t="s">
        <v>15</v>
      </c>
      <c r="R47">
        <v>10</v>
      </c>
    </row>
    <row r="48" spans="1:18" x14ac:dyDescent="0.25">
      <c r="A48">
        <f t="shared" si="2"/>
        <v>2030</v>
      </c>
      <c r="B48" s="3"/>
      <c r="C48" s="3"/>
      <c r="D48" s="3"/>
      <c r="E48" s="3"/>
      <c r="F48" s="4"/>
      <c r="G48" s="5"/>
      <c r="H48" s="5"/>
      <c r="I48" s="6"/>
      <c r="L48" s="8"/>
      <c r="M48" s="10">
        <f t="shared" si="9"/>
        <v>159064.22099999999</v>
      </c>
      <c r="O48" s="7"/>
      <c r="Q48" t="s">
        <v>12</v>
      </c>
      <c r="R48">
        <f>1-EXP(LN(R45/R46)/R47)</f>
        <v>4.7192762519662868E-2</v>
      </c>
    </row>
    <row r="49" spans="1:18" x14ac:dyDescent="0.25">
      <c r="A49">
        <f t="shared" si="2"/>
        <v>2031</v>
      </c>
      <c r="B49" s="3"/>
      <c r="C49" s="3"/>
      <c r="D49" s="3"/>
      <c r="E49" s="3"/>
      <c r="F49" s="4"/>
      <c r="G49" s="5"/>
      <c r="H49" s="5"/>
      <c r="I49" s="6"/>
      <c r="L49" s="8"/>
      <c r="M49" s="10">
        <f t="shared" ref="M49:M58" si="10">M48*(1-R$58)</f>
        <v>152948.89065127372</v>
      </c>
      <c r="O49" s="7"/>
    </row>
    <row r="50" spans="1:18" x14ac:dyDescent="0.25">
      <c r="A50">
        <f t="shared" si="2"/>
        <v>2032</v>
      </c>
      <c r="B50" s="3"/>
      <c r="C50" s="3"/>
      <c r="D50" s="3"/>
      <c r="E50" s="3"/>
      <c r="F50" s="4"/>
      <c r="G50" s="5"/>
      <c r="H50" s="5"/>
      <c r="I50" s="6"/>
      <c r="L50" s="8"/>
      <c r="M50" s="10">
        <f t="shared" si="10"/>
        <v>147068.66826736156</v>
      </c>
      <c r="O50" s="7"/>
    </row>
    <row r="51" spans="1:18" x14ac:dyDescent="0.25">
      <c r="A51">
        <f t="shared" si="2"/>
        <v>2033</v>
      </c>
      <c r="B51" s="3"/>
      <c r="C51" s="3"/>
      <c r="D51" s="3"/>
      <c r="E51" s="3"/>
      <c r="F51" s="4"/>
      <c r="G51" s="5"/>
      <c r="H51" s="5"/>
      <c r="I51" s="6"/>
      <c r="L51" s="8"/>
      <c r="M51" s="10">
        <f t="shared" si="10"/>
        <v>141414.51496533048</v>
      </c>
      <c r="O51" s="7"/>
    </row>
    <row r="52" spans="1:18" x14ac:dyDescent="0.25">
      <c r="A52">
        <f t="shared" si="2"/>
        <v>2034</v>
      </c>
      <c r="B52" s="3"/>
      <c r="C52" s="3"/>
      <c r="D52" s="3"/>
      <c r="E52" s="3"/>
      <c r="F52" s="4"/>
      <c r="G52" s="5"/>
      <c r="H52" s="5"/>
      <c r="I52" s="6"/>
      <c r="L52" s="8"/>
      <c r="M52" s="10">
        <f t="shared" si="10"/>
        <v>135977.73936814643</v>
      </c>
      <c r="O52" s="7"/>
    </row>
    <row r="53" spans="1:18" x14ac:dyDescent="0.25">
      <c r="A53">
        <f t="shared" si="2"/>
        <v>2035</v>
      </c>
      <c r="B53" s="3"/>
      <c r="C53" s="3"/>
      <c r="D53" s="3"/>
      <c r="E53" s="3"/>
      <c r="F53" s="4"/>
      <c r="G53" s="5"/>
      <c r="H53" s="5"/>
      <c r="I53" s="6"/>
      <c r="L53" s="8"/>
      <c r="M53" s="10">
        <f t="shared" si="10"/>
        <v>130749.98424457772</v>
      </c>
      <c r="O53" s="7"/>
    </row>
    <row r="54" spans="1:18" x14ac:dyDescent="0.25">
      <c r="A54">
        <f t="shared" si="2"/>
        <v>2036</v>
      </c>
      <c r="B54" s="3"/>
      <c r="C54" s="3"/>
      <c r="D54" s="3"/>
      <c r="E54" s="3"/>
      <c r="F54" s="4"/>
      <c r="G54" s="5"/>
      <c r="H54" s="5"/>
      <c r="I54" s="6"/>
      <c r="L54" s="8"/>
      <c r="M54" s="10">
        <f t="shared" si="10"/>
        <v>125723.21366273615</v>
      </c>
      <c r="O54" s="7"/>
    </row>
    <row r="55" spans="1:18" x14ac:dyDescent="0.25">
      <c r="A55">
        <f t="shared" si="2"/>
        <v>2037</v>
      </c>
      <c r="B55" s="3"/>
      <c r="C55" s="3"/>
      <c r="D55" s="3"/>
      <c r="E55" s="3"/>
      <c r="F55" s="4"/>
      <c r="G55" s="5"/>
      <c r="H55" s="5"/>
      <c r="I55" s="6"/>
      <c r="L55" s="8"/>
      <c r="M55" s="10">
        <f t="shared" si="10"/>
        <v>120889.7006375089</v>
      </c>
      <c r="O55" s="7"/>
      <c r="Q55" t="s">
        <v>13</v>
      </c>
      <c r="R55" s="10">
        <f>O8*25%</f>
        <v>107475.825</v>
      </c>
    </row>
    <row r="56" spans="1:18" x14ac:dyDescent="0.25">
      <c r="A56">
        <f t="shared" si="2"/>
        <v>2038</v>
      </c>
      <c r="B56" s="3"/>
      <c r="C56" s="3"/>
      <c r="D56" s="3"/>
      <c r="E56" s="3"/>
      <c r="F56" s="4"/>
      <c r="G56" s="5"/>
      <c r="H56" s="5"/>
      <c r="I56" s="6"/>
      <c r="L56" s="8"/>
      <c r="M56" s="10">
        <f t="shared" si="10"/>
        <v>116242.01525289314</v>
      </c>
      <c r="O56" s="7"/>
      <c r="Q56" t="s">
        <v>14</v>
      </c>
      <c r="R56" s="10">
        <f>R45</f>
        <v>159064.22099999999</v>
      </c>
    </row>
    <row r="57" spans="1:18" x14ac:dyDescent="0.25">
      <c r="A57">
        <f t="shared" si="2"/>
        <v>2039</v>
      </c>
      <c r="B57" s="3"/>
      <c r="C57" s="3"/>
      <c r="D57" s="3"/>
      <c r="E57" s="3"/>
      <c r="F57" s="4"/>
      <c r="G57" s="5"/>
      <c r="H57" s="5"/>
      <c r="I57" s="6"/>
      <c r="L57" s="8"/>
      <c r="M57" s="10">
        <f t="shared" si="10"/>
        <v>111773.01324097546</v>
      </c>
      <c r="O57" s="7"/>
      <c r="Q57" t="s">
        <v>15</v>
      </c>
      <c r="R57">
        <v>10</v>
      </c>
    </row>
    <row r="58" spans="1:18" x14ac:dyDescent="0.25">
      <c r="A58">
        <f t="shared" si="2"/>
        <v>2040</v>
      </c>
      <c r="B58" s="3"/>
      <c r="C58" s="3"/>
      <c r="D58" s="3"/>
      <c r="E58" s="3"/>
      <c r="F58" s="4"/>
      <c r="G58" s="5"/>
      <c r="H58" s="5"/>
      <c r="I58" s="6"/>
      <c r="L58" s="8"/>
      <c r="M58" s="10">
        <f t="shared" si="10"/>
        <v>107475.82500000001</v>
      </c>
      <c r="O58" s="7"/>
      <c r="Q58" t="s">
        <v>12</v>
      </c>
      <c r="R58">
        <f>1-EXP(LN(R55/R56)/R57)</f>
        <v>3.8445668738579908E-2</v>
      </c>
    </row>
    <row r="59" spans="1:18" x14ac:dyDescent="0.25">
      <c r="A59">
        <f t="shared" si="2"/>
        <v>2041</v>
      </c>
      <c r="B59" s="3"/>
      <c r="C59" s="3"/>
      <c r="D59" s="3"/>
      <c r="E59" s="3"/>
      <c r="F59" s="4"/>
      <c r="G59" s="5"/>
      <c r="H59" s="5"/>
      <c r="I59" s="6"/>
      <c r="L59" s="8"/>
      <c r="M59" s="10">
        <f t="shared" ref="M59:M68" si="11">M58*(1-R$68)</f>
        <v>97037.82139568546</v>
      </c>
      <c r="O59" s="7"/>
    </row>
    <row r="60" spans="1:18" x14ac:dyDescent="0.25">
      <c r="A60">
        <f t="shared" si="2"/>
        <v>2042</v>
      </c>
      <c r="B60" s="3"/>
      <c r="C60" s="3"/>
      <c r="D60" s="3"/>
      <c r="E60" s="3"/>
      <c r="F60" s="4"/>
      <c r="G60" s="5"/>
      <c r="H60" s="5"/>
      <c r="I60" s="6"/>
      <c r="L60" s="8"/>
      <c r="M60" s="10">
        <f t="shared" si="11"/>
        <v>87613.551989211992</v>
      </c>
      <c r="O60" s="7"/>
    </row>
    <row r="61" spans="1:18" x14ac:dyDescent="0.25">
      <c r="A61">
        <f t="shared" si="2"/>
        <v>2043</v>
      </c>
      <c r="B61" s="3"/>
      <c r="C61" s="3"/>
      <c r="D61" s="3"/>
      <c r="E61" s="3"/>
      <c r="F61" s="4"/>
      <c r="G61" s="5"/>
      <c r="H61" s="5"/>
      <c r="I61" s="6"/>
      <c r="L61" s="8"/>
      <c r="M61" s="10">
        <f t="shared" si="11"/>
        <v>79104.563372932986</v>
      </c>
      <c r="O61" s="7"/>
    </row>
    <row r="62" spans="1:18" x14ac:dyDescent="0.25">
      <c r="A62">
        <f t="shared" si="2"/>
        <v>2044</v>
      </c>
      <c r="B62" s="3"/>
      <c r="C62" s="3"/>
      <c r="D62" s="3"/>
      <c r="E62" s="3"/>
      <c r="F62" s="4"/>
      <c r="G62" s="5"/>
      <c r="H62" s="5"/>
      <c r="I62" s="6"/>
      <c r="L62" s="8"/>
      <c r="M62" s="10">
        <f t="shared" si="11"/>
        <v>71421.963889705919</v>
      </c>
      <c r="O62" s="7"/>
    </row>
    <row r="63" spans="1:18" x14ac:dyDescent="0.25">
      <c r="A63">
        <f t="shared" si="2"/>
        <v>2045</v>
      </c>
      <c r="B63" s="3"/>
      <c r="C63" s="3"/>
      <c r="D63" s="3"/>
      <c r="E63" s="3"/>
      <c r="F63" s="4"/>
      <c r="G63" s="5"/>
      <c r="H63" s="5"/>
      <c r="I63" s="6"/>
      <c r="L63" s="8"/>
      <c r="M63" s="10">
        <f t="shared" si="11"/>
        <v>64485.495000000032</v>
      </c>
      <c r="O63" s="7"/>
    </row>
    <row r="64" spans="1:18" x14ac:dyDescent="0.25">
      <c r="A64">
        <f t="shared" si="2"/>
        <v>2046</v>
      </c>
      <c r="B64" s="3"/>
      <c r="C64" s="3"/>
      <c r="D64" s="3"/>
      <c r="E64" s="3"/>
      <c r="F64" s="4"/>
      <c r="G64" s="5"/>
      <c r="H64" s="5"/>
      <c r="I64" s="6"/>
      <c r="L64" s="8"/>
      <c r="M64" s="10">
        <f t="shared" si="11"/>
        <v>58222.692837411298</v>
      </c>
      <c r="O64" s="7"/>
    </row>
    <row r="65" spans="1:18" x14ac:dyDescent="0.25">
      <c r="A65">
        <f t="shared" si="2"/>
        <v>2047</v>
      </c>
      <c r="B65" s="3"/>
      <c r="C65" s="3"/>
      <c r="D65" s="3"/>
      <c r="E65" s="3"/>
      <c r="F65" s="4"/>
      <c r="G65" s="5"/>
      <c r="H65" s="5"/>
      <c r="I65" s="6"/>
      <c r="L65" s="8"/>
      <c r="M65" s="10">
        <f t="shared" si="11"/>
        <v>52568.131193527217</v>
      </c>
      <c r="O65" s="7"/>
      <c r="Q65" t="s">
        <v>13</v>
      </c>
      <c r="R65" s="10">
        <f>O8*15%</f>
        <v>64485.494999999995</v>
      </c>
    </row>
    <row r="66" spans="1:18" x14ac:dyDescent="0.25">
      <c r="A66">
        <f t="shared" si="2"/>
        <v>2048</v>
      </c>
      <c r="B66" s="3"/>
      <c r="C66" s="3"/>
      <c r="D66" s="3"/>
      <c r="E66" s="3"/>
      <c r="F66" s="4"/>
      <c r="G66" s="5"/>
      <c r="H66" s="5"/>
      <c r="I66" s="6"/>
      <c r="L66" s="8"/>
      <c r="M66" s="10">
        <f t="shared" si="11"/>
        <v>47462.738023759812</v>
      </c>
      <c r="O66" s="7"/>
      <c r="Q66" t="s">
        <v>14</v>
      </c>
      <c r="R66" s="10">
        <f>R55</f>
        <v>107475.825</v>
      </c>
    </row>
    <row r="67" spans="1:18" x14ac:dyDescent="0.25">
      <c r="A67">
        <f t="shared" si="2"/>
        <v>2049</v>
      </c>
      <c r="B67" s="3"/>
      <c r="C67" s="3"/>
      <c r="D67" s="3"/>
      <c r="E67" s="3"/>
      <c r="F67" s="4"/>
      <c r="G67" s="5"/>
      <c r="H67" s="5"/>
      <c r="I67" s="6"/>
      <c r="L67" s="8"/>
      <c r="M67" s="10">
        <f t="shared" si="11"/>
        <v>42853.178333823569</v>
      </c>
      <c r="O67" s="7"/>
      <c r="Q67" t="s">
        <v>15</v>
      </c>
      <c r="R67">
        <v>5</v>
      </c>
    </row>
    <row r="68" spans="1:18" x14ac:dyDescent="0.25">
      <c r="A68">
        <f t="shared" si="2"/>
        <v>2050</v>
      </c>
      <c r="B68" s="3"/>
      <c r="C68" s="3"/>
      <c r="D68" s="3"/>
      <c r="E68" s="3"/>
      <c r="F68" s="4"/>
      <c r="G68" s="5"/>
      <c r="H68" s="5"/>
      <c r="I68" s="6"/>
      <c r="L68" s="8"/>
      <c r="M68" s="10">
        <f t="shared" si="11"/>
        <v>38691.297000000035</v>
      </c>
      <c r="O68" s="7"/>
      <c r="Q68" t="s">
        <v>12</v>
      </c>
      <c r="R68">
        <f>1-EXP(LN(R65/R66)/R67)</f>
        <v>9.711954855256566E-2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EU27</vt:lpstr>
      <vt:lpstr>Sweden</vt:lpstr>
      <vt:lpstr>Nyköping Raw Data</vt:lpstr>
      <vt:lpstr>Nyköping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Östman</dc:creator>
  <cp:lastModifiedBy>Anders Östman</cp:lastModifiedBy>
  <dcterms:created xsi:type="dcterms:W3CDTF">2020-10-08T12:38:59Z</dcterms:created>
  <dcterms:modified xsi:type="dcterms:W3CDTF">2020-10-29T18:26:52Z</dcterms:modified>
</cp:coreProperties>
</file>