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ernest_chuku_utas_edu_au/Documents/PhD/Thesis/Thesis-Write-Up/Chapter 1/Manuscript/2.Submitted-NatureFood/Data and Codes/IATI-Index/"/>
    </mc:Choice>
  </mc:AlternateContent>
  <xr:revisionPtr revIDLastSave="2" documentId="8_{F06AD8A0-6190-2B4D-BA6F-BF525746F5EE}" xr6:coauthVersionLast="47" xr6:coauthVersionMax="47" xr10:uidLastSave="{DA2E2F30-6089-3445-9471-0EC9DCBA394D}"/>
  <bookViews>
    <workbookView xWindow="33600" yWindow="0" windowWidth="38400" windowHeight="21600" xr2:uid="{54BA410B-D734-C041-AABF-3D7F6A46DC8D}"/>
  </bookViews>
  <sheets>
    <sheet name="IATI Index" sheetId="3" r:id="rId1"/>
  </sheets>
  <externalReferences>
    <externalReference r:id="rId2"/>
  </externalReferences>
  <definedNames>
    <definedName name="_xlchart.v1.0" hidden="1">'IATI Index'!$A$2:$A$33</definedName>
    <definedName name="_xlchart.v1.1" hidden="1">'IATI Index'!$I$1</definedName>
    <definedName name="_xlchart.v1.10" hidden="1">'IATI Index'!$F$2:$F$33</definedName>
    <definedName name="_xlchart.v1.11" hidden="1">'IATI Index'!$G$1</definedName>
    <definedName name="_xlchart.v1.12" hidden="1">'IATI Index'!$G$2:$G$33</definedName>
    <definedName name="_xlchart.v1.13" hidden="1">'IATI Index'!$A$2:$A$33</definedName>
    <definedName name="_xlchart.v1.14" hidden="1">'IATI Index'!$F$1</definedName>
    <definedName name="_xlchart.v1.15" hidden="1">'IATI Index'!$F$2:$F$33</definedName>
    <definedName name="_xlchart.v1.16" hidden="1">'IATI Index'!$G$1</definedName>
    <definedName name="_xlchart.v1.17" hidden="1">'IATI Index'!$G$2:$G$33</definedName>
    <definedName name="_xlchart.v1.2" hidden="1">'IATI Index'!$I$2:$I$33</definedName>
    <definedName name="_xlchart.v1.3" hidden="1">'IATI Index'!$A$2:$A$33</definedName>
    <definedName name="_xlchart.v1.4" hidden="1">'IATI Index'!$F$1</definedName>
    <definedName name="_xlchart.v1.5" hidden="1">'IATI Index'!$F$2:$F$33</definedName>
    <definedName name="_xlchart.v1.6" hidden="1">'IATI Index'!$G$1</definedName>
    <definedName name="_xlchart.v1.7" hidden="1">'IATI Index'!$G$2:$G$33</definedName>
    <definedName name="_xlchart.v1.8" hidden="1">'IATI Index'!$A$2:$A$33</definedName>
    <definedName name="_xlchart.v1.9" hidden="1">'IATI Index'!$F$1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3" l="1"/>
  <c r="C33" i="3"/>
  <c r="H32" i="3"/>
  <c r="C32" i="3"/>
  <c r="H31" i="3"/>
  <c r="C31" i="3"/>
  <c r="H30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H20" i="3"/>
  <c r="C20" i="3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G5" i="3"/>
  <c r="H5" i="3" s="1"/>
  <c r="C5" i="3"/>
  <c r="G4" i="3"/>
  <c r="H4" i="3" s="1"/>
  <c r="C4" i="3"/>
  <c r="G3" i="3"/>
  <c r="H3" i="3" s="1"/>
  <c r="C3" i="3"/>
  <c r="G2" i="3"/>
  <c r="H2" i="3" s="1"/>
  <c r="C2" i="3"/>
  <c r="D29" i="3" l="1"/>
  <c r="E29" i="3" s="1"/>
  <c r="F29" i="3" s="1"/>
  <c r="I29" i="3" s="1"/>
  <c r="D4" i="3"/>
  <c r="E4" i="3" s="1"/>
  <c r="F4" i="3" s="1"/>
  <c r="I4" i="3" s="1"/>
  <c r="D17" i="3"/>
  <c r="E17" i="3" s="1"/>
  <c r="F17" i="3" s="1"/>
  <c r="I17" i="3" s="1"/>
  <c r="D32" i="3"/>
  <c r="E32" i="3" s="1"/>
  <c r="F32" i="3" s="1"/>
  <c r="I32" i="3" s="1"/>
  <c r="D14" i="3"/>
  <c r="E14" i="3" s="1"/>
  <c r="F14" i="3" s="1"/>
  <c r="I14" i="3" s="1"/>
  <c r="D26" i="3"/>
  <c r="E26" i="3" s="1"/>
  <c r="F26" i="3" s="1"/>
  <c r="I26" i="3" s="1"/>
  <c r="D15" i="3"/>
  <c r="E15" i="3" s="1"/>
  <c r="F15" i="3" s="1"/>
  <c r="I15" i="3" s="1"/>
  <c r="D11" i="3"/>
  <c r="E11" i="3" s="1"/>
  <c r="F11" i="3" s="1"/>
  <c r="I11" i="3" s="1"/>
  <c r="D3" i="3"/>
  <c r="E3" i="3" s="1"/>
  <c r="F3" i="3" s="1"/>
  <c r="I3" i="3" s="1"/>
  <c r="D23" i="3"/>
  <c r="E23" i="3" s="1"/>
  <c r="F23" i="3" s="1"/>
  <c r="I23" i="3" s="1"/>
  <c r="D2" i="3"/>
  <c r="E2" i="3" s="1"/>
  <c r="F2" i="3" s="1"/>
  <c r="I2" i="3" s="1"/>
  <c r="D33" i="3"/>
  <c r="E33" i="3" s="1"/>
  <c r="F33" i="3" s="1"/>
  <c r="I33" i="3" s="1"/>
  <c r="D9" i="3"/>
  <c r="E9" i="3" s="1"/>
  <c r="F9" i="3" s="1"/>
  <c r="I9" i="3" s="1"/>
  <c r="D16" i="3"/>
  <c r="E16" i="3" s="1"/>
  <c r="F16" i="3" s="1"/>
  <c r="I16" i="3" s="1"/>
  <c r="D21" i="3"/>
  <c r="E21" i="3" s="1"/>
  <c r="F21" i="3" s="1"/>
  <c r="I21" i="3" s="1"/>
  <c r="D28" i="3"/>
  <c r="E28" i="3" s="1"/>
  <c r="F28" i="3" s="1"/>
  <c r="I28" i="3" s="1"/>
  <c r="D8" i="3"/>
  <c r="E8" i="3" s="1"/>
  <c r="F8" i="3" s="1"/>
  <c r="I8" i="3" s="1"/>
  <c r="D7" i="3"/>
  <c r="E7" i="3" s="1"/>
  <c r="F7" i="3" s="1"/>
  <c r="I7" i="3" s="1"/>
  <c r="D25" i="3"/>
  <c r="E25" i="3" s="1"/>
  <c r="F25" i="3" s="1"/>
  <c r="I25" i="3" s="1"/>
  <c r="D6" i="3"/>
  <c r="E6" i="3" s="1"/>
  <c r="F6" i="3" s="1"/>
  <c r="I6" i="3" s="1"/>
  <c r="D12" i="3"/>
  <c r="E12" i="3" s="1"/>
  <c r="F12" i="3" s="1"/>
  <c r="I12" i="3" s="1"/>
  <c r="D18" i="3"/>
  <c r="E18" i="3" s="1"/>
  <c r="F18" i="3" s="1"/>
  <c r="I18" i="3" s="1"/>
  <c r="D24" i="3"/>
  <c r="E24" i="3" s="1"/>
  <c r="F24" i="3" s="1"/>
  <c r="I24" i="3" s="1"/>
  <c r="D30" i="3"/>
  <c r="E30" i="3" s="1"/>
  <c r="F30" i="3" s="1"/>
  <c r="I30" i="3" s="1"/>
  <c r="D27" i="3"/>
  <c r="E27" i="3" s="1"/>
  <c r="F27" i="3" s="1"/>
  <c r="I27" i="3" s="1"/>
  <c r="D20" i="3"/>
  <c r="E20" i="3" s="1"/>
  <c r="F20" i="3" s="1"/>
  <c r="I20" i="3" s="1"/>
  <c r="D31" i="3"/>
  <c r="E31" i="3" s="1"/>
  <c r="F31" i="3" s="1"/>
  <c r="I31" i="3" s="1"/>
  <c r="D5" i="3"/>
  <c r="E5" i="3" s="1"/>
  <c r="F5" i="3" s="1"/>
  <c r="I5" i="3" s="1"/>
  <c r="D10" i="3"/>
  <c r="E10" i="3" s="1"/>
  <c r="F10" i="3" s="1"/>
  <c r="I10" i="3" s="1"/>
  <c r="D22" i="3"/>
  <c r="E22" i="3" s="1"/>
  <c r="F22" i="3" s="1"/>
  <c r="I22" i="3" s="1"/>
  <c r="D13" i="3"/>
  <c r="E13" i="3" s="1"/>
  <c r="F13" i="3" s="1"/>
  <c r="I13" i="3" s="1"/>
  <c r="D19" i="3"/>
  <c r="E19" i="3" s="1"/>
  <c r="F19" i="3" s="1"/>
  <c r="I19" i="3" s="1"/>
</calcChain>
</file>

<file path=xl/sharedStrings.xml><?xml version="1.0" encoding="utf-8"?>
<sst xmlns="http://schemas.openxmlformats.org/spreadsheetml/2006/main" count="41" uniqueCount="41">
  <si>
    <t>**Schell closure</t>
  </si>
  <si>
    <t>**Shell brittleness/chalkiness</t>
  </si>
  <si>
    <t>**Shell hardness</t>
  </si>
  <si>
    <t>**Shell thickness</t>
  </si>
  <si>
    <t>1_Disease resistance</t>
  </si>
  <si>
    <t>1_Fast growth</t>
  </si>
  <si>
    <t>1_High survival</t>
  </si>
  <si>
    <t>1_Robustness in handling</t>
  </si>
  <si>
    <t>1_Temperature tolerance</t>
  </si>
  <si>
    <t>1_Uniform growth</t>
  </si>
  <si>
    <t>2_Brittleness/chalkiness</t>
  </si>
  <si>
    <t>2_Colour of the meat or shell</t>
  </si>
  <si>
    <t>2_Condition index</t>
  </si>
  <si>
    <t>2_Cup depth</t>
  </si>
  <si>
    <t>2_Meat condition</t>
  </si>
  <si>
    <t>2_Meat size</t>
  </si>
  <si>
    <t>2_Roundness</t>
  </si>
  <si>
    <t>2_Shell hardness</t>
  </si>
  <si>
    <t>2_Size</t>
  </si>
  <si>
    <t>2_Smell</t>
  </si>
  <si>
    <t>2_Taste</t>
  </si>
  <si>
    <t>2_Tenderness</t>
  </si>
  <si>
    <t>2_Texture</t>
  </si>
  <si>
    <t>2_Uniform shape</t>
  </si>
  <si>
    <t>3_Dark</t>
  </si>
  <si>
    <t>3_Golden</t>
  </si>
  <si>
    <t>3_Light</t>
  </si>
  <si>
    <t>3_Striped</t>
  </si>
  <si>
    <t>4_Shape A</t>
  </si>
  <si>
    <t>4_Shape B</t>
  </si>
  <si>
    <t>4_Shape C</t>
  </si>
  <si>
    <t>4_Shape D</t>
  </si>
  <si>
    <t>Trait</t>
  </si>
  <si>
    <t>IAI index</t>
  </si>
  <si>
    <t>O.param</t>
  </si>
  <si>
    <t>O.param.adj</t>
  </si>
  <si>
    <t>param</t>
  </si>
  <si>
    <t>k</t>
  </si>
  <si>
    <t>Abs(k)</t>
  </si>
  <si>
    <t>paraSUM</t>
  </si>
  <si>
    <t>paraAVG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</si>
</sst>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5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62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Adjusted trait importance &amp; Inter-industry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'IATI Index'!$F$1</c:f>
              <c:strCache>
                <c:ptCount val="1"/>
                <c:pt idx="0">
                  <c:v>O.param.adj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'IATI Index'!$A$2:$A$33</c:f>
              <c:strCache>
                <c:ptCount val="32"/>
                <c:pt idx="0">
                  <c:v>**Schell closure</c:v>
                </c:pt>
                <c:pt idx="1">
                  <c:v>**Shell brittleness/chalkiness</c:v>
                </c:pt>
                <c:pt idx="2">
                  <c:v>**Shell hardness</c:v>
                </c:pt>
                <c:pt idx="3">
                  <c:v>**Shell thickness</c:v>
                </c:pt>
                <c:pt idx="4">
                  <c:v>1_Disease resistance</c:v>
                </c:pt>
                <c:pt idx="5">
                  <c:v>1_Fast growth</c:v>
                </c:pt>
                <c:pt idx="6">
                  <c:v>1_High survival</c:v>
                </c:pt>
                <c:pt idx="7">
                  <c:v>1_Robustness in handling</c:v>
                </c:pt>
                <c:pt idx="8">
                  <c:v>1_Temperature tolerance</c:v>
                </c:pt>
                <c:pt idx="9">
                  <c:v>1_Uniform growth</c:v>
                </c:pt>
                <c:pt idx="10">
                  <c:v>2_Brittleness/chalkiness</c:v>
                </c:pt>
                <c:pt idx="11">
                  <c:v>2_Colour of the meat or shell</c:v>
                </c:pt>
                <c:pt idx="12">
                  <c:v>2_Condition index</c:v>
                </c:pt>
                <c:pt idx="13">
                  <c:v>2_Cup depth</c:v>
                </c:pt>
                <c:pt idx="14">
                  <c:v>2_Meat condition</c:v>
                </c:pt>
                <c:pt idx="15">
                  <c:v>2_Meat size</c:v>
                </c:pt>
                <c:pt idx="16">
                  <c:v>2_Roundness</c:v>
                </c:pt>
                <c:pt idx="17">
                  <c:v>2_Shell hardness</c:v>
                </c:pt>
                <c:pt idx="18">
                  <c:v>2_Size</c:v>
                </c:pt>
                <c:pt idx="19">
                  <c:v>2_Smell</c:v>
                </c:pt>
                <c:pt idx="20">
                  <c:v>2_Taste</c:v>
                </c:pt>
                <c:pt idx="21">
                  <c:v>2_Tenderness</c:v>
                </c:pt>
                <c:pt idx="22">
                  <c:v>2_Texture</c:v>
                </c:pt>
                <c:pt idx="23">
                  <c:v>2_Uniform shape</c:v>
                </c:pt>
                <c:pt idx="24">
                  <c:v>3_Dark</c:v>
                </c:pt>
                <c:pt idx="25">
                  <c:v>3_Golden</c:v>
                </c:pt>
                <c:pt idx="26">
                  <c:v>3_Light</c:v>
                </c:pt>
                <c:pt idx="27">
                  <c:v>3_Striped</c:v>
                </c:pt>
                <c:pt idx="28">
                  <c:v>4_Shape A</c:v>
                </c:pt>
                <c:pt idx="29">
                  <c:v>4_Shape B</c:v>
                </c:pt>
                <c:pt idx="30">
                  <c:v>4_Shape C</c:v>
                </c:pt>
                <c:pt idx="31">
                  <c:v>4_Shape D</c:v>
                </c:pt>
              </c:strCache>
            </c:strRef>
          </c:cat>
          <c:val>
            <c:numRef>
              <c:f>'IATI Index'!$F$2:$F$33</c:f>
              <c:numCache>
                <c:formatCode>0.000</c:formatCode>
                <c:ptCount val="32"/>
                <c:pt idx="0">
                  <c:v>-0.50980166663711968</c:v>
                </c:pt>
                <c:pt idx="1">
                  <c:v>0.31207965398144299</c:v>
                </c:pt>
                <c:pt idx="2">
                  <c:v>1.3550378053619716</c:v>
                </c:pt>
                <c:pt idx="3">
                  <c:v>-1.0010908411395125</c:v>
                </c:pt>
                <c:pt idx="4">
                  <c:v>0.91179260052573019</c:v>
                </c:pt>
                <c:pt idx="5">
                  <c:v>-0.53737956399762299</c:v>
                </c:pt>
                <c:pt idx="6">
                  <c:v>2.1267383074756414</c:v>
                </c:pt>
                <c:pt idx="7">
                  <c:v>-0.32969606336093138</c:v>
                </c:pt>
                <c:pt idx="8">
                  <c:v>-0.67886857968930958</c:v>
                </c:pt>
                <c:pt idx="9">
                  <c:v>0.67991885872647573</c:v>
                </c:pt>
                <c:pt idx="10">
                  <c:v>-0.47297566961980064</c:v>
                </c:pt>
                <c:pt idx="11">
                  <c:v>-5.6253196264479666E-2</c:v>
                </c:pt>
                <c:pt idx="12">
                  <c:v>0.21770652440105787</c:v>
                </c:pt>
                <c:pt idx="13">
                  <c:v>-0.3901524521141797</c:v>
                </c:pt>
                <c:pt idx="14">
                  <c:v>2.8511826351102898</c:v>
                </c:pt>
                <c:pt idx="15">
                  <c:v>0.38177912229770961</c:v>
                </c:pt>
                <c:pt idx="16">
                  <c:v>-0.675859497928466</c:v>
                </c:pt>
                <c:pt idx="17">
                  <c:v>-9.1392076808056721E-2</c:v>
                </c:pt>
                <c:pt idx="18">
                  <c:v>0.16835359187354904</c:v>
                </c:pt>
                <c:pt idx="19">
                  <c:v>-6.5446654054385212E-2</c:v>
                </c:pt>
                <c:pt idx="20">
                  <c:v>-0.11828538424770496</c:v>
                </c:pt>
                <c:pt idx="21">
                  <c:v>-0.70424540713793782</c:v>
                </c:pt>
                <c:pt idx="22">
                  <c:v>-0.42848446161065534</c:v>
                </c:pt>
                <c:pt idx="23">
                  <c:v>-0.18049127838971279</c:v>
                </c:pt>
                <c:pt idx="24">
                  <c:v>2.2372317025737742</c:v>
                </c:pt>
                <c:pt idx="25">
                  <c:v>-1.3198110588176148</c:v>
                </c:pt>
                <c:pt idx="26">
                  <c:v>-1.0883970466887372</c:v>
                </c:pt>
                <c:pt idx="27">
                  <c:v>0.56408311787594423</c:v>
                </c:pt>
                <c:pt idx="28">
                  <c:v>0.43713344977099533</c:v>
                </c:pt>
                <c:pt idx="29">
                  <c:v>2.8335823186958438</c:v>
                </c:pt>
                <c:pt idx="30">
                  <c:v>1.181675429333843</c:v>
                </c:pt>
                <c:pt idx="31">
                  <c:v>-0.91680294215265445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CE4C-BE86-BC9B01BD5CA7}"/>
            </c:ext>
          </c:extLst>
        </c:ser>
        <c:ser>
          <c:idx val="1"/>
          <c:order val="1"/>
          <c:tx>
            <c:strRef>
              <c:f>'IATI Index'!$G$1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'IATI Index'!$A$2:$A$33</c:f>
              <c:strCache>
                <c:ptCount val="32"/>
                <c:pt idx="0">
                  <c:v>**Schell closure</c:v>
                </c:pt>
                <c:pt idx="1">
                  <c:v>**Shell brittleness/chalkiness</c:v>
                </c:pt>
                <c:pt idx="2">
                  <c:v>**Shell hardness</c:v>
                </c:pt>
                <c:pt idx="3">
                  <c:v>**Shell thickness</c:v>
                </c:pt>
                <c:pt idx="4">
                  <c:v>1_Disease resistance</c:v>
                </c:pt>
                <c:pt idx="5">
                  <c:v>1_Fast growth</c:v>
                </c:pt>
                <c:pt idx="6">
                  <c:v>1_High survival</c:v>
                </c:pt>
                <c:pt idx="7">
                  <c:v>1_Robustness in handling</c:v>
                </c:pt>
                <c:pt idx="8">
                  <c:v>1_Temperature tolerance</c:v>
                </c:pt>
                <c:pt idx="9">
                  <c:v>1_Uniform growth</c:v>
                </c:pt>
                <c:pt idx="10">
                  <c:v>2_Brittleness/chalkiness</c:v>
                </c:pt>
                <c:pt idx="11">
                  <c:v>2_Colour of the meat or shell</c:v>
                </c:pt>
                <c:pt idx="12">
                  <c:v>2_Condition index</c:v>
                </c:pt>
                <c:pt idx="13">
                  <c:v>2_Cup depth</c:v>
                </c:pt>
                <c:pt idx="14">
                  <c:v>2_Meat condition</c:v>
                </c:pt>
                <c:pt idx="15">
                  <c:v>2_Meat size</c:v>
                </c:pt>
                <c:pt idx="16">
                  <c:v>2_Roundness</c:v>
                </c:pt>
                <c:pt idx="17">
                  <c:v>2_Shell hardness</c:v>
                </c:pt>
                <c:pt idx="18">
                  <c:v>2_Size</c:v>
                </c:pt>
                <c:pt idx="19">
                  <c:v>2_Smell</c:v>
                </c:pt>
                <c:pt idx="20">
                  <c:v>2_Taste</c:v>
                </c:pt>
                <c:pt idx="21">
                  <c:v>2_Tenderness</c:v>
                </c:pt>
                <c:pt idx="22">
                  <c:v>2_Texture</c:v>
                </c:pt>
                <c:pt idx="23">
                  <c:v>2_Uniform shape</c:v>
                </c:pt>
                <c:pt idx="24">
                  <c:v>3_Dark</c:v>
                </c:pt>
                <c:pt idx="25">
                  <c:v>3_Golden</c:v>
                </c:pt>
                <c:pt idx="26">
                  <c:v>3_Light</c:v>
                </c:pt>
                <c:pt idx="27">
                  <c:v>3_Striped</c:v>
                </c:pt>
                <c:pt idx="28">
                  <c:v>4_Shape A</c:v>
                </c:pt>
                <c:pt idx="29">
                  <c:v>4_Shape B</c:v>
                </c:pt>
                <c:pt idx="30">
                  <c:v>4_Shape C</c:v>
                </c:pt>
                <c:pt idx="31">
                  <c:v>4_Shape D</c:v>
                </c:pt>
              </c:strCache>
            </c:strRef>
          </c:cat>
          <c:val>
            <c:numRef>
              <c:f>'IATI Index'!$G$2:$G$33</c:f>
              <c:numCache>
                <c:formatCode>0.000</c:formatCode>
                <c:ptCount val="32"/>
                <c:pt idx="0">
                  <c:v>4.2666666666666651E-2</c:v>
                </c:pt>
                <c:pt idx="1">
                  <c:v>4.2666666666666651E-2</c:v>
                </c:pt>
                <c:pt idx="2">
                  <c:v>4.2666666666666651E-2</c:v>
                </c:pt>
                <c:pt idx="3">
                  <c:v>4.2666666666666651E-2</c:v>
                </c:pt>
                <c:pt idx="4">
                  <c:v>-0.2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-0.2</c:v>
                </c:pt>
                <c:pt idx="10">
                  <c:v>-7.6999999999999999E-2</c:v>
                </c:pt>
                <c:pt idx="11">
                  <c:v>-7.6999999999999999E-2</c:v>
                </c:pt>
                <c:pt idx="12">
                  <c:v>-7.6999999999999999E-2</c:v>
                </c:pt>
                <c:pt idx="13">
                  <c:v>0.28199999999999997</c:v>
                </c:pt>
                <c:pt idx="14">
                  <c:v>0.28199999999999997</c:v>
                </c:pt>
                <c:pt idx="15">
                  <c:v>-7.6999999999999999E-2</c:v>
                </c:pt>
                <c:pt idx="16">
                  <c:v>-7.6999999999999999E-2</c:v>
                </c:pt>
                <c:pt idx="17">
                  <c:v>-7.6999999999999999E-2</c:v>
                </c:pt>
                <c:pt idx="18">
                  <c:v>-7.6999999999999999E-2</c:v>
                </c:pt>
                <c:pt idx="19">
                  <c:v>-7.6999999999999999E-2</c:v>
                </c:pt>
                <c:pt idx="20">
                  <c:v>-7.6999999999999999E-2</c:v>
                </c:pt>
                <c:pt idx="21">
                  <c:v>0.28199999999999997</c:v>
                </c:pt>
                <c:pt idx="22">
                  <c:v>0.28199999999999997</c:v>
                </c:pt>
                <c:pt idx="23">
                  <c:v>-7.6999999999999999E-2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0.111</c:v>
                </c:pt>
                <c:pt idx="28">
                  <c:v>0.111</c:v>
                </c:pt>
                <c:pt idx="29">
                  <c:v>0.111</c:v>
                </c:pt>
                <c:pt idx="30">
                  <c:v>-0.33300000000000002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E-CE4C-BE86-BC9B01BD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09727120"/>
        <c:axId val="1009725648"/>
      </c:barChart>
      <c:catAx>
        <c:axId val="100972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25648"/>
        <c:crosses val="autoZero"/>
        <c:auto val="1"/>
        <c:lblAlgn val="ctr"/>
        <c:lblOffset val="100"/>
        <c:noMultiLvlLbl val="0"/>
      </c:catAx>
      <c:valAx>
        <c:axId val="10097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Industry-Acclaimed Trait Importance (IATI) 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GB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Industry-Acclaimed Trait Importance (IATI) Index</a:t>
          </a:r>
        </a:p>
      </cx:txPr>
    </cx:title>
    <cx:plotArea>
      <cx:plotAreaRegion>
        <cx:series layoutId="clusteredColumn" uniqueId="{70A97378-857E-9847-9ADF-305FB96ABE77}">
          <cx:tx>
            <cx:txData>
              <cx:f>_xlchart.v1.1</cx:f>
              <cx:v>IAI index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DC5389C-345A-C447-AB6F-C709D258B659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417689</xdr:colOff>
      <xdr:row>2</xdr:row>
      <xdr:rowOff>74084</xdr:rowOff>
    </xdr:from>
    <xdr:to>
      <xdr:col>28</xdr:col>
      <xdr:colOff>635000</xdr:colOff>
      <xdr:row>31</xdr:row>
      <xdr:rowOff>183445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C9671E-2803-8A24-59D5-36691229E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7589" y="480484"/>
              <a:ext cx="6821311" cy="60021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451554</xdr:colOff>
      <xdr:row>0</xdr:row>
      <xdr:rowOff>141110</xdr:rowOff>
    </xdr:from>
    <xdr:to>
      <xdr:col>19</xdr:col>
      <xdr:colOff>818442</xdr:colOff>
      <xdr:row>37</xdr:row>
      <xdr:rowOff>183443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CEEAF-C821-C2F5-6389-C1989FC3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0.24191</cdr:x>
      <cdr:y>0.81475</cdr:y>
    </cdr:from>
    <cdr:to>
      <cdr:x>0.96591</cdr:x>
      <cdr:y>0.91739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A89FCA7-FD18-074F-2050-C0D60B7A6D39}"/>
            </a:ext>
          </a:extLst>
        </cdr:cNvPr>
        <cdr:cNvSpPr/>
      </cdr:nvSpPr>
      <cdr:spPr>
        <a:xfrm xmlns:a="http://schemas.openxmlformats.org/drawingml/2006/main">
          <a:off x="2102824" y="5989944"/>
          <a:ext cx="6293288" cy="75462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0.24191</cdr:x>
      <cdr:y>0.06641</cdr:y>
    </cdr:from>
    <cdr:to>
      <cdr:x>0.96591</cdr:x>
      <cdr:y>0.16905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DC2403F-D24B-0DA0-C612-D1118F6E1A20}"/>
            </a:ext>
          </a:extLst>
        </cdr:cNvPr>
        <cdr:cNvSpPr/>
      </cdr:nvSpPr>
      <cdr:spPr>
        <a:xfrm xmlns:a="http://schemas.openxmlformats.org/drawingml/2006/main">
          <a:off x="2102824" y="488245"/>
          <a:ext cx="6293288" cy="75462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0.24029</cdr:x>
      <cdr:y>0.28548</cdr:y>
    </cdr:from>
    <cdr:to>
      <cdr:x>0.96429</cdr:x>
      <cdr:y>0.65852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C05DA8A4-7499-DAC8-94A9-D76BC4BBF017}"/>
            </a:ext>
          </a:extLst>
        </cdr:cNvPr>
        <cdr:cNvSpPr/>
      </cdr:nvSpPr>
      <cdr:spPr>
        <a:xfrm xmlns:a="http://schemas.openxmlformats.org/drawingml/2006/main">
          <a:off x="2088713" y="2098786"/>
          <a:ext cx="6293288" cy="27425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tasmania-my.sharepoint.com/personal/ernest_chuku_utas_edu_au/Documents/PhD/Thesis/Thesis-Write-Up/Chapter%201/Data%20analysis/Synthesis-Analysis.xlsx" TargetMode="External"/><Relationship Id="rId1" Type="http://schemas.openxmlformats.org/officeDocument/2006/relationships/externalLinkPath" Target="/personal/ernest_chuku_utas_edu_au/Documents/PhD/Thesis/Thesis-Write-Up/Chapter%201/Data%20analysis/Synthesis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ape"/>
      <sheetName val="Colour"/>
      <sheetName val="Mk_Traits"/>
      <sheetName val="Pd_Trait"/>
      <sheetName val="Sheet4"/>
      <sheetName val="Notes on shell kapp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4.2666666666666651E-2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7434-F5C2-8B48-9E0A-2AB4CC6CDD0B}">
  <dimension ref="A1:I34"/>
  <sheetViews>
    <sheetView showGridLines="0" tabSelected="1" zoomScale="90" zoomScaleNormal="90" workbookViewId="0">
      <selection activeCell="G44" sqref="G44"/>
    </sheetView>
  </sheetViews>
  <sheetFormatPr baseColWidth="10" defaultRowHeight="16" x14ac:dyDescent="0.2"/>
  <cols>
    <col min="1" max="1" width="25.83203125" bestFit="1" customWidth="1"/>
    <col min="3" max="3" width="14.83203125" bestFit="1" customWidth="1"/>
    <col min="4" max="4" width="14.1640625" bestFit="1" customWidth="1"/>
    <col min="6" max="6" width="11.33203125" bestFit="1" customWidth="1"/>
  </cols>
  <sheetData>
    <row r="1" spans="1:9" x14ac:dyDescent="0.2">
      <c r="A1" s="3" t="s">
        <v>32</v>
      </c>
      <c r="B1" s="3" t="s">
        <v>36</v>
      </c>
      <c r="C1" s="3" t="s">
        <v>39</v>
      </c>
      <c r="D1" s="3" t="s">
        <v>40</v>
      </c>
      <c r="E1" s="3" t="s">
        <v>34</v>
      </c>
      <c r="F1" s="3" t="s">
        <v>35</v>
      </c>
      <c r="G1" s="3" t="s">
        <v>37</v>
      </c>
      <c r="H1" s="3" t="s">
        <v>38</v>
      </c>
      <c r="I1" s="3" t="s">
        <v>33</v>
      </c>
    </row>
    <row r="2" spans="1:9" x14ac:dyDescent="0.2">
      <c r="A2" t="s">
        <v>0</v>
      </c>
      <c r="B2" s="1">
        <v>1.19</v>
      </c>
      <c r="C2" s="1">
        <f>B2/6.02</f>
        <v>0.19767441860465118</v>
      </c>
      <c r="D2" s="1">
        <f>C2-AVERAGE($C$2:$C$5)</f>
        <v>-5.2325581395348819E-2</v>
      </c>
      <c r="E2" s="1">
        <f t="shared" ref="E2:E33" si="0">((EXP(D2))-1)</f>
        <v>-5.0980166663711968E-2</v>
      </c>
      <c r="F2" s="1">
        <f>E2*10</f>
        <v>-0.50980166663711968</v>
      </c>
      <c r="G2" s="1">
        <f>'[1]Notes on shell kappa'!$C$2</f>
        <v>4.2666666666666651E-2</v>
      </c>
      <c r="H2" s="1">
        <f t="shared" ref="H2:H33" si="1">ABS(G2)</f>
        <v>4.2666666666666651E-2</v>
      </c>
      <c r="I2" s="1">
        <f t="shared" ref="I2:I33" si="2">F2+H2</f>
        <v>-0.46713499997045305</v>
      </c>
    </row>
    <row r="3" spans="1:9" x14ac:dyDescent="0.2">
      <c r="A3" t="s">
        <v>1</v>
      </c>
      <c r="B3" s="1">
        <v>1.69</v>
      </c>
      <c r="C3" s="1">
        <f>B3/6.02</f>
        <v>0.28073089700996678</v>
      </c>
      <c r="D3" s="1">
        <f>C3-AVERAGE($C$2:$C$5)</f>
        <v>3.0730897009966784E-2</v>
      </c>
      <c r="E3" s="1">
        <f t="shared" si="0"/>
        <v>3.1207965398144299E-2</v>
      </c>
      <c r="F3" s="1">
        <f>E3*10</f>
        <v>0.31207965398144299</v>
      </c>
      <c r="G3" s="1">
        <f>'[1]Notes on shell kappa'!$C$2</f>
        <v>4.2666666666666651E-2</v>
      </c>
      <c r="H3" s="1">
        <f t="shared" si="1"/>
        <v>4.2666666666666651E-2</v>
      </c>
      <c r="I3" s="1">
        <f t="shared" si="2"/>
        <v>0.35474632064810963</v>
      </c>
    </row>
    <row r="4" spans="1:9" x14ac:dyDescent="0.2">
      <c r="A4" t="s">
        <v>2</v>
      </c>
      <c r="B4" s="1">
        <v>2.27</v>
      </c>
      <c r="C4" s="1">
        <f>B4/6.02</f>
        <v>0.37707641196013292</v>
      </c>
      <c r="D4" s="1">
        <f>C4-AVERAGE($C$2:$C$5)</f>
        <v>0.12707641196013292</v>
      </c>
      <c r="E4" s="1">
        <f t="shared" si="0"/>
        <v>0.13550378053619716</v>
      </c>
      <c r="F4" s="1">
        <f>E4*10</f>
        <v>1.3550378053619716</v>
      </c>
      <c r="G4" s="1">
        <f>'[1]Notes on shell kappa'!$C$2</f>
        <v>4.2666666666666651E-2</v>
      </c>
      <c r="H4" s="1">
        <f t="shared" si="1"/>
        <v>4.2666666666666651E-2</v>
      </c>
      <c r="I4" s="1">
        <f t="shared" si="2"/>
        <v>1.3977044720286382</v>
      </c>
    </row>
    <row r="5" spans="1:9" x14ac:dyDescent="0.2">
      <c r="A5" t="s">
        <v>3</v>
      </c>
      <c r="B5" s="1">
        <v>0.87</v>
      </c>
      <c r="C5" s="1">
        <f>B5/6.02</f>
        <v>0.14451827242524917</v>
      </c>
      <c r="D5" s="1">
        <f>C5-AVERAGE($C$2:$C$5)</f>
        <v>-0.10548172757475083</v>
      </c>
      <c r="E5" s="1">
        <f t="shared" si="0"/>
        <v>-0.10010908411395125</v>
      </c>
      <c r="F5" s="1">
        <f>E5*10</f>
        <v>-1.0010908411395125</v>
      </c>
      <c r="G5" s="1">
        <f>'[1]Notes on shell kappa'!$C$2</f>
        <v>4.2666666666666651E-2</v>
      </c>
      <c r="H5" s="1">
        <f t="shared" si="1"/>
        <v>4.2666666666666651E-2</v>
      </c>
      <c r="I5" s="1">
        <f t="shared" si="2"/>
        <v>-0.95842417447284589</v>
      </c>
    </row>
    <row r="6" spans="1:9" x14ac:dyDescent="0.2">
      <c r="A6" t="s">
        <v>4</v>
      </c>
      <c r="B6" s="1">
        <v>1.0015000000000001</v>
      </c>
      <c r="C6" s="1">
        <f t="shared" ref="C6:C11" si="3">B6/2.0805</f>
        <v>0.48137466955058889</v>
      </c>
      <c r="D6" s="1">
        <f t="shared" ref="D6:D11" si="4">C6-AVERAGE($C$6:$C$11)</f>
        <v>0.64804133621725557</v>
      </c>
      <c r="E6" s="1">
        <f t="shared" si="0"/>
        <v>0.91179260052573019</v>
      </c>
      <c r="F6" s="1">
        <f t="shared" ref="F6:F11" si="5">E6</f>
        <v>0.91179260052573019</v>
      </c>
      <c r="G6" s="1">
        <v>-0.2</v>
      </c>
      <c r="H6" s="1">
        <f t="shared" si="1"/>
        <v>0.2</v>
      </c>
      <c r="I6" s="1">
        <f t="shared" si="2"/>
        <v>1.1117926005257301</v>
      </c>
    </row>
    <row r="7" spans="1:9" x14ac:dyDescent="0.2">
      <c r="A7" t="s">
        <v>5</v>
      </c>
      <c r="B7" s="1">
        <v>-1.9505000000000001</v>
      </c>
      <c r="C7" s="1">
        <f t="shared" si="3"/>
        <v>-0.9375150204277819</v>
      </c>
      <c r="D7" s="1">
        <f t="shared" si="4"/>
        <v>-0.77084835376111516</v>
      </c>
      <c r="E7" s="1">
        <f t="shared" si="0"/>
        <v>-0.53737956399762299</v>
      </c>
      <c r="F7" s="1">
        <f t="shared" si="5"/>
        <v>-0.53737956399762299</v>
      </c>
      <c r="G7" s="1">
        <v>1</v>
      </c>
      <c r="H7" s="1">
        <f t="shared" si="1"/>
        <v>1</v>
      </c>
      <c r="I7" s="1">
        <f t="shared" si="2"/>
        <v>0.46262043600237701</v>
      </c>
    </row>
    <row r="8" spans="1:9" x14ac:dyDescent="0.2">
      <c r="A8" t="s">
        <v>6</v>
      </c>
      <c r="B8" s="1">
        <v>2.0249999999999999</v>
      </c>
      <c r="C8" s="1">
        <f t="shared" si="3"/>
        <v>0.97332372025955305</v>
      </c>
      <c r="D8" s="1">
        <f t="shared" si="4"/>
        <v>1.1399903869262198</v>
      </c>
      <c r="E8" s="1">
        <f t="shared" si="0"/>
        <v>2.1267383074756414</v>
      </c>
      <c r="F8" s="1">
        <f t="shared" si="5"/>
        <v>2.1267383074756414</v>
      </c>
      <c r="G8" s="1">
        <v>1</v>
      </c>
      <c r="H8" s="1">
        <f t="shared" si="1"/>
        <v>1</v>
      </c>
      <c r="I8" s="1">
        <f t="shared" si="2"/>
        <v>3.1267383074756414</v>
      </c>
    </row>
    <row r="9" spans="1:9" x14ac:dyDescent="0.2">
      <c r="A9" t="s">
        <v>7</v>
      </c>
      <c r="B9" s="1">
        <v>-1.179</v>
      </c>
      <c r="C9" s="1">
        <f t="shared" si="3"/>
        <v>-0.5666906993511176</v>
      </c>
      <c r="D9" s="1">
        <f t="shared" si="4"/>
        <v>-0.40002403268445086</v>
      </c>
      <c r="E9" s="1">
        <f t="shared" si="0"/>
        <v>-0.32969606336093138</v>
      </c>
      <c r="F9" s="1">
        <f t="shared" si="5"/>
        <v>-0.32969606336093138</v>
      </c>
      <c r="G9" s="1">
        <v>1</v>
      </c>
      <c r="H9" s="1">
        <f t="shared" si="1"/>
        <v>1</v>
      </c>
      <c r="I9" s="1">
        <f t="shared" si="2"/>
        <v>0.67030393663906862</v>
      </c>
    </row>
    <row r="10" spans="1:9" x14ac:dyDescent="0.2">
      <c r="A10" t="s">
        <v>8</v>
      </c>
      <c r="B10" s="1">
        <v>-2.71</v>
      </c>
      <c r="C10" s="1">
        <f t="shared" si="3"/>
        <v>-1.3025714972362414</v>
      </c>
      <c r="D10" s="1">
        <f t="shared" si="4"/>
        <v>-1.1359048305695747</v>
      </c>
      <c r="E10" s="1">
        <f t="shared" si="0"/>
        <v>-0.67886857968930958</v>
      </c>
      <c r="F10" s="1">
        <f t="shared" si="5"/>
        <v>-0.67886857968930958</v>
      </c>
      <c r="G10" s="1">
        <v>1</v>
      </c>
      <c r="H10" s="1">
        <f t="shared" si="1"/>
        <v>1</v>
      </c>
      <c r="I10" s="1">
        <f t="shared" si="2"/>
        <v>0.32113142031069042</v>
      </c>
    </row>
    <row r="11" spans="1:9" x14ac:dyDescent="0.2">
      <c r="A11" t="s">
        <v>9</v>
      </c>
      <c r="B11" s="1">
        <v>0.73250000000000004</v>
      </c>
      <c r="C11" s="1">
        <f t="shared" si="3"/>
        <v>0.35207882720499883</v>
      </c>
      <c r="D11" s="1">
        <f t="shared" si="4"/>
        <v>0.51874549387166558</v>
      </c>
      <c r="E11" s="1">
        <f t="shared" si="0"/>
        <v>0.67991885872647573</v>
      </c>
      <c r="F11" s="1">
        <f t="shared" si="5"/>
        <v>0.67991885872647573</v>
      </c>
      <c r="G11" s="1">
        <v>-0.2</v>
      </c>
      <c r="H11" s="1">
        <f t="shared" si="1"/>
        <v>0.2</v>
      </c>
      <c r="I11" s="1">
        <f t="shared" si="2"/>
        <v>0.87991885872647568</v>
      </c>
    </row>
    <row r="12" spans="1:9" x14ac:dyDescent="0.2">
      <c r="A12" t="s">
        <v>10</v>
      </c>
      <c r="B12" s="1">
        <v>0.67066666666666663</v>
      </c>
      <c r="C12" s="1">
        <f t="shared" ref="C12:C25" si="6">B12/29.19</f>
        <v>2.2975904990293478E-2</v>
      </c>
      <c r="D12" s="1">
        <f t="shared" ref="D12:D25" si="7">C12-AVERAGE($C$12:$C$25)</f>
        <v>-4.8452666438277961E-2</v>
      </c>
      <c r="E12" s="1">
        <f t="shared" si="0"/>
        <v>-4.7297566961980064E-2</v>
      </c>
      <c r="F12" s="1">
        <f t="shared" ref="F12:F29" si="8">E12*10</f>
        <v>-0.47297566961980064</v>
      </c>
      <c r="G12" s="1">
        <v>-7.6999999999999999E-2</v>
      </c>
      <c r="H12" s="1">
        <f t="shared" si="1"/>
        <v>7.6999999999999999E-2</v>
      </c>
      <c r="I12" s="1">
        <f t="shared" si="2"/>
        <v>-0.39597566961980063</v>
      </c>
    </row>
    <row r="13" spans="1:9" x14ac:dyDescent="0.2">
      <c r="A13" t="s">
        <v>11</v>
      </c>
      <c r="B13" s="1">
        <v>1.9203333333333334</v>
      </c>
      <c r="C13" s="1">
        <f t="shared" si="6"/>
        <v>6.5787370103916873E-2</v>
      </c>
      <c r="D13" s="1">
        <f t="shared" si="7"/>
        <v>-5.6412013246545656E-3</v>
      </c>
      <c r="E13" s="1">
        <f t="shared" si="0"/>
        <v>-5.6253196264479666E-3</v>
      </c>
      <c r="F13" s="1">
        <f t="shared" si="8"/>
        <v>-5.6253196264479666E-2</v>
      </c>
      <c r="G13" s="1">
        <v>-7.6999999999999999E-2</v>
      </c>
      <c r="H13" s="1">
        <f t="shared" si="1"/>
        <v>7.6999999999999999E-2</v>
      </c>
      <c r="I13" s="1">
        <f t="shared" si="2"/>
        <v>2.0746803735520333E-2</v>
      </c>
    </row>
    <row r="14" spans="1:9" x14ac:dyDescent="0.2">
      <c r="A14" t="s">
        <v>12</v>
      </c>
      <c r="B14" s="1">
        <v>2.7136666666666667</v>
      </c>
      <c r="C14" s="1">
        <f t="shared" si="6"/>
        <v>9.2965627498001593E-2</v>
      </c>
      <c r="D14" s="1">
        <f t="shared" si="7"/>
        <v>2.1537056069430155E-2</v>
      </c>
      <c r="E14" s="1">
        <f t="shared" si="0"/>
        <v>2.1770652440105787E-2</v>
      </c>
      <c r="F14" s="1">
        <f t="shared" si="8"/>
        <v>0.21770652440105787</v>
      </c>
      <c r="G14" s="1">
        <v>-7.6999999999999999E-2</v>
      </c>
      <c r="H14" s="1">
        <f t="shared" si="1"/>
        <v>7.6999999999999999E-2</v>
      </c>
      <c r="I14" s="1">
        <f t="shared" si="2"/>
        <v>0.29470652440105788</v>
      </c>
    </row>
    <row r="15" spans="1:9" x14ac:dyDescent="0.2">
      <c r="A15" t="s">
        <v>13</v>
      </c>
      <c r="B15" s="1">
        <v>0.92333333333333345</v>
      </c>
      <c r="C15" s="1">
        <f t="shared" si="6"/>
        <v>3.1631837387233075E-2</v>
      </c>
      <c r="D15" s="1">
        <f t="shared" si="7"/>
        <v>-3.9796734041338364E-2</v>
      </c>
      <c r="E15" s="1">
        <f t="shared" si="0"/>
        <v>-3.901524521141797E-2</v>
      </c>
      <c r="F15" s="1">
        <f t="shared" si="8"/>
        <v>-0.3901524521141797</v>
      </c>
      <c r="G15" s="1">
        <v>0.28199999999999997</v>
      </c>
      <c r="H15" s="1">
        <f t="shared" si="1"/>
        <v>0.28199999999999997</v>
      </c>
      <c r="I15" s="1">
        <f t="shared" si="2"/>
        <v>-0.10815245211417973</v>
      </c>
    </row>
    <row r="16" spans="1:9" x14ac:dyDescent="0.2">
      <c r="A16" t="s">
        <v>14</v>
      </c>
      <c r="B16" s="1">
        <v>9.4073333333333338</v>
      </c>
      <c r="C16" s="1">
        <f t="shared" si="6"/>
        <v>0.32227931940162158</v>
      </c>
      <c r="D16" s="1">
        <f t="shared" si="7"/>
        <v>0.25085074797305013</v>
      </c>
      <c r="E16" s="1">
        <f t="shared" si="0"/>
        <v>0.28511826351102898</v>
      </c>
      <c r="F16" s="1">
        <f t="shared" si="8"/>
        <v>2.8511826351102898</v>
      </c>
      <c r="G16" s="1">
        <v>0.28199999999999997</v>
      </c>
      <c r="H16" s="1">
        <f t="shared" si="1"/>
        <v>0.28199999999999997</v>
      </c>
      <c r="I16" s="1">
        <f t="shared" si="2"/>
        <v>3.1331826351102898</v>
      </c>
    </row>
    <row r="17" spans="1:9" x14ac:dyDescent="0.2">
      <c r="A17" t="s">
        <v>15</v>
      </c>
      <c r="B17" s="1">
        <v>3.1786666666666665</v>
      </c>
      <c r="C17" s="1">
        <f t="shared" si="6"/>
        <v>0.1088957405504168</v>
      </c>
      <c r="D17" s="1">
        <f t="shared" si="7"/>
        <v>3.7467169121845362E-2</v>
      </c>
      <c r="E17" s="1">
        <f t="shared" si="0"/>
        <v>3.8177912229770961E-2</v>
      </c>
      <c r="F17" s="1">
        <f t="shared" si="8"/>
        <v>0.38177912229770961</v>
      </c>
      <c r="G17" s="1">
        <v>-7.6999999999999999E-2</v>
      </c>
      <c r="H17" s="1">
        <f t="shared" si="1"/>
        <v>7.6999999999999999E-2</v>
      </c>
      <c r="I17" s="1">
        <f t="shared" si="2"/>
        <v>0.45877912229770962</v>
      </c>
    </row>
    <row r="18" spans="1:9" x14ac:dyDescent="0.2">
      <c r="A18" t="s">
        <v>16</v>
      </c>
      <c r="B18" s="1">
        <v>4.2333333333333334E-2</v>
      </c>
      <c r="C18" s="1">
        <f t="shared" si="6"/>
        <v>1.4502683567431769E-3</v>
      </c>
      <c r="D18" s="1">
        <f t="shared" si="7"/>
        <v>-6.9978303071828257E-2</v>
      </c>
      <c r="E18" s="1">
        <f t="shared" si="0"/>
        <v>-6.75859497928466E-2</v>
      </c>
      <c r="F18" s="1">
        <f t="shared" si="8"/>
        <v>-0.675859497928466</v>
      </c>
      <c r="G18" s="1">
        <v>-7.6999999999999999E-2</v>
      </c>
      <c r="H18" s="1">
        <f t="shared" si="1"/>
        <v>7.6999999999999999E-2</v>
      </c>
      <c r="I18" s="1">
        <f t="shared" si="2"/>
        <v>-0.59885949792846604</v>
      </c>
    </row>
    <row r="19" spans="1:9" x14ac:dyDescent="0.2">
      <c r="A19" t="s">
        <v>17</v>
      </c>
      <c r="B19" s="1">
        <v>1.8170000000000002</v>
      </c>
      <c r="C19" s="1">
        <f t="shared" si="6"/>
        <v>6.2247344981157936E-2</v>
      </c>
      <c r="D19" s="1">
        <f t="shared" si="7"/>
        <v>-9.1812264474135027E-3</v>
      </c>
      <c r="E19" s="1">
        <f t="shared" si="0"/>
        <v>-9.1392076808056721E-3</v>
      </c>
      <c r="F19" s="1">
        <f t="shared" si="8"/>
        <v>-9.1392076808056721E-2</v>
      </c>
      <c r="G19" s="1">
        <v>-7.6999999999999999E-2</v>
      </c>
      <c r="H19" s="1">
        <f t="shared" si="1"/>
        <v>7.6999999999999999E-2</v>
      </c>
      <c r="I19" s="1">
        <f t="shared" si="2"/>
        <v>-1.4392076808056722E-2</v>
      </c>
    </row>
    <row r="20" spans="1:9" x14ac:dyDescent="0.2">
      <c r="A20" t="s">
        <v>18</v>
      </c>
      <c r="B20" s="1">
        <v>2.5723333333333334</v>
      </c>
      <c r="C20" s="1">
        <f t="shared" si="6"/>
        <v>8.8123786684937755E-2</v>
      </c>
      <c r="D20" s="1">
        <f t="shared" si="7"/>
        <v>1.6695215256366316E-2</v>
      </c>
      <c r="E20" s="1">
        <f t="shared" si="0"/>
        <v>1.6835359187354904E-2</v>
      </c>
      <c r="F20" s="1">
        <f t="shared" si="8"/>
        <v>0.16835359187354904</v>
      </c>
      <c r="G20" s="1">
        <v>-7.6999999999999999E-2</v>
      </c>
      <c r="H20" s="1">
        <f t="shared" si="1"/>
        <v>7.6999999999999999E-2</v>
      </c>
      <c r="I20" s="1">
        <f t="shared" si="2"/>
        <v>0.24535359187354905</v>
      </c>
    </row>
    <row r="21" spans="1:9" x14ac:dyDescent="0.2">
      <c r="A21" t="s">
        <v>19</v>
      </c>
      <c r="B21" s="1">
        <v>1.8933333333333335</v>
      </c>
      <c r="C21" s="1">
        <f t="shared" si="6"/>
        <v>6.4862395797647604E-2</v>
      </c>
      <c r="D21" s="1">
        <f t="shared" si="7"/>
        <v>-6.5661756309238345E-3</v>
      </c>
      <c r="E21" s="1">
        <f t="shared" si="0"/>
        <v>-6.5446654054385212E-3</v>
      </c>
      <c r="F21" s="1">
        <f t="shared" si="8"/>
        <v>-6.5446654054385212E-2</v>
      </c>
      <c r="G21" s="1">
        <v>-7.6999999999999999E-2</v>
      </c>
      <c r="H21" s="1">
        <f t="shared" si="1"/>
        <v>7.6999999999999999E-2</v>
      </c>
      <c r="I21" s="1">
        <f t="shared" si="2"/>
        <v>1.1553345945614787E-2</v>
      </c>
    </row>
    <row r="22" spans="1:9" x14ac:dyDescent="0.2">
      <c r="A22" t="s">
        <v>20</v>
      </c>
      <c r="B22" s="1">
        <v>1.7376666666666665</v>
      </c>
      <c r="C22" s="1">
        <f t="shared" si="6"/>
        <v>5.952951924174945E-2</v>
      </c>
      <c r="D22" s="1">
        <f t="shared" si="7"/>
        <v>-1.1899052186821989E-2</v>
      </c>
      <c r="E22" s="1">
        <f t="shared" si="0"/>
        <v>-1.1828538424770496E-2</v>
      </c>
      <c r="F22" s="1">
        <f t="shared" si="8"/>
        <v>-0.11828538424770496</v>
      </c>
      <c r="G22" s="1">
        <v>-7.6999999999999999E-2</v>
      </c>
      <c r="H22" s="1">
        <f t="shared" si="1"/>
        <v>7.6999999999999999E-2</v>
      </c>
      <c r="I22" s="1">
        <f t="shared" si="2"/>
        <v>-4.1285384247704962E-2</v>
      </c>
    </row>
    <row r="23" spans="1:9" x14ac:dyDescent="0.2">
      <c r="A23" t="s">
        <v>21</v>
      </c>
      <c r="B23" s="1">
        <v>-4.666666666666671E-2</v>
      </c>
      <c r="C23" s="1">
        <f t="shared" si="6"/>
        <v>-1.5987210231814563E-3</v>
      </c>
      <c r="D23" s="1">
        <f t="shared" si="7"/>
        <v>-7.3027292451752893E-2</v>
      </c>
      <c r="E23" s="1">
        <f t="shared" si="0"/>
        <v>-7.0424540713793782E-2</v>
      </c>
      <c r="F23" s="1">
        <f t="shared" si="8"/>
        <v>-0.70424540713793782</v>
      </c>
      <c r="G23" s="1">
        <v>0.28199999999999997</v>
      </c>
      <c r="H23" s="1">
        <f t="shared" si="1"/>
        <v>0.28199999999999997</v>
      </c>
      <c r="I23" s="1">
        <f t="shared" si="2"/>
        <v>-0.42224540713793784</v>
      </c>
    </row>
    <row r="24" spans="1:9" x14ac:dyDescent="0.2">
      <c r="A24" t="s">
        <v>22</v>
      </c>
      <c r="B24" s="1">
        <v>0.80666666666666664</v>
      </c>
      <c r="C24" s="1">
        <f t="shared" si="6"/>
        <v>2.7635034829279433E-2</v>
      </c>
      <c r="D24" s="1">
        <f t="shared" si="7"/>
        <v>-4.3793536599292006E-2</v>
      </c>
      <c r="E24" s="1">
        <f t="shared" si="0"/>
        <v>-4.2848446161065534E-2</v>
      </c>
      <c r="F24" s="1">
        <f t="shared" si="8"/>
        <v>-0.42848446161065534</v>
      </c>
      <c r="G24" s="1">
        <v>0.28199999999999997</v>
      </c>
      <c r="H24" s="1">
        <f t="shared" si="1"/>
        <v>0.28199999999999997</v>
      </c>
      <c r="I24" s="1">
        <f t="shared" si="2"/>
        <v>-0.14648446161065537</v>
      </c>
    </row>
    <row r="25" spans="1:9" x14ac:dyDescent="0.2">
      <c r="A25" t="s">
        <v>23</v>
      </c>
      <c r="B25" s="1">
        <v>1.5533333333333335</v>
      </c>
      <c r="C25" s="1">
        <f t="shared" si="6"/>
        <v>5.3214571200182713E-2</v>
      </c>
      <c r="D25" s="1">
        <f t="shared" si="7"/>
        <v>-1.8214000228388726E-2</v>
      </c>
      <c r="E25" s="1">
        <f t="shared" si="0"/>
        <v>-1.8049127838971279E-2</v>
      </c>
      <c r="F25" s="1">
        <f t="shared" si="8"/>
        <v>-0.18049127838971279</v>
      </c>
      <c r="G25" s="1">
        <v>-7.6999999999999999E-2</v>
      </c>
      <c r="H25" s="1">
        <f t="shared" si="1"/>
        <v>7.6999999999999999E-2</v>
      </c>
      <c r="I25" s="1">
        <f t="shared" si="2"/>
        <v>-0.1034912783897128</v>
      </c>
    </row>
    <row r="26" spans="1:9" x14ac:dyDescent="0.2">
      <c r="A26" t="s">
        <v>24</v>
      </c>
      <c r="B26" s="1">
        <v>-0.59599999999999997</v>
      </c>
      <c r="C26" s="1">
        <f>B26/12.390333</f>
        <v>-4.8102016305776443E-2</v>
      </c>
      <c r="D26" s="1">
        <f>C26-AVERAGE($C$26:$C$29)</f>
        <v>0.20189799041989698</v>
      </c>
      <c r="E26" s="1">
        <f t="shared" si="0"/>
        <v>0.22372317025737742</v>
      </c>
      <c r="F26" s="1">
        <f t="shared" si="8"/>
        <v>2.2372317025737742</v>
      </c>
      <c r="G26" s="1">
        <v>0.111</v>
      </c>
      <c r="H26" s="1">
        <f t="shared" si="1"/>
        <v>0.111</v>
      </c>
      <c r="I26" s="1">
        <f t="shared" si="2"/>
        <v>2.3482317025737744</v>
      </c>
    </row>
    <row r="27" spans="1:9" x14ac:dyDescent="0.2">
      <c r="A27" t="s">
        <v>25</v>
      </c>
      <c r="B27" s="1">
        <v>-4.8513333333333328</v>
      </c>
      <c r="C27" s="1">
        <f>B27/12.390333</f>
        <v>-0.39154180386704157</v>
      </c>
      <c r="D27" s="1">
        <f>C27-AVERAGE($C$26:$C$29)</f>
        <v>-0.14154179714136816</v>
      </c>
      <c r="E27" s="1">
        <f t="shared" si="0"/>
        <v>-0.13198110588176148</v>
      </c>
      <c r="F27" s="1">
        <f t="shared" si="8"/>
        <v>-1.3198110588176148</v>
      </c>
      <c r="G27" s="1">
        <v>0.111</v>
      </c>
      <c r="H27" s="1">
        <f t="shared" si="1"/>
        <v>0.111</v>
      </c>
      <c r="I27" s="1">
        <f t="shared" si="2"/>
        <v>-1.2088110588176149</v>
      </c>
    </row>
    <row r="28" spans="1:9" x14ac:dyDescent="0.2">
      <c r="A28" t="s">
        <v>26</v>
      </c>
      <c r="B28" s="1">
        <v>-4.5253333333333332</v>
      </c>
      <c r="C28" s="1">
        <f>B28/12.390333</f>
        <v>-0.36523096944475447</v>
      </c>
      <c r="D28" s="1">
        <f>C28-AVERAGE($C$26:$C$29)</f>
        <v>-0.11523096271908106</v>
      </c>
      <c r="E28" s="1">
        <f t="shared" si="0"/>
        <v>-0.10883970466887372</v>
      </c>
      <c r="F28" s="1">
        <f t="shared" si="8"/>
        <v>-1.0883970466887372</v>
      </c>
      <c r="G28" s="1">
        <v>0.111</v>
      </c>
      <c r="H28" s="1">
        <f t="shared" si="1"/>
        <v>0.111</v>
      </c>
      <c r="I28" s="1">
        <f t="shared" si="2"/>
        <v>-0.97739704668873717</v>
      </c>
    </row>
    <row r="29" spans="1:9" x14ac:dyDescent="0.2">
      <c r="A29" t="s">
        <v>27</v>
      </c>
      <c r="B29" s="1">
        <v>-2.4176666666666669</v>
      </c>
      <c r="C29" s="1">
        <f>B29/12.390333</f>
        <v>-0.19512523728512113</v>
      </c>
      <c r="D29" s="1">
        <f>C29-AVERAGE($C$26:$C$29)</f>
        <v>5.4874769440552279E-2</v>
      </c>
      <c r="E29" s="1">
        <f t="shared" si="0"/>
        <v>5.6408311787594423E-2</v>
      </c>
      <c r="F29" s="1">
        <f t="shared" si="8"/>
        <v>0.56408311787594423</v>
      </c>
      <c r="G29" s="1">
        <v>0.111</v>
      </c>
      <c r="H29" s="1">
        <f t="shared" si="1"/>
        <v>0.111</v>
      </c>
      <c r="I29" s="1">
        <f t="shared" si="2"/>
        <v>0.67508311787594422</v>
      </c>
    </row>
    <row r="30" spans="1:9" x14ac:dyDescent="0.2">
      <c r="A30" t="s">
        <v>28</v>
      </c>
      <c r="B30" s="1">
        <v>0.33066666666666661</v>
      </c>
      <c r="C30" s="1">
        <f>B30/2.9353333</f>
        <v>0.11265046687088877</v>
      </c>
      <c r="D30" s="1">
        <f>C30-AVERAGE($C$30:$C$33)</f>
        <v>0.3626504697098622</v>
      </c>
      <c r="E30" s="1">
        <f t="shared" si="0"/>
        <v>0.43713344977099533</v>
      </c>
      <c r="F30" s="1">
        <f>E30</f>
        <v>0.43713344977099533</v>
      </c>
      <c r="G30" s="1">
        <v>0.111</v>
      </c>
      <c r="H30" s="1">
        <f t="shared" si="1"/>
        <v>0.111</v>
      </c>
      <c r="I30" s="1">
        <f t="shared" si="2"/>
        <v>0.54813344977099532</v>
      </c>
    </row>
    <row r="31" spans="1:9" x14ac:dyDescent="0.2">
      <c r="A31" t="s">
        <v>29</v>
      </c>
      <c r="B31" s="1">
        <v>3.210666666666667</v>
      </c>
      <c r="C31" s="1">
        <f>B31/2.9353333</f>
        <v>1.0937996944560493</v>
      </c>
      <c r="D31" s="1">
        <f>C31-AVERAGE($C$30:$C$33)</f>
        <v>1.3437996972950228</v>
      </c>
      <c r="E31" s="1">
        <f t="shared" si="0"/>
        <v>2.8335823186958438</v>
      </c>
      <c r="F31" s="1">
        <f>E31</f>
        <v>2.8335823186958438</v>
      </c>
      <c r="G31" s="1">
        <v>0.111</v>
      </c>
      <c r="H31" s="1">
        <f t="shared" si="1"/>
        <v>0.111</v>
      </c>
      <c r="I31" s="1">
        <f t="shared" si="2"/>
        <v>2.944582318695844</v>
      </c>
    </row>
    <row r="32" spans="1:9" x14ac:dyDescent="0.2">
      <c r="A32" t="s">
        <v>30</v>
      </c>
      <c r="B32" s="1">
        <v>1.5559999999999998</v>
      </c>
      <c r="C32" s="1">
        <f>B32/2.9353333</f>
        <v>0.53009312434809353</v>
      </c>
      <c r="D32" s="1">
        <f>C32-AVERAGE($C$30:$C$33)</f>
        <v>0.78009312718706703</v>
      </c>
      <c r="E32" s="1">
        <f t="shared" si="0"/>
        <v>1.181675429333843</v>
      </c>
      <c r="F32" s="1">
        <f>E32</f>
        <v>1.181675429333843</v>
      </c>
      <c r="G32" s="1">
        <v>-0.33300000000000002</v>
      </c>
      <c r="H32" s="1">
        <f t="shared" si="1"/>
        <v>0.33300000000000002</v>
      </c>
      <c r="I32" s="1">
        <f t="shared" si="2"/>
        <v>1.5146754293338429</v>
      </c>
    </row>
    <row r="33" spans="1:9" x14ac:dyDescent="0.2">
      <c r="A33" s="4" t="s">
        <v>31</v>
      </c>
      <c r="B33" s="6">
        <v>-8.0326666666666657</v>
      </c>
      <c r="C33" s="6">
        <f>B33/2.9353333</f>
        <v>-2.7365432970309254</v>
      </c>
      <c r="D33" s="6">
        <f>C33-AVERAGE($C$30:$C$33)</f>
        <v>-2.4865432941919519</v>
      </c>
      <c r="E33" s="6">
        <f t="shared" si="0"/>
        <v>-0.91680294215265445</v>
      </c>
      <c r="F33" s="6">
        <f>E33</f>
        <v>-0.91680294215265445</v>
      </c>
      <c r="G33" s="6">
        <v>1</v>
      </c>
      <c r="H33" s="6">
        <f t="shared" si="1"/>
        <v>1</v>
      </c>
      <c r="I33" s="6">
        <f t="shared" si="2"/>
        <v>8.3197057847345546E-2</v>
      </c>
    </row>
    <row r="34" spans="1:9" x14ac:dyDescent="0.2">
      <c r="B34" s="2"/>
      <c r="C34" s="2"/>
      <c r="D34" s="2"/>
      <c r="E34" s="2"/>
      <c r="F34" s="2"/>
      <c r="G34" s="5"/>
      <c r="H34" s="5"/>
      <c r="I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Chuku</dc:creator>
  <cp:lastModifiedBy>Ernest Chuku</cp:lastModifiedBy>
  <dcterms:created xsi:type="dcterms:W3CDTF">2023-11-07T08:21:57Z</dcterms:created>
  <dcterms:modified xsi:type="dcterms:W3CDTF">2023-12-20T23:05:27Z</dcterms:modified>
</cp:coreProperties>
</file>