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\Desktop\COVID - CBMDF\"/>
    </mc:Choice>
  </mc:AlternateContent>
  <xr:revisionPtr revIDLastSave="0" documentId="13_ncr:1_{458FAEA6-37CA-4577-985B-0D41BEE0B0D5}" xr6:coauthVersionLast="45" xr6:coauthVersionMax="45" xr10:uidLastSave="{00000000-0000-0000-0000-000000000000}"/>
  <bookViews>
    <workbookView xWindow="-96" yWindow="-96" windowWidth="23232" windowHeight="12552" tabRatio="729" activeTab="5" xr2:uid="{92C89779-7A1B-4806-AEC6-2704D772EE69}"/>
  </bookViews>
  <sheets>
    <sheet name="Planilha1" sheetId="1" r:id="rId1"/>
    <sheet name="Planilha3" sheetId="3" r:id="rId2"/>
    <sheet name="Planilha2" sheetId="2" r:id="rId3"/>
    <sheet name="Top 10" sheetId="8" r:id="rId4"/>
    <sheet name="SP" sheetId="6" r:id="rId5"/>
    <sheet name="Brasil" sheetId="4" r:id="rId6"/>
    <sheet name="Itália" sheetId="5" r:id="rId7"/>
    <sheet name="Coréia do Sul" sheetId="7" r:id="rId8"/>
    <sheet name="Iran" sheetId="9" r:id="rId9"/>
    <sheet name="Spain" sheetId="10" r:id="rId10"/>
    <sheet name="Germany" sheetId="11" r:id="rId11"/>
    <sheet name="China" sheetId="16" r:id="rId12"/>
    <sheet name="US" sheetId="15" r:id="rId13"/>
    <sheet name="France" sheetId="12" r:id="rId14"/>
    <sheet name="Suíça" sheetId="14" r:id="rId15"/>
    <sheet name="UK" sheetId="13" r:id="rId16"/>
  </sheets>
  <externalReferences>
    <externalReference r:id="rId17"/>
    <externalReference r:id="rId1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0" i="16" l="1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N4" i="16"/>
  <c r="F4" i="16"/>
  <c r="D4" i="16"/>
  <c r="D3" i="16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E2" i="15"/>
  <c r="C2" i="15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F2" i="14"/>
  <c r="D2" i="14"/>
  <c r="I3" i="13" l="1"/>
  <c r="I2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4" i="13"/>
  <c r="I3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4" i="12"/>
  <c r="I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3" i="11"/>
  <c r="O5" i="5"/>
  <c r="I4" i="10"/>
  <c r="I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3" i="10"/>
  <c r="J2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3" i="9"/>
  <c r="J9" i="7"/>
  <c r="E67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10" i="7"/>
  <c r="N3" i="6" l="1"/>
  <c r="J35" i="6"/>
  <c r="G35" i="6"/>
  <c r="C35" i="6" s="1"/>
  <c r="D35" i="6" s="1"/>
  <c r="J34" i="6"/>
  <c r="G34" i="6"/>
  <c r="C34" i="6"/>
  <c r="D34" i="6" s="1"/>
  <c r="J33" i="6"/>
  <c r="G33" i="6"/>
  <c r="C33" i="6" s="1"/>
  <c r="D33" i="6" s="1"/>
  <c r="J32" i="6"/>
  <c r="G32" i="6"/>
  <c r="C32" i="6"/>
  <c r="D32" i="6" s="1"/>
  <c r="J31" i="6"/>
  <c r="G31" i="6"/>
  <c r="C31" i="6" s="1"/>
  <c r="D31" i="6" s="1"/>
  <c r="J30" i="6"/>
  <c r="G30" i="6"/>
  <c r="C30" i="6"/>
  <c r="D30" i="6" s="1"/>
  <c r="J29" i="6"/>
  <c r="G29" i="6"/>
  <c r="C29" i="6" s="1"/>
  <c r="D29" i="6" s="1"/>
  <c r="J28" i="6"/>
  <c r="G28" i="6"/>
  <c r="J27" i="6"/>
  <c r="G27" i="6"/>
  <c r="J26" i="6"/>
  <c r="G26" i="6"/>
  <c r="J25" i="6"/>
  <c r="G25" i="6"/>
  <c r="J24" i="6"/>
  <c r="G24" i="6"/>
  <c r="J23" i="6"/>
  <c r="G23" i="6"/>
  <c r="J22" i="6"/>
  <c r="G22" i="6"/>
  <c r="J21" i="6"/>
  <c r="G21" i="6"/>
  <c r="J20" i="6"/>
  <c r="G20" i="6"/>
  <c r="J19" i="6"/>
  <c r="G19" i="6"/>
  <c r="J18" i="6"/>
  <c r="G18" i="6"/>
  <c r="J17" i="6"/>
  <c r="G17" i="6"/>
  <c r="J16" i="6"/>
  <c r="G16" i="6"/>
  <c r="J15" i="6"/>
  <c r="G15" i="6"/>
  <c r="J14" i="6"/>
  <c r="G14" i="6"/>
  <c r="J13" i="6"/>
  <c r="G13" i="6"/>
  <c r="J12" i="6"/>
  <c r="G12" i="6"/>
  <c r="J11" i="6"/>
  <c r="G11" i="6"/>
  <c r="J10" i="6"/>
  <c r="G10" i="6"/>
  <c r="J9" i="6"/>
  <c r="G9" i="6"/>
  <c r="J8" i="6"/>
  <c r="G8" i="6"/>
  <c r="J7" i="6"/>
  <c r="G7" i="6"/>
  <c r="J6" i="6"/>
  <c r="G6" i="6"/>
  <c r="L5" i="5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6" i="5"/>
  <c r="F87" i="4" l="1"/>
  <c r="B87" i="4" s="1"/>
  <c r="F86" i="4"/>
  <c r="B86" i="4" s="1"/>
  <c r="F85" i="4"/>
  <c r="B85" i="4" s="1"/>
  <c r="F84" i="4"/>
  <c r="B84" i="4"/>
  <c r="C84" i="4" s="1"/>
  <c r="F83" i="4"/>
  <c r="B83" i="4"/>
  <c r="C83" i="4" s="1"/>
  <c r="F82" i="4"/>
  <c r="B82" i="4" s="1"/>
  <c r="F81" i="4"/>
  <c r="B81" i="4" s="1"/>
  <c r="F80" i="4"/>
  <c r="B80" i="4" s="1"/>
  <c r="F79" i="4"/>
  <c r="B79" i="4" s="1"/>
  <c r="F78" i="4"/>
  <c r="B78" i="4" s="1"/>
  <c r="F77" i="4"/>
  <c r="B77" i="4"/>
  <c r="C77" i="4" s="1"/>
  <c r="F76" i="4"/>
  <c r="B76" i="4"/>
  <c r="C76" i="4"/>
  <c r="I76" i="4"/>
  <c r="J76" i="4"/>
  <c r="K76" i="4"/>
  <c r="L76" i="4"/>
  <c r="F75" i="4"/>
  <c r="B75" i="4" s="1"/>
  <c r="F74" i="4"/>
  <c r="B74" i="4" s="1"/>
  <c r="F73" i="4"/>
  <c r="B73" i="4" s="1"/>
  <c r="F72" i="4"/>
  <c r="B72" i="4" s="1"/>
  <c r="F71" i="4"/>
  <c r="B71" i="4"/>
  <c r="I71" i="4" s="1"/>
  <c r="F70" i="4"/>
  <c r="B70" i="4" s="1"/>
  <c r="F69" i="4"/>
  <c r="B69" i="4" s="1"/>
  <c r="F68" i="4"/>
  <c r="B68" i="4" s="1"/>
  <c r="M5" i="4"/>
  <c r="H23" i="4"/>
  <c r="H24" i="4"/>
  <c r="H25" i="4"/>
  <c r="H26" i="4"/>
  <c r="H27" i="4"/>
  <c r="H28" i="4"/>
  <c r="H29" i="4"/>
  <c r="H30" i="4"/>
  <c r="H22" i="4"/>
  <c r="I24" i="4"/>
  <c r="I25" i="4"/>
  <c r="I26" i="4"/>
  <c r="I27" i="4"/>
  <c r="I28" i="4"/>
  <c r="I29" i="4"/>
  <c r="I30" i="4"/>
  <c r="I23" i="4"/>
  <c r="I22" i="4"/>
  <c r="L23" i="4"/>
  <c r="L24" i="4"/>
  <c r="L25" i="4"/>
  <c r="L26" i="4"/>
  <c r="L27" i="4"/>
  <c r="L28" i="4"/>
  <c r="L29" i="4"/>
  <c r="L30" i="4"/>
  <c r="L22" i="4"/>
  <c r="R12" i="4"/>
  <c r="I21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87" i="4" l="1"/>
  <c r="J87" i="4"/>
  <c r="K87" i="4"/>
  <c r="C87" i="4"/>
  <c r="L87" i="4"/>
  <c r="J86" i="4"/>
  <c r="C86" i="4"/>
  <c r="I86" i="4"/>
  <c r="K86" i="4"/>
  <c r="L86" i="4"/>
  <c r="J85" i="4"/>
  <c r="C85" i="4"/>
  <c r="K85" i="4"/>
  <c r="I85" i="4"/>
  <c r="L85" i="4"/>
  <c r="L84" i="4"/>
  <c r="K84" i="4"/>
  <c r="J84" i="4"/>
  <c r="I84" i="4"/>
  <c r="L83" i="4"/>
  <c r="K83" i="4"/>
  <c r="J83" i="4"/>
  <c r="I83" i="4"/>
  <c r="J82" i="4"/>
  <c r="K82" i="4"/>
  <c r="L82" i="4"/>
  <c r="C82" i="4"/>
  <c r="I82" i="4"/>
  <c r="C81" i="4"/>
  <c r="I81" i="4"/>
  <c r="J81" i="4"/>
  <c r="K81" i="4"/>
  <c r="L81" i="4"/>
  <c r="J80" i="4"/>
  <c r="L80" i="4"/>
  <c r="I80" i="4"/>
  <c r="K80" i="4"/>
  <c r="C80" i="4"/>
  <c r="I79" i="4"/>
  <c r="J79" i="4"/>
  <c r="K79" i="4"/>
  <c r="C79" i="4"/>
  <c r="L79" i="4"/>
  <c r="L78" i="4"/>
  <c r="J78" i="4"/>
  <c r="C78" i="4"/>
  <c r="I78" i="4"/>
  <c r="K78" i="4"/>
  <c r="I77" i="4"/>
  <c r="L77" i="4"/>
  <c r="K77" i="4"/>
  <c r="J77" i="4"/>
  <c r="K75" i="4"/>
  <c r="L75" i="4"/>
  <c r="C75" i="4"/>
  <c r="I75" i="4"/>
  <c r="J75" i="4"/>
  <c r="I74" i="4"/>
  <c r="J74" i="4"/>
  <c r="K74" i="4"/>
  <c r="L74" i="4"/>
  <c r="C74" i="4"/>
  <c r="C73" i="4"/>
  <c r="J73" i="4"/>
  <c r="K73" i="4"/>
  <c r="L73" i="4"/>
  <c r="I73" i="4"/>
  <c r="I72" i="4"/>
  <c r="J72" i="4"/>
  <c r="K72" i="4"/>
  <c r="L72" i="4"/>
  <c r="C72" i="4"/>
  <c r="C71" i="4"/>
  <c r="L71" i="4"/>
  <c r="K71" i="4"/>
  <c r="J71" i="4"/>
  <c r="C70" i="4"/>
  <c r="I70" i="4"/>
  <c r="J70" i="4"/>
  <c r="K70" i="4"/>
  <c r="L70" i="4"/>
  <c r="L69" i="4"/>
  <c r="C69" i="4"/>
  <c r="I69" i="4"/>
  <c r="J69" i="4"/>
  <c r="K69" i="4"/>
  <c r="J68" i="4"/>
  <c r="K68" i="4"/>
  <c r="C68" i="4"/>
  <c r="I68" i="4"/>
  <c r="L68" i="4"/>
  <c r="L62" i="4"/>
  <c r="L63" i="4"/>
  <c r="L64" i="4"/>
  <c r="L65" i="4"/>
  <c r="L66" i="4"/>
  <c r="L67" i="4"/>
  <c r="L61" i="4"/>
  <c r="K62" i="4"/>
  <c r="K63" i="4"/>
  <c r="K64" i="4"/>
  <c r="K65" i="4"/>
  <c r="K66" i="4"/>
  <c r="K67" i="4"/>
  <c r="K61" i="4"/>
  <c r="J62" i="4"/>
  <c r="J63" i="4"/>
  <c r="J64" i="4"/>
  <c r="J65" i="4"/>
  <c r="J66" i="4"/>
  <c r="J67" i="4"/>
  <c r="J61" i="4"/>
  <c r="I62" i="4"/>
  <c r="I63" i="4"/>
  <c r="I64" i="4"/>
  <c r="I65" i="4"/>
  <c r="I66" i="4"/>
  <c r="I67" i="4"/>
  <c r="I61" i="4"/>
  <c r="C62" i="4" l="1"/>
  <c r="C63" i="4"/>
  <c r="C64" i="4"/>
  <c r="C65" i="4"/>
  <c r="C66" i="4"/>
  <c r="C67" i="4"/>
  <c r="C61" i="4"/>
  <c r="B62" i="4"/>
  <c r="B63" i="4"/>
  <c r="B64" i="4"/>
  <c r="B65" i="4"/>
  <c r="B66" i="4"/>
  <c r="B67" i="4"/>
  <c r="B61" i="4"/>
  <c r="F62" i="4"/>
  <c r="F63" i="4"/>
  <c r="F64" i="4"/>
  <c r="F65" i="4"/>
  <c r="F66" i="4"/>
  <c r="F67" i="4"/>
  <c r="F61" i="4"/>
  <c r="I53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38" i="4"/>
  <c r="O13" i="3"/>
  <c r="P33" i="3" s="1"/>
  <c r="O14" i="3"/>
  <c r="P34" i="3" s="1"/>
  <c r="O12" i="3"/>
  <c r="P32" i="3" s="1"/>
  <c r="B19" i="3"/>
  <c r="B20" i="3" s="1"/>
  <c r="L73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7" i="1"/>
  <c r="AR51" i="1" l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50" i="1"/>
  <c r="J18" i="2"/>
  <c r="J19" i="2"/>
  <c r="J20" i="2"/>
  <c r="J21" i="2"/>
  <c r="J22" i="2"/>
  <c r="J23" i="2"/>
  <c r="J24" i="2"/>
  <c r="J25" i="2"/>
  <c r="J26" i="2"/>
  <c r="J17" i="2"/>
</calcChain>
</file>

<file path=xl/sharedStrings.xml><?xml version="1.0" encoding="utf-8"?>
<sst xmlns="http://schemas.openxmlformats.org/spreadsheetml/2006/main" count="101" uniqueCount="57">
  <si>
    <t>Brazil</t>
  </si>
  <si>
    <t>Casos Confirmados</t>
  </si>
  <si>
    <t>Mortes</t>
  </si>
  <si>
    <t>Recuperados</t>
  </si>
  <si>
    <t>Dia</t>
  </si>
  <si>
    <t>Dt: 1.55</t>
  </si>
  <si>
    <t>Dt=2.15</t>
  </si>
  <si>
    <t>Taxa de Fatalidade</t>
  </si>
  <si>
    <t>Dias( Assintomatico)</t>
  </si>
  <si>
    <t>n°real(t-20)</t>
  </si>
  <si>
    <t>n°real(t-20) - contaminados</t>
  </si>
  <si>
    <t>n°real(t) - contaminados</t>
  </si>
  <si>
    <t>tempo (t)</t>
  </si>
  <si>
    <t>Doub. Time(T)</t>
  </si>
  <si>
    <t>n°mortos(t)</t>
  </si>
  <si>
    <t>Tempo(t)</t>
  </si>
  <si>
    <t>Contaminados</t>
  </si>
  <si>
    <t>n°real(t)</t>
  </si>
  <si>
    <t>ln</t>
  </si>
  <si>
    <t>t</t>
  </si>
  <si>
    <t>Doubling time</t>
  </si>
  <si>
    <t>k</t>
  </si>
  <si>
    <t>equação</t>
  </si>
  <si>
    <t>y=0.3127x -863</t>
  </si>
  <si>
    <t>Italia</t>
  </si>
  <si>
    <t>China</t>
  </si>
  <si>
    <t>DF</t>
  </si>
  <si>
    <t>Doubling Time (DF)</t>
  </si>
  <si>
    <t>Italy</t>
  </si>
  <si>
    <t>Doubling Time: italy</t>
  </si>
  <si>
    <t>Doubling Time (BR)</t>
  </si>
  <si>
    <t>Taxa de mortalidade</t>
  </si>
  <si>
    <t>Confirmados</t>
  </si>
  <si>
    <t>Mortos</t>
  </si>
  <si>
    <t>x</t>
  </si>
  <si>
    <t>doubling time ln2/k</t>
  </si>
  <si>
    <t>Doubling Time(SP)</t>
  </si>
  <si>
    <t>Korea, South</t>
  </si>
  <si>
    <t>Doubling Time (KS)</t>
  </si>
  <si>
    <t>Iran</t>
  </si>
  <si>
    <t>Spain</t>
  </si>
  <si>
    <t>Germany</t>
  </si>
  <si>
    <t>US</t>
  </si>
  <si>
    <t>France</t>
  </si>
  <si>
    <t>Switzerland</t>
  </si>
  <si>
    <t>United Kingdom</t>
  </si>
  <si>
    <t>DT(Iran)</t>
  </si>
  <si>
    <t>DT(spain)</t>
  </si>
  <si>
    <t>DT(spain)*</t>
  </si>
  <si>
    <t>DT(italy)</t>
  </si>
  <si>
    <t>DT(Germany)</t>
  </si>
  <si>
    <t>DT(France)</t>
  </si>
  <si>
    <t>DT(UK)</t>
  </si>
  <si>
    <t>DT(UK)*</t>
  </si>
  <si>
    <t>DT</t>
  </si>
  <si>
    <t>A</t>
  </si>
  <si>
    <t>Dubling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</si>
</sst>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rgb="FF24292E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4292E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rgb="FF24292E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" fontId="0" fillId="2" borderId="2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0" xfId="0" applyFont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9" fontId="0" fillId="0" borderId="0" xfId="0" applyNumberFormat="1"/>
    <xf numFmtId="0" fontId="4" fillId="0" borderId="0" xfId="0" applyFont="1" applyAlignment="1">
      <alignment horizontal="center"/>
    </xf>
    <xf numFmtId="1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Planilha1!$AU$53:$AU$72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Planilha1!$AV$53:$AV$72</c:f>
              <c:numCache>
                <c:formatCode>General</c:formatCode>
                <c:ptCount val="20"/>
                <c:pt idx="0">
                  <c:v>0.69314718055994529</c:v>
                </c:pt>
                <c:pt idx="1">
                  <c:v>0.69314718055994529</c:v>
                </c:pt>
                <c:pt idx="2">
                  <c:v>0.69314718055994529</c:v>
                </c:pt>
                <c:pt idx="3">
                  <c:v>0.69314718055994529</c:v>
                </c:pt>
                <c:pt idx="4">
                  <c:v>1.3862943611198906</c:v>
                </c:pt>
                <c:pt idx="5">
                  <c:v>1.3862943611198906</c:v>
                </c:pt>
                <c:pt idx="6">
                  <c:v>2.5649493574615367</c:v>
                </c:pt>
                <c:pt idx="7">
                  <c:v>2.5649493574615367</c:v>
                </c:pt>
                <c:pt idx="8">
                  <c:v>2.9957322735539909</c:v>
                </c:pt>
                <c:pt idx="9">
                  <c:v>3.2188758248682006</c:v>
                </c:pt>
                <c:pt idx="10">
                  <c:v>3.4339872044851463</c:v>
                </c:pt>
                <c:pt idx="11">
                  <c:v>3.6375861597263857</c:v>
                </c:pt>
                <c:pt idx="12">
                  <c:v>3.9512437185814275</c:v>
                </c:pt>
                <c:pt idx="13">
                  <c:v>5.0172798368149243</c:v>
                </c:pt>
                <c:pt idx="14">
                  <c:v>5.0172798368149243</c:v>
                </c:pt>
                <c:pt idx="15">
                  <c:v>5.0875963352323836</c:v>
                </c:pt>
                <c:pt idx="16">
                  <c:v>5.2983173665480363</c:v>
                </c:pt>
                <c:pt idx="17">
                  <c:v>5.7714411231300158</c:v>
                </c:pt>
                <c:pt idx="18">
                  <c:v>5.9188938542731462</c:v>
                </c:pt>
                <c:pt idx="19">
                  <c:v>6.4313310819334788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1-47E6-BD1C-8BBB60F02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729520"/>
        <c:axId val="471730832"/>
      </c:lineChart>
      <c:catAx>
        <c:axId val="47172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30832"/>
        <c:crosses val="autoZero"/>
        <c:auto val="1"/>
        <c:lblAlgn val="ctr"/>
        <c:lblOffset val="100"/>
        <c:noMultiLvlLbl val="0"/>
      </c:catAx>
      <c:valAx>
        <c:axId val="4717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2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Confirmados - Brasil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Brasil!$A$37:$A$67</c:f>
              <c:numCache>
                <c:formatCode>m/d/yyyy</c:formatCode>
                <c:ptCount val="3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</c:numCache>
            </c:numRef>
          </c:cat>
          <c:val>
            <c:numRef>
              <c:f>Brasil!$B$37:$B$67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13</c:v>
                </c:pt>
                <c:pt idx="11">
                  <c:v>13</c:v>
                </c:pt>
                <c:pt idx="12">
                  <c:v>20</c:v>
                </c:pt>
                <c:pt idx="13">
                  <c:v>25</c:v>
                </c:pt>
                <c:pt idx="14">
                  <c:v>31</c:v>
                </c:pt>
                <c:pt idx="15">
                  <c:v>38</c:v>
                </c:pt>
                <c:pt idx="16">
                  <c:v>52</c:v>
                </c:pt>
                <c:pt idx="17">
                  <c:v>151</c:v>
                </c:pt>
                <c:pt idx="18">
                  <c:v>151</c:v>
                </c:pt>
                <c:pt idx="19">
                  <c:v>162</c:v>
                </c:pt>
                <c:pt idx="20">
                  <c:v>200</c:v>
                </c:pt>
                <c:pt idx="21">
                  <c:v>321</c:v>
                </c:pt>
                <c:pt idx="22">
                  <c:v>372</c:v>
                </c:pt>
                <c:pt idx="23">
                  <c:v>621</c:v>
                </c:pt>
                <c:pt idx="24" formatCode="0">
                  <c:v>766.47340420536977</c:v>
                </c:pt>
                <c:pt idx="25" formatCode="0">
                  <c:v>1047.8544797087873</c:v>
                </c:pt>
                <c:pt idx="26" formatCode="0">
                  <c:v>1432.5337377936917</c:v>
                </c:pt>
                <c:pt idx="27" formatCode="0">
                  <c:v>1958.433112284341</c:v>
                </c:pt>
                <c:pt idx="28" formatCode="0">
                  <c:v>2677.396108798725</c:v>
                </c:pt>
                <c:pt idx="29" formatCode="0">
                  <c:v>3660.298571570404</c:v>
                </c:pt>
                <c:pt idx="30" formatCode="0">
                  <c:v>5004.0356707067849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B7-4B15-B31B-F37C8FF0E9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3280032"/>
        <c:axId val="593283968"/>
      </c:lineChart>
      <c:dateAx>
        <c:axId val="593280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83968"/>
        <c:crosses val="autoZero"/>
        <c:auto val="1"/>
        <c:lblOffset val="100"/>
        <c:baseTimeUnit val="days"/>
      </c:dateAx>
      <c:valAx>
        <c:axId val="59328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2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Mortes - Brasil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Brasil!$A$37:$A$67</c:f>
              <c:numCache>
                <c:formatCode>m/d/yyyy</c:formatCode>
                <c:ptCount val="3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</c:numCache>
            </c:numRef>
          </c:cat>
          <c:val>
            <c:numRef>
              <c:f>Brasil!$C$37:$C$67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6</c:v>
                </c:pt>
                <c:pt idx="24" formatCode="0">
                  <c:v>7.6647340420536976</c:v>
                </c:pt>
                <c:pt idx="25" formatCode="0">
                  <c:v>10.478544797087872</c:v>
                </c:pt>
                <c:pt idx="26" formatCode="0">
                  <c:v>14.325337377936917</c:v>
                </c:pt>
                <c:pt idx="27" formatCode="0">
                  <c:v>19.584331122843409</c:v>
                </c:pt>
                <c:pt idx="28" formatCode="0">
                  <c:v>26.773961087987249</c:v>
                </c:pt>
                <c:pt idx="29" formatCode="0">
                  <c:v>36.602985715704044</c:v>
                </c:pt>
                <c:pt idx="30" formatCode="0">
                  <c:v>50.040356707067851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6-46E2-831C-66D4AADC2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80032"/>
        <c:axId val="593283968"/>
      </c:lineChart>
      <c:dateAx>
        <c:axId val="593280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83968"/>
        <c:crosses val="autoZero"/>
        <c:auto val="1"/>
        <c:lblOffset val="100"/>
        <c:baseTimeUnit val="days"/>
      </c:dateAx>
      <c:valAx>
        <c:axId val="5932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Mortes no Brasil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Brasil!$I$56</c:f>
              <c:strCache>
                <c:ptCount val="1"/>
                <c:pt idx="0">
                  <c:v>1%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Brasil!$H$57:$H$67</c:f>
              <c:numCache>
                <c:formatCode>m/d/yyyy</c:formatCode>
                <c:ptCount val="1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</c:numCache>
            </c:numRef>
          </c:cat>
          <c:val>
            <c:numRef>
              <c:f>Brasil!$I$57:$I$67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 formatCode="0">
                  <c:v>7.6647340420536976</c:v>
                </c:pt>
                <c:pt idx="5" formatCode="0">
                  <c:v>10.478544797087872</c:v>
                </c:pt>
                <c:pt idx="6" formatCode="0">
                  <c:v>14.325337377936917</c:v>
                </c:pt>
                <c:pt idx="7" formatCode="0">
                  <c:v>19.584331122843409</c:v>
                </c:pt>
                <c:pt idx="8" formatCode="0">
                  <c:v>26.773961087987249</c:v>
                </c:pt>
                <c:pt idx="9" formatCode="0">
                  <c:v>36.602985715704044</c:v>
                </c:pt>
                <c:pt idx="10" formatCode="0">
                  <c:v>50.040356707067851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8-4C29-849C-5E70E6E2B5B6}"/>
            </c:ext>
          </c:extLst>
        </c:ser>
        <c:ser>
          <c:idx val="1"/>
          <c:order val="1"/>
          <c:tx>
            <c:strRef>
              <c:f>Brasil!$J$56</c:f>
              <c:strCache>
                <c:ptCount val="1"/>
                <c:pt idx="0">
                  <c:v>2%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Brasil!$H$57:$H$67</c:f>
              <c:numCache>
                <c:formatCode>m/d/yyyy</c:formatCode>
                <c:ptCount val="1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</c:numCache>
            </c:numRef>
          </c:cat>
          <c:val>
            <c:numRef>
              <c:f>Brasil!$J$57:$J$67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 formatCode="0">
                  <c:v>15.329468084107395</c:v>
                </c:pt>
                <c:pt idx="5" formatCode="0">
                  <c:v>20.957089594175745</c:v>
                </c:pt>
                <c:pt idx="6" formatCode="0">
                  <c:v>28.650674755873833</c:v>
                </c:pt>
                <c:pt idx="7" formatCode="0">
                  <c:v>39.168662245686818</c:v>
                </c:pt>
                <c:pt idx="8" formatCode="0">
                  <c:v>53.547922175974499</c:v>
                </c:pt>
                <c:pt idx="9" formatCode="0">
                  <c:v>73.205971431408088</c:v>
                </c:pt>
                <c:pt idx="10" formatCode="0">
                  <c:v>100.0807134141357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8-4C29-849C-5E70E6E2B5B6}"/>
            </c:ext>
          </c:extLst>
        </c:ser>
        <c:ser>
          <c:idx val="2"/>
          <c:order val="2"/>
          <c:tx>
            <c:strRef>
              <c:f>Brasil!$K$56</c:f>
              <c:strCache>
                <c:ptCount val="1"/>
                <c:pt idx="0">
                  <c:v>4%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Brasil!$H$57:$H$67</c:f>
              <c:numCache>
                <c:formatCode>m/d/yyyy</c:formatCode>
                <c:ptCount val="1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</c:numCache>
            </c:numRef>
          </c:cat>
          <c:val>
            <c:numRef>
              <c:f>Brasil!$K$57:$K$67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 formatCode="0">
                  <c:v>30.65893616821479</c:v>
                </c:pt>
                <c:pt idx="5" formatCode="0">
                  <c:v>41.91417918835149</c:v>
                </c:pt>
                <c:pt idx="6" formatCode="0">
                  <c:v>57.301349511747667</c:v>
                </c:pt>
                <c:pt idx="7" formatCode="0">
                  <c:v>78.337324491373636</c:v>
                </c:pt>
                <c:pt idx="8" formatCode="0">
                  <c:v>107.095844351949</c:v>
                </c:pt>
                <c:pt idx="9" formatCode="0">
                  <c:v>146.41194286281618</c:v>
                </c:pt>
                <c:pt idx="10" formatCode="0">
                  <c:v>200.1614268282714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8-4C29-849C-5E70E6E2B5B6}"/>
            </c:ext>
          </c:extLst>
        </c:ser>
        <c:ser>
          <c:idx val="3"/>
          <c:order val="3"/>
          <c:tx>
            <c:strRef>
              <c:f>Brasil!$L$56</c:f>
              <c:strCache>
                <c:ptCount val="1"/>
                <c:pt idx="0">
                  <c:v>8%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Brasil!$H$57:$H$67</c:f>
              <c:numCache>
                <c:formatCode>m/d/yyyy</c:formatCode>
                <c:ptCount val="1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</c:numCache>
            </c:numRef>
          </c:cat>
          <c:val>
            <c:numRef>
              <c:f>Brasil!$L$57:$L$67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 formatCode="0">
                  <c:v>61.317872336429581</c:v>
                </c:pt>
                <c:pt idx="5" formatCode="0">
                  <c:v>83.82835837670298</c:v>
                </c:pt>
                <c:pt idx="6" formatCode="0">
                  <c:v>114.60269902349533</c:v>
                </c:pt>
                <c:pt idx="7" formatCode="0">
                  <c:v>156.67464898274727</c:v>
                </c:pt>
                <c:pt idx="8" formatCode="0">
                  <c:v>214.191688703898</c:v>
                </c:pt>
                <c:pt idx="9" formatCode="0">
                  <c:v>292.82388572563235</c:v>
                </c:pt>
                <c:pt idx="10" formatCode="0">
                  <c:v>400.3228536565428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8-4C29-849C-5E70E6E2B5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0687328"/>
        <c:axId val="620691264"/>
      </c:lineChart>
      <c:dateAx>
        <c:axId val="620687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91264"/>
        <c:crosses val="autoZero"/>
        <c:auto val="1"/>
        <c:lblOffset val="100"/>
        <c:baseTimeUnit val="days"/>
      </c:dateAx>
      <c:valAx>
        <c:axId val="620691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06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Brasil!$K$11:$K$21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Brasil!$L$11:$L$21</c:f>
              <c:numCache>
                <c:formatCode>General</c:formatCode>
                <c:ptCount val="11"/>
                <c:pt idx="0">
                  <c:v>0</c:v>
                </c:pt>
                <c:pt idx="1">
                  <c:v>0.69314718055994529</c:v>
                </c:pt>
                <c:pt idx="2">
                  <c:v>0.69314718055994529</c:v>
                </c:pt>
                <c:pt idx="3">
                  <c:v>1.0986122886681098</c:v>
                </c:pt>
                <c:pt idx="4">
                  <c:v>2.0794415416798357</c:v>
                </c:pt>
                <c:pt idx="5">
                  <c:v>2.6390573296152584</c:v>
                </c:pt>
                <c:pt idx="6">
                  <c:v>2.9444389791664403</c:v>
                </c:pt>
                <c:pt idx="7">
                  <c:v>3.0910424533583161</c:v>
                </c:pt>
                <c:pt idx="8">
                  <c:v>3.5835189384561099</c:v>
                </c:pt>
                <c:pt idx="9">
                  <c:v>4.1108738641733114</c:v>
                </c:pt>
                <c:pt idx="10">
                  <c:v>4.4659081186545837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9-492D-9429-D7255B53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01072"/>
        <c:axId val="599303368"/>
      </c:scatterChart>
      <c:valAx>
        <c:axId val="59930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03368"/>
        <c:crosses val="autoZero"/>
        <c:crossBetween val="midCat"/>
      </c:valAx>
      <c:valAx>
        <c:axId val="59930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0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Confirmados - DF</a:t>
            </a:r>
          </a:p>
        </c:rich>
      </c:tx>
      <c:layout>
        <c:manualLayout>
          <c:xMode val="edge"/>
          <c:yMode val="edge"/>
          <c:x val="0.33060590360725228"/>
          <c:y val="1.706827129322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Brasil!$F$4:$F$30</c:f>
              <c:numCache>
                <c:formatCode>General</c:formatCode>
                <c:ptCount val="2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Brasil!$H$4:$H$30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14</c:v>
                </c:pt>
                <c:pt idx="13">
                  <c:v>19</c:v>
                </c:pt>
                <c:pt idx="14">
                  <c:v>22</c:v>
                </c:pt>
                <c:pt idx="15">
                  <c:v>36</c:v>
                </c:pt>
                <c:pt idx="16">
                  <c:v>61</c:v>
                </c:pt>
                <c:pt idx="17">
                  <c:v>87</c:v>
                </c:pt>
                <c:pt idx="18" formatCode="0">
                  <c:v>149.93472009457116</c:v>
                </c:pt>
                <c:pt idx="19" formatCode="0">
                  <c:v>235.19148214528656</c:v>
                </c:pt>
                <c:pt idx="20" formatCode="0">
                  <c:v>368.92744548298583</c:v>
                </c:pt>
                <c:pt idx="21" formatCode="0">
                  <c:v>578.70913856702919</c:v>
                </c:pt>
                <c:pt idx="22" formatCode="0">
                  <c:v>907.77813134110613</c:v>
                </c:pt>
                <c:pt idx="23" formatCode="0">
                  <c:v>1423.9642694802603</c:v>
                </c:pt>
                <c:pt idx="24" formatCode="0">
                  <c:v>2233.667204298994</c:v>
                </c:pt>
                <c:pt idx="25" formatCode="0">
                  <c:v>3503.7881823972507</c:v>
                </c:pt>
                <c:pt idx="26" formatCode="0">
                  <c:v>5496.1328184784288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A-4A40-83D2-C8818FD3AA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3280032"/>
        <c:axId val="593283968"/>
      </c:lineChart>
      <c:catAx>
        <c:axId val="5932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83968"/>
        <c:crosses val="autoZero"/>
        <c:auto val="1"/>
        <c:lblAlgn val="ctr"/>
        <c:lblOffset val="100"/>
        <c:noMultiLvlLbl val="0"/>
      </c:catAx>
      <c:valAx>
        <c:axId val="59328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2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Itália!$E$6:$E$54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Itália!$G$6:$G$54</c:f>
              <c:numCache>
                <c:formatCode>General</c:formatCode>
                <c:ptCount val="49"/>
                <c:pt idx="0">
                  <c:v>0.69314718055994529</c:v>
                </c:pt>
                <c:pt idx="1">
                  <c:v>0.69314718055994529</c:v>
                </c:pt>
                <c:pt idx="2">
                  <c:v>0.69314718055994529</c:v>
                </c:pt>
                <c:pt idx="3">
                  <c:v>0.69314718055994529</c:v>
                </c:pt>
                <c:pt idx="4">
                  <c:v>0.69314718055994529</c:v>
                </c:pt>
                <c:pt idx="5">
                  <c:v>0.69314718055994529</c:v>
                </c:pt>
                <c:pt idx="6">
                  <c:v>0.69314718055994529</c:v>
                </c:pt>
                <c:pt idx="7">
                  <c:v>1.0986122886681098</c:v>
                </c:pt>
                <c:pt idx="8">
                  <c:v>1.0986122886681098</c:v>
                </c:pt>
                <c:pt idx="9">
                  <c:v>1.0986122886681098</c:v>
                </c:pt>
                <c:pt idx="10">
                  <c:v>1.0986122886681098</c:v>
                </c:pt>
                <c:pt idx="11">
                  <c:v>1.0986122886681098</c:v>
                </c:pt>
                <c:pt idx="12">
                  <c:v>1.0986122886681098</c:v>
                </c:pt>
                <c:pt idx="13">
                  <c:v>1.0986122886681098</c:v>
                </c:pt>
                <c:pt idx="14">
                  <c:v>1.0986122886681098</c:v>
                </c:pt>
                <c:pt idx="15">
                  <c:v>1.0986122886681098</c:v>
                </c:pt>
                <c:pt idx="16">
                  <c:v>1.0986122886681098</c:v>
                </c:pt>
                <c:pt idx="17">
                  <c:v>1.0986122886681098</c:v>
                </c:pt>
                <c:pt idx="18">
                  <c:v>1.0986122886681098</c:v>
                </c:pt>
                <c:pt idx="19">
                  <c:v>1.0986122886681098</c:v>
                </c:pt>
                <c:pt idx="20">
                  <c:v>1.0986122886681098</c:v>
                </c:pt>
                <c:pt idx="21">
                  <c:v>2.9957322735539909</c:v>
                </c:pt>
                <c:pt idx="22">
                  <c:v>4.1271343850450917</c:v>
                </c:pt>
                <c:pt idx="23">
                  <c:v>5.0434251169192468</c:v>
                </c:pt>
                <c:pt idx="24">
                  <c:v>5.43372200355424</c:v>
                </c:pt>
                <c:pt idx="25">
                  <c:v>5.7745515455444085</c:v>
                </c:pt>
                <c:pt idx="26">
                  <c:v>6.1158921254830343</c:v>
                </c:pt>
                <c:pt idx="27">
                  <c:v>6.4846352356352517</c:v>
                </c:pt>
                <c:pt idx="28">
                  <c:v>6.7889717429921701</c:v>
                </c:pt>
                <c:pt idx="29">
                  <c:v>7.0282014320580046</c:v>
                </c:pt>
                <c:pt idx="30">
                  <c:v>7.4348478752119993</c:v>
                </c:pt>
                <c:pt idx="31">
                  <c:v>7.6187423776704133</c:v>
                </c:pt>
                <c:pt idx="32">
                  <c:v>7.824845691026856</c:v>
                </c:pt>
                <c:pt idx="33">
                  <c:v>8.035602692918582</c:v>
                </c:pt>
                <c:pt idx="34">
                  <c:v>8.2579041934656736</c:v>
                </c:pt>
                <c:pt idx="35">
                  <c:v>8.4416072044596415</c:v>
                </c:pt>
                <c:pt idx="36">
                  <c:v>8.6798221148644554</c:v>
                </c:pt>
                <c:pt idx="37">
                  <c:v>8.9058511812080212</c:v>
                </c:pt>
                <c:pt idx="38">
                  <c:v>9.1239106439777959</c:v>
                </c:pt>
                <c:pt idx="39">
                  <c:v>9.2251304574488184</c:v>
                </c:pt>
                <c:pt idx="40">
                  <c:v>9.4304392931041665</c:v>
                </c:pt>
                <c:pt idx="41">
                  <c:v>9.4304392931041665</c:v>
                </c:pt>
                <c:pt idx="42">
                  <c:v>9.7790574741579501</c:v>
                </c:pt>
                <c:pt idx="43">
                  <c:v>9.9597260989833174</c:v>
                </c:pt>
                <c:pt idx="44">
                  <c:v>10.116459548528841</c:v>
                </c:pt>
                <c:pt idx="45">
                  <c:v>10.239245248219472</c:v>
                </c:pt>
                <c:pt idx="46">
                  <c:v>10.357933282865915</c:v>
                </c:pt>
                <c:pt idx="47">
                  <c:v>10.483270047141055</c:v>
                </c:pt>
                <c:pt idx="48">
                  <c:v>10.622180640063812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C-4087-8738-5CC0AE79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227152"/>
        <c:axId val="625232400"/>
      </c:lineChart>
      <c:catAx>
        <c:axId val="6252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32400"/>
        <c:crosses val="autoZero"/>
        <c:auto val="1"/>
        <c:lblAlgn val="ctr"/>
        <c:lblOffset val="100"/>
        <c:noMultiLvlLbl val="0"/>
      </c:catAx>
      <c:valAx>
        <c:axId val="6252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Itália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Itália!$B$7</c:f>
              <c:strCache>
                <c:ptCount val="1"/>
                <c:pt idx="0">
                  <c:v>Casos Confirmados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Itália!$A$8:$A$65</c:f>
              <c:numCache>
                <c:formatCode>m/d/yyyy</c:formatCode>
                <c:ptCount val="5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</c:numCache>
            </c:numRef>
          </c:cat>
          <c:val>
            <c:numRef>
              <c:f>Itália!$B$8:$B$65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6-4469-8755-995A95470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086840"/>
        <c:axId val="604087824"/>
      </c:lineChart>
      <c:lineChart>
        <c:grouping val="standard"/>
        <c:varyColors val="0"/>
        <c:ser>
          <c:idx val="1"/>
          <c:order val="1"/>
          <c:tx>
            <c:strRef>
              <c:f>Itália!$C$7</c:f>
              <c:strCache>
                <c:ptCount val="1"/>
                <c:pt idx="0">
                  <c:v>Mortes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Itália!$A$8:$A$65</c:f>
              <c:numCache>
                <c:formatCode>m/d/yyyy</c:formatCode>
                <c:ptCount val="5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</c:numCache>
            </c:numRef>
          </c:cat>
          <c:val>
            <c:numRef>
              <c:f>Itália!$C$8:$C$65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6-4469-8755-995A95470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950480"/>
        <c:axId val="661953432"/>
      </c:lineChart>
      <c:dateAx>
        <c:axId val="604086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87824"/>
        <c:crosses val="autoZero"/>
        <c:auto val="1"/>
        <c:lblOffset val="100"/>
        <c:baseTimeUnit val="days"/>
      </c:dateAx>
      <c:valAx>
        <c:axId val="604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86840"/>
        <c:crosses val="autoZero"/>
        <c:crossBetween val="between"/>
      </c:valAx>
      <c:valAx>
        <c:axId val="661953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50480"/>
        <c:crosses val="max"/>
        <c:crossBetween val="between"/>
      </c:valAx>
      <c:dateAx>
        <c:axId val="6619504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6195343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Itália!$E$26:$E$54</c:f>
              <c:numCache>
                <c:formatCode>General</c:formatCode>
                <c:ptCount val="2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</c:numCache>
            </c:numRef>
          </c:xVal>
          <c:yVal>
            <c:numRef>
              <c:f>Itália!$G$26:$G$54</c:f>
              <c:numCache>
                <c:formatCode>General</c:formatCode>
                <c:ptCount val="29"/>
                <c:pt idx="0">
                  <c:v>1.0986122886681098</c:v>
                </c:pt>
                <c:pt idx="1">
                  <c:v>2.9957322735539909</c:v>
                </c:pt>
                <c:pt idx="2">
                  <c:v>4.1271343850450917</c:v>
                </c:pt>
                <c:pt idx="3">
                  <c:v>5.0434251169192468</c:v>
                </c:pt>
                <c:pt idx="4">
                  <c:v>5.43372200355424</c:v>
                </c:pt>
                <c:pt idx="5">
                  <c:v>5.7745515455444085</c:v>
                </c:pt>
                <c:pt idx="6">
                  <c:v>6.1158921254830343</c:v>
                </c:pt>
                <c:pt idx="7">
                  <c:v>6.4846352356352517</c:v>
                </c:pt>
                <c:pt idx="8">
                  <c:v>6.7889717429921701</c:v>
                </c:pt>
                <c:pt idx="9">
                  <c:v>7.0282014320580046</c:v>
                </c:pt>
                <c:pt idx="10">
                  <c:v>7.4348478752119993</c:v>
                </c:pt>
                <c:pt idx="11">
                  <c:v>7.6187423776704133</c:v>
                </c:pt>
                <c:pt idx="12">
                  <c:v>7.824845691026856</c:v>
                </c:pt>
                <c:pt idx="13">
                  <c:v>8.035602692918582</c:v>
                </c:pt>
                <c:pt idx="14">
                  <c:v>8.2579041934656736</c:v>
                </c:pt>
                <c:pt idx="15">
                  <c:v>8.4416072044596415</c:v>
                </c:pt>
                <c:pt idx="16">
                  <c:v>8.6798221148644554</c:v>
                </c:pt>
                <c:pt idx="17">
                  <c:v>8.9058511812080212</c:v>
                </c:pt>
                <c:pt idx="18">
                  <c:v>9.1239106439777959</c:v>
                </c:pt>
                <c:pt idx="19">
                  <c:v>9.2251304574488184</c:v>
                </c:pt>
                <c:pt idx="20">
                  <c:v>9.4304392931041665</c:v>
                </c:pt>
                <c:pt idx="21">
                  <c:v>9.4304392931041665</c:v>
                </c:pt>
                <c:pt idx="22">
                  <c:v>9.7790574741579501</c:v>
                </c:pt>
                <c:pt idx="23">
                  <c:v>9.9597260989833174</c:v>
                </c:pt>
                <c:pt idx="24">
                  <c:v>10.116459548528841</c:v>
                </c:pt>
                <c:pt idx="25">
                  <c:v>10.239245248219472</c:v>
                </c:pt>
                <c:pt idx="26">
                  <c:v>10.357933282865915</c:v>
                </c:pt>
                <c:pt idx="27">
                  <c:v>10.483270047141055</c:v>
                </c:pt>
                <c:pt idx="28">
                  <c:v>10.622180640063812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1-413E-B66F-F558F949A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97328"/>
        <c:axId val="662396344"/>
      </c:scatterChart>
      <c:valAx>
        <c:axId val="66239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96344"/>
        <c:crosses val="autoZero"/>
        <c:crossBetween val="midCat"/>
      </c:valAx>
      <c:valAx>
        <c:axId val="662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9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'Coréia do Sul'!$A$10:$A$67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cat>
          <c:val>
            <c:numRef>
              <c:f>'Coréia do Sul'!$E$10:$E$67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0.69314718055994529</c:v>
                </c:pt>
                <c:pt idx="3">
                  <c:v>0.69314718055994529</c:v>
                </c:pt>
                <c:pt idx="4">
                  <c:v>1.0986122886681098</c:v>
                </c:pt>
                <c:pt idx="5">
                  <c:v>1.3862943611198906</c:v>
                </c:pt>
                <c:pt idx="6">
                  <c:v>1.3862943611198906</c:v>
                </c:pt>
                <c:pt idx="7">
                  <c:v>1.3862943611198906</c:v>
                </c:pt>
                <c:pt idx="8">
                  <c:v>1.3862943611198906</c:v>
                </c:pt>
                <c:pt idx="9">
                  <c:v>2.3978952727983707</c:v>
                </c:pt>
                <c:pt idx="10">
                  <c:v>2.4849066497880004</c:v>
                </c:pt>
                <c:pt idx="11">
                  <c:v>2.7080502011022101</c:v>
                </c:pt>
                <c:pt idx="12">
                  <c:v>2.7080502011022101</c:v>
                </c:pt>
                <c:pt idx="13">
                  <c:v>2.7725887222397811</c:v>
                </c:pt>
                <c:pt idx="14">
                  <c:v>2.9444389791664403</c:v>
                </c:pt>
                <c:pt idx="15">
                  <c:v>3.1354942159291497</c:v>
                </c:pt>
                <c:pt idx="16">
                  <c:v>3.1780538303479458</c:v>
                </c:pt>
                <c:pt idx="17">
                  <c:v>3.1780538303479458</c:v>
                </c:pt>
                <c:pt idx="18">
                  <c:v>3.2188758248682006</c:v>
                </c:pt>
                <c:pt idx="19">
                  <c:v>3.2958368660043291</c:v>
                </c:pt>
                <c:pt idx="20">
                  <c:v>3.3322045101752038</c:v>
                </c:pt>
                <c:pt idx="21">
                  <c:v>3.3322045101752038</c:v>
                </c:pt>
                <c:pt idx="22">
                  <c:v>3.3322045101752038</c:v>
                </c:pt>
                <c:pt idx="23">
                  <c:v>3.3322045101752038</c:v>
                </c:pt>
                <c:pt idx="24">
                  <c:v>3.3322045101752038</c:v>
                </c:pt>
                <c:pt idx="25">
                  <c:v>3.3672958299864741</c:v>
                </c:pt>
                <c:pt idx="26">
                  <c:v>3.4011973816621555</c:v>
                </c:pt>
                <c:pt idx="27">
                  <c:v>3.4339872044851463</c:v>
                </c:pt>
                <c:pt idx="28">
                  <c:v>3.4339872044851463</c:v>
                </c:pt>
                <c:pt idx="29">
                  <c:v>4.6443908991413725</c:v>
                </c:pt>
                <c:pt idx="30">
                  <c:v>5.3181199938442161</c:v>
                </c:pt>
                <c:pt idx="31">
                  <c:v>6.0707377280024897</c:v>
                </c:pt>
                <c:pt idx="32">
                  <c:v>6.4002574453088208</c:v>
                </c:pt>
                <c:pt idx="33">
                  <c:v>6.7250336421668431</c:v>
                </c:pt>
                <c:pt idx="34">
                  <c:v>6.8844866520427823</c:v>
                </c:pt>
                <c:pt idx="35">
                  <c:v>7.13966033596492</c:v>
                </c:pt>
                <c:pt idx="36">
                  <c:v>7.4764723811639051</c:v>
                </c:pt>
                <c:pt idx="37">
                  <c:v>7.7566233345388582</c:v>
                </c:pt>
                <c:pt idx="38">
                  <c:v>8.0551577318196781</c:v>
                </c:pt>
                <c:pt idx="39">
                  <c:v>8.2257707993487337</c:v>
                </c:pt>
                <c:pt idx="40">
                  <c:v>8.3744768892146428</c:v>
                </c:pt>
                <c:pt idx="41">
                  <c:v>8.5537179660986098</c:v>
                </c:pt>
                <c:pt idx="42">
                  <c:v>8.6342648630020751</c:v>
                </c:pt>
                <c:pt idx="43">
                  <c:v>8.7140748995415223</c:v>
                </c:pt>
                <c:pt idx="44">
                  <c:v>8.7937637591133004</c:v>
                </c:pt>
                <c:pt idx="45">
                  <c:v>8.8595054845191328</c:v>
                </c:pt>
                <c:pt idx="46">
                  <c:v>8.8975455987093266</c:v>
                </c:pt>
                <c:pt idx="47">
                  <c:v>8.9197206555370592</c:v>
                </c:pt>
                <c:pt idx="48">
                  <c:v>8.9243901323691599</c:v>
                </c:pt>
                <c:pt idx="49">
                  <c:v>8.9560930756106387</c:v>
                </c:pt>
                <c:pt idx="50">
                  <c:v>8.9706862685349833</c:v>
                </c:pt>
                <c:pt idx="51">
                  <c:v>8.9845683693082812</c:v>
                </c:pt>
                <c:pt idx="52">
                  <c:v>8.9978894502007165</c:v>
                </c:pt>
                <c:pt idx="53">
                  <c:v>9.0072445159657502</c:v>
                </c:pt>
                <c:pt idx="54">
                  <c:v>9.01627006814768</c:v>
                </c:pt>
                <c:pt idx="55">
                  <c:v>9.0264175338152537</c:v>
                </c:pt>
                <c:pt idx="56">
                  <c:v>9.0375334075508142</c:v>
                </c:pt>
                <c:pt idx="57">
                  <c:v>9.0554394107582201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5-47A9-AD23-506766477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205176"/>
        <c:axId val="625205504"/>
      </c:lineChart>
      <c:catAx>
        <c:axId val="6252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05504"/>
        <c:crosses val="autoZero"/>
        <c:auto val="1"/>
        <c:lblAlgn val="ctr"/>
        <c:lblOffset val="100"/>
        <c:noMultiLvlLbl val="0"/>
      </c:catAx>
      <c:valAx>
        <c:axId val="6252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0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Iran!$F$31:$F$60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Iran!$G$31:$G$60</c:f>
              <c:numCache>
                <c:formatCode>General</c:formatCode>
                <c:ptCount val="30"/>
                <c:pt idx="0">
                  <c:v>0.69314718055994529</c:v>
                </c:pt>
                <c:pt idx="1">
                  <c:v>1.6094379124341003</c:v>
                </c:pt>
                <c:pt idx="2">
                  <c:v>2.8903717578961645</c:v>
                </c:pt>
                <c:pt idx="3">
                  <c:v>3.3322045101752038</c:v>
                </c:pt>
                <c:pt idx="4">
                  <c:v>3.7612001156935624</c:v>
                </c:pt>
                <c:pt idx="5">
                  <c:v>4.1108738641733114</c:v>
                </c:pt>
                <c:pt idx="6">
                  <c:v>4.5538768916005408</c:v>
                </c:pt>
                <c:pt idx="7">
                  <c:v>4.9344739331306915</c:v>
                </c:pt>
                <c:pt idx="8">
                  <c:v>5.5012582105447274</c:v>
                </c:pt>
                <c:pt idx="9">
                  <c:v>5.9610053396232736</c:v>
                </c:pt>
                <c:pt idx="10">
                  <c:v>6.3851943989977258</c:v>
                </c:pt>
                <c:pt idx="11">
                  <c:v>6.8855096700348177</c:v>
                </c:pt>
                <c:pt idx="12">
                  <c:v>7.3138868316334618</c:v>
                </c:pt>
                <c:pt idx="13">
                  <c:v>7.7561953439481179</c:v>
                </c:pt>
                <c:pt idx="14">
                  <c:v>7.9800235923106451</c:v>
                </c:pt>
                <c:pt idx="15">
                  <c:v>8.1642256522658272</c:v>
                </c:pt>
                <c:pt idx="16">
                  <c:v>8.4652681185513181</c:v>
                </c:pt>
                <c:pt idx="17">
                  <c:v>8.6695708718371201</c:v>
                </c:pt>
                <c:pt idx="18">
                  <c:v>8.7896600980615371</c:v>
                </c:pt>
                <c:pt idx="19">
                  <c:v>8.8764049150069404</c:v>
                </c:pt>
                <c:pt idx="20">
                  <c:v>8.9924330874572185</c:v>
                </c:pt>
                <c:pt idx="21">
                  <c:v>9.1049798563183568</c:v>
                </c:pt>
                <c:pt idx="22">
                  <c:v>9.2178123868148845</c:v>
                </c:pt>
                <c:pt idx="23">
                  <c:v>9.338205742974079</c:v>
                </c:pt>
                <c:pt idx="24">
                  <c:v>9.4516381338704338</c:v>
                </c:pt>
                <c:pt idx="25">
                  <c:v>9.5423742019984648</c:v>
                </c:pt>
                <c:pt idx="26">
                  <c:v>9.615205300012315</c:v>
                </c:pt>
                <c:pt idx="27">
                  <c:v>9.6908511077398138</c:v>
                </c:pt>
                <c:pt idx="28">
                  <c:v>9.7619815902419482</c:v>
                </c:pt>
                <c:pt idx="29">
                  <c:v>9.8204863060327217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0-48F0-92F7-EF1FA411E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234040"/>
        <c:axId val="625234368"/>
      </c:lineChart>
      <c:catAx>
        <c:axId val="6252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34368"/>
        <c:crosses val="autoZero"/>
        <c:auto val="1"/>
        <c:lblAlgn val="ctr"/>
        <c:lblOffset val="100"/>
        <c:noMultiLvlLbl val="0"/>
      </c:catAx>
      <c:valAx>
        <c:axId val="6252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3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Planilha1!$F$17:$F$73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cat>
          <c:val>
            <c:numRef>
              <c:f>Planilha1!$G$17:$G$73</c:f>
              <c:numCache>
                <c:formatCode>General</c:formatCode>
                <c:ptCount val="57"/>
                <c:pt idx="0">
                  <c:v>6.3189681137464344</c:v>
                </c:pt>
                <c:pt idx="1">
                  <c:v>6.481577129276431</c:v>
                </c:pt>
                <c:pt idx="2">
                  <c:v>6.8469431395853793</c:v>
                </c:pt>
                <c:pt idx="3">
                  <c:v>7.2682230211595655</c:v>
                </c:pt>
                <c:pt idx="4">
                  <c:v>7.6582275261613519</c:v>
                </c:pt>
                <c:pt idx="5">
                  <c:v>7.9817332866918855</c:v>
                </c:pt>
                <c:pt idx="6">
                  <c:v>8.6265855681874335</c:v>
                </c:pt>
                <c:pt idx="7">
                  <c:v>8.7268056084460959</c:v>
                </c:pt>
                <c:pt idx="8">
                  <c:v>9.01602720232985</c:v>
                </c:pt>
                <c:pt idx="9">
                  <c:v>9.203013596589722</c:v>
                </c:pt>
                <c:pt idx="10">
                  <c:v>9.3958235921077158</c:v>
                </c:pt>
                <c:pt idx="11">
                  <c:v>9.7283600563224137</c:v>
                </c:pt>
                <c:pt idx="12">
                  <c:v>9.8975197807563369</c:v>
                </c:pt>
                <c:pt idx="13">
                  <c:v>10.081298953852196</c:v>
                </c:pt>
                <c:pt idx="14">
                  <c:v>10.226838364267364</c:v>
                </c:pt>
                <c:pt idx="15">
                  <c:v>10.335821764746314</c:v>
                </c:pt>
                <c:pt idx="16">
                  <c:v>10.445550181223961</c:v>
                </c:pt>
                <c:pt idx="17">
                  <c:v>10.521911186900137</c:v>
                </c:pt>
                <c:pt idx="18">
                  <c:v>10.600377719374908</c:v>
                </c:pt>
                <c:pt idx="19">
                  <c:v>10.663405136729926</c:v>
                </c:pt>
                <c:pt idx="20">
                  <c:v>10.710008060263757</c:v>
                </c:pt>
                <c:pt idx="21">
                  <c:v>10.719316859696249</c:v>
                </c:pt>
                <c:pt idx="22">
                  <c:v>11.008214442204091</c:v>
                </c:pt>
                <c:pt idx="23">
                  <c:v>11.110730005729687</c:v>
                </c:pt>
                <c:pt idx="24">
                  <c:v>11.142296471697522</c:v>
                </c:pt>
                <c:pt idx="25">
                  <c:v>11.173585119253508</c:v>
                </c:pt>
                <c:pt idx="26">
                  <c:v>11.201742735932854</c:v>
                </c:pt>
                <c:pt idx="27">
                  <c:v>11.227055083747713</c:v>
                </c:pt>
                <c:pt idx="28">
                  <c:v>11.233727302166757</c:v>
                </c:pt>
                <c:pt idx="29">
                  <c:v>11.241077370820976</c:v>
                </c:pt>
                <c:pt idx="30">
                  <c:v>11.249259353467496</c:v>
                </c:pt>
                <c:pt idx="31">
                  <c:v>11.271859767147028</c:v>
                </c:pt>
                <c:pt idx="32">
                  <c:v>11.276759995304156</c:v>
                </c:pt>
                <c:pt idx="33">
                  <c:v>11.28436728095452</c:v>
                </c:pt>
                <c:pt idx="34">
                  <c:v>11.294931133638677</c:v>
                </c:pt>
                <c:pt idx="35">
                  <c:v>11.307069125042609</c:v>
                </c:pt>
                <c:pt idx="36">
                  <c:v>11.323627630439628</c:v>
                </c:pt>
                <c:pt idx="37">
                  <c:v>11.339999629816637</c:v>
                </c:pt>
                <c:pt idx="38">
                  <c:v>11.362230474032989</c:v>
                </c:pt>
                <c:pt idx="39">
                  <c:v>11.389276508390537</c:v>
                </c:pt>
                <c:pt idx="40">
                  <c:v>11.410959182380418</c:v>
                </c:pt>
                <c:pt idx="41">
                  <c:v>11.438632860388374</c:v>
                </c:pt>
                <c:pt idx="42">
                  <c:v>11.462894531364663</c:v>
                </c:pt>
                <c:pt idx="43">
                  <c:v>11.491517950531343</c:v>
                </c:pt>
                <c:pt idx="44">
                  <c:v>11.530608199822536</c:v>
                </c:pt>
                <c:pt idx="45">
                  <c:v>11.569504266422921</c:v>
                </c:pt>
                <c:pt idx="46">
                  <c:v>11.606370269680092</c:v>
                </c:pt>
                <c:pt idx="47">
                  <c:v>11.640095416465712</c:v>
                </c:pt>
                <c:pt idx="48">
                  <c:v>11.683444309645031</c:v>
                </c:pt>
                <c:pt idx="49">
                  <c:v>11.742965182972279</c:v>
                </c:pt>
                <c:pt idx="50">
                  <c:v>11.762461646440375</c:v>
                </c:pt>
                <c:pt idx="51">
                  <c:v>11.885819170844332</c:v>
                </c:pt>
                <c:pt idx="52">
                  <c:v>11.958213668865383</c:v>
                </c:pt>
                <c:pt idx="53">
                  <c:v>12.028416190209354</c:v>
                </c:pt>
                <c:pt idx="54">
                  <c:v>12.1091596819539</c:v>
                </c:pt>
                <c:pt idx="55">
                  <c:v>12.191679560242536</c:v>
                </c:pt>
                <c:pt idx="56">
                  <c:v>12.277974614819252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3-4AE1-9BA8-0BBFE5AB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468200"/>
        <c:axId val="638469184"/>
      </c:lineChart>
      <c:catAx>
        <c:axId val="63846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69184"/>
        <c:crosses val="autoZero"/>
        <c:auto val="1"/>
        <c:lblAlgn val="ctr"/>
        <c:lblOffset val="100"/>
        <c:noMultiLvlLbl val="0"/>
      </c:catAx>
      <c:valAx>
        <c:axId val="6384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6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Spain!$E$13:$E$60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Spain!$F$13:$F$60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0.69314718055994529</c:v>
                </c:pt>
                <c:pt idx="9">
                  <c:v>0.69314718055994529</c:v>
                </c:pt>
                <c:pt idx="10">
                  <c:v>0.69314718055994529</c:v>
                </c:pt>
                <c:pt idx="11">
                  <c:v>0.69314718055994529</c:v>
                </c:pt>
                <c:pt idx="12">
                  <c:v>0.69314718055994529</c:v>
                </c:pt>
                <c:pt idx="13">
                  <c:v>0.69314718055994529</c:v>
                </c:pt>
                <c:pt idx="14">
                  <c:v>0.69314718055994529</c:v>
                </c:pt>
                <c:pt idx="15">
                  <c:v>0.69314718055994529</c:v>
                </c:pt>
                <c:pt idx="16">
                  <c:v>0.69314718055994529</c:v>
                </c:pt>
                <c:pt idx="17">
                  <c:v>0.69314718055994529</c:v>
                </c:pt>
                <c:pt idx="18">
                  <c:v>0.69314718055994529</c:v>
                </c:pt>
                <c:pt idx="19">
                  <c:v>0.69314718055994529</c:v>
                </c:pt>
                <c:pt idx="20">
                  <c:v>0.69314718055994529</c:v>
                </c:pt>
                <c:pt idx="21">
                  <c:v>0.69314718055994529</c:v>
                </c:pt>
                <c:pt idx="22">
                  <c:v>0.69314718055994529</c:v>
                </c:pt>
                <c:pt idx="23">
                  <c:v>0.69314718055994529</c:v>
                </c:pt>
                <c:pt idx="24">
                  <c:v>1.791759469228055</c:v>
                </c:pt>
                <c:pt idx="25">
                  <c:v>2.5649493574615367</c:v>
                </c:pt>
                <c:pt idx="26">
                  <c:v>2.7080502011022101</c:v>
                </c:pt>
                <c:pt idx="27">
                  <c:v>3.4657359027997265</c:v>
                </c:pt>
                <c:pt idx="28">
                  <c:v>3.8066624897703196</c:v>
                </c:pt>
                <c:pt idx="29">
                  <c:v>4.4308167988433134</c:v>
                </c:pt>
                <c:pt idx="30">
                  <c:v>4.7874917427820458</c:v>
                </c:pt>
                <c:pt idx="31">
                  <c:v>5.1059454739005803</c:v>
                </c:pt>
                <c:pt idx="32">
                  <c:v>5.4026773818722793</c:v>
                </c:pt>
                <c:pt idx="33">
                  <c:v>5.5568280616995374</c:v>
                </c:pt>
                <c:pt idx="34">
                  <c:v>5.9914645471079817</c:v>
                </c:pt>
                <c:pt idx="35">
                  <c:v>6.2146080984221914</c:v>
                </c:pt>
                <c:pt idx="36">
                  <c:v>6.5117453296447279</c:v>
                </c:pt>
                <c:pt idx="37">
                  <c:v>6.9782137426306985</c:v>
                </c:pt>
                <c:pt idx="38">
                  <c:v>7.4354380198145504</c:v>
                </c:pt>
                <c:pt idx="39">
                  <c:v>7.7306140660637395</c:v>
                </c:pt>
                <c:pt idx="40">
                  <c:v>7.7306140660637395</c:v>
                </c:pt>
                <c:pt idx="41">
                  <c:v>8.5625488931370342</c:v>
                </c:pt>
                <c:pt idx="42">
                  <c:v>8.7626460296502824</c:v>
                </c:pt>
                <c:pt idx="43">
                  <c:v>8.9616225695425431</c:v>
                </c:pt>
                <c:pt idx="44">
                  <c:v>9.2045234866546171</c:v>
                </c:pt>
                <c:pt idx="45">
                  <c:v>9.3714382923185102</c:v>
                </c:pt>
                <c:pt idx="46">
                  <c:v>9.540363284917488</c:v>
                </c:pt>
                <c:pt idx="47">
                  <c:v>9.7960693657688349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5-460A-9BAB-DC415C4F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95040"/>
        <c:axId val="604097664"/>
      </c:scatterChart>
      <c:valAx>
        <c:axId val="6040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97664"/>
        <c:crosses val="autoZero"/>
        <c:crossBetween val="midCat"/>
      </c:valAx>
      <c:valAx>
        <c:axId val="6040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9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Spain!$E$36:$E$60</c:f>
              <c:numCache>
                <c:formatCode>General</c:formatCode>
                <c:ptCount val="25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</c:numCache>
            </c:numRef>
          </c:xVal>
          <c:yVal>
            <c:numRef>
              <c:f>Spain!$F$36:$F$60</c:f>
              <c:numCache>
                <c:formatCode>General</c:formatCode>
                <c:ptCount val="25"/>
                <c:pt idx="0">
                  <c:v>0.69314718055994529</c:v>
                </c:pt>
                <c:pt idx="1">
                  <c:v>1.791759469228055</c:v>
                </c:pt>
                <c:pt idx="2">
                  <c:v>2.5649493574615367</c:v>
                </c:pt>
                <c:pt idx="3">
                  <c:v>2.7080502011022101</c:v>
                </c:pt>
                <c:pt idx="4">
                  <c:v>3.4657359027997265</c:v>
                </c:pt>
                <c:pt idx="5">
                  <c:v>3.8066624897703196</c:v>
                </c:pt>
                <c:pt idx="6">
                  <c:v>4.4308167988433134</c:v>
                </c:pt>
                <c:pt idx="7">
                  <c:v>4.7874917427820458</c:v>
                </c:pt>
                <c:pt idx="8">
                  <c:v>5.1059454739005803</c:v>
                </c:pt>
                <c:pt idx="9">
                  <c:v>5.4026773818722793</c:v>
                </c:pt>
                <c:pt idx="10">
                  <c:v>5.5568280616995374</c:v>
                </c:pt>
                <c:pt idx="11">
                  <c:v>5.9914645471079817</c:v>
                </c:pt>
                <c:pt idx="12">
                  <c:v>6.2146080984221914</c:v>
                </c:pt>
                <c:pt idx="13">
                  <c:v>6.5117453296447279</c:v>
                </c:pt>
                <c:pt idx="14">
                  <c:v>6.9782137426306985</c:v>
                </c:pt>
                <c:pt idx="15">
                  <c:v>7.4354380198145504</c:v>
                </c:pt>
                <c:pt idx="16">
                  <c:v>7.7306140660637395</c:v>
                </c:pt>
                <c:pt idx="17">
                  <c:v>7.7306140660637395</c:v>
                </c:pt>
                <c:pt idx="18">
                  <c:v>8.5625488931370342</c:v>
                </c:pt>
                <c:pt idx="19">
                  <c:v>8.7626460296502824</c:v>
                </c:pt>
                <c:pt idx="20">
                  <c:v>8.9616225695425431</c:v>
                </c:pt>
                <c:pt idx="21">
                  <c:v>9.2045234866546171</c:v>
                </c:pt>
                <c:pt idx="22">
                  <c:v>9.3714382923185102</c:v>
                </c:pt>
                <c:pt idx="23">
                  <c:v>9.540363284917488</c:v>
                </c:pt>
                <c:pt idx="24">
                  <c:v>9.7960693657688349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1-4668-A03A-8F7AFA5F9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74704"/>
        <c:axId val="604082248"/>
      </c:scatterChart>
      <c:valAx>
        <c:axId val="60407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82248"/>
        <c:crosses val="autoZero"/>
        <c:crossBetween val="midCat"/>
      </c:valAx>
      <c:valAx>
        <c:axId val="60408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7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Germany!$E$8:$E$60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Germany!$F$8:$F$60</c:f>
              <c:numCache>
                <c:formatCode>General</c:formatCode>
                <c:ptCount val="53"/>
                <c:pt idx="0">
                  <c:v>0</c:v>
                </c:pt>
                <c:pt idx="1">
                  <c:v>1.3862943611198906</c:v>
                </c:pt>
                <c:pt idx="2">
                  <c:v>1.3862943611198906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2.0794415416798357</c:v>
                </c:pt>
                <c:pt idx="6">
                  <c:v>2.3025850929940459</c:v>
                </c:pt>
                <c:pt idx="7">
                  <c:v>2.4849066497880004</c:v>
                </c:pt>
                <c:pt idx="8">
                  <c:v>2.4849066497880004</c:v>
                </c:pt>
                <c:pt idx="9">
                  <c:v>2.4849066497880004</c:v>
                </c:pt>
                <c:pt idx="10">
                  <c:v>2.4849066497880004</c:v>
                </c:pt>
                <c:pt idx="11">
                  <c:v>2.5649493574615367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2.6390573296152584</c:v>
                </c:pt>
                <c:pt idx="15">
                  <c:v>2.7725887222397811</c:v>
                </c:pt>
                <c:pt idx="16">
                  <c:v>2.7725887222397811</c:v>
                </c:pt>
                <c:pt idx="17">
                  <c:v>2.7725887222397811</c:v>
                </c:pt>
                <c:pt idx="18">
                  <c:v>2.7725887222397811</c:v>
                </c:pt>
                <c:pt idx="19">
                  <c:v>2.7725887222397811</c:v>
                </c:pt>
                <c:pt idx="20">
                  <c:v>2.7725887222397811</c:v>
                </c:pt>
                <c:pt idx="21">
                  <c:v>2.7725887222397811</c:v>
                </c:pt>
                <c:pt idx="22">
                  <c:v>2.7725887222397811</c:v>
                </c:pt>
                <c:pt idx="23">
                  <c:v>2.7725887222397811</c:v>
                </c:pt>
                <c:pt idx="24">
                  <c:v>2.7725887222397811</c:v>
                </c:pt>
                <c:pt idx="25">
                  <c:v>2.7725887222397811</c:v>
                </c:pt>
                <c:pt idx="26">
                  <c:v>2.7725887222397811</c:v>
                </c:pt>
                <c:pt idx="27">
                  <c:v>2.7725887222397811</c:v>
                </c:pt>
                <c:pt idx="28">
                  <c:v>2.7725887222397811</c:v>
                </c:pt>
                <c:pt idx="29">
                  <c:v>2.8332133440562162</c:v>
                </c:pt>
                <c:pt idx="30">
                  <c:v>3.2958368660043291</c:v>
                </c:pt>
                <c:pt idx="31">
                  <c:v>3.8286413964890951</c:v>
                </c:pt>
                <c:pt idx="32">
                  <c:v>3.8712010109078911</c:v>
                </c:pt>
                <c:pt idx="33">
                  <c:v>4.3694478524670215</c:v>
                </c:pt>
                <c:pt idx="34">
                  <c:v>4.8675344504555822</c:v>
                </c:pt>
                <c:pt idx="35">
                  <c:v>5.0689042022202315</c:v>
                </c:pt>
                <c:pt idx="36">
                  <c:v>5.2781146592305168</c:v>
                </c:pt>
                <c:pt idx="37">
                  <c:v>5.5683445037610966</c:v>
                </c:pt>
                <c:pt idx="38">
                  <c:v>6.1779441140506002</c:v>
                </c:pt>
                <c:pt idx="39">
                  <c:v>6.5072777123850116</c:v>
                </c:pt>
                <c:pt idx="40">
                  <c:v>6.6833609457662746</c:v>
                </c:pt>
                <c:pt idx="41">
                  <c:v>6.9469759921354184</c:v>
                </c:pt>
                <c:pt idx="42">
                  <c:v>7.0698741284585722</c:v>
                </c:pt>
                <c:pt idx="43">
                  <c:v>7.2841348061952047</c:v>
                </c:pt>
                <c:pt idx="44">
                  <c:v>7.5538108520082314</c:v>
                </c:pt>
                <c:pt idx="45">
                  <c:v>7.6391611716591727</c:v>
                </c:pt>
                <c:pt idx="46">
                  <c:v>8.209308411646937</c:v>
                </c:pt>
                <c:pt idx="47">
                  <c:v>8.430545384690566</c:v>
                </c:pt>
                <c:pt idx="48">
                  <c:v>8.6647507557738521</c:v>
                </c:pt>
                <c:pt idx="49">
                  <c:v>8.891786635857315</c:v>
                </c:pt>
                <c:pt idx="50">
                  <c:v>9.1331353010672114</c:v>
                </c:pt>
                <c:pt idx="51">
                  <c:v>9.4195472575515193</c:v>
                </c:pt>
                <c:pt idx="52">
                  <c:v>9.6369144432945824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F-44D7-9936-EFF71378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152"/>
        <c:axId val="661950808"/>
      </c:scatterChart>
      <c:valAx>
        <c:axId val="66195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50808"/>
        <c:crosses val="autoZero"/>
        <c:crossBetween val="midCat"/>
      </c:valAx>
      <c:valAx>
        <c:axId val="6619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5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6456692913385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China!$C$2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China!$B$3:$B$60</c:f>
              <c:numCache>
                <c:formatCode>m/d/yyyy</c:formatCode>
                <c:ptCount val="5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</c:numCache>
            </c:numRef>
          </c:cat>
          <c:val>
            <c:numRef>
              <c:f>China!$D$3:$D$60</c:f>
              <c:numCache>
                <c:formatCode>General</c:formatCode>
                <c:ptCount val="58"/>
                <c:pt idx="0">
                  <c:v>6.3062752869480159</c:v>
                </c:pt>
                <c:pt idx="1">
                  <c:v>6.4661447242376191</c:v>
                </c:pt>
                <c:pt idx="2">
                  <c:v>6.8243736700430864</c:v>
                </c:pt>
                <c:pt idx="3">
                  <c:v>7.2485040723706105</c:v>
                </c:pt>
                <c:pt idx="4">
                  <c:v>7.6377164326647984</c:v>
                </c:pt>
                <c:pt idx="5">
                  <c:v>7.9645033635515476</c:v>
                </c:pt>
                <c:pt idx="6">
                  <c:v>8.6141383974727166</c:v>
                </c:pt>
                <c:pt idx="7">
                  <c:v>8.7139106284939238</c:v>
                </c:pt>
                <c:pt idx="8">
                  <c:v>9.004668301573977</c:v>
                </c:pt>
                <c:pt idx="9">
                  <c:v>9.1903417254694926</c:v>
                </c:pt>
                <c:pt idx="10">
                  <c:v>9.3835370904375797</c:v>
                </c:pt>
                <c:pt idx="11">
                  <c:v>9.7189635721869738</c:v>
                </c:pt>
                <c:pt idx="12">
                  <c:v>9.8891857678252677</c:v>
                </c:pt>
                <c:pt idx="13">
                  <c:v>10.073525642163233</c:v>
                </c:pt>
                <c:pt idx="14">
                  <c:v>10.219757081839822</c:v>
                </c:pt>
                <c:pt idx="15">
                  <c:v>10.328330361070529</c:v>
                </c:pt>
                <c:pt idx="16">
                  <c:v>10.437345875412692</c:v>
                </c:pt>
                <c:pt idx="17">
                  <c:v>10.513633486592667</c:v>
                </c:pt>
                <c:pt idx="18">
                  <c:v>10.592350569157022</c:v>
                </c:pt>
                <c:pt idx="19">
                  <c:v>10.653818146623527</c:v>
                </c:pt>
                <c:pt idx="20">
                  <c:v>10.700679383382674</c:v>
                </c:pt>
                <c:pt idx="21">
                  <c:v>10.709047820800061</c:v>
                </c:pt>
                <c:pt idx="22">
                  <c:v>11.000348308165432</c:v>
                </c:pt>
                <c:pt idx="23">
                  <c:v>11.102819605212469</c:v>
                </c:pt>
                <c:pt idx="24">
                  <c:v>11.13331814403135</c:v>
                </c:pt>
                <c:pt idx="25">
                  <c:v>11.163552368964414</c:v>
                </c:pt>
                <c:pt idx="26">
                  <c:v>11.19043108139968</c:v>
                </c:pt>
                <c:pt idx="27">
                  <c:v>11.214667666146262</c:v>
                </c:pt>
                <c:pt idx="28">
                  <c:v>11.220150445452438</c:v>
                </c:pt>
                <c:pt idx="29">
                  <c:v>11.226269532523332</c:v>
                </c:pt>
                <c:pt idx="30">
                  <c:v>11.232549967700885</c:v>
                </c:pt>
                <c:pt idx="31">
                  <c:v>11.251573687764477</c:v>
                </c:pt>
                <c:pt idx="32">
                  <c:v>11.251846374312981</c:v>
                </c:pt>
                <c:pt idx="33">
                  <c:v>11.254685683118405</c:v>
                </c:pt>
                <c:pt idx="34">
                  <c:v>11.261305275663469</c:v>
                </c:pt>
                <c:pt idx="35">
                  <c:v>11.266590049379342</c:v>
                </c:pt>
                <c:pt idx="36">
                  <c:v>11.272126978417297</c:v>
                </c:pt>
                <c:pt idx="37">
                  <c:v>11.276291323473519</c:v>
                </c:pt>
                <c:pt idx="38">
                  <c:v>11.281699337462662</c:v>
                </c:pt>
                <c:pt idx="39">
                  <c:v>11.288931552201181</c:v>
                </c:pt>
                <c:pt idx="40">
                  <c:v>11.291480470291599</c:v>
                </c:pt>
                <c:pt idx="41">
                  <c:v>11.293039103249892</c:v>
                </c:pt>
                <c:pt idx="42">
                  <c:v>11.294595310651548</c:v>
                </c:pt>
                <c:pt idx="43">
                  <c:v>11.296471985139561</c:v>
                </c:pt>
                <c:pt idx="44">
                  <c:v>11.298369930842552</c:v>
                </c:pt>
                <c:pt idx="45">
                  <c:v>11.299360888436341</c:v>
                </c:pt>
                <c:pt idx="46">
                  <c:v>11.300016857468423</c:v>
                </c:pt>
                <c:pt idx="47">
                  <c:v>11.300474543194762</c:v>
                </c:pt>
                <c:pt idx="48">
                  <c:v>11.300808397921598</c:v>
                </c:pt>
                <c:pt idx="49">
                  <c:v>11.301228649089653</c:v>
                </c:pt>
                <c:pt idx="50">
                  <c:v>11.301364574899084</c:v>
                </c:pt>
                <c:pt idx="51">
                  <c:v>11.301525190675607</c:v>
                </c:pt>
                <c:pt idx="52">
                  <c:v>11.301920442715682</c:v>
                </c:pt>
                <c:pt idx="53">
                  <c:v>11.302241470005759</c:v>
                </c:pt>
                <c:pt idx="54">
                  <c:v>11.30261175809412</c:v>
                </c:pt>
                <c:pt idx="55">
                  <c:v>11.302920226796246</c:v>
                </c:pt>
                <c:pt idx="56">
                  <c:v>11.303462900711883</c:v>
                </c:pt>
                <c:pt idx="57">
                  <c:v>11.30412850736294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9-483B-906C-027E9B4A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199360"/>
        <c:axId val="1425001456"/>
      </c:lineChart>
      <c:dateAx>
        <c:axId val="1367199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01456"/>
        <c:crosses val="autoZero"/>
        <c:auto val="1"/>
        <c:lblOffset val="100"/>
        <c:baseTimeUnit val="days"/>
      </c:dateAx>
      <c:valAx>
        <c:axId val="14250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China!$C$2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China!$B$3:$B$40</c:f>
              <c:numCache>
                <c:formatCode>m/d/yyyy</c:formatCode>
                <c:ptCount val="3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</c:numCache>
            </c:numRef>
          </c:cat>
          <c:val>
            <c:numRef>
              <c:f>China!$D$3:$D$40</c:f>
              <c:numCache>
                <c:formatCode>General</c:formatCode>
                <c:ptCount val="38"/>
                <c:pt idx="0">
                  <c:v>6.3062752869480159</c:v>
                </c:pt>
                <c:pt idx="1">
                  <c:v>6.4661447242376191</c:v>
                </c:pt>
                <c:pt idx="2">
                  <c:v>6.8243736700430864</c:v>
                </c:pt>
                <c:pt idx="3">
                  <c:v>7.2485040723706105</c:v>
                </c:pt>
                <c:pt idx="4">
                  <c:v>7.6377164326647984</c:v>
                </c:pt>
                <c:pt idx="5">
                  <c:v>7.9645033635515476</c:v>
                </c:pt>
                <c:pt idx="6">
                  <c:v>8.6141383974727166</c:v>
                </c:pt>
                <c:pt idx="7">
                  <c:v>8.7139106284939238</c:v>
                </c:pt>
                <c:pt idx="8">
                  <c:v>9.004668301573977</c:v>
                </c:pt>
                <c:pt idx="9">
                  <c:v>9.1903417254694926</c:v>
                </c:pt>
                <c:pt idx="10">
                  <c:v>9.3835370904375797</c:v>
                </c:pt>
                <c:pt idx="11">
                  <c:v>9.7189635721869738</c:v>
                </c:pt>
                <c:pt idx="12">
                  <c:v>9.8891857678252677</c:v>
                </c:pt>
                <c:pt idx="13">
                  <c:v>10.073525642163233</c:v>
                </c:pt>
                <c:pt idx="14">
                  <c:v>10.219757081839822</c:v>
                </c:pt>
                <c:pt idx="15">
                  <c:v>10.328330361070529</c:v>
                </c:pt>
                <c:pt idx="16">
                  <c:v>10.437345875412692</c:v>
                </c:pt>
                <c:pt idx="17">
                  <c:v>10.513633486592667</c:v>
                </c:pt>
                <c:pt idx="18">
                  <c:v>10.592350569157022</c:v>
                </c:pt>
                <c:pt idx="19">
                  <c:v>10.653818146623527</c:v>
                </c:pt>
                <c:pt idx="20">
                  <c:v>10.700679383382674</c:v>
                </c:pt>
                <c:pt idx="21">
                  <c:v>10.709047820800061</c:v>
                </c:pt>
                <c:pt idx="22">
                  <c:v>11.000348308165432</c:v>
                </c:pt>
                <c:pt idx="23">
                  <c:v>11.102819605212469</c:v>
                </c:pt>
                <c:pt idx="24">
                  <c:v>11.13331814403135</c:v>
                </c:pt>
                <c:pt idx="25">
                  <c:v>11.163552368964414</c:v>
                </c:pt>
                <c:pt idx="26">
                  <c:v>11.19043108139968</c:v>
                </c:pt>
                <c:pt idx="27">
                  <c:v>11.214667666146262</c:v>
                </c:pt>
                <c:pt idx="28">
                  <c:v>11.220150445452438</c:v>
                </c:pt>
                <c:pt idx="29">
                  <c:v>11.226269532523332</c:v>
                </c:pt>
                <c:pt idx="30">
                  <c:v>11.232549967700885</c:v>
                </c:pt>
                <c:pt idx="31">
                  <c:v>11.251573687764477</c:v>
                </c:pt>
                <c:pt idx="32">
                  <c:v>11.251846374312981</c:v>
                </c:pt>
                <c:pt idx="33">
                  <c:v>11.254685683118405</c:v>
                </c:pt>
                <c:pt idx="34">
                  <c:v>11.261305275663469</c:v>
                </c:pt>
                <c:pt idx="35">
                  <c:v>11.266590049379342</c:v>
                </c:pt>
                <c:pt idx="36">
                  <c:v>11.272126978417297</c:v>
                </c:pt>
                <c:pt idx="37">
                  <c:v>11.276291323473519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6-41D1-9337-32E4A423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199360"/>
        <c:axId val="1425001456"/>
      </c:lineChart>
      <c:dateAx>
        <c:axId val="1367199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01456"/>
        <c:crosses val="autoZero"/>
        <c:auto val="1"/>
        <c:lblOffset val="100"/>
        <c:baseTimeUnit val="days"/>
      </c:dateAx>
      <c:valAx>
        <c:axId val="14250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US!$A$2:$A$59</c:f>
              <c:numCache>
                <c:formatCode>m/d/yyyy</c:formatCode>
                <c:ptCount val="5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</c:numCache>
            </c:numRef>
          </c:cat>
          <c:val>
            <c:numRef>
              <c:f>US!$C$2:$C$59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0.69314718055994529</c:v>
                </c:pt>
                <c:pt idx="3">
                  <c:v>0.69314718055994529</c:v>
                </c:pt>
                <c:pt idx="4">
                  <c:v>1.6094379124341003</c:v>
                </c:pt>
                <c:pt idx="5">
                  <c:v>1.6094379124341003</c:v>
                </c:pt>
                <c:pt idx="6">
                  <c:v>1.6094379124341003</c:v>
                </c:pt>
                <c:pt idx="7">
                  <c:v>1.6094379124341003</c:v>
                </c:pt>
                <c:pt idx="8">
                  <c:v>1.6094379124341003</c:v>
                </c:pt>
                <c:pt idx="9">
                  <c:v>1.9459101490553132</c:v>
                </c:pt>
                <c:pt idx="10">
                  <c:v>2.0794415416798357</c:v>
                </c:pt>
                <c:pt idx="11">
                  <c:v>2.0794415416798357</c:v>
                </c:pt>
                <c:pt idx="12">
                  <c:v>2.3978952727983707</c:v>
                </c:pt>
                <c:pt idx="13">
                  <c:v>2.3978952727983707</c:v>
                </c:pt>
                <c:pt idx="14">
                  <c:v>2.3978952727983707</c:v>
                </c:pt>
                <c:pt idx="15">
                  <c:v>2.3978952727983707</c:v>
                </c:pt>
                <c:pt idx="16">
                  <c:v>2.3978952727983707</c:v>
                </c:pt>
                <c:pt idx="17">
                  <c:v>2.3978952727983707</c:v>
                </c:pt>
                <c:pt idx="18">
                  <c:v>2.3978952727983707</c:v>
                </c:pt>
                <c:pt idx="19">
                  <c:v>2.3978952727983707</c:v>
                </c:pt>
                <c:pt idx="20">
                  <c:v>2.4849066497880004</c:v>
                </c:pt>
                <c:pt idx="21">
                  <c:v>2.4849066497880004</c:v>
                </c:pt>
                <c:pt idx="22">
                  <c:v>2.5649493574615367</c:v>
                </c:pt>
                <c:pt idx="23">
                  <c:v>2.5649493574615367</c:v>
                </c:pt>
                <c:pt idx="24">
                  <c:v>2.5649493574615367</c:v>
                </c:pt>
                <c:pt idx="25">
                  <c:v>2.5649493574615367</c:v>
                </c:pt>
                <c:pt idx="26">
                  <c:v>2.5649493574615367</c:v>
                </c:pt>
                <c:pt idx="27">
                  <c:v>2.5649493574615367</c:v>
                </c:pt>
                <c:pt idx="28">
                  <c:v>2.5649493574615367</c:v>
                </c:pt>
                <c:pt idx="29">
                  <c:v>2.5649493574615367</c:v>
                </c:pt>
                <c:pt idx="30">
                  <c:v>2.7080502011022101</c:v>
                </c:pt>
                <c:pt idx="31">
                  <c:v>2.7080502011022101</c:v>
                </c:pt>
                <c:pt idx="32">
                  <c:v>2.7080502011022101</c:v>
                </c:pt>
                <c:pt idx="33">
                  <c:v>3.9318256327243257</c:v>
                </c:pt>
                <c:pt idx="34">
                  <c:v>3.9318256327243257</c:v>
                </c:pt>
                <c:pt idx="35">
                  <c:v>4.0430512678345503</c:v>
                </c:pt>
                <c:pt idx="36">
                  <c:v>4.0604430105464191</c:v>
                </c:pt>
                <c:pt idx="37">
                  <c:v>4.0943445622221004</c:v>
                </c:pt>
                <c:pt idx="38">
                  <c:v>4.219507705176107</c:v>
                </c:pt>
                <c:pt idx="39">
                  <c:v>4.3040650932041702</c:v>
                </c:pt>
                <c:pt idx="40">
                  <c:v>4.5849674786705723</c:v>
                </c:pt>
                <c:pt idx="41">
                  <c:v>4.7706846244656651</c:v>
                </c:pt>
                <c:pt idx="42">
                  <c:v>5.0039463059454592</c:v>
                </c:pt>
                <c:pt idx="43">
                  <c:v>5.3798973535404597</c:v>
                </c:pt>
                <c:pt idx="44">
                  <c:v>5.5683445037610966</c:v>
                </c:pt>
                <c:pt idx="45">
                  <c:v>5.9964520886190211</c:v>
                </c:pt>
                <c:pt idx="46">
                  <c:v>6.2499752422594828</c:v>
                </c:pt>
                <c:pt idx="47">
                  <c:v>6.3681871863504922</c:v>
                </c:pt>
                <c:pt idx="48">
                  <c:v>6.8658910748834385</c:v>
                </c:pt>
                <c:pt idx="49">
                  <c:v>7.1553963018967339</c:v>
                </c:pt>
                <c:pt idx="50">
                  <c:v>7.4163784791929279</c:v>
                </c:pt>
                <c:pt idx="51">
                  <c:v>7.6866213349446202</c:v>
                </c:pt>
                <c:pt idx="52">
                  <c:v>7.9109573828455888</c:v>
                </c:pt>
                <c:pt idx="53">
                  <c:v>8.1602324923676886</c:v>
                </c:pt>
                <c:pt idx="54">
                  <c:v>8.4407440192528309</c:v>
                </c:pt>
                <c:pt idx="55">
                  <c:v>8.7673291477940491</c:v>
                </c:pt>
                <c:pt idx="56">
                  <c:v>8.9596971469593889</c:v>
                </c:pt>
                <c:pt idx="57">
                  <c:v>9.5234708688815513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3-42F5-8628-B90C6623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199360"/>
        <c:axId val="1425001456"/>
      </c:lineChart>
      <c:dateAx>
        <c:axId val="1367199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01456"/>
        <c:crosses val="autoZero"/>
        <c:auto val="1"/>
        <c:lblOffset val="100"/>
        <c:baseTimeUnit val="days"/>
      </c:dateAx>
      <c:valAx>
        <c:axId val="14250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France!$E$6:$E$61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France!$F$6:$F$61</c:f>
              <c:numCache>
                <c:formatCode>General</c:formatCode>
                <c:ptCount val="56"/>
                <c:pt idx="0">
                  <c:v>0.69314718055994529</c:v>
                </c:pt>
                <c:pt idx="1">
                  <c:v>1.0986122886681098</c:v>
                </c:pt>
                <c:pt idx="2">
                  <c:v>1.0986122886681098</c:v>
                </c:pt>
                <c:pt idx="3">
                  <c:v>1.0986122886681098</c:v>
                </c:pt>
                <c:pt idx="4">
                  <c:v>1.3862943611198906</c:v>
                </c:pt>
                <c:pt idx="5">
                  <c:v>1.6094379124341003</c:v>
                </c:pt>
                <c:pt idx="6">
                  <c:v>1.6094379124341003</c:v>
                </c:pt>
                <c:pt idx="7">
                  <c:v>1.6094379124341003</c:v>
                </c:pt>
                <c:pt idx="8">
                  <c:v>1.791759469228055</c:v>
                </c:pt>
                <c:pt idx="9">
                  <c:v>1.791759469228055</c:v>
                </c:pt>
                <c:pt idx="10">
                  <c:v>1.791759469228055</c:v>
                </c:pt>
                <c:pt idx="11">
                  <c:v>1.791759469228055</c:v>
                </c:pt>
                <c:pt idx="12">
                  <c:v>1.791759469228055</c:v>
                </c:pt>
                <c:pt idx="13">
                  <c:v>1.791759469228055</c:v>
                </c:pt>
                <c:pt idx="14">
                  <c:v>1.791759469228055</c:v>
                </c:pt>
                <c:pt idx="15">
                  <c:v>2.3978952727983707</c:v>
                </c:pt>
                <c:pt idx="16">
                  <c:v>2.3978952727983707</c:v>
                </c:pt>
                <c:pt idx="17">
                  <c:v>2.3978952727983707</c:v>
                </c:pt>
                <c:pt idx="18">
                  <c:v>2.3978952727983707</c:v>
                </c:pt>
                <c:pt idx="19">
                  <c:v>2.3978952727983707</c:v>
                </c:pt>
                <c:pt idx="20">
                  <c:v>2.3978952727983707</c:v>
                </c:pt>
                <c:pt idx="21">
                  <c:v>2.3978952727983707</c:v>
                </c:pt>
                <c:pt idx="22">
                  <c:v>2.4849066497880004</c:v>
                </c:pt>
                <c:pt idx="23">
                  <c:v>2.4849066497880004</c:v>
                </c:pt>
                <c:pt idx="24">
                  <c:v>2.4849066497880004</c:v>
                </c:pt>
                <c:pt idx="25">
                  <c:v>2.4849066497880004</c:v>
                </c:pt>
                <c:pt idx="26">
                  <c:v>2.4849066497880004</c:v>
                </c:pt>
                <c:pt idx="27">
                  <c:v>2.4849066497880004</c:v>
                </c:pt>
                <c:pt idx="28">
                  <c:v>2.4849066497880004</c:v>
                </c:pt>
                <c:pt idx="29">
                  <c:v>2.4849066497880004</c:v>
                </c:pt>
                <c:pt idx="30">
                  <c:v>2.4849066497880004</c:v>
                </c:pt>
                <c:pt idx="31">
                  <c:v>2.4849066497880004</c:v>
                </c:pt>
                <c:pt idx="32">
                  <c:v>2.6390573296152584</c:v>
                </c:pt>
                <c:pt idx="33">
                  <c:v>2.8903717578961645</c:v>
                </c:pt>
                <c:pt idx="34">
                  <c:v>3.6375861597263857</c:v>
                </c:pt>
                <c:pt idx="35">
                  <c:v>4.0430512678345503</c:v>
                </c:pt>
                <c:pt idx="36">
                  <c:v>4.6051701859880918</c:v>
                </c:pt>
                <c:pt idx="37">
                  <c:v>4.8675344504555822</c:v>
                </c:pt>
                <c:pt idx="38">
                  <c:v>5.2522734280466299</c:v>
                </c:pt>
                <c:pt idx="39">
                  <c:v>5.3181199938442161</c:v>
                </c:pt>
                <c:pt idx="40">
                  <c:v>5.6629604801359461</c:v>
                </c:pt>
                <c:pt idx="41">
                  <c:v>5.9401712527204316</c:v>
                </c:pt>
                <c:pt idx="42">
                  <c:v>6.4861607889440887</c:v>
                </c:pt>
                <c:pt idx="43">
                  <c:v>6.8638033914529544</c:v>
                </c:pt>
                <c:pt idx="44">
                  <c:v>7.0335064842876971</c:v>
                </c:pt>
                <c:pt idx="45">
                  <c:v>7.1041440929875268</c:v>
                </c:pt>
                <c:pt idx="46">
                  <c:v>7.4910875935348757</c:v>
                </c:pt>
                <c:pt idx="47">
                  <c:v>7.736307096548285</c:v>
                </c:pt>
                <c:pt idx="48">
                  <c:v>7.736307096548285</c:v>
                </c:pt>
                <c:pt idx="49">
                  <c:v>8.210124405164267</c:v>
                </c:pt>
                <c:pt idx="50">
                  <c:v>8.4089396059759842</c:v>
                </c:pt>
                <c:pt idx="51">
                  <c:v>8.4169307694778439</c:v>
                </c:pt>
                <c:pt idx="52">
                  <c:v>8.8050752438706841</c:v>
                </c:pt>
                <c:pt idx="53">
                  <c:v>8.9488457292780499</c:v>
                </c:pt>
                <c:pt idx="54">
                  <c:v>9.116578992161708</c:v>
                </c:pt>
                <c:pt idx="55">
                  <c:v>9.3006380099569625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C-4EAE-9607-FC4A44171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05624"/>
        <c:axId val="472606936"/>
      </c:scatterChart>
      <c:valAx>
        <c:axId val="47260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06936"/>
        <c:crosses val="autoZero"/>
        <c:crossBetween val="midCat"/>
      </c:valAx>
      <c:valAx>
        <c:axId val="47260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0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Suíça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Suíça!$B$36:$B$59</c:f>
              <c:numCache>
                <c:formatCode>m/d/yyyy</c:formatCode>
                <c:ptCount val="2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</c:numCache>
            </c:numRef>
          </c:cat>
          <c:val>
            <c:numRef>
              <c:f>Suíça!$D$36:$D$59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2.0794415416798357</c:v>
                </c:pt>
                <c:pt idx="3">
                  <c:v>2.0794415416798357</c:v>
                </c:pt>
                <c:pt idx="4">
                  <c:v>2.8903717578961645</c:v>
                </c:pt>
                <c:pt idx="5">
                  <c:v>3.2958368660043291</c:v>
                </c:pt>
                <c:pt idx="6">
                  <c:v>3.7376696182833684</c:v>
                </c:pt>
                <c:pt idx="7">
                  <c:v>4.0253516907351496</c:v>
                </c:pt>
                <c:pt idx="8">
                  <c:v>4.499809670330265</c:v>
                </c:pt>
                <c:pt idx="9">
                  <c:v>4.7361984483944957</c:v>
                </c:pt>
                <c:pt idx="10">
                  <c:v>5.3659760150218512</c:v>
                </c:pt>
                <c:pt idx="11">
                  <c:v>5.5909869805108565</c:v>
                </c:pt>
                <c:pt idx="12">
                  <c:v>5.8200829303523616</c:v>
                </c:pt>
                <c:pt idx="13">
                  <c:v>5.9242557974145322</c:v>
                </c:pt>
                <c:pt idx="14">
                  <c:v>6.1964441277945204</c:v>
                </c:pt>
                <c:pt idx="15">
                  <c:v>6.4800445619266531</c:v>
                </c:pt>
                <c:pt idx="16">
                  <c:v>6.4800445619266531</c:v>
                </c:pt>
                <c:pt idx="17">
                  <c:v>7.0379059634471819</c:v>
                </c:pt>
                <c:pt idx="18">
                  <c:v>7.2145044141511434</c:v>
                </c:pt>
                <c:pt idx="19">
                  <c:v>7.696212639346407</c:v>
                </c:pt>
                <c:pt idx="20">
                  <c:v>7.696212639346407</c:v>
                </c:pt>
                <c:pt idx="21">
                  <c:v>7.90100705199242</c:v>
                </c:pt>
                <c:pt idx="22">
                  <c:v>8.0156576145573393</c:v>
                </c:pt>
                <c:pt idx="23">
                  <c:v>8.3126260256749624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9-4E71-8EC6-3ED0E0308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302352"/>
        <c:axId val="1321132960"/>
      </c:lineChart>
      <c:dateAx>
        <c:axId val="1365302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32960"/>
        <c:crosses val="autoZero"/>
        <c:auto val="1"/>
        <c:lblOffset val="100"/>
        <c:baseTimeUnit val="days"/>
      </c:dateAx>
      <c:valAx>
        <c:axId val="13211329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53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UK!$E$13:$E$61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UK!$F$13:$F$61</c:f>
              <c:numCache>
                <c:formatCode>General</c:formatCode>
                <c:ptCount val="49"/>
                <c:pt idx="0">
                  <c:v>0.69314718055994529</c:v>
                </c:pt>
                <c:pt idx="1">
                  <c:v>0.69314718055994529</c:v>
                </c:pt>
                <c:pt idx="2">
                  <c:v>0.69314718055994529</c:v>
                </c:pt>
                <c:pt idx="3">
                  <c:v>0.69314718055994529</c:v>
                </c:pt>
                <c:pt idx="4">
                  <c:v>0.69314718055994529</c:v>
                </c:pt>
                <c:pt idx="5">
                  <c:v>0.69314718055994529</c:v>
                </c:pt>
                <c:pt idx="6">
                  <c:v>0.69314718055994529</c:v>
                </c:pt>
                <c:pt idx="7">
                  <c:v>1.0986122886681098</c:v>
                </c:pt>
                <c:pt idx="8">
                  <c:v>1.0986122886681098</c:v>
                </c:pt>
                <c:pt idx="9">
                  <c:v>1.0986122886681098</c:v>
                </c:pt>
                <c:pt idx="10">
                  <c:v>2.0794415416798357</c:v>
                </c:pt>
                <c:pt idx="11">
                  <c:v>2.0794415416798357</c:v>
                </c:pt>
                <c:pt idx="12">
                  <c:v>2.1972245773362196</c:v>
                </c:pt>
                <c:pt idx="13">
                  <c:v>2.1972245773362196</c:v>
                </c:pt>
                <c:pt idx="14">
                  <c:v>2.1972245773362196</c:v>
                </c:pt>
                <c:pt idx="15">
                  <c:v>2.1972245773362196</c:v>
                </c:pt>
                <c:pt idx="16">
                  <c:v>2.1972245773362196</c:v>
                </c:pt>
                <c:pt idx="17">
                  <c:v>2.1972245773362196</c:v>
                </c:pt>
                <c:pt idx="18">
                  <c:v>2.1972245773362196</c:v>
                </c:pt>
                <c:pt idx="19">
                  <c:v>2.1972245773362196</c:v>
                </c:pt>
                <c:pt idx="20">
                  <c:v>2.1972245773362196</c:v>
                </c:pt>
                <c:pt idx="21">
                  <c:v>2.1972245773362196</c:v>
                </c:pt>
                <c:pt idx="22">
                  <c:v>2.1972245773362196</c:v>
                </c:pt>
                <c:pt idx="23">
                  <c:v>2.1972245773362196</c:v>
                </c:pt>
                <c:pt idx="24">
                  <c:v>2.5649493574615367</c:v>
                </c:pt>
                <c:pt idx="25">
                  <c:v>2.5649493574615367</c:v>
                </c:pt>
                <c:pt idx="26">
                  <c:v>2.5649493574615367</c:v>
                </c:pt>
                <c:pt idx="27">
                  <c:v>2.7080502011022101</c:v>
                </c:pt>
                <c:pt idx="28">
                  <c:v>2.9957322735539909</c:v>
                </c:pt>
                <c:pt idx="29">
                  <c:v>3.1354942159291497</c:v>
                </c:pt>
                <c:pt idx="30">
                  <c:v>3.5835189384561099</c:v>
                </c:pt>
                <c:pt idx="31">
                  <c:v>3.6888794541139363</c:v>
                </c:pt>
                <c:pt idx="32">
                  <c:v>3.9318256327243257</c:v>
                </c:pt>
                <c:pt idx="33">
                  <c:v>4.4543472962535073</c:v>
                </c:pt>
                <c:pt idx="34">
                  <c:v>4.7535901911063645</c:v>
                </c:pt>
                <c:pt idx="35">
                  <c:v>5.0998664278241987</c:v>
                </c:pt>
                <c:pt idx="36">
                  <c:v>5.3327187932653688</c:v>
                </c:pt>
                <c:pt idx="37">
                  <c:v>5.6131281063880705</c:v>
                </c:pt>
                <c:pt idx="38">
                  <c:v>5.7745515455444085</c:v>
                </c:pt>
                <c:pt idx="39">
                  <c:v>5.9506425525877269</c:v>
                </c:pt>
                <c:pt idx="40">
                  <c:v>6.1290502100605453</c:v>
                </c:pt>
                <c:pt idx="41">
                  <c:v>6.1290502100605453</c:v>
                </c:pt>
                <c:pt idx="42">
                  <c:v>6.6871086078665147</c:v>
                </c:pt>
                <c:pt idx="43">
                  <c:v>7.0422861719397432</c:v>
                </c:pt>
                <c:pt idx="44">
                  <c:v>7.0431599159883405</c:v>
                </c:pt>
                <c:pt idx="45">
                  <c:v>7.3466551631765391</c:v>
                </c:pt>
                <c:pt idx="46">
                  <c:v>7.5806997522245627</c:v>
                </c:pt>
                <c:pt idx="47">
                  <c:v>7.8792914850822706</c:v>
                </c:pt>
                <c:pt idx="48">
                  <c:v>7.9061788403948148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4-4E8B-9AFF-6FCC6508C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76912"/>
        <c:axId val="597974288"/>
      </c:scatterChart>
      <c:valAx>
        <c:axId val="59797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4288"/>
        <c:crosses val="autoZero"/>
        <c:crossBetween val="midCat"/>
      </c:valAx>
      <c:valAx>
        <c:axId val="5979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UK!$E$36:$E$61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</c:numCache>
            </c:numRef>
          </c:xVal>
          <c:yVal>
            <c:numRef>
              <c:f>UK!$F$36:$F$61</c:f>
              <c:numCache>
                <c:formatCode>General</c:formatCode>
                <c:ptCount val="26"/>
                <c:pt idx="0">
                  <c:v>2.1972245773362196</c:v>
                </c:pt>
                <c:pt idx="1">
                  <c:v>2.5649493574615367</c:v>
                </c:pt>
                <c:pt idx="2">
                  <c:v>2.5649493574615367</c:v>
                </c:pt>
                <c:pt idx="3">
                  <c:v>2.5649493574615367</c:v>
                </c:pt>
                <c:pt idx="4">
                  <c:v>2.7080502011022101</c:v>
                </c:pt>
                <c:pt idx="5">
                  <c:v>2.9957322735539909</c:v>
                </c:pt>
                <c:pt idx="6">
                  <c:v>3.1354942159291497</c:v>
                </c:pt>
                <c:pt idx="7">
                  <c:v>3.5835189384561099</c:v>
                </c:pt>
                <c:pt idx="8">
                  <c:v>3.6888794541139363</c:v>
                </c:pt>
                <c:pt idx="9">
                  <c:v>3.9318256327243257</c:v>
                </c:pt>
                <c:pt idx="10">
                  <c:v>4.4543472962535073</c:v>
                </c:pt>
                <c:pt idx="11">
                  <c:v>4.7535901911063645</c:v>
                </c:pt>
                <c:pt idx="12">
                  <c:v>5.0998664278241987</c:v>
                </c:pt>
                <c:pt idx="13">
                  <c:v>5.3327187932653688</c:v>
                </c:pt>
                <c:pt idx="14">
                  <c:v>5.6131281063880705</c:v>
                </c:pt>
                <c:pt idx="15">
                  <c:v>5.7745515455444085</c:v>
                </c:pt>
                <c:pt idx="16">
                  <c:v>5.9506425525877269</c:v>
                </c:pt>
                <c:pt idx="17">
                  <c:v>6.1290502100605453</c:v>
                </c:pt>
                <c:pt idx="18">
                  <c:v>6.1290502100605453</c:v>
                </c:pt>
                <c:pt idx="19">
                  <c:v>6.6871086078665147</c:v>
                </c:pt>
                <c:pt idx="20">
                  <c:v>7.0422861719397432</c:v>
                </c:pt>
                <c:pt idx="21">
                  <c:v>7.0431599159883405</c:v>
                </c:pt>
                <c:pt idx="22">
                  <c:v>7.3466551631765391</c:v>
                </c:pt>
                <c:pt idx="23">
                  <c:v>7.5806997522245627</c:v>
                </c:pt>
                <c:pt idx="24">
                  <c:v>7.8792914850822706</c:v>
                </c:pt>
                <c:pt idx="25">
                  <c:v>7.9061788403948148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F-4040-BF11-4794D033F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221576"/>
        <c:axId val="625218296"/>
      </c:scatterChart>
      <c:valAx>
        <c:axId val="62522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18296"/>
        <c:crosses val="autoZero"/>
        <c:crossBetween val="midCat"/>
      </c:valAx>
      <c:valAx>
        <c:axId val="62521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2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Planilha1!$F$59:$F$69</c:f>
              <c:numCache>
                <c:formatCode>General</c:formatCode>
                <c:ptCount val="11"/>
                <c:pt idx="0">
                  <c:v>43</c:v>
                </c:pt>
                <c:pt idx="1">
                  <c:v>44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</c:numCache>
            </c:numRef>
          </c:xVal>
          <c:yVal>
            <c:numRef>
              <c:f>Planilha1!$G$59:$G$69</c:f>
              <c:numCache>
                <c:formatCode>General</c:formatCode>
                <c:ptCount val="11"/>
                <c:pt idx="0">
                  <c:v>11.462894531364663</c:v>
                </c:pt>
                <c:pt idx="1">
                  <c:v>11.491517950531343</c:v>
                </c:pt>
                <c:pt idx="2">
                  <c:v>11.530608199822536</c:v>
                </c:pt>
                <c:pt idx="3">
                  <c:v>11.569504266422921</c:v>
                </c:pt>
                <c:pt idx="4">
                  <c:v>11.606370269680092</c:v>
                </c:pt>
                <c:pt idx="5">
                  <c:v>11.640095416465712</c:v>
                </c:pt>
                <c:pt idx="6">
                  <c:v>11.683444309645031</c:v>
                </c:pt>
                <c:pt idx="7">
                  <c:v>11.742965182972279</c:v>
                </c:pt>
                <c:pt idx="8">
                  <c:v>11.762461646440375</c:v>
                </c:pt>
                <c:pt idx="9">
                  <c:v>11.885819170844332</c:v>
                </c:pt>
                <c:pt idx="10">
                  <c:v>11.958213668865383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8-41B2-AD54-E17A946C9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56344"/>
        <c:axId val="618657000"/>
      </c:scatterChart>
      <c:valAx>
        <c:axId val="61865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7000"/>
        <c:crosses val="autoZero"/>
        <c:crossBetween val="midCat"/>
      </c:valAx>
      <c:valAx>
        <c:axId val="6186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Planilha1!$F$17:$F$69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Planilha1!$G$17:$G$69</c:f>
              <c:numCache>
                <c:formatCode>General</c:formatCode>
                <c:ptCount val="53"/>
                <c:pt idx="0">
                  <c:v>6.3189681137464344</c:v>
                </c:pt>
                <c:pt idx="1">
                  <c:v>6.481577129276431</c:v>
                </c:pt>
                <c:pt idx="2">
                  <c:v>6.8469431395853793</c:v>
                </c:pt>
                <c:pt idx="3">
                  <c:v>7.2682230211595655</c:v>
                </c:pt>
                <c:pt idx="4">
                  <c:v>7.6582275261613519</c:v>
                </c:pt>
                <c:pt idx="5">
                  <c:v>7.9817332866918855</c:v>
                </c:pt>
                <c:pt idx="6">
                  <c:v>8.6265855681874335</c:v>
                </c:pt>
                <c:pt idx="7">
                  <c:v>8.7268056084460959</c:v>
                </c:pt>
                <c:pt idx="8">
                  <c:v>9.01602720232985</c:v>
                </c:pt>
                <c:pt idx="9">
                  <c:v>9.203013596589722</c:v>
                </c:pt>
                <c:pt idx="10">
                  <c:v>9.3958235921077158</c:v>
                </c:pt>
                <c:pt idx="11">
                  <c:v>9.7283600563224137</c:v>
                </c:pt>
                <c:pt idx="12">
                  <c:v>9.8975197807563369</c:v>
                </c:pt>
                <c:pt idx="13">
                  <c:v>10.081298953852196</c:v>
                </c:pt>
                <c:pt idx="14">
                  <c:v>10.226838364267364</c:v>
                </c:pt>
                <c:pt idx="15">
                  <c:v>10.335821764746314</c:v>
                </c:pt>
                <c:pt idx="16">
                  <c:v>10.445550181223961</c:v>
                </c:pt>
                <c:pt idx="17">
                  <c:v>10.521911186900137</c:v>
                </c:pt>
                <c:pt idx="18">
                  <c:v>10.600377719374908</c:v>
                </c:pt>
                <c:pt idx="19">
                  <c:v>10.663405136729926</c:v>
                </c:pt>
                <c:pt idx="20">
                  <c:v>10.710008060263757</c:v>
                </c:pt>
                <c:pt idx="21">
                  <c:v>10.719316859696249</c:v>
                </c:pt>
                <c:pt idx="22">
                  <c:v>11.008214442204091</c:v>
                </c:pt>
                <c:pt idx="23">
                  <c:v>11.110730005729687</c:v>
                </c:pt>
                <c:pt idx="24">
                  <c:v>11.142296471697522</c:v>
                </c:pt>
                <c:pt idx="25">
                  <c:v>11.173585119253508</c:v>
                </c:pt>
                <c:pt idx="26">
                  <c:v>11.201742735932854</c:v>
                </c:pt>
                <c:pt idx="27">
                  <c:v>11.227055083747713</c:v>
                </c:pt>
                <c:pt idx="28">
                  <c:v>11.233727302166757</c:v>
                </c:pt>
                <c:pt idx="29">
                  <c:v>11.241077370820976</c:v>
                </c:pt>
                <c:pt idx="30">
                  <c:v>11.249259353467496</c:v>
                </c:pt>
                <c:pt idx="31">
                  <c:v>11.271859767147028</c:v>
                </c:pt>
                <c:pt idx="32">
                  <c:v>11.276759995304156</c:v>
                </c:pt>
                <c:pt idx="33">
                  <c:v>11.28436728095452</c:v>
                </c:pt>
                <c:pt idx="34">
                  <c:v>11.294931133638677</c:v>
                </c:pt>
                <c:pt idx="35">
                  <c:v>11.307069125042609</c:v>
                </c:pt>
                <c:pt idx="36">
                  <c:v>11.323627630439628</c:v>
                </c:pt>
                <c:pt idx="37">
                  <c:v>11.339999629816637</c:v>
                </c:pt>
                <c:pt idx="38">
                  <c:v>11.362230474032989</c:v>
                </c:pt>
                <c:pt idx="39">
                  <c:v>11.389276508390537</c:v>
                </c:pt>
                <c:pt idx="40">
                  <c:v>11.410959182380418</c:v>
                </c:pt>
                <c:pt idx="41">
                  <c:v>11.438632860388374</c:v>
                </c:pt>
                <c:pt idx="42">
                  <c:v>11.462894531364663</c:v>
                </c:pt>
                <c:pt idx="43">
                  <c:v>11.491517950531343</c:v>
                </c:pt>
                <c:pt idx="44">
                  <c:v>11.530608199822536</c:v>
                </c:pt>
                <c:pt idx="45">
                  <c:v>11.569504266422921</c:v>
                </c:pt>
                <c:pt idx="46">
                  <c:v>11.606370269680092</c:v>
                </c:pt>
                <c:pt idx="47">
                  <c:v>11.640095416465712</c:v>
                </c:pt>
                <c:pt idx="48">
                  <c:v>11.683444309645031</c:v>
                </c:pt>
                <c:pt idx="49">
                  <c:v>11.742965182972279</c:v>
                </c:pt>
                <c:pt idx="50">
                  <c:v>11.762461646440375</c:v>
                </c:pt>
                <c:pt idx="51">
                  <c:v>11.885819170844332</c:v>
                </c:pt>
                <c:pt idx="52">
                  <c:v>11.958213668865383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B-4688-8728-5FAAB713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05936"/>
        <c:axId val="659408232"/>
      </c:scatterChart>
      <c:valAx>
        <c:axId val="6594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08232"/>
        <c:crosses val="autoZero"/>
        <c:crossBetween val="midCat"/>
      </c:valAx>
      <c:valAx>
        <c:axId val="65940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0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7171296296296298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Planilha1!$M$45:$M$73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Planilha1!$N$45:$N$73</c:f>
              <c:numCache>
                <c:formatCode>General</c:formatCode>
                <c:ptCount val="29"/>
                <c:pt idx="0">
                  <c:v>0.69314718055994529</c:v>
                </c:pt>
                <c:pt idx="1">
                  <c:v>1.6094379124341003</c:v>
                </c:pt>
                <c:pt idx="2">
                  <c:v>2.8903717578961645</c:v>
                </c:pt>
                <c:pt idx="3">
                  <c:v>3.3322045101752038</c:v>
                </c:pt>
                <c:pt idx="4">
                  <c:v>3.7612001156935624</c:v>
                </c:pt>
                <c:pt idx="5">
                  <c:v>4.1108738641733114</c:v>
                </c:pt>
                <c:pt idx="6">
                  <c:v>4.5538768916005408</c:v>
                </c:pt>
                <c:pt idx="7">
                  <c:v>4.9344739331306915</c:v>
                </c:pt>
                <c:pt idx="8">
                  <c:v>5.5012582105447274</c:v>
                </c:pt>
                <c:pt idx="9">
                  <c:v>5.9610053396232736</c:v>
                </c:pt>
                <c:pt idx="10">
                  <c:v>6.3851943989977258</c:v>
                </c:pt>
                <c:pt idx="11">
                  <c:v>6.8855096700348177</c:v>
                </c:pt>
                <c:pt idx="12">
                  <c:v>7.3138868316334618</c:v>
                </c:pt>
                <c:pt idx="13">
                  <c:v>7.7561953439481179</c:v>
                </c:pt>
                <c:pt idx="14">
                  <c:v>7.9800235923106451</c:v>
                </c:pt>
                <c:pt idx="15">
                  <c:v>8.1642256522658272</c:v>
                </c:pt>
                <c:pt idx="16">
                  <c:v>8.4652681185513181</c:v>
                </c:pt>
                <c:pt idx="17">
                  <c:v>8.6695708718371201</c:v>
                </c:pt>
                <c:pt idx="18">
                  <c:v>8.7896600980615371</c:v>
                </c:pt>
                <c:pt idx="19">
                  <c:v>8.8764049150069404</c:v>
                </c:pt>
                <c:pt idx="20">
                  <c:v>8.9924330874572185</c:v>
                </c:pt>
                <c:pt idx="21">
                  <c:v>9.1049798563183568</c:v>
                </c:pt>
                <c:pt idx="22">
                  <c:v>9.2178123868148845</c:v>
                </c:pt>
                <c:pt idx="23">
                  <c:v>9.338205742974079</c:v>
                </c:pt>
                <c:pt idx="24">
                  <c:v>9.4516381338704338</c:v>
                </c:pt>
                <c:pt idx="25">
                  <c:v>9.5423742019984648</c:v>
                </c:pt>
                <c:pt idx="26">
                  <c:v>9.615205300012315</c:v>
                </c:pt>
                <c:pt idx="27">
                  <c:v>9.6908511077398138</c:v>
                </c:pt>
                <c:pt idx="28">
                  <c:v>9.7619815902419482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3-4CE0-9701-E44D6006F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309744"/>
        <c:axId val="593310072"/>
      </c:scatterChart>
      <c:valAx>
        <c:axId val="5933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10072"/>
        <c:crosses val="autoZero"/>
        <c:crossBetween val="midCat"/>
      </c:valAx>
      <c:valAx>
        <c:axId val="59331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0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Planilha2!$M$17:$M$26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Planilha2!$N$17:$N$26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0.69314718055994529</c:v>
                </c:pt>
                <c:pt idx="3">
                  <c:v>1.0986122886681098</c:v>
                </c:pt>
                <c:pt idx="4">
                  <c:v>2.0794415416798357</c:v>
                </c:pt>
                <c:pt idx="5">
                  <c:v>2.6390573296152584</c:v>
                </c:pt>
                <c:pt idx="6">
                  <c:v>2.9444389791664403</c:v>
                </c:pt>
                <c:pt idx="7">
                  <c:v>3.0910424533583161</c:v>
                </c:pt>
                <c:pt idx="8">
                  <c:v>3.5835189384561099</c:v>
                </c:pt>
                <c:pt idx="9">
                  <c:v>4.1108738641733114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C-4B41-9467-195D9FB4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15184"/>
        <c:axId val="472114200"/>
      </c:scatterChart>
      <c:valAx>
        <c:axId val="4721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14200"/>
        <c:crosses val="autoZero"/>
        <c:crossBetween val="midCat"/>
      </c:valAx>
      <c:valAx>
        <c:axId val="4721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SP!$F$6:$F$28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SP!$G$6:$G$28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0.69314718055994529</c:v>
                </c:pt>
                <c:pt idx="4">
                  <c:v>0.69314718055994529</c:v>
                </c:pt>
                <c:pt idx="5">
                  <c:v>0.69314718055994529</c:v>
                </c:pt>
                <c:pt idx="6">
                  <c:v>0.69314718055994529</c:v>
                </c:pt>
                <c:pt idx="7">
                  <c:v>1.0986122886681098</c:v>
                </c:pt>
                <c:pt idx="8">
                  <c:v>1.791759469228055</c:v>
                </c:pt>
                <c:pt idx="9">
                  <c:v>2.3025850929940459</c:v>
                </c:pt>
                <c:pt idx="10">
                  <c:v>2.5649493574615367</c:v>
                </c:pt>
                <c:pt idx="11">
                  <c:v>2.7725887222397811</c:v>
                </c:pt>
                <c:pt idx="12">
                  <c:v>2.7725887222397811</c:v>
                </c:pt>
                <c:pt idx="13">
                  <c:v>2.9444389791664403</c:v>
                </c:pt>
                <c:pt idx="14">
                  <c:v>3.4011973816621555</c:v>
                </c:pt>
                <c:pt idx="15">
                  <c:v>3.8286413964890951</c:v>
                </c:pt>
                <c:pt idx="16">
                  <c:v>4.0253516907351496</c:v>
                </c:pt>
                <c:pt idx="17">
                  <c:v>4.1743872698956368</c:v>
                </c:pt>
                <c:pt idx="18">
                  <c:v>4.9126548857360524</c:v>
                </c:pt>
                <c:pt idx="19">
                  <c:v>5.0238805208462765</c:v>
                </c:pt>
                <c:pt idx="20">
                  <c:v>5.0998664278241987</c:v>
                </c:pt>
                <c:pt idx="21">
                  <c:v>5.4806389233419912</c:v>
                </c:pt>
                <c:pt idx="22">
                  <c:v>5.6559918108198524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91-449C-AD4D-7C4D41EA1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520416"/>
        <c:axId val="1371253216"/>
      </c:scatterChart>
      <c:valAx>
        <c:axId val="142052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53216"/>
        <c:crosses val="autoZero"/>
        <c:crossBetween val="midCat"/>
      </c:valAx>
      <c:valAx>
        <c:axId val="13712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2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SP!$C$5</c:f>
              <c:strCache>
                <c:ptCount val="1"/>
                <c:pt idx="0">
                  <c:v>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SP!$B$6:$B$35</c:f>
              <c:numCache>
                <c:formatCode>d\-mmm</c:formatCode>
                <c:ptCount val="3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</c:numCache>
            </c:numRef>
          </c:cat>
          <c:val>
            <c:numRef>
              <c:f>SP!$C$6:$C$35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10</c:v>
                </c:pt>
                <c:pt idx="10">
                  <c:v>13</c:v>
                </c:pt>
                <c:pt idx="11">
                  <c:v>16</c:v>
                </c:pt>
                <c:pt idx="12">
                  <c:v>16</c:v>
                </c:pt>
                <c:pt idx="13">
                  <c:v>19</c:v>
                </c:pt>
                <c:pt idx="14">
                  <c:v>30</c:v>
                </c:pt>
                <c:pt idx="15">
                  <c:v>46</c:v>
                </c:pt>
                <c:pt idx="16">
                  <c:v>56</c:v>
                </c:pt>
                <c:pt idx="17">
                  <c:v>65</c:v>
                </c:pt>
                <c:pt idx="18">
                  <c:v>136</c:v>
                </c:pt>
                <c:pt idx="19">
                  <c:v>152</c:v>
                </c:pt>
                <c:pt idx="20">
                  <c:v>164</c:v>
                </c:pt>
                <c:pt idx="21">
                  <c:v>240</c:v>
                </c:pt>
                <c:pt idx="22">
                  <c:v>286</c:v>
                </c:pt>
                <c:pt idx="23" formatCode="0">
                  <c:v>394.33468380496015</c:v>
                </c:pt>
                <c:pt idx="24" formatCode="0">
                  <c:v>520.97392889882315</c:v>
                </c:pt>
                <c:pt idx="25" formatCode="0">
                  <c:v>688.28293766449121</c:v>
                </c:pt>
                <c:pt idx="26" formatCode="0">
                  <c:v>909.32266664742122</c:v>
                </c:pt>
                <c:pt idx="27" formatCode="0">
                  <c:v>1201.3485542508686</c:v>
                </c:pt>
                <c:pt idx="28" formatCode="0">
                  <c:v>1587.1575643459132</c:v>
                </c:pt>
                <c:pt idx="29" formatCode="0">
                  <c:v>2096.8678283641666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2-48F1-A2C2-D5A205D65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92984592"/>
        <c:axId val="1325228016"/>
      </c:barChart>
      <c:lineChart>
        <c:grouping val="standard"/>
        <c:varyColors val="0"/>
        <c:ser>
          <c:idx val="1"/>
          <c:order val="1"/>
          <c:tx>
            <c:strRef>
              <c:f>SP!$D$5</c:f>
              <c:strCache>
                <c:ptCount val="1"/>
                <c:pt idx="0">
                  <c:v>Mortos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SP!$B$6:$B$35</c:f>
              <c:numCache>
                <c:formatCode>d\-mmm</c:formatCode>
                <c:ptCount val="3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</c:numCache>
            </c:numRef>
          </c:cat>
          <c:val>
            <c:numRef>
              <c:f>SP!$D$6:$D$35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  <c:pt idx="23" formatCode="0">
                  <c:v>3.9433468380496017</c:v>
                </c:pt>
                <c:pt idx="24" formatCode="0">
                  <c:v>5.2097392889882315</c:v>
                </c:pt>
                <c:pt idx="25" formatCode="0">
                  <c:v>6.8828293766449127</c:v>
                </c:pt>
                <c:pt idx="26" formatCode="0">
                  <c:v>9.0932266664742123</c:v>
                </c:pt>
                <c:pt idx="27" formatCode="0">
                  <c:v>12.013485542508686</c:v>
                </c:pt>
                <c:pt idx="28" formatCode="0">
                  <c:v>15.871575643459133</c:v>
                </c:pt>
                <c:pt idx="29" formatCode="0">
                  <c:v>20.968678283641665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2-48F1-A2C2-D5A205D65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670528"/>
        <c:axId val="1425570000"/>
      </c:lineChart>
      <c:dateAx>
        <c:axId val="1392984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28016"/>
        <c:crosses val="autoZero"/>
        <c:auto val="1"/>
        <c:lblOffset val="100"/>
        <c:baseTimeUnit val="days"/>
      </c:dateAx>
      <c:valAx>
        <c:axId val="13252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84592"/>
        <c:crosses val="autoZero"/>
        <c:crossBetween val="between"/>
      </c:valAx>
      <c:valAx>
        <c:axId val="142557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70528"/>
        <c:crosses val="max"/>
        <c:crossBetween val="between"/>
      </c:valAx>
      <c:dateAx>
        <c:axId val="141767052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42557000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dispRSqr val="0"/>
            <c:dispEq val="0"/>
          </c:trendline>
          <c:xVal>
            <c:numRef>
              <c:f>Brasil!$E$38:$E$60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Brasil!$F$38:$F$60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0.69314718055994529</c:v>
                </c:pt>
                <c:pt idx="4">
                  <c:v>0.69314718055994529</c:v>
                </c:pt>
                <c:pt idx="5">
                  <c:v>0.69314718055994529</c:v>
                </c:pt>
                <c:pt idx="6">
                  <c:v>0.69314718055994529</c:v>
                </c:pt>
                <c:pt idx="7">
                  <c:v>1.3862943611198906</c:v>
                </c:pt>
                <c:pt idx="8">
                  <c:v>1.3862943611198906</c:v>
                </c:pt>
                <c:pt idx="9">
                  <c:v>2.5649493574615367</c:v>
                </c:pt>
                <c:pt idx="10">
                  <c:v>2.5649493574615367</c:v>
                </c:pt>
                <c:pt idx="11">
                  <c:v>2.9957322735539909</c:v>
                </c:pt>
                <c:pt idx="12">
                  <c:v>3.2188758248682006</c:v>
                </c:pt>
                <c:pt idx="13">
                  <c:v>3.4339872044851463</c:v>
                </c:pt>
                <c:pt idx="14">
                  <c:v>3.6375861597263857</c:v>
                </c:pt>
                <c:pt idx="15">
                  <c:v>3.9512437185814275</c:v>
                </c:pt>
                <c:pt idx="16">
                  <c:v>5.0172798368149243</c:v>
                </c:pt>
                <c:pt idx="17">
                  <c:v>5.0172798368149243</c:v>
                </c:pt>
                <c:pt idx="18">
                  <c:v>5.0875963352323836</c:v>
                </c:pt>
                <c:pt idx="19">
                  <c:v>5.2983173665480363</c:v>
                </c:pt>
                <c:pt idx="20">
                  <c:v>5.7714411231300158</c:v>
                </c:pt>
                <c:pt idx="21">
                  <c:v>5.9188938542731462</c:v>
                </c:pt>
                <c:pt idx="22">
                  <c:v>6.4313310819334788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C-4DDB-8094-76053736F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68528"/>
        <c:axId val="638466560"/>
      </c:scatterChart>
      <c:valAx>
        <c:axId val="6384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66560"/>
        <c:crosses val="autoZero"/>
        <c:crossBetween val="midCat"/>
      </c:valAx>
      <c:valAx>
        <c:axId val="6384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6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251460</xdr:colOff>
      <xdr:row>47</xdr:row>
      <xdr:rowOff>17145</xdr:rowOff>
    </xdr:from>
    <xdr:to>
      <xdr:col>55</xdr:col>
      <xdr:colOff>342900</xdr:colOff>
      <xdr:row>62</xdr:row>
      <xdr:rowOff>17145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D9E7CE-265A-4626-85E1-86C470FAB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438150</xdr:colOff>
      <xdr:row>55</xdr:row>
      <xdr:rowOff>9525</xdr:rowOff>
    </xdr:from>
    <xdr:to>
      <xdr:col>21</xdr:col>
      <xdr:colOff>529590</xdr:colOff>
      <xdr:row>70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E22A7A-66E4-496F-B7BD-42A8AA9BE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632460</xdr:colOff>
      <xdr:row>78</xdr:row>
      <xdr:rowOff>74295</xdr:rowOff>
    </xdr:from>
    <xdr:to>
      <xdr:col>15</xdr:col>
      <xdr:colOff>83820</xdr:colOff>
      <xdr:row>93</xdr:row>
      <xdr:rowOff>74295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3A9F1F-2774-40CC-B0B9-2758BCFBD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</xdr:colOff>
      <xdr:row>68</xdr:row>
      <xdr:rowOff>104775</xdr:rowOff>
    </xdr:from>
    <xdr:to>
      <xdr:col>22</xdr:col>
      <xdr:colOff>131445</xdr:colOff>
      <xdr:row>83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5C02F6-F7CF-42B6-9D4B-76F9884E6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47625</xdr:colOff>
      <xdr:row>52</xdr:row>
      <xdr:rowOff>36195</xdr:rowOff>
    </xdr:from>
    <xdr:to>
      <xdr:col>11</xdr:col>
      <xdr:colOff>139065</xdr:colOff>
      <xdr:row>67</xdr:row>
      <xdr:rowOff>36195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4C3D01C-9CD2-4DCE-B468-EEE48BF8F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5</xdr:row>
      <xdr:rowOff>0</xdr:rowOff>
    </xdr:from>
    <xdr:to>
      <xdr:col>11</xdr:col>
      <xdr:colOff>571500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E68D8E-CA9D-4475-A031-0AA68C9F3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472440</xdr:colOff>
      <xdr:row>5</xdr:row>
      <xdr:rowOff>7620</xdr:rowOff>
    </xdr:from>
    <xdr:to>
      <xdr:col>21</xdr:col>
      <xdr:colOff>365760</xdr:colOff>
      <xdr:row>20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9E0097-8816-4510-960E-2C3889100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6</xdr:row>
      <xdr:rowOff>76200</xdr:rowOff>
    </xdr:from>
    <xdr:to>
      <xdr:col>12</xdr:col>
      <xdr:colOff>45720</xdr:colOff>
      <xdr:row>21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BABFDD-B436-4344-B73C-B5718C5A3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379095</xdr:colOff>
      <xdr:row>7</xdr:row>
      <xdr:rowOff>1905</xdr:rowOff>
    </xdr:from>
    <xdr:to>
      <xdr:col>14</xdr:col>
      <xdr:colOff>470535</xdr:colOff>
      <xdr:row>22</xdr:row>
      <xdr:rowOff>1905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969BF8-3E07-4AEB-B4D8-8F7E5B9D9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36</xdr:row>
      <xdr:rowOff>87630</xdr:rowOff>
    </xdr:from>
    <xdr:to>
      <xdr:col>15</xdr:col>
      <xdr:colOff>114300</xdr:colOff>
      <xdr:row>51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9CEBC0-A283-4DB9-BB8E-02B9B99C7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196215</xdr:colOff>
      <xdr:row>8</xdr:row>
      <xdr:rowOff>74295</xdr:rowOff>
    </xdr:from>
    <xdr:to>
      <xdr:col>13</xdr:col>
      <xdr:colOff>287655</xdr:colOff>
      <xdr:row>23</xdr:row>
      <xdr:rowOff>74295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4168F8-6FCC-4B42-93A0-186736921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211455</xdr:colOff>
      <xdr:row>24</xdr:row>
      <xdr:rowOff>17145</xdr:rowOff>
    </xdr:from>
    <xdr:to>
      <xdr:col>13</xdr:col>
      <xdr:colOff>302895</xdr:colOff>
      <xdr:row>39</xdr:row>
      <xdr:rowOff>17145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5A909A-095B-440B-9900-F9D2A0D3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0</xdr:rowOff>
    </xdr:from>
    <xdr:to>
      <xdr:col>7</xdr:col>
      <xdr:colOff>144780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6CF9B2-85BE-4C6A-AB63-1C3ADD940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6</xdr:row>
      <xdr:rowOff>156210</xdr:rowOff>
    </xdr:from>
    <xdr:to>
      <xdr:col>17</xdr:col>
      <xdr:colOff>426720</xdr:colOff>
      <xdr:row>21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C2FEFF-5ED9-4209-AE23-838D3E10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563880</xdr:colOff>
      <xdr:row>6</xdr:row>
      <xdr:rowOff>125730</xdr:rowOff>
    </xdr:from>
    <xdr:to>
      <xdr:col>26</xdr:col>
      <xdr:colOff>0</xdr:colOff>
      <xdr:row>21</xdr:row>
      <xdr:rowOff>125730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066203-555A-41FC-9D9F-12C00E6AF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35</xdr:row>
      <xdr:rowOff>93345</xdr:rowOff>
    </xdr:from>
    <xdr:to>
      <xdr:col>13</xdr:col>
      <xdr:colOff>510540</xdr:colOff>
      <xdr:row>50</xdr:row>
      <xdr:rowOff>93345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5E8755-F1C6-4E17-8C2B-BDF4DFEAC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609600</xdr:colOff>
      <xdr:row>47</xdr:row>
      <xdr:rowOff>95250</xdr:rowOff>
    </xdr:from>
    <xdr:to>
      <xdr:col>24</xdr:col>
      <xdr:colOff>121920</xdr:colOff>
      <xdr:row>68</xdr:row>
      <xdr:rowOff>64770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637B13-F1F3-4B81-A26F-C7F541FC5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90</xdr:row>
      <xdr:rowOff>134134</xdr:rowOff>
    </xdr:from>
    <xdr:to>
      <xdr:col>6</xdr:col>
      <xdr:colOff>303903</xdr:colOff>
      <xdr:row>105</xdr:row>
      <xdr:rowOff>166519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3E19F1-26BC-4F3E-AD7A-7045B020E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</xdr:colOff>
      <xdr:row>28</xdr:row>
      <xdr:rowOff>7620</xdr:rowOff>
    </xdr:from>
    <xdr:to>
      <xdr:col>24</xdr:col>
      <xdr:colOff>110490</xdr:colOff>
      <xdr:row>46</xdr:row>
      <xdr:rowOff>120015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69831A-536B-439D-8A74-F40A9695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634254</xdr:colOff>
      <xdr:row>0</xdr:row>
      <xdr:rowOff>0</xdr:rowOff>
    </xdr:from>
    <xdr:to>
      <xdr:col>20</xdr:col>
      <xdr:colOff>78442</xdr:colOff>
      <xdr:row>14</xdr:row>
      <xdr:rowOff>170329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D50CFA6-5350-47C7-8A39-ABDCB851C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524436</xdr:colOff>
      <xdr:row>3</xdr:row>
      <xdr:rowOff>103092</xdr:rowOff>
    </xdr:from>
    <xdr:to>
      <xdr:col>24</xdr:col>
      <xdr:colOff>26894</xdr:colOff>
      <xdr:row>26</xdr:row>
      <xdr:rowOff>156880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9D5B3CA-B43E-4B2A-B5DF-BC783C104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28</xdr:row>
      <xdr:rowOff>32385</xdr:rowOff>
    </xdr:from>
    <xdr:to>
      <xdr:col>14</xdr:col>
      <xdr:colOff>594360</xdr:colOff>
      <xdr:row>43</xdr:row>
      <xdr:rowOff>32385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2A835E-2B1D-49C6-BF7C-DA6A4EF5F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308610</xdr:colOff>
      <xdr:row>5</xdr:row>
      <xdr:rowOff>66674</xdr:rowOff>
    </xdr:from>
    <xdr:to>
      <xdr:col>17</xdr:col>
      <xdr:colOff>331470</xdr:colOff>
      <xdr:row>26</xdr:row>
      <xdr:rowOff>156209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DC0358-B51B-4309-8BCB-15437C472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39</xdr:row>
      <xdr:rowOff>59055</xdr:rowOff>
    </xdr:from>
    <xdr:to>
      <xdr:col>15</xdr:col>
      <xdr:colOff>13335</xdr:colOff>
      <xdr:row>54</xdr:row>
      <xdr:rowOff>59055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C16BA66-6C71-4541-9187-BCCDA03CD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201930</xdr:colOff>
      <xdr:row>12</xdr:row>
      <xdr:rowOff>135255</xdr:rowOff>
    </xdr:from>
    <xdr:to>
      <xdr:col>13</xdr:col>
      <xdr:colOff>293370</xdr:colOff>
      <xdr:row>27</xdr:row>
      <xdr:rowOff>135255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97527E-D2A2-4A69-B928-8386B75D9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422910</xdr:colOff>
      <xdr:row>3</xdr:row>
      <xdr:rowOff>74295</xdr:rowOff>
    </xdr:from>
    <xdr:to>
      <xdr:col>14</xdr:col>
      <xdr:colOff>514350</xdr:colOff>
      <xdr:row>18</xdr:row>
      <xdr:rowOff>74295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25A3E1-38FC-4A6E-9506-54CC0FCBD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230505</xdr:colOff>
      <xdr:row>6</xdr:row>
      <xdr:rowOff>5715</xdr:rowOff>
    </xdr:from>
    <xdr:to>
      <xdr:col>13</xdr:col>
      <xdr:colOff>321945</xdr:colOff>
      <xdr:row>21</xdr:row>
      <xdr:rowOff>5715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B68D84-D1AE-400E-AA0F-730804CA3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146685</xdr:colOff>
      <xdr:row>22</xdr:row>
      <xdr:rowOff>5715</xdr:rowOff>
    </xdr:from>
    <xdr:to>
      <xdr:col>13</xdr:col>
      <xdr:colOff>238125</xdr:colOff>
      <xdr:row>37</xdr:row>
      <xdr:rowOff>5715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E8CD9A-6A53-439A-8242-A93BBC25C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78105</xdr:rowOff>
    </xdr:from>
    <xdr:to>
      <xdr:col>13</xdr:col>
      <xdr:colOff>320040</xdr:colOff>
      <xdr:row>21</xdr:row>
      <xdr:rowOff>78105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D7FE2A-309D-41E1-9378-620B0CC58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32020_Corona_Dados_S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lavi/Downloads/Top%2010%20confirmad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"/>
      <sheetName val="Planilha2"/>
    </sheetNames>
    <sheetDataSet>
      <sheetData sheetId="0">
        <row r="5">
          <cell r="C5" t="str">
            <v>Confirmados</v>
          </cell>
          <cell r="D5" t="str">
            <v>Mortos</v>
          </cell>
        </row>
        <row r="6">
          <cell r="B6">
            <v>43887</v>
          </cell>
          <cell r="C6">
            <v>1</v>
          </cell>
          <cell r="D6">
            <v>0</v>
          </cell>
          <cell r="F6">
            <v>1</v>
          </cell>
          <cell r="G6">
            <v>0</v>
          </cell>
        </row>
        <row r="7">
          <cell r="B7">
            <v>43888</v>
          </cell>
          <cell r="C7">
            <v>1</v>
          </cell>
          <cell r="D7">
            <v>0</v>
          </cell>
          <cell r="F7">
            <v>2</v>
          </cell>
          <cell r="G7">
            <v>0</v>
          </cell>
        </row>
        <row r="8">
          <cell r="B8">
            <v>43889</v>
          </cell>
          <cell r="C8">
            <v>1</v>
          </cell>
          <cell r="D8">
            <v>0</v>
          </cell>
          <cell r="F8">
            <v>3</v>
          </cell>
          <cell r="G8">
            <v>0</v>
          </cell>
        </row>
        <row r="9">
          <cell r="B9">
            <v>43890</v>
          </cell>
          <cell r="C9">
            <v>2</v>
          </cell>
          <cell r="D9">
            <v>0</v>
          </cell>
          <cell r="F9">
            <v>4</v>
          </cell>
          <cell r="G9">
            <v>0.69314718055994529</v>
          </cell>
        </row>
        <row r="10">
          <cell r="B10">
            <v>43891</v>
          </cell>
          <cell r="C10">
            <v>2</v>
          </cell>
          <cell r="D10">
            <v>0</v>
          </cell>
          <cell r="F10">
            <v>5</v>
          </cell>
          <cell r="G10">
            <v>0.69314718055994529</v>
          </cell>
        </row>
        <row r="11">
          <cell r="B11">
            <v>43892</v>
          </cell>
          <cell r="C11">
            <v>2</v>
          </cell>
          <cell r="D11">
            <v>0</v>
          </cell>
          <cell r="F11">
            <v>6</v>
          </cell>
          <cell r="G11">
            <v>0.69314718055994529</v>
          </cell>
        </row>
        <row r="12">
          <cell r="B12">
            <v>43893</v>
          </cell>
          <cell r="C12">
            <v>2</v>
          </cell>
          <cell r="D12">
            <v>0</v>
          </cell>
          <cell r="F12">
            <v>7</v>
          </cell>
          <cell r="G12">
            <v>0.69314718055994529</v>
          </cell>
        </row>
        <row r="13">
          <cell r="B13">
            <v>43894</v>
          </cell>
          <cell r="C13">
            <v>3</v>
          </cell>
          <cell r="D13">
            <v>0</v>
          </cell>
          <cell r="F13">
            <v>8</v>
          </cell>
          <cell r="G13">
            <v>1.0986122886681098</v>
          </cell>
        </row>
        <row r="14">
          <cell r="B14">
            <v>43895</v>
          </cell>
          <cell r="C14">
            <v>6</v>
          </cell>
          <cell r="D14">
            <v>0</v>
          </cell>
          <cell r="F14">
            <v>9</v>
          </cell>
          <cell r="G14">
            <v>1.791759469228055</v>
          </cell>
        </row>
        <row r="15">
          <cell r="B15">
            <v>43896</v>
          </cell>
          <cell r="C15">
            <v>10</v>
          </cell>
          <cell r="D15">
            <v>0</v>
          </cell>
          <cell r="F15">
            <v>10</v>
          </cell>
          <cell r="G15">
            <v>2.3025850929940459</v>
          </cell>
        </row>
        <row r="16">
          <cell r="B16">
            <v>43897</v>
          </cell>
          <cell r="C16">
            <v>13</v>
          </cell>
          <cell r="D16">
            <v>0</v>
          </cell>
          <cell r="F16">
            <v>11</v>
          </cell>
          <cell r="G16">
            <v>2.5649493574615367</v>
          </cell>
        </row>
        <row r="17">
          <cell r="B17">
            <v>43898</v>
          </cell>
          <cell r="C17">
            <v>16</v>
          </cell>
          <cell r="D17">
            <v>0</v>
          </cell>
          <cell r="F17">
            <v>12</v>
          </cell>
          <cell r="G17">
            <v>2.7725887222397811</v>
          </cell>
        </row>
        <row r="18">
          <cell r="B18">
            <v>43899</v>
          </cell>
          <cell r="C18">
            <v>16</v>
          </cell>
          <cell r="D18">
            <v>0</v>
          </cell>
          <cell r="F18">
            <v>13</v>
          </cell>
          <cell r="G18">
            <v>2.7725887222397811</v>
          </cell>
        </row>
        <row r="19">
          <cell r="B19">
            <v>43900</v>
          </cell>
          <cell r="C19">
            <v>19</v>
          </cell>
          <cell r="D19">
            <v>0</v>
          </cell>
          <cell r="F19">
            <v>14</v>
          </cell>
          <cell r="G19">
            <v>2.9444389791664403</v>
          </cell>
        </row>
        <row r="20">
          <cell r="B20">
            <v>43901</v>
          </cell>
          <cell r="C20">
            <v>30</v>
          </cell>
          <cell r="D20">
            <v>0</v>
          </cell>
          <cell r="F20">
            <v>15</v>
          </cell>
          <cell r="G20">
            <v>3.4011973816621555</v>
          </cell>
        </row>
        <row r="21">
          <cell r="B21">
            <v>43902</v>
          </cell>
          <cell r="C21">
            <v>46</v>
          </cell>
          <cell r="D21">
            <v>0</v>
          </cell>
          <cell r="F21">
            <v>16</v>
          </cell>
          <cell r="G21">
            <v>3.8286413964890951</v>
          </cell>
        </row>
        <row r="22">
          <cell r="B22">
            <v>43903</v>
          </cell>
          <cell r="C22">
            <v>56</v>
          </cell>
          <cell r="D22">
            <v>0</v>
          </cell>
          <cell r="F22">
            <v>17</v>
          </cell>
          <cell r="G22">
            <v>4.0253516907351496</v>
          </cell>
        </row>
        <row r="23">
          <cell r="B23">
            <v>43904</v>
          </cell>
          <cell r="C23">
            <v>65</v>
          </cell>
          <cell r="D23">
            <v>0</v>
          </cell>
          <cell r="F23">
            <v>18</v>
          </cell>
          <cell r="G23">
            <v>4.1743872698956368</v>
          </cell>
        </row>
        <row r="24">
          <cell r="B24">
            <v>43905</v>
          </cell>
          <cell r="C24">
            <v>136</v>
          </cell>
          <cell r="D24">
            <v>0</v>
          </cell>
          <cell r="F24">
            <v>19</v>
          </cell>
          <cell r="G24">
            <v>4.9126548857360524</v>
          </cell>
        </row>
        <row r="25">
          <cell r="B25">
            <v>43906</v>
          </cell>
          <cell r="C25">
            <v>152</v>
          </cell>
          <cell r="D25">
            <v>0</v>
          </cell>
          <cell r="F25">
            <v>20</v>
          </cell>
          <cell r="G25">
            <v>5.0238805208462765</v>
          </cell>
        </row>
        <row r="26">
          <cell r="B26">
            <v>43907</v>
          </cell>
          <cell r="C26">
            <v>164</v>
          </cell>
          <cell r="D26">
            <v>1</v>
          </cell>
          <cell r="F26">
            <v>21</v>
          </cell>
          <cell r="G26">
            <v>5.0998664278241987</v>
          </cell>
        </row>
        <row r="27">
          <cell r="B27">
            <v>43908</v>
          </cell>
          <cell r="C27">
            <v>240</v>
          </cell>
          <cell r="D27">
            <v>3</v>
          </cell>
          <cell r="F27">
            <v>22</v>
          </cell>
          <cell r="G27">
            <v>5.4806389233419912</v>
          </cell>
        </row>
        <row r="28">
          <cell r="B28">
            <v>43909</v>
          </cell>
          <cell r="C28">
            <v>286</v>
          </cell>
          <cell r="D28">
            <v>5</v>
          </cell>
          <cell r="F28">
            <v>23</v>
          </cell>
          <cell r="G28">
            <v>5.6559918108198524</v>
          </cell>
        </row>
        <row r="29">
          <cell r="B29">
            <v>43910</v>
          </cell>
          <cell r="C29">
            <v>394.33468380496015</v>
          </cell>
          <cell r="D29">
            <v>3.9433468380496017</v>
          </cell>
        </row>
        <row r="30">
          <cell r="B30">
            <v>43911</v>
          </cell>
          <cell r="C30">
            <v>520.97392889882315</v>
          </cell>
          <cell r="D30">
            <v>5.2097392889882315</v>
          </cell>
        </row>
        <row r="31">
          <cell r="B31">
            <v>43912</v>
          </cell>
          <cell r="C31">
            <v>688.28293766449121</v>
          </cell>
          <cell r="D31">
            <v>6.8828293766449127</v>
          </cell>
        </row>
        <row r="32">
          <cell r="B32">
            <v>43913</v>
          </cell>
          <cell r="C32">
            <v>909.32266664742122</v>
          </cell>
          <cell r="D32">
            <v>9.0932266664742123</v>
          </cell>
        </row>
        <row r="33">
          <cell r="B33">
            <v>43914</v>
          </cell>
          <cell r="C33">
            <v>1201.3485542508686</v>
          </cell>
          <cell r="D33">
            <v>12.013485542508686</v>
          </cell>
        </row>
        <row r="34">
          <cell r="B34">
            <v>43915</v>
          </cell>
          <cell r="C34">
            <v>1587.1575643459132</v>
          </cell>
          <cell r="D34">
            <v>15.871575643459133</v>
          </cell>
        </row>
        <row r="35">
          <cell r="B35">
            <v>43916</v>
          </cell>
          <cell r="C35">
            <v>2096.8678283641666</v>
          </cell>
          <cell r="D35">
            <v>20.968678283641665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10 "/>
      <sheetName val="Suíça"/>
      <sheetName val="US"/>
      <sheetName val="China"/>
    </sheetNames>
    <sheetDataSet>
      <sheetData sheetId="0" refreshError="1"/>
      <sheetData sheetId="1">
        <row r="36">
          <cell r="B36">
            <v>43886</v>
          </cell>
          <cell r="D36">
            <v>0</v>
          </cell>
        </row>
        <row r="37">
          <cell r="B37">
            <v>43887</v>
          </cell>
          <cell r="D37">
            <v>0</v>
          </cell>
        </row>
        <row r="38">
          <cell r="B38">
            <v>43888</v>
          </cell>
          <cell r="D38">
            <v>2.0794415416798357</v>
          </cell>
        </row>
        <row r="39">
          <cell r="B39">
            <v>43889</v>
          </cell>
          <cell r="D39">
            <v>2.0794415416798357</v>
          </cell>
        </row>
        <row r="40">
          <cell r="B40">
            <v>43890</v>
          </cell>
          <cell r="D40">
            <v>2.8903717578961645</v>
          </cell>
        </row>
        <row r="41">
          <cell r="B41">
            <v>43891</v>
          </cell>
          <cell r="D41">
            <v>3.2958368660043291</v>
          </cell>
        </row>
        <row r="42">
          <cell r="B42">
            <v>43892</v>
          </cell>
          <cell r="D42">
            <v>3.7376696182833684</v>
          </cell>
        </row>
        <row r="43">
          <cell r="B43">
            <v>43893</v>
          </cell>
          <cell r="D43">
            <v>4.0253516907351496</v>
          </cell>
        </row>
        <row r="44">
          <cell r="B44">
            <v>43894</v>
          </cell>
          <cell r="D44">
            <v>4.499809670330265</v>
          </cell>
        </row>
        <row r="45">
          <cell r="B45">
            <v>43895</v>
          </cell>
          <cell r="D45">
            <v>4.7361984483944957</v>
          </cell>
        </row>
        <row r="46">
          <cell r="B46">
            <v>43896</v>
          </cell>
          <cell r="D46">
            <v>5.3659760150218512</v>
          </cell>
        </row>
        <row r="47">
          <cell r="B47">
            <v>43897</v>
          </cell>
          <cell r="D47">
            <v>5.5909869805108565</v>
          </cell>
        </row>
        <row r="48">
          <cell r="B48">
            <v>43898</v>
          </cell>
          <cell r="D48">
            <v>5.8200829303523616</v>
          </cell>
        </row>
        <row r="49">
          <cell r="B49">
            <v>43899</v>
          </cell>
          <cell r="D49">
            <v>5.9242557974145322</v>
          </cell>
        </row>
        <row r="50">
          <cell r="B50">
            <v>43900</v>
          </cell>
          <cell r="D50">
            <v>6.1964441277945204</v>
          </cell>
        </row>
        <row r="51">
          <cell r="B51">
            <v>43901</v>
          </cell>
          <cell r="D51">
            <v>6.4800445619266531</v>
          </cell>
        </row>
        <row r="52">
          <cell r="B52">
            <v>43902</v>
          </cell>
          <cell r="D52">
            <v>6.4800445619266531</v>
          </cell>
        </row>
        <row r="53">
          <cell r="B53">
            <v>43903</v>
          </cell>
          <cell r="D53">
            <v>7.0379059634471819</v>
          </cell>
        </row>
        <row r="54">
          <cell r="B54">
            <v>43904</v>
          </cell>
          <cell r="D54">
            <v>7.2145044141511434</v>
          </cell>
        </row>
        <row r="55">
          <cell r="B55">
            <v>43905</v>
          </cell>
          <cell r="D55">
            <v>7.696212639346407</v>
          </cell>
        </row>
        <row r="56">
          <cell r="B56">
            <v>43906</v>
          </cell>
          <cell r="D56">
            <v>7.696212639346407</v>
          </cell>
        </row>
        <row r="57">
          <cell r="B57">
            <v>43907</v>
          </cell>
          <cell r="D57">
            <v>7.90100705199242</v>
          </cell>
        </row>
        <row r="58">
          <cell r="B58">
            <v>43908</v>
          </cell>
          <cell r="D58">
            <v>8.0156576145573393</v>
          </cell>
        </row>
        <row r="59">
          <cell r="B59">
            <v>43909</v>
          </cell>
          <cell r="D59">
            <v>8.3126260256749624</v>
          </cell>
        </row>
      </sheetData>
      <sheetData sheetId="2">
        <row r="2">
          <cell r="A2">
            <v>43852</v>
          </cell>
          <cell r="C2">
            <v>0</v>
          </cell>
        </row>
        <row r="3">
          <cell r="A3">
            <v>43853</v>
          </cell>
          <cell r="C3">
            <v>0</v>
          </cell>
        </row>
        <row r="4">
          <cell r="A4">
            <v>43854</v>
          </cell>
          <cell r="C4">
            <v>0.69314718055994529</v>
          </cell>
        </row>
        <row r="5">
          <cell r="A5">
            <v>43855</v>
          </cell>
          <cell r="C5">
            <v>0.69314718055994529</v>
          </cell>
        </row>
        <row r="6">
          <cell r="A6">
            <v>43856</v>
          </cell>
          <cell r="C6">
            <v>1.6094379124341003</v>
          </cell>
        </row>
        <row r="7">
          <cell r="A7">
            <v>43857</v>
          </cell>
          <cell r="C7">
            <v>1.6094379124341003</v>
          </cell>
        </row>
        <row r="8">
          <cell r="A8">
            <v>43858</v>
          </cell>
          <cell r="C8">
            <v>1.6094379124341003</v>
          </cell>
        </row>
        <row r="9">
          <cell r="A9">
            <v>43859</v>
          </cell>
          <cell r="C9">
            <v>1.6094379124341003</v>
          </cell>
        </row>
        <row r="10">
          <cell r="A10">
            <v>43860</v>
          </cell>
          <cell r="C10">
            <v>1.6094379124341003</v>
          </cell>
        </row>
        <row r="11">
          <cell r="A11">
            <v>43861</v>
          </cell>
          <cell r="C11">
            <v>1.9459101490553132</v>
          </cell>
        </row>
        <row r="12">
          <cell r="A12">
            <v>43862</v>
          </cell>
          <cell r="C12">
            <v>2.0794415416798357</v>
          </cell>
        </row>
        <row r="13">
          <cell r="A13">
            <v>43863</v>
          </cell>
          <cell r="C13">
            <v>2.0794415416798357</v>
          </cell>
        </row>
        <row r="14">
          <cell r="A14">
            <v>43864</v>
          </cell>
          <cell r="C14">
            <v>2.3978952727983707</v>
          </cell>
        </row>
        <row r="15">
          <cell r="A15">
            <v>43865</v>
          </cell>
          <cell r="C15">
            <v>2.3978952727983707</v>
          </cell>
        </row>
        <row r="16">
          <cell r="A16">
            <v>43866</v>
          </cell>
          <cell r="C16">
            <v>2.3978952727983707</v>
          </cell>
        </row>
        <row r="17">
          <cell r="A17">
            <v>43867</v>
          </cell>
          <cell r="C17">
            <v>2.3978952727983707</v>
          </cell>
        </row>
        <row r="18">
          <cell r="A18">
            <v>43868</v>
          </cell>
          <cell r="C18">
            <v>2.3978952727983707</v>
          </cell>
        </row>
        <row r="19">
          <cell r="A19">
            <v>43869</v>
          </cell>
          <cell r="C19">
            <v>2.3978952727983707</v>
          </cell>
        </row>
        <row r="20">
          <cell r="A20">
            <v>43870</v>
          </cell>
          <cell r="C20">
            <v>2.3978952727983707</v>
          </cell>
        </row>
        <row r="21">
          <cell r="A21">
            <v>43871</v>
          </cell>
          <cell r="C21">
            <v>2.3978952727983707</v>
          </cell>
        </row>
        <row r="22">
          <cell r="A22">
            <v>43872</v>
          </cell>
          <cell r="C22">
            <v>2.4849066497880004</v>
          </cell>
        </row>
        <row r="23">
          <cell r="A23">
            <v>43873</v>
          </cell>
          <cell r="C23">
            <v>2.4849066497880004</v>
          </cell>
        </row>
        <row r="24">
          <cell r="A24">
            <v>43874</v>
          </cell>
          <cell r="C24">
            <v>2.5649493574615367</v>
          </cell>
        </row>
        <row r="25">
          <cell r="A25">
            <v>43875</v>
          </cell>
          <cell r="C25">
            <v>2.5649493574615367</v>
          </cell>
        </row>
        <row r="26">
          <cell r="A26">
            <v>43876</v>
          </cell>
          <cell r="C26">
            <v>2.5649493574615367</v>
          </cell>
        </row>
        <row r="27">
          <cell r="A27">
            <v>43877</v>
          </cell>
          <cell r="C27">
            <v>2.5649493574615367</v>
          </cell>
        </row>
        <row r="28">
          <cell r="A28">
            <v>43878</v>
          </cell>
          <cell r="C28">
            <v>2.5649493574615367</v>
          </cell>
        </row>
        <row r="29">
          <cell r="A29">
            <v>43879</v>
          </cell>
          <cell r="C29">
            <v>2.5649493574615367</v>
          </cell>
        </row>
        <row r="30">
          <cell r="A30">
            <v>43880</v>
          </cell>
          <cell r="C30">
            <v>2.5649493574615367</v>
          </cell>
        </row>
        <row r="31">
          <cell r="A31">
            <v>43881</v>
          </cell>
          <cell r="C31">
            <v>2.5649493574615367</v>
          </cell>
        </row>
        <row r="32">
          <cell r="A32">
            <v>43882</v>
          </cell>
          <cell r="C32">
            <v>2.7080502011022101</v>
          </cell>
        </row>
        <row r="33">
          <cell r="A33">
            <v>43883</v>
          </cell>
          <cell r="C33">
            <v>2.7080502011022101</v>
          </cell>
        </row>
        <row r="34">
          <cell r="A34">
            <v>43884</v>
          </cell>
          <cell r="C34">
            <v>2.7080502011022101</v>
          </cell>
        </row>
        <row r="35">
          <cell r="A35">
            <v>43885</v>
          </cell>
          <cell r="C35">
            <v>3.9318256327243257</v>
          </cell>
        </row>
        <row r="36">
          <cell r="A36">
            <v>43886</v>
          </cell>
          <cell r="C36">
            <v>3.9318256327243257</v>
          </cell>
        </row>
        <row r="37">
          <cell r="A37">
            <v>43887</v>
          </cell>
          <cell r="C37">
            <v>4.0430512678345503</v>
          </cell>
        </row>
        <row r="38">
          <cell r="A38">
            <v>43888</v>
          </cell>
          <cell r="C38">
            <v>4.0604430105464191</v>
          </cell>
        </row>
        <row r="39">
          <cell r="A39">
            <v>43889</v>
          </cell>
          <cell r="C39">
            <v>4.0943445622221004</v>
          </cell>
        </row>
        <row r="40">
          <cell r="A40">
            <v>43890</v>
          </cell>
          <cell r="C40">
            <v>4.219507705176107</v>
          </cell>
        </row>
        <row r="41">
          <cell r="A41">
            <v>43891</v>
          </cell>
          <cell r="C41">
            <v>4.3040650932041702</v>
          </cell>
        </row>
        <row r="42">
          <cell r="A42">
            <v>43892</v>
          </cell>
          <cell r="C42">
            <v>4.5849674786705723</v>
          </cell>
        </row>
        <row r="43">
          <cell r="A43">
            <v>43893</v>
          </cell>
          <cell r="C43">
            <v>4.7706846244656651</v>
          </cell>
        </row>
        <row r="44">
          <cell r="A44">
            <v>43894</v>
          </cell>
          <cell r="C44">
            <v>5.0039463059454592</v>
          </cell>
        </row>
        <row r="45">
          <cell r="A45">
            <v>43895</v>
          </cell>
          <cell r="C45">
            <v>5.3798973535404597</v>
          </cell>
        </row>
        <row r="46">
          <cell r="A46">
            <v>43896</v>
          </cell>
          <cell r="C46">
            <v>5.5683445037610966</v>
          </cell>
        </row>
        <row r="47">
          <cell r="A47">
            <v>43897</v>
          </cell>
          <cell r="C47">
            <v>5.9964520886190211</v>
          </cell>
        </row>
        <row r="48">
          <cell r="A48">
            <v>43898</v>
          </cell>
          <cell r="C48">
            <v>6.2499752422594828</v>
          </cell>
        </row>
        <row r="49">
          <cell r="A49">
            <v>43899</v>
          </cell>
          <cell r="C49">
            <v>6.3681871863504922</v>
          </cell>
        </row>
        <row r="50">
          <cell r="A50">
            <v>43900</v>
          </cell>
          <cell r="C50">
            <v>6.8658910748834385</v>
          </cell>
        </row>
        <row r="51">
          <cell r="A51">
            <v>43901</v>
          </cell>
          <cell r="C51">
            <v>7.1553963018967339</v>
          </cell>
        </row>
        <row r="52">
          <cell r="A52">
            <v>43902</v>
          </cell>
          <cell r="C52">
            <v>7.4163784791929279</v>
          </cell>
        </row>
        <row r="53">
          <cell r="A53">
            <v>43903</v>
          </cell>
          <cell r="C53">
            <v>7.6866213349446202</v>
          </cell>
        </row>
        <row r="54">
          <cell r="A54">
            <v>43904</v>
          </cell>
          <cell r="C54">
            <v>7.9109573828455888</v>
          </cell>
        </row>
        <row r="55">
          <cell r="A55">
            <v>43905</v>
          </cell>
          <cell r="C55">
            <v>8.1602324923676886</v>
          </cell>
        </row>
        <row r="56">
          <cell r="A56">
            <v>43906</v>
          </cell>
          <cell r="C56">
            <v>8.4407440192528309</v>
          </cell>
        </row>
        <row r="57">
          <cell r="A57">
            <v>43907</v>
          </cell>
          <cell r="C57">
            <v>8.7673291477940491</v>
          </cell>
        </row>
        <row r="58">
          <cell r="A58">
            <v>43908</v>
          </cell>
          <cell r="C58">
            <v>8.9596971469593889</v>
          </cell>
        </row>
        <row r="59">
          <cell r="A59">
            <v>43909</v>
          </cell>
          <cell r="C59">
            <v>9.5234708688815513</v>
          </cell>
        </row>
      </sheetData>
      <sheetData sheetId="3">
        <row r="2">
          <cell r="C2" t="str">
            <v>China</v>
          </cell>
        </row>
        <row r="3">
          <cell r="B3">
            <v>43852</v>
          </cell>
          <cell r="D3">
            <v>6.3062752869480159</v>
          </cell>
        </row>
        <row r="4">
          <cell r="B4">
            <v>43853</v>
          </cell>
          <cell r="D4">
            <v>6.4661447242376191</v>
          </cell>
        </row>
        <row r="5">
          <cell r="B5">
            <v>43854</v>
          </cell>
          <cell r="D5">
            <v>6.8243736700430864</v>
          </cell>
        </row>
        <row r="6">
          <cell r="B6">
            <v>43855</v>
          </cell>
          <cell r="D6">
            <v>7.2485040723706105</v>
          </cell>
        </row>
        <row r="7">
          <cell r="B7">
            <v>43856</v>
          </cell>
          <cell r="D7">
            <v>7.6377164326647984</v>
          </cell>
        </row>
        <row r="8">
          <cell r="B8">
            <v>43857</v>
          </cell>
          <cell r="D8">
            <v>7.9645033635515476</v>
          </cell>
        </row>
        <row r="9">
          <cell r="B9">
            <v>43858</v>
          </cell>
          <cell r="D9">
            <v>8.6141383974727166</v>
          </cell>
        </row>
        <row r="10">
          <cell r="B10">
            <v>43859</v>
          </cell>
          <cell r="D10">
            <v>8.7139106284939238</v>
          </cell>
        </row>
        <row r="11">
          <cell r="B11">
            <v>43860</v>
          </cell>
          <cell r="D11">
            <v>9.004668301573977</v>
          </cell>
        </row>
        <row r="12">
          <cell r="B12">
            <v>43861</v>
          </cell>
          <cell r="D12">
            <v>9.1903417254694926</v>
          </cell>
        </row>
        <row r="13">
          <cell r="B13">
            <v>43862</v>
          </cell>
          <cell r="D13">
            <v>9.3835370904375797</v>
          </cell>
        </row>
        <row r="14">
          <cell r="B14">
            <v>43863</v>
          </cell>
          <cell r="D14">
            <v>9.7189635721869738</v>
          </cell>
        </row>
        <row r="15">
          <cell r="B15">
            <v>43864</v>
          </cell>
          <cell r="D15">
            <v>9.8891857678252677</v>
          </cell>
        </row>
        <row r="16">
          <cell r="B16">
            <v>43865</v>
          </cell>
          <cell r="D16">
            <v>10.073525642163233</v>
          </cell>
        </row>
        <row r="17">
          <cell r="B17">
            <v>43866</v>
          </cell>
          <cell r="D17">
            <v>10.219757081839822</v>
          </cell>
        </row>
        <row r="18">
          <cell r="B18">
            <v>43867</v>
          </cell>
          <cell r="D18">
            <v>10.328330361070529</v>
          </cell>
        </row>
        <row r="19">
          <cell r="B19">
            <v>43868</v>
          </cell>
          <cell r="D19">
            <v>10.437345875412692</v>
          </cell>
        </row>
        <row r="20">
          <cell r="B20">
            <v>43869</v>
          </cell>
          <cell r="D20">
            <v>10.513633486592667</v>
          </cell>
        </row>
        <row r="21">
          <cell r="B21">
            <v>43870</v>
          </cell>
          <cell r="D21">
            <v>10.592350569157022</v>
          </cell>
        </row>
        <row r="22">
          <cell r="B22">
            <v>43871</v>
          </cell>
          <cell r="D22">
            <v>10.653818146623527</v>
          </cell>
        </row>
        <row r="23">
          <cell r="B23">
            <v>43872</v>
          </cell>
          <cell r="D23">
            <v>10.700679383382674</v>
          </cell>
        </row>
        <row r="24">
          <cell r="B24">
            <v>43873</v>
          </cell>
          <cell r="D24">
            <v>10.709047820800061</v>
          </cell>
        </row>
        <row r="25">
          <cell r="B25">
            <v>43874</v>
          </cell>
          <cell r="D25">
            <v>11.000348308165432</v>
          </cell>
        </row>
        <row r="26">
          <cell r="B26">
            <v>43875</v>
          </cell>
          <cell r="D26">
            <v>11.102819605212469</v>
          </cell>
        </row>
        <row r="27">
          <cell r="B27">
            <v>43876</v>
          </cell>
          <cell r="D27">
            <v>11.13331814403135</v>
          </cell>
        </row>
        <row r="28">
          <cell r="B28">
            <v>43877</v>
          </cell>
          <cell r="D28">
            <v>11.163552368964414</v>
          </cell>
        </row>
        <row r="29">
          <cell r="B29">
            <v>43878</v>
          </cell>
          <cell r="D29">
            <v>11.19043108139968</v>
          </cell>
        </row>
        <row r="30">
          <cell r="B30">
            <v>43879</v>
          </cell>
          <cell r="D30">
            <v>11.214667666146262</v>
          </cell>
        </row>
        <row r="31">
          <cell r="B31">
            <v>43880</v>
          </cell>
          <cell r="D31">
            <v>11.220150445452438</v>
          </cell>
        </row>
        <row r="32">
          <cell r="B32">
            <v>43881</v>
          </cell>
          <cell r="D32">
            <v>11.226269532523332</v>
          </cell>
        </row>
        <row r="33">
          <cell r="B33">
            <v>43882</v>
          </cell>
          <cell r="D33">
            <v>11.232549967700885</v>
          </cell>
        </row>
        <row r="34">
          <cell r="B34">
            <v>43883</v>
          </cell>
          <cell r="D34">
            <v>11.251573687764477</v>
          </cell>
        </row>
        <row r="35">
          <cell r="B35">
            <v>43884</v>
          </cell>
          <cell r="D35">
            <v>11.251846374312981</v>
          </cell>
        </row>
        <row r="36">
          <cell r="B36">
            <v>43885</v>
          </cell>
          <cell r="D36">
            <v>11.254685683118405</v>
          </cell>
        </row>
        <row r="37">
          <cell r="B37">
            <v>43886</v>
          </cell>
          <cell r="D37">
            <v>11.261305275663469</v>
          </cell>
        </row>
        <row r="38">
          <cell r="B38">
            <v>43887</v>
          </cell>
          <cell r="D38">
            <v>11.266590049379342</v>
          </cell>
        </row>
        <row r="39">
          <cell r="B39">
            <v>43888</v>
          </cell>
          <cell r="D39">
            <v>11.272126978417297</v>
          </cell>
        </row>
        <row r="40">
          <cell r="B40">
            <v>43889</v>
          </cell>
          <cell r="D40">
            <v>11.276291323473519</v>
          </cell>
        </row>
        <row r="41">
          <cell r="B41">
            <v>43890</v>
          </cell>
          <cell r="D41">
            <v>11.281699337462662</v>
          </cell>
        </row>
        <row r="42">
          <cell r="B42">
            <v>43891</v>
          </cell>
          <cell r="D42">
            <v>11.288931552201181</v>
          </cell>
        </row>
        <row r="43">
          <cell r="B43">
            <v>43892</v>
          </cell>
          <cell r="D43">
            <v>11.291480470291599</v>
          </cell>
        </row>
        <row r="44">
          <cell r="B44">
            <v>43893</v>
          </cell>
          <cell r="D44">
            <v>11.293039103249892</v>
          </cell>
        </row>
        <row r="45">
          <cell r="B45">
            <v>43894</v>
          </cell>
          <cell r="D45">
            <v>11.294595310651548</v>
          </cell>
        </row>
        <row r="46">
          <cell r="B46">
            <v>43895</v>
          </cell>
          <cell r="D46">
            <v>11.296471985139561</v>
          </cell>
        </row>
        <row r="47">
          <cell r="B47">
            <v>43896</v>
          </cell>
          <cell r="D47">
            <v>11.298369930842552</v>
          </cell>
        </row>
        <row r="48">
          <cell r="B48">
            <v>43897</v>
          </cell>
          <cell r="D48">
            <v>11.299360888436341</v>
          </cell>
        </row>
        <row r="49">
          <cell r="B49">
            <v>43898</v>
          </cell>
          <cell r="D49">
            <v>11.300016857468423</v>
          </cell>
        </row>
        <row r="50">
          <cell r="B50">
            <v>43899</v>
          </cell>
          <cell r="D50">
            <v>11.300474543194762</v>
          </cell>
        </row>
        <row r="51">
          <cell r="B51">
            <v>43900</v>
          </cell>
          <cell r="D51">
            <v>11.300808397921598</v>
          </cell>
        </row>
        <row r="52">
          <cell r="B52">
            <v>43901</v>
          </cell>
          <cell r="D52">
            <v>11.301228649089653</v>
          </cell>
        </row>
        <row r="53">
          <cell r="B53">
            <v>43902</v>
          </cell>
          <cell r="D53">
            <v>11.301364574899084</v>
          </cell>
        </row>
        <row r="54">
          <cell r="B54">
            <v>43903</v>
          </cell>
          <cell r="D54">
            <v>11.301525190675607</v>
          </cell>
        </row>
        <row r="55">
          <cell r="B55">
            <v>43904</v>
          </cell>
          <cell r="D55">
            <v>11.301920442715682</v>
          </cell>
        </row>
        <row r="56">
          <cell r="B56">
            <v>43905</v>
          </cell>
          <cell r="D56">
            <v>11.302241470005759</v>
          </cell>
        </row>
        <row r="57">
          <cell r="B57">
            <v>43906</v>
          </cell>
          <cell r="D57">
            <v>11.30261175809412</v>
          </cell>
        </row>
        <row r="58">
          <cell r="B58">
            <v>43907</v>
          </cell>
          <cell r="D58">
            <v>11.302920226796246</v>
          </cell>
        </row>
        <row r="59">
          <cell r="B59">
            <v>43908</v>
          </cell>
          <cell r="D59">
            <v>11.303462900711883</v>
          </cell>
        </row>
        <row r="60">
          <cell r="B60">
            <v>43909</v>
          </cell>
          <cell r="D60">
            <v>11.30412850736294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A68D-EA00-4AD2-A3C9-B222C9D1F426}">
  <dimension ref="A6:BH73"/>
  <sheetViews>
    <sheetView topLeftCell="AM1" workbookViewId="0">
      <selection activeCell="A6" sqref="A6:BH9"/>
    </sheetView>
  </sheetViews>
  <sheetFormatPr defaultRowHeight="14.4" x14ac:dyDescent="0.55000000000000004"/>
  <cols>
    <col min="1" max="1" width="20.47265625" customWidth="1"/>
  </cols>
  <sheetData>
    <row r="6" spans="1:60" x14ac:dyDescent="0.55000000000000004">
      <c r="C6" s="3">
        <v>43852</v>
      </c>
      <c r="D6" s="3">
        <v>43853</v>
      </c>
      <c r="E6" s="3">
        <v>43854</v>
      </c>
      <c r="F6" s="3">
        <v>43855</v>
      </c>
      <c r="G6" s="3">
        <v>43856</v>
      </c>
      <c r="H6" s="3">
        <v>43857</v>
      </c>
      <c r="I6" s="3">
        <v>43858</v>
      </c>
      <c r="J6" s="3">
        <v>43859</v>
      </c>
      <c r="K6" s="3">
        <v>43860</v>
      </c>
      <c r="L6" s="3">
        <v>43861</v>
      </c>
      <c r="M6" s="3">
        <v>43862</v>
      </c>
      <c r="N6" s="3">
        <v>43863</v>
      </c>
      <c r="O6" s="3">
        <v>43864</v>
      </c>
      <c r="P6" s="3">
        <v>43865</v>
      </c>
      <c r="Q6" s="3">
        <v>43866</v>
      </c>
      <c r="R6" s="3">
        <v>43867</v>
      </c>
      <c r="S6" s="3">
        <v>43868</v>
      </c>
      <c r="T6" s="3">
        <v>43869</v>
      </c>
      <c r="U6" s="3">
        <v>43870</v>
      </c>
      <c r="V6" s="3">
        <v>43871</v>
      </c>
      <c r="W6" s="3">
        <v>43872</v>
      </c>
      <c r="X6" s="3">
        <v>43873</v>
      </c>
      <c r="Y6" s="3">
        <v>43874</v>
      </c>
      <c r="Z6" s="3">
        <v>43875</v>
      </c>
      <c r="AA6" s="3">
        <v>43876</v>
      </c>
      <c r="AB6" s="3">
        <v>43877</v>
      </c>
      <c r="AC6" s="3">
        <v>43878</v>
      </c>
      <c r="AD6" s="3">
        <v>43879</v>
      </c>
      <c r="AE6" s="3">
        <v>43880</v>
      </c>
      <c r="AF6" s="3">
        <v>43881</v>
      </c>
      <c r="AG6" s="3">
        <v>43882</v>
      </c>
      <c r="AH6" s="3">
        <v>43883</v>
      </c>
      <c r="AI6" s="3">
        <v>43884</v>
      </c>
      <c r="AJ6" s="3">
        <v>43885</v>
      </c>
      <c r="AK6" s="3">
        <v>43886</v>
      </c>
      <c r="AL6" s="3">
        <v>43887</v>
      </c>
      <c r="AM6" s="3">
        <v>43888</v>
      </c>
      <c r="AN6" s="3">
        <v>43889</v>
      </c>
      <c r="AO6" s="3">
        <v>43890</v>
      </c>
      <c r="AP6" s="3">
        <v>43891</v>
      </c>
      <c r="AQ6" s="3">
        <v>43892</v>
      </c>
      <c r="AR6" s="3">
        <v>43893</v>
      </c>
      <c r="AS6" s="3">
        <v>43894</v>
      </c>
      <c r="AT6" s="3">
        <v>43895</v>
      </c>
      <c r="AU6" s="3">
        <v>43896</v>
      </c>
      <c r="AV6" s="3">
        <v>43897</v>
      </c>
      <c r="AW6" s="3">
        <v>43898</v>
      </c>
      <c r="AX6" s="3">
        <v>43899</v>
      </c>
      <c r="AY6" s="3">
        <v>43900</v>
      </c>
      <c r="AZ6" s="3">
        <v>43901</v>
      </c>
      <c r="BA6" s="3">
        <v>43902</v>
      </c>
      <c r="BB6" s="3">
        <v>43903</v>
      </c>
      <c r="BC6" s="3">
        <v>43904</v>
      </c>
      <c r="BD6" s="3">
        <v>43905</v>
      </c>
      <c r="BE6" s="3">
        <v>43906</v>
      </c>
      <c r="BF6" s="3">
        <v>43907</v>
      </c>
      <c r="BG6" s="3">
        <v>43908</v>
      </c>
      <c r="BH6" s="3">
        <v>43909</v>
      </c>
    </row>
    <row r="7" spans="1:60" x14ac:dyDescent="0.55000000000000004">
      <c r="A7" s="1" t="s">
        <v>1</v>
      </c>
      <c r="B7" s="2" t="s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1</v>
      </c>
      <c r="AM7" s="2">
        <v>1</v>
      </c>
      <c r="AN7" s="2">
        <v>1</v>
      </c>
      <c r="AO7" s="2">
        <v>2</v>
      </c>
      <c r="AP7" s="2">
        <v>2</v>
      </c>
      <c r="AQ7" s="2">
        <v>2</v>
      </c>
      <c r="AR7" s="2">
        <v>2</v>
      </c>
      <c r="AS7" s="2">
        <v>4</v>
      </c>
      <c r="AT7" s="2">
        <v>4</v>
      </c>
      <c r="AU7" s="2">
        <v>13</v>
      </c>
      <c r="AV7" s="2">
        <v>13</v>
      </c>
      <c r="AW7" s="2">
        <v>20</v>
      </c>
      <c r="AX7" s="2">
        <v>25</v>
      </c>
      <c r="AY7" s="2">
        <v>31</v>
      </c>
      <c r="AZ7" s="2">
        <v>38</v>
      </c>
      <c r="BA7" s="2">
        <v>52</v>
      </c>
      <c r="BB7" s="2">
        <v>151</v>
      </c>
      <c r="BC7" s="2">
        <v>151</v>
      </c>
      <c r="BD7" s="2">
        <v>162</v>
      </c>
      <c r="BE7" s="2">
        <v>200</v>
      </c>
      <c r="BF7" s="2">
        <v>321</v>
      </c>
      <c r="BG7" s="2">
        <v>372</v>
      </c>
      <c r="BH7" s="2">
        <v>621</v>
      </c>
    </row>
    <row r="8" spans="1:60" x14ac:dyDescent="0.55000000000000004">
      <c r="A8" s="1" t="s">
        <v>2</v>
      </c>
      <c r="B8" s="2" t="s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1</v>
      </c>
      <c r="BG8" s="2">
        <v>3</v>
      </c>
      <c r="BH8" s="2">
        <v>6</v>
      </c>
    </row>
    <row r="9" spans="1:60" x14ac:dyDescent="0.55000000000000004">
      <c r="A9" s="1" t="s">
        <v>3</v>
      </c>
      <c r="B9" s="2" t="s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1</v>
      </c>
      <c r="BF9" s="2">
        <v>2</v>
      </c>
      <c r="BG9" s="2">
        <v>2</v>
      </c>
      <c r="BH9" s="2">
        <v>2</v>
      </c>
    </row>
    <row r="12" spans="1:60" x14ac:dyDescent="0.55000000000000004">
      <c r="C12" s="6">
        <v>1</v>
      </c>
      <c r="D12" s="6">
        <v>2</v>
      </c>
      <c r="E12" s="6">
        <v>3</v>
      </c>
      <c r="F12" s="6">
        <v>4</v>
      </c>
      <c r="G12" s="6">
        <v>5</v>
      </c>
      <c r="H12" s="6">
        <v>6</v>
      </c>
      <c r="I12" s="6">
        <v>7</v>
      </c>
      <c r="J12" s="6">
        <v>8</v>
      </c>
      <c r="K12" s="6">
        <v>9</v>
      </c>
      <c r="L12" s="6">
        <v>10</v>
      </c>
      <c r="M12" s="6">
        <v>11</v>
      </c>
      <c r="N12" s="6">
        <v>12</v>
      </c>
      <c r="O12" s="6">
        <v>13</v>
      </c>
      <c r="P12" s="6">
        <v>14</v>
      </c>
      <c r="Q12" s="6">
        <v>15</v>
      </c>
      <c r="R12" s="6">
        <v>16</v>
      </c>
      <c r="S12" s="6">
        <v>17</v>
      </c>
      <c r="T12" s="6">
        <v>18</v>
      </c>
      <c r="U12" s="6">
        <v>19</v>
      </c>
      <c r="V12" s="6">
        <v>20</v>
      </c>
      <c r="W12" s="6">
        <v>21</v>
      </c>
      <c r="X12" s="6">
        <v>22</v>
      </c>
      <c r="Y12" s="6">
        <v>23</v>
      </c>
      <c r="Z12" s="6">
        <v>24</v>
      </c>
      <c r="AA12" s="6">
        <v>25</v>
      </c>
      <c r="AB12" s="6">
        <v>26</v>
      </c>
      <c r="AC12" s="6">
        <v>27</v>
      </c>
      <c r="AD12" s="6">
        <v>28</v>
      </c>
      <c r="AE12" s="6">
        <v>29</v>
      </c>
      <c r="AF12" s="6">
        <v>30</v>
      </c>
      <c r="AG12" s="6">
        <v>31</v>
      </c>
      <c r="AH12" s="6">
        <v>32</v>
      </c>
      <c r="AI12" s="6">
        <v>33</v>
      </c>
      <c r="AJ12" s="6">
        <v>34</v>
      </c>
      <c r="AK12" s="6">
        <v>35</v>
      </c>
      <c r="AL12" s="6">
        <v>36</v>
      </c>
      <c r="AM12" s="6">
        <v>37</v>
      </c>
      <c r="AN12" s="6">
        <v>38</v>
      </c>
      <c r="AO12" s="6">
        <v>39</v>
      </c>
      <c r="AP12" s="6">
        <v>40</v>
      </c>
      <c r="AQ12" s="6">
        <v>41</v>
      </c>
      <c r="AR12" s="6">
        <v>42</v>
      </c>
      <c r="AS12" s="6">
        <v>43</v>
      </c>
      <c r="AT12" s="6">
        <v>44</v>
      </c>
      <c r="AU12" s="6">
        <v>45</v>
      </c>
      <c r="AV12" s="6">
        <v>46</v>
      </c>
      <c r="AW12" s="6">
        <v>47</v>
      </c>
      <c r="AX12" s="6">
        <v>48</v>
      </c>
      <c r="AY12" s="6">
        <v>49</v>
      </c>
      <c r="AZ12" s="6">
        <v>50</v>
      </c>
      <c r="BA12" s="6">
        <v>51</v>
      </c>
      <c r="BB12" s="6">
        <v>52</v>
      </c>
      <c r="BC12" s="6">
        <v>53</v>
      </c>
    </row>
    <row r="13" spans="1:60" x14ac:dyDescent="0.55000000000000004">
      <c r="C13" s="5">
        <v>43852</v>
      </c>
      <c r="D13" s="5">
        <v>43853</v>
      </c>
      <c r="E13" s="5">
        <v>43854</v>
      </c>
      <c r="F13" s="5">
        <v>43855</v>
      </c>
      <c r="G13" s="5">
        <v>43856</v>
      </c>
      <c r="H13" s="5">
        <v>43857</v>
      </c>
      <c r="I13" s="5">
        <v>43858</v>
      </c>
      <c r="J13" s="5">
        <v>43859</v>
      </c>
      <c r="K13" s="5">
        <v>43860</v>
      </c>
      <c r="L13" s="5">
        <v>43861</v>
      </c>
      <c r="M13" s="5">
        <v>43862</v>
      </c>
      <c r="N13" s="5">
        <v>43863</v>
      </c>
      <c r="O13" s="5">
        <v>43864</v>
      </c>
      <c r="P13" s="5">
        <v>43865</v>
      </c>
      <c r="Q13" s="5">
        <v>43866</v>
      </c>
      <c r="R13" s="5">
        <v>43867</v>
      </c>
      <c r="S13" s="5">
        <v>43868</v>
      </c>
      <c r="T13" s="5">
        <v>43869</v>
      </c>
      <c r="U13" s="5">
        <v>43870</v>
      </c>
      <c r="V13" s="5">
        <v>43871</v>
      </c>
      <c r="W13" s="5">
        <v>43872</v>
      </c>
      <c r="X13" s="5">
        <v>43873</v>
      </c>
      <c r="Y13" s="5">
        <v>43874</v>
      </c>
      <c r="Z13" s="5">
        <v>43875</v>
      </c>
      <c r="AA13" s="5">
        <v>43876</v>
      </c>
      <c r="AB13" s="5">
        <v>43877</v>
      </c>
      <c r="AC13" s="5">
        <v>43878</v>
      </c>
      <c r="AD13" s="5">
        <v>43879</v>
      </c>
      <c r="AE13" s="5">
        <v>43880</v>
      </c>
      <c r="AF13" s="5">
        <v>43881</v>
      </c>
      <c r="AG13" s="5">
        <v>43882</v>
      </c>
      <c r="AH13" s="5">
        <v>43883</v>
      </c>
      <c r="AI13" s="5">
        <v>43884</v>
      </c>
      <c r="AJ13" s="5">
        <v>43885</v>
      </c>
      <c r="AK13" s="5">
        <v>43886</v>
      </c>
      <c r="AL13" s="5">
        <v>43887</v>
      </c>
      <c r="AM13" s="5">
        <v>43888</v>
      </c>
      <c r="AN13" s="5">
        <v>43889</v>
      </c>
      <c r="AO13" s="5">
        <v>43890</v>
      </c>
      <c r="AP13" s="5">
        <v>43891</v>
      </c>
      <c r="AQ13" s="5">
        <v>43892</v>
      </c>
      <c r="AR13" s="5">
        <v>43893</v>
      </c>
      <c r="AS13" s="5">
        <v>43894</v>
      </c>
      <c r="AT13" s="5">
        <v>43895</v>
      </c>
      <c r="AU13" s="5">
        <v>43896</v>
      </c>
      <c r="AV13" s="5">
        <v>43897</v>
      </c>
      <c r="AW13" s="5">
        <v>43898</v>
      </c>
      <c r="AX13" s="5">
        <v>43899</v>
      </c>
      <c r="AY13" s="5">
        <v>43900</v>
      </c>
      <c r="AZ13" s="5">
        <v>43901</v>
      </c>
      <c r="BA13" s="5">
        <v>43902</v>
      </c>
      <c r="BB13" s="5">
        <v>43903</v>
      </c>
      <c r="BC13" s="5">
        <v>43904</v>
      </c>
      <c r="BD13" s="5">
        <v>43905</v>
      </c>
      <c r="BE13" s="5">
        <v>43906</v>
      </c>
      <c r="BF13" s="5">
        <v>43907</v>
      </c>
      <c r="BG13" s="5">
        <v>43908</v>
      </c>
    </row>
    <row r="14" spans="1:60" x14ac:dyDescent="0.55000000000000004">
      <c r="C14" s="4">
        <v>555</v>
      </c>
      <c r="D14" s="4">
        <v>653</v>
      </c>
      <c r="E14" s="4">
        <v>941</v>
      </c>
      <c r="F14" s="4">
        <v>1434</v>
      </c>
      <c r="G14" s="4">
        <v>2118</v>
      </c>
      <c r="H14" s="4">
        <v>2927</v>
      </c>
      <c r="I14" s="4">
        <v>5578</v>
      </c>
      <c r="J14" s="4">
        <v>6166</v>
      </c>
      <c r="K14" s="4">
        <v>8234</v>
      </c>
      <c r="L14" s="4">
        <v>9927</v>
      </c>
      <c r="M14" s="4">
        <v>12038</v>
      </c>
      <c r="N14" s="4">
        <v>16787</v>
      </c>
      <c r="O14" s="4">
        <v>19881</v>
      </c>
      <c r="P14" s="4">
        <v>23892</v>
      </c>
      <c r="Q14" s="4">
        <v>27635</v>
      </c>
      <c r="R14" s="4">
        <v>30817</v>
      </c>
      <c r="S14" s="4">
        <v>34391</v>
      </c>
      <c r="T14" s="4">
        <v>37120</v>
      </c>
      <c r="U14" s="4">
        <v>40150</v>
      </c>
      <c r="V14" s="4">
        <v>42762</v>
      </c>
      <c r="W14" s="4">
        <v>44802</v>
      </c>
      <c r="X14" s="4">
        <v>45221</v>
      </c>
      <c r="Y14" s="4">
        <v>60368</v>
      </c>
      <c r="Z14" s="4">
        <v>66885</v>
      </c>
      <c r="AA14" s="4">
        <v>69030</v>
      </c>
      <c r="AB14" s="4">
        <v>71224</v>
      </c>
      <c r="AC14" s="4">
        <v>73258</v>
      </c>
      <c r="AD14" s="4">
        <v>75136</v>
      </c>
      <c r="AE14" s="4">
        <v>75639</v>
      </c>
      <c r="AF14" s="4">
        <v>76197</v>
      </c>
      <c r="AG14" s="4">
        <v>76823</v>
      </c>
      <c r="AH14" s="4">
        <v>78579</v>
      </c>
      <c r="AI14" s="4">
        <v>78965</v>
      </c>
      <c r="AJ14" s="4">
        <v>79568</v>
      </c>
      <c r="AK14" s="4">
        <v>80413</v>
      </c>
      <c r="AL14" s="4">
        <v>81395</v>
      </c>
      <c r="AM14" s="4">
        <v>82754</v>
      </c>
      <c r="AN14" s="4">
        <v>84120</v>
      </c>
      <c r="AO14" s="4">
        <v>86011</v>
      </c>
      <c r="AP14" s="4">
        <v>88369</v>
      </c>
      <c r="AQ14" s="4">
        <v>90306</v>
      </c>
      <c r="AR14" s="4">
        <v>92840</v>
      </c>
      <c r="AS14" s="4">
        <v>95120</v>
      </c>
      <c r="AT14" s="4">
        <v>97882</v>
      </c>
      <c r="AU14" s="4">
        <v>101784</v>
      </c>
      <c r="AV14" s="4">
        <v>105821</v>
      </c>
      <c r="AW14" s="4">
        <v>109795</v>
      </c>
      <c r="AX14" s="4">
        <v>113561</v>
      </c>
      <c r="AY14" s="4">
        <v>118592</v>
      </c>
      <c r="AZ14" s="4">
        <v>125865</v>
      </c>
      <c r="BA14" s="4">
        <v>128343</v>
      </c>
      <c r="BB14" s="4">
        <v>145193</v>
      </c>
      <c r="BC14" s="4">
        <v>156094</v>
      </c>
      <c r="BD14" s="4">
        <v>167446</v>
      </c>
      <c r="BE14" s="4">
        <v>181527</v>
      </c>
      <c r="BF14" s="4">
        <v>197142</v>
      </c>
      <c r="BG14" s="4">
        <v>214910</v>
      </c>
    </row>
    <row r="15" spans="1:60" x14ac:dyDescent="0.55000000000000004">
      <c r="AQ15" s="2">
        <v>0</v>
      </c>
    </row>
    <row r="16" spans="1:60" x14ac:dyDescent="0.55000000000000004">
      <c r="AQ16" s="2">
        <v>0</v>
      </c>
    </row>
    <row r="17" spans="5:43" x14ac:dyDescent="0.55000000000000004">
      <c r="E17" s="4">
        <v>555</v>
      </c>
      <c r="F17">
        <v>1</v>
      </c>
      <c r="G17">
        <f>LN(E17)</f>
        <v>6.3189681137464344</v>
      </c>
      <c r="H17" s="7">
        <v>0</v>
      </c>
      <c r="J17">
        <v>1</v>
      </c>
      <c r="K17" s="7">
        <v>0</v>
      </c>
      <c r="L17" t="e">
        <f>LN(K17)</f>
        <v>#NUM!</v>
      </c>
      <c r="AQ17" s="2">
        <v>0</v>
      </c>
    </row>
    <row r="18" spans="5:43" x14ac:dyDescent="0.55000000000000004">
      <c r="E18" s="4">
        <v>653</v>
      </c>
      <c r="F18">
        <v>2</v>
      </c>
      <c r="G18">
        <f t="shared" ref="G18:G73" si="0">LN(E18)</f>
        <v>6.481577129276431</v>
      </c>
      <c r="H18" s="7">
        <v>0</v>
      </c>
      <c r="J18">
        <v>2</v>
      </c>
      <c r="K18" s="7">
        <v>0</v>
      </c>
      <c r="L18" t="e">
        <f t="shared" ref="L18:N73" si="1">LN(K18)</f>
        <v>#NUM!</v>
      </c>
      <c r="AQ18" s="2">
        <v>0</v>
      </c>
    </row>
    <row r="19" spans="5:43" x14ac:dyDescent="0.55000000000000004">
      <c r="E19" s="4">
        <v>941</v>
      </c>
      <c r="F19">
        <v>3</v>
      </c>
      <c r="G19">
        <f t="shared" si="0"/>
        <v>6.8469431395853793</v>
      </c>
      <c r="H19" s="7">
        <v>0</v>
      </c>
      <c r="J19">
        <v>3</v>
      </c>
      <c r="K19" s="7">
        <v>0</v>
      </c>
      <c r="L19" t="e">
        <f t="shared" si="1"/>
        <v>#NUM!</v>
      </c>
      <c r="AQ19" s="2">
        <v>0</v>
      </c>
    </row>
    <row r="20" spans="5:43" x14ac:dyDescent="0.55000000000000004">
      <c r="E20" s="4">
        <v>1434</v>
      </c>
      <c r="F20">
        <v>4</v>
      </c>
      <c r="G20">
        <f t="shared" si="0"/>
        <v>7.2682230211595655</v>
      </c>
      <c r="H20" s="7">
        <v>0</v>
      </c>
      <c r="J20">
        <v>4</v>
      </c>
      <c r="K20" s="7">
        <v>0</v>
      </c>
      <c r="L20" t="e">
        <f t="shared" si="1"/>
        <v>#NUM!</v>
      </c>
      <c r="AQ20" s="2">
        <v>0</v>
      </c>
    </row>
    <row r="21" spans="5:43" x14ac:dyDescent="0.55000000000000004">
      <c r="E21" s="4">
        <v>2118</v>
      </c>
      <c r="F21">
        <v>5</v>
      </c>
      <c r="G21">
        <f t="shared" si="0"/>
        <v>7.6582275261613519</v>
      </c>
      <c r="H21" s="7">
        <v>0</v>
      </c>
      <c r="J21">
        <v>5</v>
      </c>
      <c r="K21" s="7">
        <v>0</v>
      </c>
      <c r="L21" t="e">
        <f t="shared" si="1"/>
        <v>#NUM!</v>
      </c>
      <c r="AQ21" s="2">
        <v>0</v>
      </c>
    </row>
    <row r="22" spans="5:43" x14ac:dyDescent="0.55000000000000004">
      <c r="E22" s="4">
        <v>2927</v>
      </c>
      <c r="F22">
        <v>6</v>
      </c>
      <c r="G22">
        <f t="shared" si="0"/>
        <v>7.9817332866918855</v>
      </c>
      <c r="H22" s="7">
        <v>0</v>
      </c>
      <c r="J22">
        <v>6</v>
      </c>
      <c r="K22" s="7">
        <v>0</v>
      </c>
      <c r="L22" t="e">
        <f t="shared" si="1"/>
        <v>#NUM!</v>
      </c>
      <c r="AQ22" s="2">
        <v>0</v>
      </c>
    </row>
    <row r="23" spans="5:43" x14ac:dyDescent="0.55000000000000004">
      <c r="E23" s="4">
        <v>5578</v>
      </c>
      <c r="F23">
        <v>7</v>
      </c>
      <c r="G23">
        <f t="shared" si="0"/>
        <v>8.6265855681874335</v>
      </c>
      <c r="H23" s="7">
        <v>0</v>
      </c>
      <c r="J23">
        <v>7</v>
      </c>
      <c r="K23" s="7">
        <v>0</v>
      </c>
      <c r="L23" t="e">
        <f t="shared" si="1"/>
        <v>#NUM!</v>
      </c>
      <c r="AQ23" s="2">
        <v>0</v>
      </c>
    </row>
    <row r="24" spans="5:43" x14ac:dyDescent="0.55000000000000004">
      <c r="E24" s="4">
        <v>6166</v>
      </c>
      <c r="F24">
        <v>8</v>
      </c>
      <c r="G24">
        <f t="shared" si="0"/>
        <v>8.7268056084460959</v>
      </c>
      <c r="H24" s="7">
        <v>0</v>
      </c>
      <c r="J24">
        <v>8</v>
      </c>
      <c r="K24" s="7">
        <v>0</v>
      </c>
      <c r="L24" t="e">
        <f t="shared" si="1"/>
        <v>#NUM!</v>
      </c>
      <c r="AQ24" s="2">
        <v>0</v>
      </c>
    </row>
    <row r="25" spans="5:43" x14ac:dyDescent="0.55000000000000004">
      <c r="E25" s="4">
        <v>8234</v>
      </c>
      <c r="F25">
        <v>9</v>
      </c>
      <c r="G25">
        <f t="shared" si="0"/>
        <v>9.01602720232985</v>
      </c>
      <c r="H25" s="7">
        <v>0</v>
      </c>
      <c r="J25">
        <v>9</v>
      </c>
      <c r="K25" s="7">
        <v>0</v>
      </c>
      <c r="L25" t="e">
        <f t="shared" si="1"/>
        <v>#NUM!</v>
      </c>
      <c r="AQ25" s="2">
        <v>0</v>
      </c>
    </row>
    <row r="26" spans="5:43" x14ac:dyDescent="0.55000000000000004">
      <c r="E26" s="4">
        <v>9927</v>
      </c>
      <c r="F26">
        <v>10</v>
      </c>
      <c r="G26">
        <f t="shared" si="0"/>
        <v>9.203013596589722</v>
      </c>
      <c r="H26" s="7">
        <v>0</v>
      </c>
      <c r="J26">
        <v>10</v>
      </c>
      <c r="K26" s="7">
        <v>0</v>
      </c>
      <c r="L26" t="e">
        <f t="shared" si="1"/>
        <v>#NUM!</v>
      </c>
      <c r="AQ26" s="2">
        <v>0</v>
      </c>
    </row>
    <row r="27" spans="5:43" x14ac:dyDescent="0.55000000000000004">
      <c r="E27" s="4">
        <v>12038</v>
      </c>
      <c r="F27">
        <v>11</v>
      </c>
      <c r="G27">
        <f t="shared" si="0"/>
        <v>9.3958235921077158</v>
      </c>
      <c r="H27" s="7">
        <v>0</v>
      </c>
      <c r="J27">
        <v>11</v>
      </c>
      <c r="K27" s="7">
        <v>0</v>
      </c>
      <c r="L27" t="e">
        <f t="shared" si="1"/>
        <v>#NUM!</v>
      </c>
      <c r="AQ27" s="2">
        <v>0</v>
      </c>
    </row>
    <row r="28" spans="5:43" x14ac:dyDescent="0.55000000000000004">
      <c r="E28" s="4">
        <v>16787</v>
      </c>
      <c r="F28">
        <v>12</v>
      </c>
      <c r="G28">
        <f t="shared" si="0"/>
        <v>9.7283600563224137</v>
      </c>
      <c r="H28" s="7">
        <v>0</v>
      </c>
      <c r="J28">
        <v>12</v>
      </c>
      <c r="K28" s="7">
        <v>0</v>
      </c>
      <c r="L28" t="e">
        <f t="shared" si="1"/>
        <v>#NUM!</v>
      </c>
      <c r="AQ28" s="2">
        <v>0</v>
      </c>
    </row>
    <row r="29" spans="5:43" x14ac:dyDescent="0.55000000000000004">
      <c r="E29" s="4">
        <v>19881</v>
      </c>
      <c r="F29">
        <v>13</v>
      </c>
      <c r="G29">
        <f t="shared" si="0"/>
        <v>9.8975197807563369</v>
      </c>
      <c r="H29" s="7">
        <v>0</v>
      </c>
      <c r="J29">
        <v>13</v>
      </c>
      <c r="K29" s="7">
        <v>0</v>
      </c>
      <c r="L29" t="e">
        <f t="shared" si="1"/>
        <v>#NUM!</v>
      </c>
      <c r="AQ29" s="2">
        <v>0</v>
      </c>
    </row>
    <row r="30" spans="5:43" x14ac:dyDescent="0.55000000000000004">
      <c r="E30" s="4">
        <v>23892</v>
      </c>
      <c r="F30">
        <v>14</v>
      </c>
      <c r="G30">
        <f t="shared" si="0"/>
        <v>10.081298953852196</v>
      </c>
      <c r="H30" s="7">
        <v>0</v>
      </c>
      <c r="J30">
        <v>14</v>
      </c>
      <c r="K30" s="7">
        <v>0</v>
      </c>
      <c r="L30" t="e">
        <f t="shared" si="1"/>
        <v>#NUM!</v>
      </c>
      <c r="AQ30" s="2">
        <v>0</v>
      </c>
    </row>
    <row r="31" spans="5:43" x14ac:dyDescent="0.55000000000000004">
      <c r="E31" s="4">
        <v>27635</v>
      </c>
      <c r="F31">
        <v>15</v>
      </c>
      <c r="G31">
        <f t="shared" si="0"/>
        <v>10.226838364267364</v>
      </c>
      <c r="H31" s="7">
        <v>0</v>
      </c>
      <c r="J31">
        <v>15</v>
      </c>
      <c r="K31" s="7">
        <v>0</v>
      </c>
      <c r="L31" t="e">
        <f t="shared" si="1"/>
        <v>#NUM!</v>
      </c>
      <c r="AQ31" s="2">
        <v>0</v>
      </c>
    </row>
    <row r="32" spans="5:43" x14ac:dyDescent="0.55000000000000004">
      <c r="E32" s="4">
        <v>30817</v>
      </c>
      <c r="F32">
        <v>16</v>
      </c>
      <c r="G32">
        <f t="shared" si="0"/>
        <v>10.335821764746314</v>
      </c>
      <c r="H32" s="7">
        <v>0</v>
      </c>
      <c r="J32">
        <v>16</v>
      </c>
      <c r="K32" s="7">
        <v>0</v>
      </c>
      <c r="L32" t="e">
        <f t="shared" si="1"/>
        <v>#NUM!</v>
      </c>
      <c r="AQ32" s="2">
        <v>0</v>
      </c>
    </row>
    <row r="33" spans="5:43" x14ac:dyDescent="0.55000000000000004">
      <c r="E33" s="4">
        <v>34391</v>
      </c>
      <c r="F33">
        <v>17</v>
      </c>
      <c r="G33">
        <f t="shared" si="0"/>
        <v>10.445550181223961</v>
      </c>
      <c r="H33" s="7">
        <v>0</v>
      </c>
      <c r="J33">
        <v>17</v>
      </c>
      <c r="K33" s="7">
        <v>0</v>
      </c>
      <c r="L33" t="e">
        <f t="shared" si="1"/>
        <v>#NUM!</v>
      </c>
      <c r="AQ33" s="2">
        <v>0</v>
      </c>
    </row>
    <row r="34" spans="5:43" x14ac:dyDescent="0.55000000000000004">
      <c r="E34" s="4">
        <v>37120</v>
      </c>
      <c r="F34">
        <v>18</v>
      </c>
      <c r="G34">
        <f t="shared" si="0"/>
        <v>10.521911186900137</v>
      </c>
      <c r="H34" s="7">
        <v>0</v>
      </c>
      <c r="J34">
        <v>18</v>
      </c>
      <c r="K34" s="7">
        <v>0</v>
      </c>
      <c r="L34" t="e">
        <f t="shared" si="1"/>
        <v>#NUM!</v>
      </c>
      <c r="AQ34" s="2">
        <v>0</v>
      </c>
    </row>
    <row r="35" spans="5:43" x14ac:dyDescent="0.55000000000000004">
      <c r="E35" s="4">
        <v>40150</v>
      </c>
      <c r="F35">
        <v>19</v>
      </c>
      <c r="G35">
        <f t="shared" si="0"/>
        <v>10.600377719374908</v>
      </c>
      <c r="H35" s="7">
        <v>0</v>
      </c>
      <c r="J35">
        <v>19</v>
      </c>
      <c r="K35" s="7">
        <v>0</v>
      </c>
      <c r="L35" t="e">
        <f t="shared" si="1"/>
        <v>#NUM!</v>
      </c>
      <c r="AQ35" s="2">
        <v>0</v>
      </c>
    </row>
    <row r="36" spans="5:43" x14ac:dyDescent="0.55000000000000004">
      <c r="E36" s="4">
        <v>42762</v>
      </c>
      <c r="F36">
        <v>20</v>
      </c>
      <c r="G36">
        <f t="shared" si="0"/>
        <v>10.663405136729926</v>
      </c>
      <c r="H36" s="7">
        <v>0</v>
      </c>
      <c r="J36">
        <v>20</v>
      </c>
      <c r="K36" s="7">
        <v>0</v>
      </c>
      <c r="L36" t="e">
        <f t="shared" si="1"/>
        <v>#NUM!</v>
      </c>
      <c r="AQ36" s="2">
        <v>0</v>
      </c>
    </row>
    <row r="37" spans="5:43" x14ac:dyDescent="0.55000000000000004">
      <c r="E37" s="4">
        <v>44802</v>
      </c>
      <c r="F37">
        <v>21</v>
      </c>
      <c r="G37">
        <f t="shared" si="0"/>
        <v>10.710008060263757</v>
      </c>
      <c r="H37" s="7">
        <v>0</v>
      </c>
      <c r="J37">
        <v>21</v>
      </c>
      <c r="K37" s="7">
        <v>0</v>
      </c>
      <c r="L37" t="e">
        <f t="shared" si="1"/>
        <v>#NUM!</v>
      </c>
      <c r="AQ37" s="2">
        <v>0</v>
      </c>
    </row>
    <row r="38" spans="5:43" x14ac:dyDescent="0.55000000000000004">
      <c r="E38" s="4">
        <v>45221</v>
      </c>
      <c r="F38">
        <v>22</v>
      </c>
      <c r="G38">
        <f t="shared" si="0"/>
        <v>10.719316859696249</v>
      </c>
      <c r="H38" s="7">
        <v>0</v>
      </c>
      <c r="J38">
        <v>22</v>
      </c>
      <c r="K38" s="7">
        <v>0</v>
      </c>
      <c r="L38" t="e">
        <f t="shared" si="1"/>
        <v>#NUM!</v>
      </c>
      <c r="AQ38" s="2">
        <v>0</v>
      </c>
    </row>
    <row r="39" spans="5:43" x14ac:dyDescent="0.55000000000000004">
      <c r="E39" s="4">
        <v>60368</v>
      </c>
      <c r="F39">
        <v>23</v>
      </c>
      <c r="G39">
        <f t="shared" si="0"/>
        <v>11.008214442204091</v>
      </c>
      <c r="H39" s="7">
        <v>0</v>
      </c>
      <c r="J39">
        <v>23</v>
      </c>
      <c r="K39" s="7">
        <v>0</v>
      </c>
      <c r="L39" t="e">
        <f t="shared" si="1"/>
        <v>#NUM!</v>
      </c>
      <c r="AQ39" s="2">
        <v>0</v>
      </c>
    </row>
    <row r="40" spans="5:43" x14ac:dyDescent="0.55000000000000004">
      <c r="E40" s="4">
        <v>66885</v>
      </c>
      <c r="F40">
        <v>24</v>
      </c>
      <c r="G40">
        <f t="shared" si="0"/>
        <v>11.110730005729687</v>
      </c>
      <c r="H40" s="7">
        <v>0</v>
      </c>
      <c r="J40">
        <v>24</v>
      </c>
      <c r="K40" s="7">
        <v>0</v>
      </c>
      <c r="L40" t="e">
        <f t="shared" si="1"/>
        <v>#NUM!</v>
      </c>
      <c r="AQ40" s="2">
        <v>0</v>
      </c>
    </row>
    <row r="41" spans="5:43" x14ac:dyDescent="0.55000000000000004">
      <c r="E41" s="4">
        <v>69030</v>
      </c>
      <c r="F41">
        <v>25</v>
      </c>
      <c r="G41">
        <f t="shared" si="0"/>
        <v>11.142296471697522</v>
      </c>
      <c r="H41" s="7">
        <v>0</v>
      </c>
      <c r="J41">
        <v>25</v>
      </c>
      <c r="K41" s="7">
        <v>0</v>
      </c>
      <c r="L41" t="e">
        <f t="shared" si="1"/>
        <v>#NUM!</v>
      </c>
      <c r="AQ41" s="2">
        <v>0</v>
      </c>
    </row>
    <row r="42" spans="5:43" x14ac:dyDescent="0.55000000000000004">
      <c r="E42" s="4">
        <v>71224</v>
      </c>
      <c r="F42">
        <v>26</v>
      </c>
      <c r="G42">
        <f t="shared" si="0"/>
        <v>11.173585119253508</v>
      </c>
      <c r="H42" s="7">
        <v>0</v>
      </c>
      <c r="J42">
        <v>26</v>
      </c>
      <c r="K42" s="7">
        <v>0</v>
      </c>
      <c r="L42" t="e">
        <f t="shared" si="1"/>
        <v>#NUM!</v>
      </c>
      <c r="AQ42" s="2">
        <v>0</v>
      </c>
    </row>
    <row r="43" spans="5:43" x14ac:dyDescent="0.55000000000000004">
      <c r="E43" s="4">
        <v>73258</v>
      </c>
      <c r="F43">
        <v>27</v>
      </c>
      <c r="G43">
        <f t="shared" si="0"/>
        <v>11.201742735932854</v>
      </c>
      <c r="H43" s="7">
        <v>0</v>
      </c>
      <c r="J43">
        <v>27</v>
      </c>
      <c r="K43" s="7">
        <v>0</v>
      </c>
      <c r="L43" t="e">
        <f t="shared" si="1"/>
        <v>#NUM!</v>
      </c>
      <c r="AQ43" s="2">
        <v>0</v>
      </c>
    </row>
    <row r="44" spans="5:43" x14ac:dyDescent="0.55000000000000004">
      <c r="E44" s="4">
        <v>75136</v>
      </c>
      <c r="F44">
        <v>28</v>
      </c>
      <c r="G44">
        <f t="shared" si="0"/>
        <v>11.227055083747713</v>
      </c>
      <c r="H44" s="7">
        <v>0</v>
      </c>
      <c r="J44">
        <v>28</v>
      </c>
      <c r="K44" s="7">
        <v>0</v>
      </c>
      <c r="L44" t="e">
        <f t="shared" si="1"/>
        <v>#NUM!</v>
      </c>
      <c r="AQ44" s="2">
        <v>0</v>
      </c>
    </row>
    <row r="45" spans="5:43" x14ac:dyDescent="0.55000000000000004">
      <c r="E45" s="4">
        <v>75639</v>
      </c>
      <c r="F45">
        <v>29</v>
      </c>
      <c r="G45">
        <f t="shared" si="0"/>
        <v>11.233727302166757</v>
      </c>
      <c r="H45" s="7">
        <v>2</v>
      </c>
      <c r="J45">
        <v>29</v>
      </c>
      <c r="K45" s="7">
        <v>2</v>
      </c>
      <c r="L45">
        <f t="shared" si="1"/>
        <v>0.69314718055994529</v>
      </c>
      <c r="M45">
        <v>1</v>
      </c>
      <c r="N45">
        <v>0.69314718055994529</v>
      </c>
      <c r="AQ45" s="2">
        <v>0</v>
      </c>
    </row>
    <row r="46" spans="5:43" x14ac:dyDescent="0.55000000000000004">
      <c r="E46" s="4">
        <v>76197</v>
      </c>
      <c r="F46">
        <v>30</v>
      </c>
      <c r="G46">
        <f t="shared" si="0"/>
        <v>11.241077370820976</v>
      </c>
      <c r="H46" s="7">
        <v>5</v>
      </c>
      <c r="J46">
        <v>30</v>
      </c>
      <c r="K46" s="7">
        <v>5</v>
      </c>
      <c r="L46">
        <f t="shared" si="1"/>
        <v>1.6094379124341003</v>
      </c>
      <c r="M46">
        <v>2</v>
      </c>
      <c r="N46">
        <v>1.6094379124341003</v>
      </c>
      <c r="AQ46" s="2">
        <v>0</v>
      </c>
    </row>
    <row r="47" spans="5:43" x14ac:dyDescent="0.55000000000000004">
      <c r="E47" s="4">
        <v>76823</v>
      </c>
      <c r="F47">
        <v>31</v>
      </c>
      <c r="G47">
        <f t="shared" si="0"/>
        <v>11.249259353467496</v>
      </c>
      <c r="H47" s="7">
        <v>18</v>
      </c>
      <c r="J47">
        <v>31</v>
      </c>
      <c r="K47" s="7">
        <v>18</v>
      </c>
      <c r="L47">
        <f t="shared" si="1"/>
        <v>2.8903717578961645</v>
      </c>
      <c r="M47">
        <v>3</v>
      </c>
      <c r="N47">
        <v>2.8903717578961645</v>
      </c>
      <c r="AQ47" s="2">
        <v>0</v>
      </c>
    </row>
    <row r="48" spans="5:43" x14ac:dyDescent="0.55000000000000004">
      <c r="E48" s="4">
        <v>78579</v>
      </c>
      <c r="F48">
        <v>32</v>
      </c>
      <c r="G48">
        <f t="shared" si="0"/>
        <v>11.271859767147028</v>
      </c>
      <c r="H48" s="7">
        <v>28</v>
      </c>
      <c r="J48">
        <v>32</v>
      </c>
      <c r="K48" s="7">
        <v>28</v>
      </c>
      <c r="L48">
        <f t="shared" si="1"/>
        <v>3.3322045101752038</v>
      </c>
      <c r="M48">
        <v>4</v>
      </c>
      <c r="N48">
        <v>3.3322045101752038</v>
      </c>
      <c r="AQ48" s="2">
        <v>0</v>
      </c>
    </row>
    <row r="49" spans="5:48" x14ac:dyDescent="0.55000000000000004">
      <c r="E49" s="4">
        <v>78965</v>
      </c>
      <c r="F49">
        <v>33</v>
      </c>
      <c r="G49">
        <f t="shared" si="0"/>
        <v>11.276759995304156</v>
      </c>
      <c r="H49" s="7">
        <v>43</v>
      </c>
      <c r="J49">
        <v>33</v>
      </c>
      <c r="K49" s="7">
        <v>43</v>
      </c>
      <c r="L49">
        <f t="shared" si="1"/>
        <v>3.7612001156935624</v>
      </c>
      <c r="M49">
        <v>5</v>
      </c>
      <c r="N49">
        <v>3.7612001156935624</v>
      </c>
      <c r="AQ49" s="2">
        <v>0</v>
      </c>
    </row>
    <row r="50" spans="5:48" x14ac:dyDescent="0.55000000000000004">
      <c r="E50" s="4">
        <v>79568</v>
      </c>
      <c r="F50">
        <v>34</v>
      </c>
      <c r="G50">
        <f t="shared" si="0"/>
        <v>11.28436728095452</v>
      </c>
      <c r="H50" s="7">
        <v>61</v>
      </c>
      <c r="J50">
        <v>34</v>
      </c>
      <c r="K50" s="7">
        <v>61</v>
      </c>
      <c r="L50">
        <f t="shared" si="1"/>
        <v>4.1108738641733114</v>
      </c>
      <c r="M50">
        <v>6</v>
      </c>
      <c r="N50">
        <v>4.1108738641733114</v>
      </c>
      <c r="AQ50" s="2">
        <v>1</v>
      </c>
      <c r="AR50">
        <f>LN(AQ50)</f>
        <v>0</v>
      </c>
    </row>
    <row r="51" spans="5:48" x14ac:dyDescent="0.55000000000000004">
      <c r="E51" s="4">
        <v>80413</v>
      </c>
      <c r="F51">
        <v>35</v>
      </c>
      <c r="G51">
        <f t="shared" si="0"/>
        <v>11.294931133638677</v>
      </c>
      <c r="H51" s="7">
        <v>95</v>
      </c>
      <c r="J51">
        <v>35</v>
      </c>
      <c r="K51" s="7">
        <v>95</v>
      </c>
      <c r="L51">
        <f t="shared" si="1"/>
        <v>4.5538768916005408</v>
      </c>
      <c r="M51">
        <v>7</v>
      </c>
      <c r="N51">
        <v>4.5538768916005408</v>
      </c>
      <c r="AQ51" s="2">
        <v>1</v>
      </c>
      <c r="AR51">
        <f t="shared" ref="AR51:AR72" si="2">LN(AQ51)</f>
        <v>0</v>
      </c>
    </row>
    <row r="52" spans="5:48" x14ac:dyDescent="0.55000000000000004">
      <c r="E52" s="4">
        <v>81395</v>
      </c>
      <c r="F52">
        <v>36</v>
      </c>
      <c r="G52">
        <f t="shared" si="0"/>
        <v>11.307069125042609</v>
      </c>
      <c r="H52" s="7">
        <v>139</v>
      </c>
      <c r="J52">
        <v>36</v>
      </c>
      <c r="K52" s="7">
        <v>139</v>
      </c>
      <c r="L52">
        <f t="shared" si="1"/>
        <v>4.9344739331306915</v>
      </c>
      <c r="M52">
        <v>8</v>
      </c>
      <c r="N52">
        <v>4.9344739331306915</v>
      </c>
      <c r="AQ52" s="2">
        <v>1</v>
      </c>
      <c r="AR52">
        <f t="shared" si="2"/>
        <v>0</v>
      </c>
      <c r="AU52">
        <v>1</v>
      </c>
      <c r="AV52">
        <v>0</v>
      </c>
    </row>
    <row r="53" spans="5:48" x14ac:dyDescent="0.55000000000000004">
      <c r="E53" s="4">
        <v>82754</v>
      </c>
      <c r="F53">
        <v>37</v>
      </c>
      <c r="G53">
        <f t="shared" si="0"/>
        <v>11.323627630439628</v>
      </c>
      <c r="H53" s="7">
        <v>245</v>
      </c>
      <c r="J53">
        <v>37</v>
      </c>
      <c r="K53" s="7">
        <v>245</v>
      </c>
      <c r="L53">
        <f t="shared" si="1"/>
        <v>5.5012582105447274</v>
      </c>
      <c r="M53">
        <v>9</v>
      </c>
      <c r="N53">
        <v>5.5012582105447274</v>
      </c>
      <c r="AQ53" s="2">
        <v>2</v>
      </c>
      <c r="AR53">
        <f t="shared" si="2"/>
        <v>0.69314718055994529</v>
      </c>
      <c r="AU53">
        <v>2</v>
      </c>
      <c r="AV53">
        <v>0.69314718055994529</v>
      </c>
    </row>
    <row r="54" spans="5:48" x14ac:dyDescent="0.55000000000000004">
      <c r="E54" s="4">
        <v>84120</v>
      </c>
      <c r="F54">
        <v>38</v>
      </c>
      <c r="G54">
        <f t="shared" si="0"/>
        <v>11.339999629816637</v>
      </c>
      <c r="H54" s="7">
        <v>388</v>
      </c>
      <c r="J54">
        <v>38</v>
      </c>
      <c r="K54" s="7">
        <v>388</v>
      </c>
      <c r="L54">
        <f t="shared" si="1"/>
        <v>5.9610053396232736</v>
      </c>
      <c r="M54">
        <v>10</v>
      </c>
      <c r="N54">
        <v>5.9610053396232736</v>
      </c>
      <c r="AQ54" s="2">
        <v>2</v>
      </c>
      <c r="AR54">
        <f t="shared" si="2"/>
        <v>0.69314718055994529</v>
      </c>
      <c r="AU54">
        <v>3</v>
      </c>
      <c r="AV54">
        <v>0.69314718055994529</v>
      </c>
    </row>
    <row r="55" spans="5:48" x14ac:dyDescent="0.55000000000000004">
      <c r="E55" s="4">
        <v>86011</v>
      </c>
      <c r="F55">
        <v>39</v>
      </c>
      <c r="G55">
        <f t="shared" si="0"/>
        <v>11.362230474032989</v>
      </c>
      <c r="H55" s="7">
        <v>593</v>
      </c>
      <c r="J55">
        <v>39</v>
      </c>
      <c r="K55" s="7">
        <v>593</v>
      </c>
      <c r="L55">
        <f t="shared" si="1"/>
        <v>6.3851943989977258</v>
      </c>
      <c r="M55">
        <v>11</v>
      </c>
      <c r="N55">
        <v>6.3851943989977258</v>
      </c>
      <c r="AQ55" s="2">
        <v>2</v>
      </c>
      <c r="AR55">
        <f t="shared" si="2"/>
        <v>0.69314718055994529</v>
      </c>
      <c r="AU55">
        <v>4</v>
      </c>
      <c r="AV55">
        <v>0.69314718055994529</v>
      </c>
    </row>
    <row r="56" spans="5:48" x14ac:dyDescent="0.55000000000000004">
      <c r="E56" s="4">
        <v>88369</v>
      </c>
      <c r="F56">
        <v>40</v>
      </c>
      <c r="G56">
        <f t="shared" si="0"/>
        <v>11.389276508390537</v>
      </c>
      <c r="H56" s="7">
        <v>978</v>
      </c>
      <c r="J56">
        <v>40</v>
      </c>
      <c r="K56" s="7">
        <v>978</v>
      </c>
      <c r="L56">
        <f t="shared" si="1"/>
        <v>6.8855096700348177</v>
      </c>
      <c r="M56">
        <v>12</v>
      </c>
      <c r="N56">
        <v>6.8855096700348177</v>
      </c>
      <c r="AQ56" s="2">
        <v>2</v>
      </c>
      <c r="AR56">
        <f t="shared" si="2"/>
        <v>0.69314718055994529</v>
      </c>
      <c r="AU56">
        <v>5</v>
      </c>
      <c r="AV56">
        <v>0.69314718055994529</v>
      </c>
    </row>
    <row r="57" spans="5:48" x14ac:dyDescent="0.55000000000000004">
      <c r="E57" s="4">
        <v>90306</v>
      </c>
      <c r="F57">
        <v>41</v>
      </c>
      <c r="G57">
        <f t="shared" si="0"/>
        <v>11.410959182380418</v>
      </c>
      <c r="H57" s="7">
        <v>1501</v>
      </c>
      <c r="J57">
        <v>41</v>
      </c>
      <c r="K57" s="7">
        <v>1501</v>
      </c>
      <c r="L57">
        <f t="shared" si="1"/>
        <v>7.3138868316334618</v>
      </c>
      <c r="M57">
        <v>13</v>
      </c>
      <c r="N57">
        <v>7.3138868316334618</v>
      </c>
      <c r="AQ57" s="2">
        <v>4</v>
      </c>
      <c r="AR57">
        <f t="shared" si="2"/>
        <v>1.3862943611198906</v>
      </c>
      <c r="AU57">
        <v>6</v>
      </c>
      <c r="AV57">
        <v>1.3862943611198906</v>
      </c>
    </row>
    <row r="58" spans="5:48" x14ac:dyDescent="0.55000000000000004">
      <c r="E58" s="4">
        <v>92840</v>
      </c>
      <c r="F58">
        <v>42</v>
      </c>
      <c r="G58">
        <f t="shared" si="0"/>
        <v>11.438632860388374</v>
      </c>
      <c r="H58" s="7">
        <v>2336</v>
      </c>
      <c r="J58">
        <v>42</v>
      </c>
      <c r="K58" s="7">
        <v>2336</v>
      </c>
      <c r="L58">
        <f t="shared" si="1"/>
        <v>7.7561953439481179</v>
      </c>
      <c r="M58">
        <v>14</v>
      </c>
      <c r="N58">
        <v>7.7561953439481179</v>
      </c>
      <c r="AQ58" s="2">
        <v>4</v>
      </c>
      <c r="AR58">
        <f t="shared" si="2"/>
        <v>1.3862943611198906</v>
      </c>
      <c r="AU58">
        <v>7</v>
      </c>
      <c r="AV58">
        <v>1.3862943611198906</v>
      </c>
    </row>
    <row r="59" spans="5:48" x14ac:dyDescent="0.55000000000000004">
      <c r="E59" s="4">
        <v>95120</v>
      </c>
      <c r="F59">
        <v>43</v>
      </c>
      <c r="G59">
        <f t="shared" si="0"/>
        <v>11.462894531364663</v>
      </c>
      <c r="H59" s="7">
        <v>2922</v>
      </c>
      <c r="J59">
        <v>43</v>
      </c>
      <c r="K59" s="7">
        <v>2922</v>
      </c>
      <c r="L59">
        <f t="shared" si="1"/>
        <v>7.9800235923106451</v>
      </c>
      <c r="M59">
        <v>15</v>
      </c>
      <c r="N59">
        <v>7.9800235923106451</v>
      </c>
      <c r="AQ59" s="2">
        <v>13</v>
      </c>
      <c r="AR59">
        <f t="shared" si="2"/>
        <v>2.5649493574615367</v>
      </c>
      <c r="AU59">
        <v>8</v>
      </c>
      <c r="AV59">
        <v>2.5649493574615367</v>
      </c>
    </row>
    <row r="60" spans="5:48" x14ac:dyDescent="0.55000000000000004">
      <c r="E60" s="4">
        <v>97882</v>
      </c>
      <c r="F60">
        <v>44</v>
      </c>
      <c r="G60">
        <f t="shared" si="0"/>
        <v>11.491517950531343</v>
      </c>
      <c r="H60" s="7">
        <v>3513</v>
      </c>
      <c r="J60">
        <v>44</v>
      </c>
      <c r="K60" s="7">
        <v>3513</v>
      </c>
      <c r="L60">
        <f t="shared" si="1"/>
        <v>8.1642256522658272</v>
      </c>
      <c r="M60">
        <v>16</v>
      </c>
      <c r="N60">
        <v>8.1642256522658272</v>
      </c>
      <c r="AQ60" s="2">
        <v>13</v>
      </c>
      <c r="AR60">
        <f t="shared" si="2"/>
        <v>2.5649493574615367</v>
      </c>
      <c r="AU60">
        <v>9</v>
      </c>
      <c r="AV60">
        <v>2.5649493574615367</v>
      </c>
    </row>
    <row r="61" spans="5:48" x14ac:dyDescent="0.55000000000000004">
      <c r="E61" s="4">
        <v>101784</v>
      </c>
      <c r="F61">
        <v>45</v>
      </c>
      <c r="G61">
        <f t="shared" si="0"/>
        <v>11.530608199822536</v>
      </c>
      <c r="H61" s="7">
        <v>4747</v>
      </c>
      <c r="J61">
        <v>45</v>
      </c>
      <c r="K61" s="7">
        <v>4747</v>
      </c>
      <c r="L61">
        <f t="shared" si="1"/>
        <v>8.4652681185513181</v>
      </c>
      <c r="M61">
        <v>17</v>
      </c>
      <c r="N61">
        <v>8.4652681185513181</v>
      </c>
      <c r="AQ61" s="2">
        <v>20</v>
      </c>
      <c r="AR61">
        <f t="shared" si="2"/>
        <v>2.9957322735539909</v>
      </c>
      <c r="AU61">
        <v>10</v>
      </c>
      <c r="AV61">
        <v>2.9957322735539909</v>
      </c>
    </row>
    <row r="62" spans="5:48" x14ac:dyDescent="0.55000000000000004">
      <c r="E62" s="4">
        <v>105821</v>
      </c>
      <c r="F62">
        <v>46</v>
      </c>
      <c r="G62">
        <f t="shared" si="0"/>
        <v>11.569504266422921</v>
      </c>
      <c r="H62" s="7">
        <v>5823</v>
      </c>
      <c r="J62">
        <v>46</v>
      </c>
      <c r="K62" s="7">
        <v>5823</v>
      </c>
      <c r="L62">
        <f t="shared" si="1"/>
        <v>8.6695708718371201</v>
      </c>
      <c r="M62">
        <v>18</v>
      </c>
      <c r="N62">
        <v>8.6695708718371201</v>
      </c>
      <c r="AQ62" s="2">
        <v>25</v>
      </c>
      <c r="AR62">
        <f t="shared" si="2"/>
        <v>3.2188758248682006</v>
      </c>
      <c r="AU62">
        <v>11</v>
      </c>
      <c r="AV62">
        <v>3.2188758248682006</v>
      </c>
    </row>
    <row r="63" spans="5:48" x14ac:dyDescent="0.55000000000000004">
      <c r="E63" s="4">
        <v>109795</v>
      </c>
      <c r="F63">
        <v>47</v>
      </c>
      <c r="G63">
        <f t="shared" si="0"/>
        <v>11.606370269680092</v>
      </c>
      <c r="H63" s="7">
        <v>6566</v>
      </c>
      <c r="J63">
        <v>47</v>
      </c>
      <c r="K63" s="7">
        <v>6566</v>
      </c>
      <c r="L63">
        <f t="shared" si="1"/>
        <v>8.7896600980615371</v>
      </c>
      <c r="M63">
        <v>19</v>
      </c>
      <c r="N63">
        <v>8.7896600980615371</v>
      </c>
      <c r="AQ63" s="2">
        <v>31</v>
      </c>
      <c r="AR63">
        <f t="shared" si="2"/>
        <v>3.4339872044851463</v>
      </c>
      <c r="AU63">
        <v>12</v>
      </c>
      <c r="AV63">
        <v>3.4339872044851463</v>
      </c>
    </row>
    <row r="64" spans="5:48" x14ac:dyDescent="0.55000000000000004">
      <c r="E64" s="4">
        <v>113561</v>
      </c>
      <c r="F64">
        <v>48</v>
      </c>
      <c r="G64">
        <f t="shared" si="0"/>
        <v>11.640095416465712</v>
      </c>
      <c r="H64" s="7">
        <v>7161</v>
      </c>
      <c r="J64">
        <v>48</v>
      </c>
      <c r="K64" s="7">
        <v>7161</v>
      </c>
      <c r="L64">
        <f t="shared" si="1"/>
        <v>8.8764049150069404</v>
      </c>
      <c r="M64">
        <v>20</v>
      </c>
      <c r="N64">
        <v>8.8764049150069404</v>
      </c>
      <c r="AQ64" s="2">
        <v>38</v>
      </c>
      <c r="AR64">
        <f t="shared" si="2"/>
        <v>3.6375861597263857</v>
      </c>
      <c r="AU64">
        <v>13</v>
      </c>
      <c r="AV64">
        <v>3.6375861597263857</v>
      </c>
    </row>
    <row r="65" spans="5:50" x14ac:dyDescent="0.55000000000000004">
      <c r="E65" s="4">
        <v>118592</v>
      </c>
      <c r="F65">
        <v>49</v>
      </c>
      <c r="G65">
        <f t="shared" si="0"/>
        <v>11.683444309645031</v>
      </c>
      <c r="H65" s="7">
        <v>8042</v>
      </c>
      <c r="J65">
        <v>49</v>
      </c>
      <c r="K65" s="7">
        <v>8042</v>
      </c>
      <c r="L65">
        <f t="shared" si="1"/>
        <v>8.9924330874572185</v>
      </c>
      <c r="M65">
        <v>21</v>
      </c>
      <c r="N65">
        <v>8.9924330874572185</v>
      </c>
      <c r="AQ65" s="2">
        <v>52</v>
      </c>
      <c r="AR65">
        <f t="shared" si="2"/>
        <v>3.9512437185814275</v>
      </c>
      <c r="AU65">
        <v>14</v>
      </c>
      <c r="AV65">
        <v>3.9512437185814275</v>
      </c>
    </row>
    <row r="66" spans="5:50" x14ac:dyDescent="0.55000000000000004">
      <c r="E66" s="4">
        <v>125865</v>
      </c>
      <c r="F66">
        <v>50</v>
      </c>
      <c r="G66">
        <f t="shared" si="0"/>
        <v>11.742965182972279</v>
      </c>
      <c r="H66" s="7">
        <v>9000</v>
      </c>
      <c r="J66">
        <v>50</v>
      </c>
      <c r="K66" s="7">
        <v>9000</v>
      </c>
      <c r="L66">
        <f t="shared" si="1"/>
        <v>9.1049798563183568</v>
      </c>
      <c r="M66">
        <v>22</v>
      </c>
      <c r="N66">
        <v>9.1049798563183568</v>
      </c>
      <c r="AQ66" s="2">
        <v>151</v>
      </c>
      <c r="AR66">
        <f t="shared" si="2"/>
        <v>5.0172798368149243</v>
      </c>
      <c r="AU66">
        <v>15</v>
      </c>
      <c r="AV66">
        <v>5.0172798368149243</v>
      </c>
    </row>
    <row r="67" spans="5:50" x14ac:dyDescent="0.55000000000000004">
      <c r="E67" s="4">
        <v>128343</v>
      </c>
      <c r="F67">
        <v>51</v>
      </c>
      <c r="G67">
        <f t="shared" si="0"/>
        <v>11.762461646440375</v>
      </c>
      <c r="H67" s="7">
        <v>10075</v>
      </c>
      <c r="J67">
        <v>51</v>
      </c>
      <c r="K67" s="7">
        <v>10075</v>
      </c>
      <c r="L67">
        <f t="shared" si="1"/>
        <v>9.2178123868148845</v>
      </c>
      <c r="M67">
        <v>23</v>
      </c>
      <c r="N67">
        <v>9.2178123868148845</v>
      </c>
      <c r="AQ67" s="2">
        <v>151</v>
      </c>
      <c r="AR67">
        <f t="shared" si="2"/>
        <v>5.0172798368149243</v>
      </c>
      <c r="AU67">
        <v>16</v>
      </c>
      <c r="AV67">
        <v>5.0172798368149243</v>
      </c>
      <c r="AX67" t="s">
        <v>6</v>
      </c>
    </row>
    <row r="68" spans="5:50" x14ac:dyDescent="0.55000000000000004">
      <c r="E68" s="4">
        <v>145193</v>
      </c>
      <c r="F68">
        <v>52</v>
      </c>
      <c r="G68">
        <f t="shared" si="0"/>
        <v>11.885819170844332</v>
      </c>
      <c r="H68" s="7">
        <v>11364</v>
      </c>
      <c r="J68">
        <v>52</v>
      </c>
      <c r="K68" s="7">
        <v>11364</v>
      </c>
      <c r="L68">
        <f t="shared" si="1"/>
        <v>9.338205742974079</v>
      </c>
      <c r="M68">
        <v>24</v>
      </c>
      <c r="N68">
        <v>9.338205742974079</v>
      </c>
      <c r="AQ68" s="2">
        <v>162</v>
      </c>
      <c r="AR68">
        <f t="shared" si="2"/>
        <v>5.0875963352323836</v>
      </c>
      <c r="AU68">
        <v>17</v>
      </c>
      <c r="AV68">
        <v>5.0875963352323836</v>
      </c>
    </row>
    <row r="69" spans="5:50" x14ac:dyDescent="0.55000000000000004">
      <c r="E69" s="4">
        <v>156094</v>
      </c>
      <c r="F69">
        <v>53</v>
      </c>
      <c r="G69">
        <f t="shared" si="0"/>
        <v>11.958213668865383</v>
      </c>
      <c r="H69" s="7">
        <v>12729</v>
      </c>
      <c r="J69">
        <v>53</v>
      </c>
      <c r="K69" s="7">
        <v>12729</v>
      </c>
      <c r="L69">
        <f t="shared" si="1"/>
        <v>9.4516381338704338</v>
      </c>
      <c r="M69">
        <v>25</v>
      </c>
      <c r="N69">
        <v>9.4516381338704338</v>
      </c>
      <c r="AQ69" s="2">
        <v>200</v>
      </c>
      <c r="AR69">
        <f t="shared" si="2"/>
        <v>5.2983173665480363</v>
      </c>
      <c r="AU69">
        <v>18</v>
      </c>
      <c r="AV69">
        <v>5.2983173665480363</v>
      </c>
    </row>
    <row r="70" spans="5:50" x14ac:dyDescent="0.55000000000000004">
      <c r="E70" s="4">
        <v>167446</v>
      </c>
      <c r="F70">
        <v>54</v>
      </c>
      <c r="G70">
        <f t="shared" si="0"/>
        <v>12.028416190209354</v>
      </c>
      <c r="H70" s="7">
        <v>13938</v>
      </c>
      <c r="J70">
        <v>54</v>
      </c>
      <c r="K70" s="7">
        <v>13938</v>
      </c>
      <c r="L70">
        <f t="shared" si="1"/>
        <v>9.5423742019984648</v>
      </c>
      <c r="M70">
        <v>26</v>
      </c>
      <c r="N70">
        <v>9.5423742019984648</v>
      </c>
      <c r="AQ70" s="2">
        <v>321</v>
      </c>
      <c r="AR70">
        <f t="shared" si="2"/>
        <v>5.7714411231300158</v>
      </c>
      <c r="AU70">
        <v>19</v>
      </c>
      <c r="AV70">
        <v>5.7714411231300158</v>
      </c>
    </row>
    <row r="71" spans="5:50" x14ac:dyDescent="0.55000000000000004">
      <c r="E71" s="4">
        <v>181527</v>
      </c>
      <c r="F71">
        <v>55</v>
      </c>
      <c r="G71">
        <f t="shared" si="0"/>
        <v>12.1091596819539</v>
      </c>
      <c r="H71" s="7">
        <v>14991</v>
      </c>
      <c r="J71">
        <v>55</v>
      </c>
      <c r="K71" s="7">
        <v>14991</v>
      </c>
      <c r="L71">
        <f t="shared" si="1"/>
        <v>9.615205300012315</v>
      </c>
      <c r="M71">
        <v>27</v>
      </c>
      <c r="N71">
        <v>9.615205300012315</v>
      </c>
      <c r="AQ71" s="2">
        <v>372</v>
      </c>
      <c r="AR71">
        <f t="shared" si="2"/>
        <v>5.9188938542731462</v>
      </c>
      <c r="AU71">
        <v>20</v>
      </c>
      <c r="AV71">
        <v>5.9188938542731462</v>
      </c>
    </row>
    <row r="72" spans="5:50" x14ac:dyDescent="0.55000000000000004">
      <c r="E72" s="4">
        <v>197142</v>
      </c>
      <c r="F72">
        <v>56</v>
      </c>
      <c r="G72">
        <f t="shared" si="0"/>
        <v>12.191679560242536</v>
      </c>
      <c r="H72" s="7">
        <v>16169</v>
      </c>
      <c r="J72">
        <v>56</v>
      </c>
      <c r="K72" s="7">
        <v>16169</v>
      </c>
      <c r="L72">
        <f t="shared" si="1"/>
        <v>9.6908511077398138</v>
      </c>
      <c r="M72">
        <v>28</v>
      </c>
      <c r="N72">
        <v>9.6908511077398138</v>
      </c>
      <c r="AQ72" s="2">
        <v>621</v>
      </c>
      <c r="AR72">
        <f t="shared" si="2"/>
        <v>6.4313310819334788</v>
      </c>
      <c r="AU72">
        <v>21</v>
      </c>
      <c r="AV72">
        <v>6.4313310819334788</v>
      </c>
    </row>
    <row r="73" spans="5:50" x14ac:dyDescent="0.55000000000000004">
      <c r="E73" s="4">
        <v>214910</v>
      </c>
      <c r="F73">
        <v>57</v>
      </c>
      <c r="G73">
        <f t="shared" si="0"/>
        <v>12.277974614819252</v>
      </c>
      <c r="H73" s="7">
        <v>17361</v>
      </c>
      <c r="J73">
        <v>57</v>
      </c>
      <c r="K73" s="7">
        <v>17361</v>
      </c>
      <c r="L73">
        <f t="shared" si="1"/>
        <v>9.7619815902419482</v>
      </c>
      <c r="M73">
        <v>29</v>
      </c>
      <c r="N73">
        <v>9.7619815902419482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5658C-2DBE-4801-98C8-469C0D90D900}">
  <dimension ref="B2:I60"/>
  <sheetViews>
    <sheetView workbookViewId="0">
      <selection activeCell="N3" sqref="N3"/>
    </sheetView>
  </sheetViews>
  <sheetFormatPr defaultRowHeight="14.4" x14ac:dyDescent="0.55000000000000004"/>
  <sheetData>
    <row r="2" spans="2:9" x14ac:dyDescent="0.55000000000000004">
      <c r="C2" s="7" t="s">
        <v>40</v>
      </c>
    </row>
    <row r="3" spans="2:9" x14ac:dyDescent="0.55000000000000004">
      <c r="B3" s="3">
        <v>43852</v>
      </c>
      <c r="C3" s="11">
        <v>0</v>
      </c>
      <c r="F3" t="e">
        <f>LN(C3)</f>
        <v>#NUM!</v>
      </c>
      <c r="H3" s="11" t="s">
        <v>47</v>
      </c>
      <c r="I3" s="11">
        <f>LN(2)/0.2314</f>
        <v>2.9954502184958742</v>
      </c>
    </row>
    <row r="4" spans="2:9" x14ac:dyDescent="0.55000000000000004">
      <c r="B4" s="3">
        <v>43853</v>
      </c>
      <c r="C4" s="11">
        <v>0</v>
      </c>
      <c r="F4" t="e">
        <f t="shared" ref="F4:F60" si="0">LN(C4)</f>
        <v>#NUM!</v>
      </c>
      <c r="H4" s="11" t="s">
        <v>48</v>
      </c>
      <c r="I4" s="11">
        <f>LN(2)/0.3532</f>
        <v>1.962477861154998</v>
      </c>
    </row>
    <row r="5" spans="2:9" x14ac:dyDescent="0.55000000000000004">
      <c r="B5" s="3">
        <v>43854</v>
      </c>
      <c r="C5" s="11">
        <v>0</v>
      </c>
      <c r="F5" t="e">
        <f t="shared" si="0"/>
        <v>#NUM!</v>
      </c>
    </row>
    <row r="6" spans="2:9" x14ac:dyDescent="0.55000000000000004">
      <c r="B6" s="3">
        <v>43855</v>
      </c>
      <c r="C6" s="11">
        <v>0</v>
      </c>
      <c r="F6" t="e">
        <f t="shared" si="0"/>
        <v>#NUM!</v>
      </c>
    </row>
    <row r="7" spans="2:9" x14ac:dyDescent="0.55000000000000004">
      <c r="B7" s="3">
        <v>43856</v>
      </c>
      <c r="C7" s="11">
        <v>0</v>
      </c>
      <c r="F7" t="e">
        <f t="shared" si="0"/>
        <v>#NUM!</v>
      </c>
    </row>
    <row r="8" spans="2:9" x14ac:dyDescent="0.55000000000000004">
      <c r="B8" s="3">
        <v>43857</v>
      </c>
      <c r="C8" s="11">
        <v>0</v>
      </c>
      <c r="F8" t="e">
        <f t="shared" si="0"/>
        <v>#NUM!</v>
      </c>
    </row>
    <row r="9" spans="2:9" x14ac:dyDescent="0.55000000000000004">
      <c r="B9" s="3">
        <v>43858</v>
      </c>
      <c r="C9" s="11">
        <v>0</v>
      </c>
      <c r="F9" t="e">
        <f t="shared" si="0"/>
        <v>#NUM!</v>
      </c>
    </row>
    <row r="10" spans="2:9" x14ac:dyDescent="0.55000000000000004">
      <c r="B10" s="3">
        <v>43859</v>
      </c>
      <c r="C10" s="11">
        <v>0</v>
      </c>
      <c r="F10" t="e">
        <f t="shared" si="0"/>
        <v>#NUM!</v>
      </c>
    </row>
    <row r="11" spans="2:9" x14ac:dyDescent="0.55000000000000004">
      <c r="B11" s="3">
        <v>43860</v>
      </c>
      <c r="C11" s="11">
        <v>0</v>
      </c>
      <c r="F11" t="e">
        <f t="shared" si="0"/>
        <v>#NUM!</v>
      </c>
    </row>
    <row r="12" spans="2:9" x14ac:dyDescent="0.55000000000000004">
      <c r="B12" s="3">
        <v>43861</v>
      </c>
      <c r="C12" s="11">
        <v>0</v>
      </c>
      <c r="F12" t="e">
        <f t="shared" si="0"/>
        <v>#NUM!</v>
      </c>
    </row>
    <row r="13" spans="2:9" x14ac:dyDescent="0.55000000000000004">
      <c r="B13" s="3">
        <v>43862</v>
      </c>
      <c r="C13" s="11">
        <v>1</v>
      </c>
      <c r="E13">
        <v>1</v>
      </c>
      <c r="F13">
        <f t="shared" si="0"/>
        <v>0</v>
      </c>
    </row>
    <row r="14" spans="2:9" x14ac:dyDescent="0.55000000000000004">
      <c r="B14" s="3">
        <v>43863</v>
      </c>
      <c r="C14" s="11">
        <v>1</v>
      </c>
      <c r="E14">
        <v>2</v>
      </c>
      <c r="F14">
        <f t="shared" si="0"/>
        <v>0</v>
      </c>
    </row>
    <row r="15" spans="2:9" x14ac:dyDescent="0.55000000000000004">
      <c r="B15" s="3">
        <v>43864</v>
      </c>
      <c r="C15" s="11">
        <v>1</v>
      </c>
      <c r="E15">
        <v>3</v>
      </c>
      <c r="F15">
        <f t="shared" si="0"/>
        <v>0</v>
      </c>
    </row>
    <row r="16" spans="2:9" x14ac:dyDescent="0.55000000000000004">
      <c r="B16" s="3">
        <v>43865</v>
      </c>
      <c r="C16" s="11">
        <v>1</v>
      </c>
      <c r="E16">
        <v>4</v>
      </c>
      <c r="F16">
        <f t="shared" si="0"/>
        <v>0</v>
      </c>
    </row>
    <row r="17" spans="2:6" x14ac:dyDescent="0.55000000000000004">
      <c r="B17" s="3">
        <v>43866</v>
      </c>
      <c r="C17" s="11">
        <v>1</v>
      </c>
      <c r="E17">
        <v>5</v>
      </c>
      <c r="F17">
        <f t="shared" si="0"/>
        <v>0</v>
      </c>
    </row>
    <row r="18" spans="2:6" x14ac:dyDescent="0.55000000000000004">
      <c r="B18" s="3">
        <v>43867</v>
      </c>
      <c r="C18" s="11">
        <v>1</v>
      </c>
      <c r="E18">
        <v>6</v>
      </c>
      <c r="F18">
        <f t="shared" si="0"/>
        <v>0</v>
      </c>
    </row>
    <row r="19" spans="2:6" x14ac:dyDescent="0.55000000000000004">
      <c r="B19" s="3">
        <v>43868</v>
      </c>
      <c r="C19" s="11">
        <v>1</v>
      </c>
      <c r="E19">
        <v>7</v>
      </c>
      <c r="F19">
        <f t="shared" si="0"/>
        <v>0</v>
      </c>
    </row>
    <row r="20" spans="2:6" x14ac:dyDescent="0.55000000000000004">
      <c r="B20" s="3">
        <v>43869</v>
      </c>
      <c r="C20" s="11">
        <v>1</v>
      </c>
      <c r="E20">
        <v>8</v>
      </c>
      <c r="F20">
        <f t="shared" si="0"/>
        <v>0</v>
      </c>
    </row>
    <row r="21" spans="2:6" x14ac:dyDescent="0.55000000000000004">
      <c r="B21" s="3">
        <v>43870</v>
      </c>
      <c r="C21" s="11">
        <v>2</v>
      </c>
      <c r="E21">
        <v>9</v>
      </c>
      <c r="F21">
        <f t="shared" si="0"/>
        <v>0.69314718055994529</v>
      </c>
    </row>
    <row r="22" spans="2:6" x14ac:dyDescent="0.55000000000000004">
      <c r="B22" s="3">
        <v>43871</v>
      </c>
      <c r="C22" s="11">
        <v>2</v>
      </c>
      <c r="E22">
        <v>10</v>
      </c>
      <c r="F22">
        <f t="shared" si="0"/>
        <v>0.69314718055994529</v>
      </c>
    </row>
    <row r="23" spans="2:6" x14ac:dyDescent="0.55000000000000004">
      <c r="B23" s="3">
        <v>43872</v>
      </c>
      <c r="C23" s="11">
        <v>2</v>
      </c>
      <c r="E23">
        <v>11</v>
      </c>
      <c r="F23">
        <f t="shared" si="0"/>
        <v>0.69314718055994529</v>
      </c>
    </row>
    <row r="24" spans="2:6" x14ac:dyDescent="0.55000000000000004">
      <c r="B24" s="3">
        <v>43873</v>
      </c>
      <c r="C24" s="11">
        <v>2</v>
      </c>
      <c r="E24">
        <v>12</v>
      </c>
      <c r="F24">
        <f t="shared" si="0"/>
        <v>0.69314718055994529</v>
      </c>
    </row>
    <row r="25" spans="2:6" x14ac:dyDescent="0.55000000000000004">
      <c r="B25" s="3">
        <v>43874</v>
      </c>
      <c r="C25" s="11">
        <v>2</v>
      </c>
      <c r="E25">
        <v>13</v>
      </c>
      <c r="F25">
        <f t="shared" si="0"/>
        <v>0.69314718055994529</v>
      </c>
    </row>
    <row r="26" spans="2:6" x14ac:dyDescent="0.55000000000000004">
      <c r="B26" s="3">
        <v>43875</v>
      </c>
      <c r="C26" s="11">
        <v>2</v>
      </c>
      <c r="E26">
        <v>14</v>
      </c>
      <c r="F26">
        <f t="shared" si="0"/>
        <v>0.69314718055994529</v>
      </c>
    </row>
    <row r="27" spans="2:6" x14ac:dyDescent="0.55000000000000004">
      <c r="B27" s="3">
        <v>43876</v>
      </c>
      <c r="C27" s="11">
        <v>2</v>
      </c>
      <c r="E27">
        <v>15</v>
      </c>
      <c r="F27">
        <f t="shared" si="0"/>
        <v>0.69314718055994529</v>
      </c>
    </row>
    <row r="28" spans="2:6" x14ac:dyDescent="0.55000000000000004">
      <c r="B28" s="3">
        <v>43877</v>
      </c>
      <c r="C28" s="11">
        <v>2</v>
      </c>
      <c r="E28">
        <v>16</v>
      </c>
      <c r="F28">
        <f t="shared" si="0"/>
        <v>0.69314718055994529</v>
      </c>
    </row>
    <row r="29" spans="2:6" x14ac:dyDescent="0.55000000000000004">
      <c r="B29" s="3">
        <v>43878</v>
      </c>
      <c r="C29" s="11">
        <v>2</v>
      </c>
      <c r="E29">
        <v>17</v>
      </c>
      <c r="F29">
        <f t="shared" si="0"/>
        <v>0.69314718055994529</v>
      </c>
    </row>
    <row r="30" spans="2:6" x14ac:dyDescent="0.55000000000000004">
      <c r="B30" s="3">
        <v>43879</v>
      </c>
      <c r="C30" s="11">
        <v>2</v>
      </c>
      <c r="E30">
        <v>18</v>
      </c>
      <c r="F30">
        <f t="shared" si="0"/>
        <v>0.69314718055994529</v>
      </c>
    </row>
    <row r="31" spans="2:6" x14ac:dyDescent="0.55000000000000004">
      <c r="B31" s="3">
        <v>43880</v>
      </c>
      <c r="C31" s="11">
        <v>2</v>
      </c>
      <c r="E31">
        <v>19</v>
      </c>
      <c r="F31">
        <f t="shared" si="0"/>
        <v>0.69314718055994529</v>
      </c>
    </row>
    <row r="32" spans="2:6" x14ac:dyDescent="0.55000000000000004">
      <c r="B32" s="3">
        <v>43881</v>
      </c>
      <c r="C32" s="11">
        <v>2</v>
      </c>
      <c r="E32">
        <v>20</v>
      </c>
      <c r="F32">
        <f t="shared" si="0"/>
        <v>0.69314718055994529</v>
      </c>
    </row>
    <row r="33" spans="2:6" x14ac:dyDescent="0.55000000000000004">
      <c r="B33" s="3">
        <v>43882</v>
      </c>
      <c r="C33" s="11">
        <v>2</v>
      </c>
      <c r="E33">
        <v>21</v>
      </c>
      <c r="F33">
        <f t="shared" si="0"/>
        <v>0.69314718055994529</v>
      </c>
    </row>
    <row r="34" spans="2:6" x14ac:dyDescent="0.55000000000000004">
      <c r="B34" s="3">
        <v>43883</v>
      </c>
      <c r="C34" s="11">
        <v>2</v>
      </c>
      <c r="E34">
        <v>22</v>
      </c>
      <c r="F34">
        <f t="shared" si="0"/>
        <v>0.69314718055994529</v>
      </c>
    </row>
    <row r="35" spans="2:6" x14ac:dyDescent="0.55000000000000004">
      <c r="B35" s="3">
        <v>43884</v>
      </c>
      <c r="C35" s="11">
        <v>2</v>
      </c>
      <c r="E35">
        <v>23</v>
      </c>
      <c r="F35">
        <f t="shared" si="0"/>
        <v>0.69314718055994529</v>
      </c>
    </row>
    <row r="36" spans="2:6" x14ac:dyDescent="0.55000000000000004">
      <c r="B36" s="3">
        <v>43885</v>
      </c>
      <c r="C36" s="11">
        <v>2</v>
      </c>
      <c r="E36">
        <v>24</v>
      </c>
      <c r="F36">
        <f t="shared" si="0"/>
        <v>0.69314718055994529</v>
      </c>
    </row>
    <row r="37" spans="2:6" x14ac:dyDescent="0.55000000000000004">
      <c r="B37" s="3">
        <v>43886</v>
      </c>
      <c r="C37" s="11">
        <v>6</v>
      </c>
      <c r="E37">
        <v>25</v>
      </c>
      <c r="F37">
        <f t="shared" si="0"/>
        <v>1.791759469228055</v>
      </c>
    </row>
    <row r="38" spans="2:6" x14ac:dyDescent="0.55000000000000004">
      <c r="B38" s="3">
        <v>43887</v>
      </c>
      <c r="C38" s="11">
        <v>13</v>
      </c>
      <c r="E38">
        <v>26</v>
      </c>
      <c r="F38">
        <f t="shared" si="0"/>
        <v>2.5649493574615367</v>
      </c>
    </row>
    <row r="39" spans="2:6" x14ac:dyDescent="0.55000000000000004">
      <c r="B39" s="3">
        <v>43888</v>
      </c>
      <c r="C39" s="11">
        <v>15</v>
      </c>
      <c r="E39">
        <v>27</v>
      </c>
      <c r="F39">
        <f t="shared" si="0"/>
        <v>2.7080502011022101</v>
      </c>
    </row>
    <row r="40" spans="2:6" x14ac:dyDescent="0.55000000000000004">
      <c r="B40" s="3">
        <v>43889</v>
      </c>
      <c r="C40" s="11">
        <v>32</v>
      </c>
      <c r="E40">
        <v>28</v>
      </c>
      <c r="F40">
        <f t="shared" si="0"/>
        <v>3.4657359027997265</v>
      </c>
    </row>
    <row r="41" spans="2:6" x14ac:dyDescent="0.55000000000000004">
      <c r="B41" s="3">
        <v>43890</v>
      </c>
      <c r="C41" s="11">
        <v>45</v>
      </c>
      <c r="E41">
        <v>29</v>
      </c>
      <c r="F41">
        <f t="shared" si="0"/>
        <v>3.8066624897703196</v>
      </c>
    </row>
    <row r="42" spans="2:6" x14ac:dyDescent="0.55000000000000004">
      <c r="B42" s="3">
        <v>43891</v>
      </c>
      <c r="C42" s="11">
        <v>84</v>
      </c>
      <c r="E42">
        <v>30</v>
      </c>
      <c r="F42">
        <f t="shared" si="0"/>
        <v>4.4308167988433134</v>
      </c>
    </row>
    <row r="43" spans="2:6" x14ac:dyDescent="0.55000000000000004">
      <c r="B43" s="3">
        <v>43892</v>
      </c>
      <c r="C43" s="11">
        <v>120</v>
      </c>
      <c r="E43">
        <v>31</v>
      </c>
      <c r="F43">
        <f t="shared" si="0"/>
        <v>4.7874917427820458</v>
      </c>
    </row>
    <row r="44" spans="2:6" x14ac:dyDescent="0.55000000000000004">
      <c r="B44" s="3">
        <v>43893</v>
      </c>
      <c r="C44" s="11">
        <v>165</v>
      </c>
      <c r="E44">
        <v>32</v>
      </c>
      <c r="F44">
        <f t="shared" si="0"/>
        <v>5.1059454739005803</v>
      </c>
    </row>
    <row r="45" spans="2:6" x14ac:dyDescent="0.55000000000000004">
      <c r="B45" s="3">
        <v>43894</v>
      </c>
      <c r="C45" s="11">
        <v>222</v>
      </c>
      <c r="E45">
        <v>33</v>
      </c>
      <c r="F45">
        <f t="shared" si="0"/>
        <v>5.4026773818722793</v>
      </c>
    </row>
    <row r="46" spans="2:6" x14ac:dyDescent="0.55000000000000004">
      <c r="B46" s="3">
        <v>43895</v>
      </c>
      <c r="C46" s="11">
        <v>259</v>
      </c>
      <c r="E46">
        <v>34</v>
      </c>
      <c r="F46">
        <f t="shared" si="0"/>
        <v>5.5568280616995374</v>
      </c>
    </row>
    <row r="47" spans="2:6" x14ac:dyDescent="0.55000000000000004">
      <c r="B47" s="3">
        <v>43896</v>
      </c>
      <c r="C47" s="11">
        <v>400</v>
      </c>
      <c r="E47">
        <v>35</v>
      </c>
      <c r="F47">
        <f t="shared" si="0"/>
        <v>5.9914645471079817</v>
      </c>
    </row>
    <row r="48" spans="2:6" x14ac:dyDescent="0.55000000000000004">
      <c r="B48" s="3">
        <v>43897</v>
      </c>
      <c r="C48" s="11">
        <v>500</v>
      </c>
      <c r="E48">
        <v>36</v>
      </c>
      <c r="F48">
        <f t="shared" si="0"/>
        <v>6.2146080984221914</v>
      </c>
    </row>
    <row r="49" spans="2:6" x14ac:dyDescent="0.55000000000000004">
      <c r="B49" s="3">
        <v>43898</v>
      </c>
      <c r="C49" s="11">
        <v>673</v>
      </c>
      <c r="E49">
        <v>37</v>
      </c>
      <c r="F49">
        <f t="shared" si="0"/>
        <v>6.5117453296447279</v>
      </c>
    </row>
    <row r="50" spans="2:6" x14ac:dyDescent="0.55000000000000004">
      <c r="B50" s="3">
        <v>43899</v>
      </c>
      <c r="C50" s="11">
        <v>1073</v>
      </c>
      <c r="E50">
        <v>38</v>
      </c>
      <c r="F50">
        <f t="shared" si="0"/>
        <v>6.9782137426306985</v>
      </c>
    </row>
    <row r="51" spans="2:6" x14ac:dyDescent="0.55000000000000004">
      <c r="B51" s="3">
        <v>43900</v>
      </c>
      <c r="C51" s="11">
        <v>1695</v>
      </c>
      <c r="E51">
        <v>39</v>
      </c>
      <c r="F51">
        <f t="shared" si="0"/>
        <v>7.4354380198145504</v>
      </c>
    </row>
    <row r="52" spans="2:6" x14ac:dyDescent="0.55000000000000004">
      <c r="B52" s="3">
        <v>43901</v>
      </c>
      <c r="C52" s="11">
        <v>2277</v>
      </c>
      <c r="E52">
        <v>40</v>
      </c>
      <c r="F52">
        <f t="shared" si="0"/>
        <v>7.7306140660637395</v>
      </c>
    </row>
    <row r="53" spans="2:6" x14ac:dyDescent="0.55000000000000004">
      <c r="B53" s="3">
        <v>43902</v>
      </c>
      <c r="C53" s="11">
        <v>2277</v>
      </c>
      <c r="E53">
        <v>41</v>
      </c>
      <c r="F53">
        <f t="shared" si="0"/>
        <v>7.7306140660637395</v>
      </c>
    </row>
    <row r="54" spans="2:6" x14ac:dyDescent="0.55000000000000004">
      <c r="B54" s="3">
        <v>43903</v>
      </c>
      <c r="C54" s="11">
        <v>5232</v>
      </c>
      <c r="E54">
        <v>42</v>
      </c>
      <c r="F54">
        <f t="shared" si="0"/>
        <v>8.5625488931370342</v>
      </c>
    </row>
    <row r="55" spans="2:6" x14ac:dyDescent="0.55000000000000004">
      <c r="B55" s="3">
        <v>43904</v>
      </c>
      <c r="C55" s="11">
        <v>6391</v>
      </c>
      <c r="E55">
        <v>43</v>
      </c>
      <c r="F55">
        <f t="shared" si="0"/>
        <v>8.7626460296502824</v>
      </c>
    </row>
    <row r="56" spans="2:6" x14ac:dyDescent="0.55000000000000004">
      <c r="B56" s="3">
        <v>43905</v>
      </c>
      <c r="C56" s="11">
        <v>7798</v>
      </c>
      <c r="E56">
        <v>44</v>
      </c>
      <c r="F56">
        <f t="shared" si="0"/>
        <v>8.9616225695425431</v>
      </c>
    </row>
    <row r="57" spans="2:6" x14ac:dyDescent="0.55000000000000004">
      <c r="B57" s="3">
        <v>43906</v>
      </c>
      <c r="C57" s="11">
        <v>9942</v>
      </c>
      <c r="E57">
        <v>45</v>
      </c>
      <c r="F57">
        <f t="shared" si="0"/>
        <v>9.2045234866546171</v>
      </c>
    </row>
    <row r="58" spans="2:6" x14ac:dyDescent="0.55000000000000004">
      <c r="B58" s="3">
        <v>43907</v>
      </c>
      <c r="C58" s="11">
        <v>11748</v>
      </c>
      <c r="E58">
        <v>46</v>
      </c>
      <c r="F58">
        <f t="shared" si="0"/>
        <v>9.3714382923185102</v>
      </c>
    </row>
    <row r="59" spans="2:6" x14ac:dyDescent="0.55000000000000004">
      <c r="B59" s="3">
        <v>43908</v>
      </c>
      <c r="C59" s="11">
        <v>13910</v>
      </c>
      <c r="E59">
        <v>47</v>
      </c>
      <c r="F59">
        <f t="shared" si="0"/>
        <v>9.540363284917488</v>
      </c>
    </row>
    <row r="60" spans="2:6" x14ac:dyDescent="0.55000000000000004">
      <c r="B60" s="3">
        <v>43909</v>
      </c>
      <c r="C60" s="11">
        <v>17963</v>
      </c>
      <c r="E60">
        <v>48</v>
      </c>
      <c r="F60">
        <f t="shared" si="0"/>
        <v>9.7960693657688349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6CA4-2E52-4684-B985-C4DA18100A1E}">
  <dimension ref="B2:I60"/>
  <sheetViews>
    <sheetView workbookViewId="0">
      <selection activeCell="H4" sqref="H4"/>
    </sheetView>
  </sheetViews>
  <sheetFormatPr defaultRowHeight="14.4" x14ac:dyDescent="0.55000000000000004"/>
  <sheetData>
    <row r="2" spans="2:9" x14ac:dyDescent="0.55000000000000004">
      <c r="C2" s="7" t="s">
        <v>41</v>
      </c>
    </row>
    <row r="3" spans="2:9" x14ac:dyDescent="0.55000000000000004">
      <c r="B3" s="3">
        <v>43852</v>
      </c>
      <c r="C3" s="11">
        <v>0</v>
      </c>
      <c r="F3" t="e">
        <f>LN(C3)</f>
        <v>#NUM!</v>
      </c>
      <c r="H3" t="s">
        <v>50</v>
      </c>
      <c r="I3">
        <f>LN(2)/0.1528</f>
        <v>4.5363035376959768</v>
      </c>
    </row>
    <row r="4" spans="2:9" x14ac:dyDescent="0.55000000000000004">
      <c r="B4" s="3">
        <v>43853</v>
      </c>
      <c r="C4" s="11">
        <v>0</v>
      </c>
      <c r="F4" t="e">
        <f t="shared" ref="F4:F60" si="0">LN(C4)</f>
        <v>#NUM!</v>
      </c>
    </row>
    <row r="5" spans="2:9" x14ac:dyDescent="0.55000000000000004">
      <c r="B5" s="3">
        <v>43854</v>
      </c>
      <c r="C5" s="11">
        <v>0</v>
      </c>
      <c r="F5" t="e">
        <f t="shared" si="0"/>
        <v>#NUM!</v>
      </c>
    </row>
    <row r="6" spans="2:9" x14ac:dyDescent="0.55000000000000004">
      <c r="B6" s="3">
        <v>43855</v>
      </c>
      <c r="C6" s="11">
        <v>0</v>
      </c>
      <c r="F6" t="e">
        <f t="shared" si="0"/>
        <v>#NUM!</v>
      </c>
    </row>
    <row r="7" spans="2:9" x14ac:dyDescent="0.55000000000000004">
      <c r="B7" s="3">
        <v>43856</v>
      </c>
      <c r="C7" s="11">
        <v>0</v>
      </c>
      <c r="F7" t="e">
        <f t="shared" si="0"/>
        <v>#NUM!</v>
      </c>
    </row>
    <row r="8" spans="2:9" x14ac:dyDescent="0.55000000000000004">
      <c r="B8" s="3">
        <v>43857</v>
      </c>
      <c r="C8" s="11">
        <v>1</v>
      </c>
      <c r="E8">
        <v>1</v>
      </c>
      <c r="F8">
        <f t="shared" si="0"/>
        <v>0</v>
      </c>
    </row>
    <row r="9" spans="2:9" x14ac:dyDescent="0.55000000000000004">
      <c r="B9" s="3">
        <v>43858</v>
      </c>
      <c r="C9" s="11">
        <v>4</v>
      </c>
      <c r="E9">
        <v>2</v>
      </c>
      <c r="F9">
        <f t="shared" si="0"/>
        <v>1.3862943611198906</v>
      </c>
    </row>
    <row r="10" spans="2:9" x14ac:dyDescent="0.55000000000000004">
      <c r="B10" s="3">
        <v>43859</v>
      </c>
      <c r="C10" s="11">
        <v>4</v>
      </c>
      <c r="E10">
        <v>3</v>
      </c>
      <c r="F10">
        <f t="shared" si="0"/>
        <v>1.3862943611198906</v>
      </c>
    </row>
    <row r="11" spans="2:9" x14ac:dyDescent="0.55000000000000004">
      <c r="B11" s="3">
        <v>43860</v>
      </c>
      <c r="C11" s="11">
        <v>4</v>
      </c>
      <c r="E11">
        <v>4</v>
      </c>
      <c r="F11">
        <f t="shared" si="0"/>
        <v>1.3862943611198906</v>
      </c>
    </row>
    <row r="12" spans="2:9" x14ac:dyDescent="0.55000000000000004">
      <c r="B12" s="3">
        <v>43861</v>
      </c>
      <c r="C12" s="11">
        <v>5</v>
      </c>
      <c r="E12">
        <v>5</v>
      </c>
      <c r="F12">
        <f t="shared" si="0"/>
        <v>1.6094379124341003</v>
      </c>
    </row>
    <row r="13" spans="2:9" x14ac:dyDescent="0.55000000000000004">
      <c r="B13" s="3">
        <v>43862</v>
      </c>
      <c r="C13" s="11">
        <v>8</v>
      </c>
      <c r="E13">
        <v>6</v>
      </c>
      <c r="F13">
        <f t="shared" si="0"/>
        <v>2.0794415416798357</v>
      </c>
    </row>
    <row r="14" spans="2:9" x14ac:dyDescent="0.55000000000000004">
      <c r="B14" s="3">
        <v>43863</v>
      </c>
      <c r="C14" s="11">
        <v>10</v>
      </c>
      <c r="E14">
        <v>7</v>
      </c>
      <c r="F14">
        <f t="shared" si="0"/>
        <v>2.3025850929940459</v>
      </c>
    </row>
    <row r="15" spans="2:9" x14ac:dyDescent="0.55000000000000004">
      <c r="B15" s="3">
        <v>43864</v>
      </c>
      <c r="C15" s="11">
        <v>12</v>
      </c>
      <c r="E15">
        <v>8</v>
      </c>
      <c r="F15">
        <f t="shared" si="0"/>
        <v>2.4849066497880004</v>
      </c>
    </row>
    <row r="16" spans="2:9" x14ac:dyDescent="0.55000000000000004">
      <c r="B16" s="3">
        <v>43865</v>
      </c>
      <c r="C16" s="11">
        <v>12</v>
      </c>
      <c r="E16">
        <v>9</v>
      </c>
      <c r="F16">
        <f t="shared" si="0"/>
        <v>2.4849066497880004</v>
      </c>
    </row>
    <row r="17" spans="2:6" x14ac:dyDescent="0.55000000000000004">
      <c r="B17" s="3">
        <v>43866</v>
      </c>
      <c r="C17" s="11">
        <v>12</v>
      </c>
      <c r="E17">
        <v>10</v>
      </c>
      <c r="F17">
        <f t="shared" si="0"/>
        <v>2.4849066497880004</v>
      </c>
    </row>
    <row r="18" spans="2:6" x14ac:dyDescent="0.55000000000000004">
      <c r="B18" s="3">
        <v>43867</v>
      </c>
      <c r="C18" s="11">
        <v>12</v>
      </c>
      <c r="E18">
        <v>11</v>
      </c>
      <c r="F18">
        <f t="shared" si="0"/>
        <v>2.4849066497880004</v>
      </c>
    </row>
    <row r="19" spans="2:6" x14ac:dyDescent="0.55000000000000004">
      <c r="B19" s="3">
        <v>43868</v>
      </c>
      <c r="C19" s="11">
        <v>13</v>
      </c>
      <c r="E19">
        <v>12</v>
      </c>
      <c r="F19">
        <f t="shared" si="0"/>
        <v>2.5649493574615367</v>
      </c>
    </row>
    <row r="20" spans="2:6" x14ac:dyDescent="0.55000000000000004">
      <c r="B20" s="3">
        <v>43869</v>
      </c>
      <c r="C20" s="11">
        <v>13</v>
      </c>
      <c r="E20">
        <v>13</v>
      </c>
      <c r="F20">
        <f t="shared" si="0"/>
        <v>2.5649493574615367</v>
      </c>
    </row>
    <row r="21" spans="2:6" x14ac:dyDescent="0.55000000000000004">
      <c r="B21" s="3">
        <v>43870</v>
      </c>
      <c r="C21" s="11">
        <v>14</v>
      </c>
      <c r="E21">
        <v>14</v>
      </c>
      <c r="F21">
        <f t="shared" si="0"/>
        <v>2.6390573296152584</v>
      </c>
    </row>
    <row r="22" spans="2:6" x14ac:dyDescent="0.55000000000000004">
      <c r="B22" s="3">
        <v>43871</v>
      </c>
      <c r="C22" s="11">
        <v>14</v>
      </c>
      <c r="E22">
        <v>15</v>
      </c>
      <c r="F22">
        <f t="shared" si="0"/>
        <v>2.6390573296152584</v>
      </c>
    </row>
    <row r="23" spans="2:6" x14ac:dyDescent="0.55000000000000004">
      <c r="B23" s="3">
        <v>43872</v>
      </c>
      <c r="C23" s="11">
        <v>16</v>
      </c>
      <c r="E23">
        <v>16</v>
      </c>
      <c r="F23">
        <f t="shared" si="0"/>
        <v>2.7725887222397811</v>
      </c>
    </row>
    <row r="24" spans="2:6" x14ac:dyDescent="0.55000000000000004">
      <c r="B24" s="3">
        <v>43873</v>
      </c>
      <c r="C24" s="11">
        <v>16</v>
      </c>
      <c r="E24">
        <v>17</v>
      </c>
      <c r="F24">
        <f t="shared" si="0"/>
        <v>2.7725887222397811</v>
      </c>
    </row>
    <row r="25" spans="2:6" x14ac:dyDescent="0.55000000000000004">
      <c r="B25" s="3">
        <v>43874</v>
      </c>
      <c r="C25" s="11">
        <v>16</v>
      </c>
      <c r="E25">
        <v>18</v>
      </c>
      <c r="F25">
        <f t="shared" si="0"/>
        <v>2.7725887222397811</v>
      </c>
    </row>
    <row r="26" spans="2:6" x14ac:dyDescent="0.55000000000000004">
      <c r="B26" s="3">
        <v>43875</v>
      </c>
      <c r="C26" s="11">
        <v>16</v>
      </c>
      <c r="E26">
        <v>19</v>
      </c>
      <c r="F26">
        <f t="shared" si="0"/>
        <v>2.7725887222397811</v>
      </c>
    </row>
    <row r="27" spans="2:6" x14ac:dyDescent="0.55000000000000004">
      <c r="B27" s="3">
        <v>43876</v>
      </c>
      <c r="C27" s="11">
        <v>16</v>
      </c>
      <c r="E27">
        <v>20</v>
      </c>
      <c r="F27">
        <f t="shared" si="0"/>
        <v>2.7725887222397811</v>
      </c>
    </row>
    <row r="28" spans="2:6" x14ac:dyDescent="0.55000000000000004">
      <c r="B28" s="3">
        <v>43877</v>
      </c>
      <c r="C28" s="11">
        <v>16</v>
      </c>
      <c r="E28">
        <v>21</v>
      </c>
      <c r="F28">
        <f t="shared" si="0"/>
        <v>2.7725887222397811</v>
      </c>
    </row>
    <row r="29" spans="2:6" x14ac:dyDescent="0.55000000000000004">
      <c r="B29" s="3">
        <v>43878</v>
      </c>
      <c r="C29" s="11">
        <v>16</v>
      </c>
      <c r="E29">
        <v>22</v>
      </c>
      <c r="F29">
        <f t="shared" si="0"/>
        <v>2.7725887222397811</v>
      </c>
    </row>
    <row r="30" spans="2:6" x14ac:dyDescent="0.55000000000000004">
      <c r="B30" s="3">
        <v>43879</v>
      </c>
      <c r="C30" s="11">
        <v>16</v>
      </c>
      <c r="E30">
        <v>23</v>
      </c>
      <c r="F30">
        <f t="shared" si="0"/>
        <v>2.7725887222397811</v>
      </c>
    </row>
    <row r="31" spans="2:6" x14ac:dyDescent="0.55000000000000004">
      <c r="B31" s="3">
        <v>43880</v>
      </c>
      <c r="C31" s="11">
        <v>16</v>
      </c>
      <c r="E31">
        <v>24</v>
      </c>
      <c r="F31">
        <f t="shared" si="0"/>
        <v>2.7725887222397811</v>
      </c>
    </row>
    <row r="32" spans="2:6" x14ac:dyDescent="0.55000000000000004">
      <c r="B32" s="3">
        <v>43881</v>
      </c>
      <c r="C32" s="11">
        <v>16</v>
      </c>
      <c r="E32">
        <v>25</v>
      </c>
      <c r="F32">
        <f t="shared" si="0"/>
        <v>2.7725887222397811</v>
      </c>
    </row>
    <row r="33" spans="2:6" x14ac:dyDescent="0.55000000000000004">
      <c r="B33" s="3">
        <v>43882</v>
      </c>
      <c r="C33" s="11">
        <v>16</v>
      </c>
      <c r="E33">
        <v>26</v>
      </c>
      <c r="F33">
        <f t="shared" si="0"/>
        <v>2.7725887222397811</v>
      </c>
    </row>
    <row r="34" spans="2:6" x14ac:dyDescent="0.55000000000000004">
      <c r="B34" s="3">
        <v>43883</v>
      </c>
      <c r="C34" s="11">
        <v>16</v>
      </c>
      <c r="E34">
        <v>27</v>
      </c>
      <c r="F34">
        <f t="shared" si="0"/>
        <v>2.7725887222397811</v>
      </c>
    </row>
    <row r="35" spans="2:6" x14ac:dyDescent="0.55000000000000004">
      <c r="B35" s="3">
        <v>43884</v>
      </c>
      <c r="C35" s="11">
        <v>16</v>
      </c>
      <c r="E35">
        <v>28</v>
      </c>
      <c r="F35">
        <f t="shared" si="0"/>
        <v>2.7725887222397811</v>
      </c>
    </row>
    <row r="36" spans="2:6" x14ac:dyDescent="0.55000000000000004">
      <c r="B36" s="3">
        <v>43885</v>
      </c>
      <c r="C36" s="11">
        <v>16</v>
      </c>
      <c r="E36">
        <v>29</v>
      </c>
      <c r="F36">
        <f t="shared" si="0"/>
        <v>2.7725887222397811</v>
      </c>
    </row>
    <row r="37" spans="2:6" x14ac:dyDescent="0.55000000000000004">
      <c r="B37" s="3">
        <v>43886</v>
      </c>
      <c r="C37" s="11">
        <v>17</v>
      </c>
      <c r="E37">
        <v>30</v>
      </c>
      <c r="F37">
        <f t="shared" si="0"/>
        <v>2.8332133440562162</v>
      </c>
    </row>
    <row r="38" spans="2:6" x14ac:dyDescent="0.55000000000000004">
      <c r="B38" s="3">
        <v>43887</v>
      </c>
      <c r="C38" s="11">
        <v>27</v>
      </c>
      <c r="E38">
        <v>31</v>
      </c>
      <c r="F38">
        <f t="shared" si="0"/>
        <v>3.2958368660043291</v>
      </c>
    </row>
    <row r="39" spans="2:6" x14ac:dyDescent="0.55000000000000004">
      <c r="B39" s="3">
        <v>43888</v>
      </c>
      <c r="C39" s="11">
        <v>46</v>
      </c>
      <c r="E39">
        <v>32</v>
      </c>
      <c r="F39">
        <f t="shared" si="0"/>
        <v>3.8286413964890951</v>
      </c>
    </row>
    <row r="40" spans="2:6" x14ac:dyDescent="0.55000000000000004">
      <c r="B40" s="3">
        <v>43889</v>
      </c>
      <c r="C40" s="11">
        <v>48</v>
      </c>
      <c r="E40">
        <v>33</v>
      </c>
      <c r="F40">
        <f t="shared" si="0"/>
        <v>3.8712010109078911</v>
      </c>
    </row>
    <row r="41" spans="2:6" x14ac:dyDescent="0.55000000000000004">
      <c r="B41" s="3">
        <v>43890</v>
      </c>
      <c r="C41" s="11">
        <v>79</v>
      </c>
      <c r="E41">
        <v>34</v>
      </c>
      <c r="F41">
        <f t="shared" si="0"/>
        <v>4.3694478524670215</v>
      </c>
    </row>
    <row r="42" spans="2:6" x14ac:dyDescent="0.55000000000000004">
      <c r="B42" s="3">
        <v>43891</v>
      </c>
      <c r="C42" s="11">
        <v>130</v>
      </c>
      <c r="E42">
        <v>35</v>
      </c>
      <c r="F42">
        <f t="shared" si="0"/>
        <v>4.8675344504555822</v>
      </c>
    </row>
    <row r="43" spans="2:6" x14ac:dyDescent="0.55000000000000004">
      <c r="B43" s="3">
        <v>43892</v>
      </c>
      <c r="C43" s="11">
        <v>159</v>
      </c>
      <c r="E43">
        <v>36</v>
      </c>
      <c r="F43">
        <f t="shared" si="0"/>
        <v>5.0689042022202315</v>
      </c>
    </row>
    <row r="44" spans="2:6" x14ac:dyDescent="0.55000000000000004">
      <c r="B44" s="3">
        <v>43893</v>
      </c>
      <c r="C44" s="11">
        <v>196</v>
      </c>
      <c r="E44">
        <v>37</v>
      </c>
      <c r="F44">
        <f t="shared" si="0"/>
        <v>5.2781146592305168</v>
      </c>
    </row>
    <row r="45" spans="2:6" x14ac:dyDescent="0.55000000000000004">
      <c r="B45" s="3">
        <v>43894</v>
      </c>
      <c r="C45" s="11">
        <v>262</v>
      </c>
      <c r="E45">
        <v>38</v>
      </c>
      <c r="F45">
        <f t="shared" si="0"/>
        <v>5.5683445037610966</v>
      </c>
    </row>
    <row r="46" spans="2:6" x14ac:dyDescent="0.55000000000000004">
      <c r="B46" s="3">
        <v>43895</v>
      </c>
      <c r="C46" s="11">
        <v>482</v>
      </c>
      <c r="E46">
        <v>39</v>
      </c>
      <c r="F46">
        <f t="shared" si="0"/>
        <v>6.1779441140506002</v>
      </c>
    </row>
    <row r="47" spans="2:6" x14ac:dyDescent="0.55000000000000004">
      <c r="B47" s="3">
        <v>43896</v>
      </c>
      <c r="C47" s="11">
        <v>670</v>
      </c>
      <c r="E47">
        <v>40</v>
      </c>
      <c r="F47">
        <f t="shared" si="0"/>
        <v>6.5072777123850116</v>
      </c>
    </row>
    <row r="48" spans="2:6" x14ac:dyDescent="0.55000000000000004">
      <c r="B48" s="3">
        <v>43897</v>
      </c>
      <c r="C48" s="11">
        <v>799</v>
      </c>
      <c r="E48">
        <v>41</v>
      </c>
      <c r="F48">
        <f t="shared" si="0"/>
        <v>6.6833609457662746</v>
      </c>
    </row>
    <row r="49" spans="2:6" x14ac:dyDescent="0.55000000000000004">
      <c r="B49" s="3">
        <v>43898</v>
      </c>
      <c r="C49" s="11">
        <v>1040</v>
      </c>
      <c r="E49">
        <v>42</v>
      </c>
      <c r="F49">
        <f t="shared" si="0"/>
        <v>6.9469759921354184</v>
      </c>
    </row>
    <row r="50" spans="2:6" x14ac:dyDescent="0.55000000000000004">
      <c r="B50" s="3">
        <v>43899</v>
      </c>
      <c r="C50" s="11">
        <v>1176</v>
      </c>
      <c r="E50">
        <v>43</v>
      </c>
      <c r="F50">
        <f t="shared" si="0"/>
        <v>7.0698741284585722</v>
      </c>
    </row>
    <row r="51" spans="2:6" x14ac:dyDescent="0.55000000000000004">
      <c r="B51" s="3">
        <v>43900</v>
      </c>
      <c r="C51" s="11">
        <v>1457</v>
      </c>
      <c r="E51">
        <v>44</v>
      </c>
      <c r="F51">
        <f t="shared" si="0"/>
        <v>7.2841348061952047</v>
      </c>
    </row>
    <row r="52" spans="2:6" x14ac:dyDescent="0.55000000000000004">
      <c r="B52" s="3">
        <v>43901</v>
      </c>
      <c r="C52" s="11">
        <v>1908</v>
      </c>
      <c r="E52">
        <v>45</v>
      </c>
      <c r="F52">
        <f t="shared" si="0"/>
        <v>7.5538108520082314</v>
      </c>
    </row>
    <row r="53" spans="2:6" x14ac:dyDescent="0.55000000000000004">
      <c r="B53" s="3">
        <v>43902</v>
      </c>
      <c r="C53" s="11">
        <v>2078</v>
      </c>
      <c r="E53">
        <v>46</v>
      </c>
      <c r="F53">
        <f t="shared" si="0"/>
        <v>7.6391611716591727</v>
      </c>
    </row>
    <row r="54" spans="2:6" x14ac:dyDescent="0.55000000000000004">
      <c r="B54" s="3">
        <v>43903</v>
      </c>
      <c r="C54" s="11">
        <v>3675</v>
      </c>
      <c r="E54">
        <v>47</v>
      </c>
      <c r="F54">
        <f t="shared" si="0"/>
        <v>8.209308411646937</v>
      </c>
    </row>
    <row r="55" spans="2:6" x14ac:dyDescent="0.55000000000000004">
      <c r="B55" s="3">
        <v>43904</v>
      </c>
      <c r="C55" s="11">
        <v>4585</v>
      </c>
      <c r="E55">
        <v>48</v>
      </c>
      <c r="F55">
        <f t="shared" si="0"/>
        <v>8.430545384690566</v>
      </c>
    </row>
    <row r="56" spans="2:6" x14ac:dyDescent="0.55000000000000004">
      <c r="B56" s="3">
        <v>43905</v>
      </c>
      <c r="C56" s="11">
        <v>5795</v>
      </c>
      <c r="E56">
        <v>49</v>
      </c>
      <c r="F56">
        <f t="shared" si="0"/>
        <v>8.6647507557738521</v>
      </c>
    </row>
    <row r="57" spans="2:6" x14ac:dyDescent="0.55000000000000004">
      <c r="B57" s="3">
        <v>43906</v>
      </c>
      <c r="C57" s="11">
        <v>7272</v>
      </c>
      <c r="E57">
        <v>50</v>
      </c>
      <c r="F57">
        <f t="shared" si="0"/>
        <v>8.891786635857315</v>
      </c>
    </row>
    <row r="58" spans="2:6" x14ac:dyDescent="0.55000000000000004">
      <c r="B58" s="3">
        <v>43907</v>
      </c>
      <c r="C58" s="11">
        <v>9257</v>
      </c>
      <c r="E58">
        <v>51</v>
      </c>
      <c r="F58">
        <f t="shared" si="0"/>
        <v>9.1331353010672114</v>
      </c>
    </row>
    <row r="59" spans="2:6" x14ac:dyDescent="0.55000000000000004">
      <c r="B59" s="3">
        <v>43908</v>
      </c>
      <c r="C59" s="11">
        <v>12327</v>
      </c>
      <c r="E59">
        <v>52</v>
      </c>
      <c r="F59">
        <f t="shared" si="0"/>
        <v>9.4195472575515193</v>
      </c>
    </row>
    <row r="60" spans="2:6" x14ac:dyDescent="0.55000000000000004">
      <c r="B60" s="3">
        <v>43909</v>
      </c>
      <c r="C60" s="11">
        <v>15320</v>
      </c>
      <c r="E60">
        <v>53</v>
      </c>
      <c r="F60">
        <f t="shared" si="0"/>
        <v>9.6369144432945824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A96C-935B-427F-B417-D853AE56E60B}">
  <dimension ref="B2:N60"/>
  <sheetViews>
    <sheetView workbookViewId="0">
      <selection activeCell="N4" sqref="N4"/>
    </sheetView>
  </sheetViews>
  <sheetFormatPr defaultRowHeight="14.4" x14ac:dyDescent="0.55000000000000004"/>
  <cols>
    <col min="6" max="6" width="12" bestFit="1" customWidth="1"/>
    <col min="14" max="14" width="12" bestFit="1" customWidth="1"/>
  </cols>
  <sheetData>
    <row r="2" spans="2:14" x14ac:dyDescent="0.55000000000000004">
      <c r="C2" s="7" t="s">
        <v>25</v>
      </c>
    </row>
    <row r="3" spans="2:14" x14ac:dyDescent="0.55000000000000004">
      <c r="B3" s="3">
        <v>43852</v>
      </c>
      <c r="C3" s="11">
        <v>548</v>
      </c>
      <c r="D3">
        <f>LN(C3)</f>
        <v>6.3062752869480159</v>
      </c>
      <c r="F3" t="s">
        <v>56</v>
      </c>
      <c r="N3" t="s">
        <v>56</v>
      </c>
    </row>
    <row r="4" spans="2:14" x14ac:dyDescent="0.55000000000000004">
      <c r="B4" s="3">
        <v>43853</v>
      </c>
      <c r="C4" s="11">
        <v>643</v>
      </c>
      <c r="D4">
        <f t="shared" ref="D4:D60" si="0">LN(C4)</f>
        <v>6.4661447242376191</v>
      </c>
      <c r="F4">
        <f>LN(2)/0.0646</f>
        <v>10.729832516407821</v>
      </c>
      <c r="N4">
        <f>LN(2)/0.1228</f>
        <v>5.6445210143318016</v>
      </c>
    </row>
    <row r="5" spans="2:14" x14ac:dyDescent="0.55000000000000004">
      <c r="B5" s="3">
        <v>43854</v>
      </c>
      <c r="C5" s="11">
        <v>920</v>
      </c>
      <c r="D5">
        <f t="shared" si="0"/>
        <v>6.8243736700430864</v>
      </c>
    </row>
    <row r="6" spans="2:14" x14ac:dyDescent="0.55000000000000004">
      <c r="B6" s="3">
        <v>43855</v>
      </c>
      <c r="C6" s="11">
        <v>1406</v>
      </c>
      <c r="D6">
        <f t="shared" si="0"/>
        <v>7.2485040723706105</v>
      </c>
    </row>
    <row r="7" spans="2:14" x14ac:dyDescent="0.55000000000000004">
      <c r="B7" s="3">
        <v>43856</v>
      </c>
      <c r="C7" s="11">
        <v>2075</v>
      </c>
      <c r="D7">
        <f t="shared" si="0"/>
        <v>7.6377164326647984</v>
      </c>
    </row>
    <row r="8" spans="2:14" x14ac:dyDescent="0.55000000000000004">
      <c r="B8" s="3">
        <v>43857</v>
      </c>
      <c r="C8" s="11">
        <v>2877</v>
      </c>
      <c r="D8">
        <f t="shared" si="0"/>
        <v>7.9645033635515476</v>
      </c>
    </row>
    <row r="9" spans="2:14" x14ac:dyDescent="0.55000000000000004">
      <c r="B9" s="3">
        <v>43858</v>
      </c>
      <c r="C9" s="11">
        <v>5509</v>
      </c>
      <c r="D9">
        <f t="shared" si="0"/>
        <v>8.6141383974727166</v>
      </c>
    </row>
    <row r="10" spans="2:14" x14ac:dyDescent="0.55000000000000004">
      <c r="B10" s="3">
        <v>43859</v>
      </c>
      <c r="C10" s="11">
        <v>6087</v>
      </c>
      <c r="D10">
        <f t="shared" si="0"/>
        <v>8.7139106284939238</v>
      </c>
    </row>
    <row r="11" spans="2:14" x14ac:dyDescent="0.55000000000000004">
      <c r="B11" s="3">
        <v>43860</v>
      </c>
      <c r="C11" s="11">
        <v>8141</v>
      </c>
      <c r="D11">
        <f t="shared" si="0"/>
        <v>9.004668301573977</v>
      </c>
    </row>
    <row r="12" spans="2:14" x14ac:dyDescent="0.55000000000000004">
      <c r="B12" s="3">
        <v>43861</v>
      </c>
      <c r="C12" s="11">
        <v>9802</v>
      </c>
      <c r="D12">
        <f t="shared" si="0"/>
        <v>9.1903417254694926</v>
      </c>
    </row>
    <row r="13" spans="2:14" x14ac:dyDescent="0.55000000000000004">
      <c r="B13" s="3">
        <v>43862</v>
      </c>
      <c r="C13" s="11">
        <v>11891</v>
      </c>
      <c r="D13">
        <f t="shared" si="0"/>
        <v>9.3835370904375797</v>
      </c>
    </row>
    <row r="14" spans="2:14" x14ac:dyDescent="0.55000000000000004">
      <c r="B14" s="3">
        <v>43863</v>
      </c>
      <c r="C14" s="11">
        <v>16630</v>
      </c>
      <c r="D14">
        <f t="shared" si="0"/>
        <v>9.7189635721869738</v>
      </c>
    </row>
    <row r="15" spans="2:14" x14ac:dyDescent="0.55000000000000004">
      <c r="B15" s="3">
        <v>43864</v>
      </c>
      <c r="C15" s="11">
        <v>19716</v>
      </c>
      <c r="D15">
        <f t="shared" si="0"/>
        <v>9.8891857678252677</v>
      </c>
    </row>
    <row r="16" spans="2:14" x14ac:dyDescent="0.55000000000000004">
      <c r="B16" s="3">
        <v>43865</v>
      </c>
      <c r="C16" s="11">
        <v>23707</v>
      </c>
      <c r="D16">
        <f t="shared" si="0"/>
        <v>10.073525642163233</v>
      </c>
    </row>
    <row r="17" spans="2:4" x14ac:dyDescent="0.55000000000000004">
      <c r="B17" s="3">
        <v>43866</v>
      </c>
      <c r="C17" s="11">
        <v>27440</v>
      </c>
      <c r="D17">
        <f t="shared" si="0"/>
        <v>10.219757081839822</v>
      </c>
    </row>
    <row r="18" spans="2:4" x14ac:dyDescent="0.55000000000000004">
      <c r="B18" s="3">
        <v>43867</v>
      </c>
      <c r="C18" s="11">
        <v>30587</v>
      </c>
      <c r="D18">
        <f t="shared" si="0"/>
        <v>10.328330361070529</v>
      </c>
    </row>
    <row r="19" spans="2:4" x14ac:dyDescent="0.55000000000000004">
      <c r="B19" s="3">
        <v>43868</v>
      </c>
      <c r="C19" s="11">
        <v>34110</v>
      </c>
      <c r="D19">
        <f t="shared" si="0"/>
        <v>10.437345875412692</v>
      </c>
    </row>
    <row r="20" spans="2:4" x14ac:dyDescent="0.55000000000000004">
      <c r="B20" s="3">
        <v>43869</v>
      </c>
      <c r="C20" s="11">
        <v>36814</v>
      </c>
      <c r="D20">
        <f t="shared" si="0"/>
        <v>10.513633486592667</v>
      </c>
    </row>
    <row r="21" spans="2:4" x14ac:dyDescent="0.55000000000000004">
      <c r="B21" s="3">
        <v>43870</v>
      </c>
      <c r="C21" s="11">
        <v>39829</v>
      </c>
      <c r="D21">
        <f t="shared" si="0"/>
        <v>10.592350569157022</v>
      </c>
    </row>
    <row r="22" spans="2:4" x14ac:dyDescent="0.55000000000000004">
      <c r="B22" s="3">
        <v>43871</v>
      </c>
      <c r="C22" s="11">
        <v>42354</v>
      </c>
      <c r="D22">
        <f t="shared" si="0"/>
        <v>10.653818146623527</v>
      </c>
    </row>
    <row r="23" spans="2:4" x14ac:dyDescent="0.55000000000000004">
      <c r="B23" s="3">
        <v>43872</v>
      </c>
      <c r="C23" s="11">
        <v>44386</v>
      </c>
      <c r="D23">
        <f t="shared" si="0"/>
        <v>10.700679383382674</v>
      </c>
    </row>
    <row r="24" spans="2:4" x14ac:dyDescent="0.55000000000000004">
      <c r="B24" s="3">
        <v>43873</v>
      </c>
      <c r="C24" s="11">
        <v>44759</v>
      </c>
      <c r="D24">
        <f t="shared" si="0"/>
        <v>10.709047820800061</v>
      </c>
    </row>
    <row r="25" spans="2:4" x14ac:dyDescent="0.55000000000000004">
      <c r="B25" s="3">
        <v>43874</v>
      </c>
      <c r="C25" s="11">
        <v>59895</v>
      </c>
      <c r="D25">
        <f t="shared" si="0"/>
        <v>11.000348308165432</v>
      </c>
    </row>
    <row r="26" spans="2:4" x14ac:dyDescent="0.55000000000000004">
      <c r="B26" s="3">
        <v>43875</v>
      </c>
      <c r="C26" s="11">
        <v>66358</v>
      </c>
      <c r="D26">
        <f t="shared" si="0"/>
        <v>11.102819605212469</v>
      </c>
    </row>
    <row r="27" spans="2:4" x14ac:dyDescent="0.55000000000000004">
      <c r="B27" s="3">
        <v>43876</v>
      </c>
      <c r="C27" s="11">
        <v>68413</v>
      </c>
      <c r="D27">
        <f t="shared" si="0"/>
        <v>11.13331814403135</v>
      </c>
    </row>
    <row r="28" spans="2:4" x14ac:dyDescent="0.55000000000000004">
      <c r="B28" s="3">
        <v>43877</v>
      </c>
      <c r="C28" s="11">
        <v>70513</v>
      </c>
      <c r="D28">
        <f t="shared" si="0"/>
        <v>11.163552368964414</v>
      </c>
    </row>
    <row r="29" spans="2:4" x14ac:dyDescent="0.55000000000000004">
      <c r="B29" s="3">
        <v>43878</v>
      </c>
      <c r="C29" s="11">
        <v>72434</v>
      </c>
      <c r="D29">
        <f t="shared" si="0"/>
        <v>11.19043108139968</v>
      </c>
    </row>
    <row r="30" spans="2:4" x14ac:dyDescent="0.55000000000000004">
      <c r="B30" s="3">
        <v>43879</v>
      </c>
      <c r="C30" s="11">
        <v>74211</v>
      </c>
      <c r="D30">
        <f t="shared" si="0"/>
        <v>11.214667666146262</v>
      </c>
    </row>
    <row r="31" spans="2:4" x14ac:dyDescent="0.55000000000000004">
      <c r="B31" s="3">
        <v>43880</v>
      </c>
      <c r="C31" s="11">
        <v>74619</v>
      </c>
      <c r="D31">
        <f t="shared" si="0"/>
        <v>11.220150445452438</v>
      </c>
    </row>
    <row r="32" spans="2:4" x14ac:dyDescent="0.55000000000000004">
      <c r="B32" s="3">
        <v>43881</v>
      </c>
      <c r="C32" s="11">
        <v>75077</v>
      </c>
      <c r="D32">
        <f t="shared" si="0"/>
        <v>11.226269532523332</v>
      </c>
    </row>
    <row r="33" spans="2:4" x14ac:dyDescent="0.55000000000000004">
      <c r="B33" s="3">
        <v>43882</v>
      </c>
      <c r="C33" s="11">
        <v>75550</v>
      </c>
      <c r="D33">
        <f t="shared" si="0"/>
        <v>11.232549967700885</v>
      </c>
    </row>
    <row r="34" spans="2:4" x14ac:dyDescent="0.55000000000000004">
      <c r="B34" s="3">
        <v>43883</v>
      </c>
      <c r="C34" s="11">
        <v>77001</v>
      </c>
      <c r="D34">
        <f t="shared" si="0"/>
        <v>11.251573687764477</v>
      </c>
    </row>
    <row r="35" spans="2:4" x14ac:dyDescent="0.55000000000000004">
      <c r="B35" s="3">
        <v>43884</v>
      </c>
      <c r="C35" s="11">
        <v>77022</v>
      </c>
      <c r="D35">
        <f t="shared" si="0"/>
        <v>11.251846374312981</v>
      </c>
    </row>
    <row r="36" spans="2:4" x14ac:dyDescent="0.55000000000000004">
      <c r="B36" s="3">
        <v>43885</v>
      </c>
      <c r="C36" s="11">
        <v>77241</v>
      </c>
      <c r="D36">
        <f t="shared" si="0"/>
        <v>11.254685683118405</v>
      </c>
    </row>
    <row r="37" spans="2:4" x14ac:dyDescent="0.55000000000000004">
      <c r="B37" s="3">
        <v>43886</v>
      </c>
      <c r="C37" s="11">
        <v>77754</v>
      </c>
      <c r="D37">
        <f t="shared" si="0"/>
        <v>11.261305275663469</v>
      </c>
    </row>
    <row r="38" spans="2:4" x14ac:dyDescent="0.55000000000000004">
      <c r="B38" s="3">
        <v>43887</v>
      </c>
      <c r="C38" s="11">
        <v>78166</v>
      </c>
      <c r="D38">
        <f t="shared" si="0"/>
        <v>11.266590049379342</v>
      </c>
    </row>
    <row r="39" spans="2:4" x14ac:dyDescent="0.55000000000000004">
      <c r="B39" s="3">
        <v>43888</v>
      </c>
      <c r="C39" s="11">
        <v>78600</v>
      </c>
      <c r="D39">
        <f t="shared" si="0"/>
        <v>11.272126978417297</v>
      </c>
    </row>
    <row r="40" spans="2:4" x14ac:dyDescent="0.55000000000000004">
      <c r="B40" s="3">
        <v>43889</v>
      </c>
      <c r="C40" s="11">
        <v>78928</v>
      </c>
      <c r="D40">
        <f t="shared" si="0"/>
        <v>11.276291323473519</v>
      </c>
    </row>
    <row r="41" spans="2:4" x14ac:dyDescent="0.55000000000000004">
      <c r="B41" s="3">
        <v>43890</v>
      </c>
      <c r="C41" s="11">
        <v>79356</v>
      </c>
      <c r="D41">
        <f t="shared" si="0"/>
        <v>11.281699337462662</v>
      </c>
    </row>
    <row r="42" spans="2:4" x14ac:dyDescent="0.55000000000000004">
      <c r="B42" s="3">
        <v>43891</v>
      </c>
      <c r="C42" s="11">
        <v>79932</v>
      </c>
      <c r="D42">
        <f t="shared" si="0"/>
        <v>11.288931552201181</v>
      </c>
    </row>
    <row r="43" spans="2:4" x14ac:dyDescent="0.55000000000000004">
      <c r="B43" s="3">
        <v>43892</v>
      </c>
      <c r="C43" s="11">
        <v>80136</v>
      </c>
      <c r="D43">
        <f t="shared" si="0"/>
        <v>11.291480470291599</v>
      </c>
    </row>
    <row r="44" spans="2:4" x14ac:dyDescent="0.55000000000000004">
      <c r="B44" s="3">
        <v>43893</v>
      </c>
      <c r="C44" s="11">
        <v>80261</v>
      </c>
      <c r="D44">
        <f t="shared" si="0"/>
        <v>11.293039103249892</v>
      </c>
    </row>
    <row r="45" spans="2:4" x14ac:dyDescent="0.55000000000000004">
      <c r="B45" s="3">
        <v>43894</v>
      </c>
      <c r="C45" s="11">
        <v>80386</v>
      </c>
      <c r="D45">
        <f t="shared" si="0"/>
        <v>11.294595310651548</v>
      </c>
    </row>
    <row r="46" spans="2:4" x14ac:dyDescent="0.55000000000000004">
      <c r="B46" s="3">
        <v>43895</v>
      </c>
      <c r="C46" s="11">
        <v>80537</v>
      </c>
      <c r="D46">
        <f t="shared" si="0"/>
        <v>11.296471985139561</v>
      </c>
    </row>
    <row r="47" spans="2:4" x14ac:dyDescent="0.55000000000000004">
      <c r="B47" s="3">
        <v>43896</v>
      </c>
      <c r="C47" s="11">
        <v>80690</v>
      </c>
      <c r="D47">
        <f t="shared" si="0"/>
        <v>11.298369930842552</v>
      </c>
    </row>
    <row r="48" spans="2:4" x14ac:dyDescent="0.55000000000000004">
      <c r="B48" s="3">
        <v>43897</v>
      </c>
      <c r="C48" s="11">
        <v>80770</v>
      </c>
      <c r="D48">
        <f t="shared" si="0"/>
        <v>11.299360888436341</v>
      </c>
    </row>
    <row r="49" spans="2:4" x14ac:dyDescent="0.55000000000000004">
      <c r="B49" s="3">
        <v>43898</v>
      </c>
      <c r="C49" s="11">
        <v>80823</v>
      </c>
      <c r="D49">
        <f t="shared" si="0"/>
        <v>11.300016857468423</v>
      </c>
    </row>
    <row r="50" spans="2:4" x14ac:dyDescent="0.55000000000000004">
      <c r="B50" s="3">
        <v>43899</v>
      </c>
      <c r="C50" s="11">
        <v>80860</v>
      </c>
      <c r="D50">
        <f t="shared" si="0"/>
        <v>11.300474543194762</v>
      </c>
    </row>
    <row r="51" spans="2:4" x14ac:dyDescent="0.55000000000000004">
      <c r="B51" s="3">
        <v>43900</v>
      </c>
      <c r="C51" s="11">
        <v>80887</v>
      </c>
      <c r="D51">
        <f t="shared" si="0"/>
        <v>11.300808397921598</v>
      </c>
    </row>
    <row r="52" spans="2:4" x14ac:dyDescent="0.55000000000000004">
      <c r="B52" s="3">
        <v>43901</v>
      </c>
      <c r="C52" s="11">
        <v>80921</v>
      </c>
      <c r="D52">
        <f t="shared" si="0"/>
        <v>11.301228649089653</v>
      </c>
    </row>
    <row r="53" spans="2:4" x14ac:dyDescent="0.55000000000000004">
      <c r="B53" s="3">
        <v>43902</v>
      </c>
      <c r="C53" s="11">
        <v>80932</v>
      </c>
      <c r="D53">
        <f t="shared" si="0"/>
        <v>11.301364574899084</v>
      </c>
    </row>
    <row r="54" spans="2:4" x14ac:dyDescent="0.55000000000000004">
      <c r="B54" s="3">
        <v>43903</v>
      </c>
      <c r="C54" s="11">
        <v>80945</v>
      </c>
      <c r="D54">
        <f t="shared" si="0"/>
        <v>11.301525190675607</v>
      </c>
    </row>
    <row r="55" spans="2:4" x14ac:dyDescent="0.55000000000000004">
      <c r="B55" s="3">
        <v>43904</v>
      </c>
      <c r="C55" s="11">
        <v>80977</v>
      </c>
      <c r="D55">
        <f t="shared" si="0"/>
        <v>11.301920442715682</v>
      </c>
    </row>
    <row r="56" spans="2:4" x14ac:dyDescent="0.55000000000000004">
      <c r="B56" s="3">
        <v>43905</v>
      </c>
      <c r="C56" s="11">
        <v>81003</v>
      </c>
      <c r="D56">
        <f t="shared" si="0"/>
        <v>11.302241470005759</v>
      </c>
    </row>
    <row r="57" spans="2:4" x14ac:dyDescent="0.55000000000000004">
      <c r="B57" s="3">
        <v>43906</v>
      </c>
      <c r="C57" s="11">
        <v>81033</v>
      </c>
      <c r="D57">
        <f t="shared" si="0"/>
        <v>11.30261175809412</v>
      </c>
    </row>
    <row r="58" spans="2:4" x14ac:dyDescent="0.55000000000000004">
      <c r="B58" s="3">
        <v>43907</v>
      </c>
      <c r="C58" s="11">
        <v>81058</v>
      </c>
      <c r="D58">
        <f t="shared" si="0"/>
        <v>11.302920226796246</v>
      </c>
    </row>
    <row r="59" spans="2:4" x14ac:dyDescent="0.55000000000000004">
      <c r="B59" s="3">
        <v>43908</v>
      </c>
      <c r="C59" s="11">
        <v>81102</v>
      </c>
      <c r="D59">
        <f t="shared" si="0"/>
        <v>11.303462900711883</v>
      </c>
    </row>
    <row r="60" spans="2:4" x14ac:dyDescent="0.55000000000000004">
      <c r="B60" s="3">
        <v>43909</v>
      </c>
      <c r="C60" s="11">
        <v>81156</v>
      </c>
      <c r="D60">
        <f t="shared" si="0"/>
        <v>11.30412850736294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C6618-82C7-4DA6-9FF0-3728BF59D6DD}">
  <dimension ref="A1:E59"/>
  <sheetViews>
    <sheetView workbookViewId="0">
      <selection activeCell="E1" sqref="E1:E1048576"/>
    </sheetView>
  </sheetViews>
  <sheetFormatPr defaultRowHeight="14.4" x14ac:dyDescent="0.55000000000000004"/>
  <cols>
    <col min="5" max="5" width="12" bestFit="1" customWidth="1"/>
  </cols>
  <sheetData>
    <row r="1" spans="1:5" x14ac:dyDescent="0.55000000000000004">
      <c r="A1" t="s">
        <v>55</v>
      </c>
      <c r="E1" t="s">
        <v>56</v>
      </c>
    </row>
    <row r="2" spans="1:5" x14ac:dyDescent="0.55000000000000004">
      <c r="A2" s="3">
        <v>43852</v>
      </c>
      <c r="B2" s="11">
        <v>1</v>
      </c>
      <c r="C2">
        <f>LN(B2)</f>
        <v>0</v>
      </c>
      <c r="E2">
        <f>LN(2)/0.1348</f>
        <v>5.1420413988126503</v>
      </c>
    </row>
    <row r="3" spans="1:5" x14ac:dyDescent="0.55000000000000004">
      <c r="A3" s="3">
        <v>43853</v>
      </c>
      <c r="B3" s="11">
        <v>1</v>
      </c>
      <c r="C3">
        <f t="shared" ref="C3:C59" si="0">LN(B3)</f>
        <v>0</v>
      </c>
    </row>
    <row r="4" spans="1:5" x14ac:dyDescent="0.55000000000000004">
      <c r="A4" s="3">
        <v>43854</v>
      </c>
      <c r="B4" s="11">
        <v>2</v>
      </c>
      <c r="C4">
        <f t="shared" si="0"/>
        <v>0.69314718055994529</v>
      </c>
    </row>
    <row r="5" spans="1:5" x14ac:dyDescent="0.55000000000000004">
      <c r="A5" s="3">
        <v>43855</v>
      </c>
      <c r="B5" s="11">
        <v>2</v>
      </c>
      <c r="C5">
        <f t="shared" si="0"/>
        <v>0.69314718055994529</v>
      </c>
    </row>
    <row r="6" spans="1:5" x14ac:dyDescent="0.55000000000000004">
      <c r="A6" s="3">
        <v>43856</v>
      </c>
      <c r="B6" s="11">
        <v>5</v>
      </c>
      <c r="C6">
        <f t="shared" si="0"/>
        <v>1.6094379124341003</v>
      </c>
    </row>
    <row r="7" spans="1:5" x14ac:dyDescent="0.55000000000000004">
      <c r="A7" s="3">
        <v>43857</v>
      </c>
      <c r="B7" s="11">
        <v>5</v>
      </c>
      <c r="C7">
        <f t="shared" si="0"/>
        <v>1.6094379124341003</v>
      </c>
    </row>
    <row r="8" spans="1:5" x14ac:dyDescent="0.55000000000000004">
      <c r="A8" s="3">
        <v>43858</v>
      </c>
      <c r="B8" s="11">
        <v>5</v>
      </c>
      <c r="C8">
        <f t="shared" si="0"/>
        <v>1.6094379124341003</v>
      </c>
    </row>
    <row r="9" spans="1:5" x14ac:dyDescent="0.55000000000000004">
      <c r="A9" s="3">
        <v>43859</v>
      </c>
      <c r="B9" s="11">
        <v>5</v>
      </c>
      <c r="C9">
        <f t="shared" si="0"/>
        <v>1.6094379124341003</v>
      </c>
    </row>
    <row r="10" spans="1:5" x14ac:dyDescent="0.55000000000000004">
      <c r="A10" s="3">
        <v>43860</v>
      </c>
      <c r="B10" s="11">
        <v>5</v>
      </c>
      <c r="C10">
        <f t="shared" si="0"/>
        <v>1.6094379124341003</v>
      </c>
    </row>
    <row r="11" spans="1:5" x14ac:dyDescent="0.55000000000000004">
      <c r="A11" s="3">
        <v>43861</v>
      </c>
      <c r="B11" s="11">
        <v>7</v>
      </c>
      <c r="C11">
        <f t="shared" si="0"/>
        <v>1.9459101490553132</v>
      </c>
    </row>
    <row r="12" spans="1:5" x14ac:dyDescent="0.55000000000000004">
      <c r="A12" s="3">
        <v>43862</v>
      </c>
      <c r="B12" s="11">
        <v>8</v>
      </c>
      <c r="C12">
        <f t="shared" si="0"/>
        <v>2.0794415416798357</v>
      </c>
    </row>
    <row r="13" spans="1:5" x14ac:dyDescent="0.55000000000000004">
      <c r="A13" s="3">
        <v>43863</v>
      </c>
      <c r="B13" s="11">
        <v>8</v>
      </c>
      <c r="C13">
        <f t="shared" si="0"/>
        <v>2.0794415416798357</v>
      </c>
    </row>
    <row r="14" spans="1:5" x14ac:dyDescent="0.55000000000000004">
      <c r="A14" s="3">
        <v>43864</v>
      </c>
      <c r="B14" s="11">
        <v>11</v>
      </c>
      <c r="C14">
        <f t="shared" si="0"/>
        <v>2.3978952727983707</v>
      </c>
    </row>
    <row r="15" spans="1:5" x14ac:dyDescent="0.55000000000000004">
      <c r="A15" s="3">
        <v>43865</v>
      </c>
      <c r="B15" s="11">
        <v>11</v>
      </c>
      <c r="C15">
        <f t="shared" si="0"/>
        <v>2.3978952727983707</v>
      </c>
    </row>
    <row r="16" spans="1:5" x14ac:dyDescent="0.55000000000000004">
      <c r="A16" s="3">
        <v>43866</v>
      </c>
      <c r="B16" s="11">
        <v>11</v>
      </c>
      <c r="C16">
        <f t="shared" si="0"/>
        <v>2.3978952727983707</v>
      </c>
    </row>
    <row r="17" spans="1:3" x14ac:dyDescent="0.55000000000000004">
      <c r="A17" s="3">
        <v>43867</v>
      </c>
      <c r="B17" s="11">
        <v>11</v>
      </c>
      <c r="C17">
        <f t="shared" si="0"/>
        <v>2.3978952727983707</v>
      </c>
    </row>
    <row r="18" spans="1:3" x14ac:dyDescent="0.55000000000000004">
      <c r="A18" s="3">
        <v>43868</v>
      </c>
      <c r="B18" s="11">
        <v>11</v>
      </c>
      <c r="C18">
        <f t="shared" si="0"/>
        <v>2.3978952727983707</v>
      </c>
    </row>
    <row r="19" spans="1:3" x14ac:dyDescent="0.55000000000000004">
      <c r="A19" s="3">
        <v>43869</v>
      </c>
      <c r="B19" s="11">
        <v>11</v>
      </c>
      <c r="C19">
        <f t="shared" si="0"/>
        <v>2.3978952727983707</v>
      </c>
    </row>
    <row r="20" spans="1:3" x14ac:dyDescent="0.55000000000000004">
      <c r="A20" s="3">
        <v>43870</v>
      </c>
      <c r="B20" s="11">
        <v>11</v>
      </c>
      <c r="C20">
        <f t="shared" si="0"/>
        <v>2.3978952727983707</v>
      </c>
    </row>
    <row r="21" spans="1:3" x14ac:dyDescent="0.55000000000000004">
      <c r="A21" s="3">
        <v>43871</v>
      </c>
      <c r="B21" s="11">
        <v>11</v>
      </c>
      <c r="C21">
        <f t="shared" si="0"/>
        <v>2.3978952727983707</v>
      </c>
    </row>
    <row r="22" spans="1:3" x14ac:dyDescent="0.55000000000000004">
      <c r="A22" s="3">
        <v>43872</v>
      </c>
      <c r="B22" s="11">
        <v>12</v>
      </c>
      <c r="C22">
        <f t="shared" si="0"/>
        <v>2.4849066497880004</v>
      </c>
    </row>
    <row r="23" spans="1:3" x14ac:dyDescent="0.55000000000000004">
      <c r="A23" s="3">
        <v>43873</v>
      </c>
      <c r="B23" s="11">
        <v>12</v>
      </c>
      <c r="C23">
        <f t="shared" si="0"/>
        <v>2.4849066497880004</v>
      </c>
    </row>
    <row r="24" spans="1:3" x14ac:dyDescent="0.55000000000000004">
      <c r="A24" s="3">
        <v>43874</v>
      </c>
      <c r="B24" s="11">
        <v>13</v>
      </c>
      <c r="C24">
        <f t="shared" si="0"/>
        <v>2.5649493574615367</v>
      </c>
    </row>
    <row r="25" spans="1:3" x14ac:dyDescent="0.55000000000000004">
      <c r="A25" s="3">
        <v>43875</v>
      </c>
      <c r="B25" s="11">
        <v>13</v>
      </c>
      <c r="C25">
        <f t="shared" si="0"/>
        <v>2.5649493574615367</v>
      </c>
    </row>
    <row r="26" spans="1:3" x14ac:dyDescent="0.55000000000000004">
      <c r="A26" s="3">
        <v>43876</v>
      </c>
      <c r="B26" s="11">
        <v>13</v>
      </c>
      <c r="C26">
        <f t="shared" si="0"/>
        <v>2.5649493574615367</v>
      </c>
    </row>
    <row r="27" spans="1:3" x14ac:dyDescent="0.55000000000000004">
      <c r="A27" s="3">
        <v>43877</v>
      </c>
      <c r="B27" s="11">
        <v>13</v>
      </c>
      <c r="C27">
        <f t="shared" si="0"/>
        <v>2.5649493574615367</v>
      </c>
    </row>
    <row r="28" spans="1:3" x14ac:dyDescent="0.55000000000000004">
      <c r="A28" s="3">
        <v>43878</v>
      </c>
      <c r="B28" s="11">
        <v>13</v>
      </c>
      <c r="C28">
        <f t="shared" si="0"/>
        <v>2.5649493574615367</v>
      </c>
    </row>
    <row r="29" spans="1:3" x14ac:dyDescent="0.55000000000000004">
      <c r="A29" s="3">
        <v>43879</v>
      </c>
      <c r="B29" s="11">
        <v>13</v>
      </c>
      <c r="C29">
        <f t="shared" si="0"/>
        <v>2.5649493574615367</v>
      </c>
    </row>
    <row r="30" spans="1:3" x14ac:dyDescent="0.55000000000000004">
      <c r="A30" s="3">
        <v>43880</v>
      </c>
      <c r="B30" s="11">
        <v>13</v>
      </c>
      <c r="C30">
        <f t="shared" si="0"/>
        <v>2.5649493574615367</v>
      </c>
    </row>
    <row r="31" spans="1:3" x14ac:dyDescent="0.55000000000000004">
      <c r="A31" s="3">
        <v>43881</v>
      </c>
      <c r="B31" s="11">
        <v>13</v>
      </c>
      <c r="C31">
        <f t="shared" si="0"/>
        <v>2.5649493574615367</v>
      </c>
    </row>
    <row r="32" spans="1:3" x14ac:dyDescent="0.55000000000000004">
      <c r="A32" s="3">
        <v>43882</v>
      </c>
      <c r="B32" s="11">
        <v>15</v>
      </c>
      <c r="C32">
        <f t="shared" si="0"/>
        <v>2.7080502011022101</v>
      </c>
    </row>
    <row r="33" spans="1:3" x14ac:dyDescent="0.55000000000000004">
      <c r="A33" s="3">
        <v>43883</v>
      </c>
      <c r="B33" s="11">
        <v>15</v>
      </c>
      <c r="C33">
        <f t="shared" si="0"/>
        <v>2.7080502011022101</v>
      </c>
    </row>
    <row r="34" spans="1:3" x14ac:dyDescent="0.55000000000000004">
      <c r="A34" s="3">
        <v>43884</v>
      </c>
      <c r="B34" s="11">
        <v>15</v>
      </c>
      <c r="C34">
        <f t="shared" si="0"/>
        <v>2.7080502011022101</v>
      </c>
    </row>
    <row r="35" spans="1:3" x14ac:dyDescent="0.55000000000000004">
      <c r="A35" s="3">
        <v>43885</v>
      </c>
      <c r="B35" s="11">
        <v>51</v>
      </c>
      <c r="C35">
        <f t="shared" si="0"/>
        <v>3.9318256327243257</v>
      </c>
    </row>
    <row r="36" spans="1:3" x14ac:dyDescent="0.55000000000000004">
      <c r="A36" s="3">
        <v>43886</v>
      </c>
      <c r="B36" s="11">
        <v>51</v>
      </c>
      <c r="C36">
        <f t="shared" si="0"/>
        <v>3.9318256327243257</v>
      </c>
    </row>
    <row r="37" spans="1:3" x14ac:dyDescent="0.55000000000000004">
      <c r="A37" s="3">
        <v>43887</v>
      </c>
      <c r="B37" s="11">
        <v>57</v>
      </c>
      <c r="C37">
        <f t="shared" si="0"/>
        <v>4.0430512678345503</v>
      </c>
    </row>
    <row r="38" spans="1:3" x14ac:dyDescent="0.55000000000000004">
      <c r="A38" s="3">
        <v>43888</v>
      </c>
      <c r="B38" s="11">
        <v>58</v>
      </c>
      <c r="C38">
        <f t="shared" si="0"/>
        <v>4.0604430105464191</v>
      </c>
    </row>
    <row r="39" spans="1:3" x14ac:dyDescent="0.55000000000000004">
      <c r="A39" s="3">
        <v>43889</v>
      </c>
      <c r="B39" s="11">
        <v>60</v>
      </c>
      <c r="C39">
        <f t="shared" si="0"/>
        <v>4.0943445622221004</v>
      </c>
    </row>
    <row r="40" spans="1:3" x14ac:dyDescent="0.55000000000000004">
      <c r="A40" s="3">
        <v>43890</v>
      </c>
      <c r="B40" s="11">
        <v>68</v>
      </c>
      <c r="C40">
        <f t="shared" si="0"/>
        <v>4.219507705176107</v>
      </c>
    </row>
    <row r="41" spans="1:3" x14ac:dyDescent="0.55000000000000004">
      <c r="A41" s="3">
        <v>43891</v>
      </c>
      <c r="B41" s="11">
        <v>74</v>
      </c>
      <c r="C41">
        <f t="shared" si="0"/>
        <v>4.3040650932041702</v>
      </c>
    </row>
    <row r="42" spans="1:3" x14ac:dyDescent="0.55000000000000004">
      <c r="A42" s="3">
        <v>43892</v>
      </c>
      <c r="B42" s="11">
        <v>98</v>
      </c>
      <c r="C42">
        <f t="shared" si="0"/>
        <v>4.5849674786705723</v>
      </c>
    </row>
    <row r="43" spans="1:3" x14ac:dyDescent="0.55000000000000004">
      <c r="A43" s="3">
        <v>43893</v>
      </c>
      <c r="B43" s="11">
        <v>118</v>
      </c>
      <c r="C43">
        <f t="shared" si="0"/>
        <v>4.7706846244656651</v>
      </c>
    </row>
    <row r="44" spans="1:3" x14ac:dyDescent="0.55000000000000004">
      <c r="A44" s="3">
        <v>43894</v>
      </c>
      <c r="B44" s="11">
        <v>149</v>
      </c>
      <c r="C44">
        <f t="shared" si="0"/>
        <v>5.0039463059454592</v>
      </c>
    </row>
    <row r="45" spans="1:3" x14ac:dyDescent="0.55000000000000004">
      <c r="A45" s="3">
        <v>43895</v>
      </c>
      <c r="B45" s="11">
        <v>217</v>
      </c>
      <c r="C45">
        <f t="shared" si="0"/>
        <v>5.3798973535404597</v>
      </c>
    </row>
    <row r="46" spans="1:3" x14ac:dyDescent="0.55000000000000004">
      <c r="A46" s="3">
        <v>43896</v>
      </c>
      <c r="B46" s="11">
        <v>262</v>
      </c>
      <c r="C46">
        <f t="shared" si="0"/>
        <v>5.5683445037610966</v>
      </c>
    </row>
    <row r="47" spans="1:3" x14ac:dyDescent="0.55000000000000004">
      <c r="A47" s="3">
        <v>43897</v>
      </c>
      <c r="B47" s="11">
        <v>402</v>
      </c>
      <c r="C47">
        <f t="shared" si="0"/>
        <v>5.9964520886190211</v>
      </c>
    </row>
    <row r="48" spans="1:3" x14ac:dyDescent="0.55000000000000004">
      <c r="A48" s="3">
        <v>43898</v>
      </c>
      <c r="B48" s="11">
        <v>518</v>
      </c>
      <c r="C48">
        <f t="shared" si="0"/>
        <v>6.2499752422594828</v>
      </c>
    </row>
    <row r="49" spans="1:3" x14ac:dyDescent="0.55000000000000004">
      <c r="A49" s="3">
        <v>43899</v>
      </c>
      <c r="B49" s="11">
        <v>583</v>
      </c>
      <c r="C49">
        <f t="shared" si="0"/>
        <v>6.3681871863504922</v>
      </c>
    </row>
    <row r="50" spans="1:3" x14ac:dyDescent="0.55000000000000004">
      <c r="A50" s="3">
        <v>43900</v>
      </c>
      <c r="B50" s="11">
        <v>959</v>
      </c>
      <c r="C50">
        <f t="shared" si="0"/>
        <v>6.8658910748834385</v>
      </c>
    </row>
    <row r="51" spans="1:3" x14ac:dyDescent="0.55000000000000004">
      <c r="A51" s="3">
        <v>43901</v>
      </c>
      <c r="B51" s="11">
        <v>1281</v>
      </c>
      <c r="C51">
        <f t="shared" si="0"/>
        <v>7.1553963018967339</v>
      </c>
    </row>
    <row r="52" spans="1:3" x14ac:dyDescent="0.55000000000000004">
      <c r="A52" s="3">
        <v>43902</v>
      </c>
      <c r="B52" s="11">
        <v>1663</v>
      </c>
      <c r="C52">
        <f t="shared" si="0"/>
        <v>7.4163784791929279</v>
      </c>
    </row>
    <row r="53" spans="1:3" x14ac:dyDescent="0.55000000000000004">
      <c r="A53" s="3">
        <v>43903</v>
      </c>
      <c r="B53" s="11">
        <v>2179</v>
      </c>
      <c r="C53">
        <f t="shared" si="0"/>
        <v>7.6866213349446202</v>
      </c>
    </row>
    <row r="54" spans="1:3" x14ac:dyDescent="0.55000000000000004">
      <c r="A54" s="3">
        <v>43904</v>
      </c>
      <c r="B54" s="11">
        <v>2727</v>
      </c>
      <c r="C54">
        <f t="shared" si="0"/>
        <v>7.9109573828455888</v>
      </c>
    </row>
    <row r="55" spans="1:3" x14ac:dyDescent="0.55000000000000004">
      <c r="A55" s="3">
        <v>43905</v>
      </c>
      <c r="B55" s="11">
        <v>3499</v>
      </c>
      <c r="C55">
        <f t="shared" si="0"/>
        <v>8.1602324923676886</v>
      </c>
    </row>
    <row r="56" spans="1:3" x14ac:dyDescent="0.55000000000000004">
      <c r="A56" s="3">
        <v>43906</v>
      </c>
      <c r="B56" s="11">
        <v>4632</v>
      </c>
      <c r="C56">
        <f t="shared" si="0"/>
        <v>8.4407440192528309</v>
      </c>
    </row>
    <row r="57" spans="1:3" x14ac:dyDescent="0.55000000000000004">
      <c r="A57" s="3">
        <v>43907</v>
      </c>
      <c r="B57" s="11">
        <v>6421</v>
      </c>
      <c r="C57">
        <f t="shared" si="0"/>
        <v>8.7673291477940491</v>
      </c>
    </row>
    <row r="58" spans="1:3" x14ac:dyDescent="0.55000000000000004">
      <c r="A58" s="3">
        <v>43908</v>
      </c>
      <c r="B58" s="11">
        <v>7783</v>
      </c>
      <c r="C58">
        <f t="shared" si="0"/>
        <v>8.9596971469593889</v>
      </c>
    </row>
    <row r="59" spans="1:3" x14ac:dyDescent="0.55000000000000004">
      <c r="A59" s="3">
        <v>43909</v>
      </c>
      <c r="B59" s="11">
        <v>13677</v>
      </c>
      <c r="C59">
        <f t="shared" si="0"/>
        <v>9.5234708688815513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5D5C-0152-43B1-ADE2-C4B2B72C2E77}">
  <dimension ref="B3:I61"/>
  <sheetViews>
    <sheetView workbookViewId="0">
      <selection activeCell="H4" sqref="H4"/>
    </sheetView>
  </sheetViews>
  <sheetFormatPr defaultRowHeight="14.4" x14ac:dyDescent="0.55000000000000004"/>
  <sheetData>
    <row r="3" spans="2:9" x14ac:dyDescent="0.55000000000000004">
      <c r="C3" s="7" t="s">
        <v>43</v>
      </c>
      <c r="H3" t="s">
        <v>51</v>
      </c>
      <c r="I3">
        <f>LN(2)/0.1502</f>
        <v>4.6148280996001683</v>
      </c>
    </row>
    <row r="4" spans="2:9" x14ac:dyDescent="0.55000000000000004">
      <c r="B4" s="3">
        <v>43852</v>
      </c>
      <c r="C4" s="11">
        <v>0</v>
      </c>
      <c r="F4" t="e">
        <f>LN(C4)</f>
        <v>#NUM!</v>
      </c>
    </row>
    <row r="5" spans="2:9" x14ac:dyDescent="0.55000000000000004">
      <c r="B5" s="3">
        <v>43853</v>
      </c>
      <c r="C5" s="11">
        <v>0</v>
      </c>
      <c r="F5" t="e">
        <f t="shared" ref="F5:F61" si="0">LN(C5)</f>
        <v>#NUM!</v>
      </c>
    </row>
    <row r="6" spans="2:9" x14ac:dyDescent="0.55000000000000004">
      <c r="B6" s="3">
        <v>43854</v>
      </c>
      <c r="C6" s="11">
        <v>2</v>
      </c>
      <c r="E6">
        <v>1</v>
      </c>
      <c r="F6">
        <f t="shared" si="0"/>
        <v>0.69314718055994529</v>
      </c>
    </row>
    <row r="7" spans="2:9" x14ac:dyDescent="0.55000000000000004">
      <c r="B7" s="3">
        <v>43855</v>
      </c>
      <c r="C7" s="11">
        <v>3</v>
      </c>
      <c r="E7">
        <v>2</v>
      </c>
      <c r="F7">
        <f t="shared" si="0"/>
        <v>1.0986122886681098</v>
      </c>
    </row>
    <row r="8" spans="2:9" x14ac:dyDescent="0.55000000000000004">
      <c r="B8" s="3">
        <v>43856</v>
      </c>
      <c r="C8" s="11">
        <v>3</v>
      </c>
      <c r="E8">
        <v>3</v>
      </c>
      <c r="F8">
        <f t="shared" si="0"/>
        <v>1.0986122886681098</v>
      </c>
    </row>
    <row r="9" spans="2:9" x14ac:dyDescent="0.55000000000000004">
      <c r="B9" s="3">
        <v>43857</v>
      </c>
      <c r="C9" s="11">
        <v>3</v>
      </c>
      <c r="E9">
        <v>4</v>
      </c>
      <c r="F9">
        <f t="shared" si="0"/>
        <v>1.0986122886681098</v>
      </c>
    </row>
    <row r="10" spans="2:9" x14ac:dyDescent="0.55000000000000004">
      <c r="B10" s="3">
        <v>43858</v>
      </c>
      <c r="C10" s="11">
        <v>4</v>
      </c>
      <c r="E10">
        <v>5</v>
      </c>
      <c r="F10">
        <f t="shared" si="0"/>
        <v>1.3862943611198906</v>
      </c>
    </row>
    <row r="11" spans="2:9" x14ac:dyDescent="0.55000000000000004">
      <c r="B11" s="3">
        <v>43859</v>
      </c>
      <c r="C11" s="11">
        <v>5</v>
      </c>
      <c r="E11">
        <v>6</v>
      </c>
      <c r="F11">
        <f t="shared" si="0"/>
        <v>1.6094379124341003</v>
      </c>
    </row>
    <row r="12" spans="2:9" x14ac:dyDescent="0.55000000000000004">
      <c r="B12" s="3">
        <v>43860</v>
      </c>
      <c r="C12" s="11">
        <v>5</v>
      </c>
      <c r="E12">
        <v>7</v>
      </c>
      <c r="F12">
        <f t="shared" si="0"/>
        <v>1.6094379124341003</v>
      </c>
    </row>
    <row r="13" spans="2:9" x14ac:dyDescent="0.55000000000000004">
      <c r="B13" s="3">
        <v>43861</v>
      </c>
      <c r="C13" s="11">
        <v>5</v>
      </c>
      <c r="E13">
        <v>8</v>
      </c>
      <c r="F13">
        <f t="shared" si="0"/>
        <v>1.6094379124341003</v>
      </c>
    </row>
    <row r="14" spans="2:9" x14ac:dyDescent="0.55000000000000004">
      <c r="B14" s="3">
        <v>43862</v>
      </c>
      <c r="C14" s="11">
        <v>6</v>
      </c>
      <c r="E14">
        <v>9</v>
      </c>
      <c r="F14">
        <f t="shared" si="0"/>
        <v>1.791759469228055</v>
      </c>
    </row>
    <row r="15" spans="2:9" x14ac:dyDescent="0.55000000000000004">
      <c r="B15" s="3">
        <v>43863</v>
      </c>
      <c r="C15" s="11">
        <v>6</v>
      </c>
      <c r="E15">
        <v>10</v>
      </c>
      <c r="F15">
        <f t="shared" si="0"/>
        <v>1.791759469228055</v>
      </c>
    </row>
    <row r="16" spans="2:9" x14ac:dyDescent="0.55000000000000004">
      <c r="B16" s="3">
        <v>43864</v>
      </c>
      <c r="C16" s="11">
        <v>6</v>
      </c>
      <c r="E16">
        <v>11</v>
      </c>
      <c r="F16">
        <f t="shared" si="0"/>
        <v>1.791759469228055</v>
      </c>
    </row>
    <row r="17" spans="2:6" x14ac:dyDescent="0.55000000000000004">
      <c r="B17" s="3">
        <v>43865</v>
      </c>
      <c r="C17" s="11">
        <v>6</v>
      </c>
      <c r="E17">
        <v>12</v>
      </c>
      <c r="F17">
        <f t="shared" si="0"/>
        <v>1.791759469228055</v>
      </c>
    </row>
    <row r="18" spans="2:6" x14ac:dyDescent="0.55000000000000004">
      <c r="B18" s="3">
        <v>43866</v>
      </c>
      <c r="C18" s="11">
        <v>6</v>
      </c>
      <c r="E18">
        <v>13</v>
      </c>
      <c r="F18">
        <f t="shared" si="0"/>
        <v>1.791759469228055</v>
      </c>
    </row>
    <row r="19" spans="2:6" x14ac:dyDescent="0.55000000000000004">
      <c r="B19" s="3">
        <v>43867</v>
      </c>
      <c r="C19" s="11">
        <v>6</v>
      </c>
      <c r="E19">
        <v>14</v>
      </c>
      <c r="F19">
        <f t="shared" si="0"/>
        <v>1.791759469228055</v>
      </c>
    </row>
    <row r="20" spans="2:6" x14ac:dyDescent="0.55000000000000004">
      <c r="B20" s="3">
        <v>43868</v>
      </c>
      <c r="C20" s="11">
        <v>6</v>
      </c>
      <c r="E20">
        <v>15</v>
      </c>
      <c r="F20">
        <f t="shared" si="0"/>
        <v>1.791759469228055</v>
      </c>
    </row>
    <row r="21" spans="2:6" x14ac:dyDescent="0.55000000000000004">
      <c r="B21" s="3">
        <v>43869</v>
      </c>
      <c r="C21" s="11">
        <v>11</v>
      </c>
      <c r="E21">
        <v>16</v>
      </c>
      <c r="F21">
        <f t="shared" si="0"/>
        <v>2.3978952727983707</v>
      </c>
    </row>
    <row r="22" spans="2:6" x14ac:dyDescent="0.55000000000000004">
      <c r="B22" s="3">
        <v>43870</v>
      </c>
      <c r="C22" s="11">
        <v>11</v>
      </c>
      <c r="E22">
        <v>17</v>
      </c>
      <c r="F22">
        <f t="shared" si="0"/>
        <v>2.3978952727983707</v>
      </c>
    </row>
    <row r="23" spans="2:6" x14ac:dyDescent="0.55000000000000004">
      <c r="B23" s="3">
        <v>43871</v>
      </c>
      <c r="C23" s="11">
        <v>11</v>
      </c>
      <c r="E23">
        <v>18</v>
      </c>
      <c r="F23">
        <f t="shared" si="0"/>
        <v>2.3978952727983707</v>
      </c>
    </row>
    <row r="24" spans="2:6" x14ac:dyDescent="0.55000000000000004">
      <c r="B24" s="3">
        <v>43872</v>
      </c>
      <c r="C24" s="11">
        <v>11</v>
      </c>
      <c r="E24">
        <v>19</v>
      </c>
      <c r="F24">
        <f t="shared" si="0"/>
        <v>2.3978952727983707</v>
      </c>
    </row>
    <row r="25" spans="2:6" x14ac:dyDescent="0.55000000000000004">
      <c r="B25" s="3">
        <v>43873</v>
      </c>
      <c r="C25" s="11">
        <v>11</v>
      </c>
      <c r="E25">
        <v>20</v>
      </c>
      <c r="F25">
        <f t="shared" si="0"/>
        <v>2.3978952727983707</v>
      </c>
    </row>
    <row r="26" spans="2:6" x14ac:dyDescent="0.55000000000000004">
      <c r="B26" s="3">
        <v>43874</v>
      </c>
      <c r="C26" s="11">
        <v>11</v>
      </c>
      <c r="E26">
        <v>21</v>
      </c>
      <c r="F26">
        <f t="shared" si="0"/>
        <v>2.3978952727983707</v>
      </c>
    </row>
    <row r="27" spans="2:6" x14ac:dyDescent="0.55000000000000004">
      <c r="B27" s="3">
        <v>43875</v>
      </c>
      <c r="C27" s="11">
        <v>11</v>
      </c>
      <c r="E27">
        <v>22</v>
      </c>
      <c r="F27">
        <f t="shared" si="0"/>
        <v>2.3978952727983707</v>
      </c>
    </row>
    <row r="28" spans="2:6" x14ac:dyDescent="0.55000000000000004">
      <c r="B28" s="3">
        <v>43876</v>
      </c>
      <c r="C28" s="11">
        <v>12</v>
      </c>
      <c r="E28">
        <v>23</v>
      </c>
      <c r="F28">
        <f t="shared" si="0"/>
        <v>2.4849066497880004</v>
      </c>
    </row>
    <row r="29" spans="2:6" x14ac:dyDescent="0.55000000000000004">
      <c r="B29" s="3">
        <v>43877</v>
      </c>
      <c r="C29" s="11">
        <v>12</v>
      </c>
      <c r="E29">
        <v>24</v>
      </c>
      <c r="F29">
        <f t="shared" si="0"/>
        <v>2.4849066497880004</v>
      </c>
    </row>
    <row r="30" spans="2:6" x14ac:dyDescent="0.55000000000000004">
      <c r="B30" s="3">
        <v>43878</v>
      </c>
      <c r="C30" s="11">
        <v>12</v>
      </c>
      <c r="E30">
        <v>25</v>
      </c>
      <c r="F30">
        <f t="shared" si="0"/>
        <v>2.4849066497880004</v>
      </c>
    </row>
    <row r="31" spans="2:6" x14ac:dyDescent="0.55000000000000004">
      <c r="B31" s="3">
        <v>43879</v>
      </c>
      <c r="C31" s="11">
        <v>12</v>
      </c>
      <c r="E31">
        <v>26</v>
      </c>
      <c r="F31">
        <f t="shared" si="0"/>
        <v>2.4849066497880004</v>
      </c>
    </row>
    <row r="32" spans="2:6" x14ac:dyDescent="0.55000000000000004">
      <c r="B32" s="3">
        <v>43880</v>
      </c>
      <c r="C32" s="11">
        <v>12</v>
      </c>
      <c r="E32">
        <v>27</v>
      </c>
      <c r="F32">
        <f t="shared" si="0"/>
        <v>2.4849066497880004</v>
      </c>
    </row>
    <row r="33" spans="2:6" x14ac:dyDescent="0.55000000000000004">
      <c r="B33" s="3">
        <v>43881</v>
      </c>
      <c r="C33" s="11">
        <v>12</v>
      </c>
      <c r="E33">
        <v>28</v>
      </c>
      <c r="F33">
        <f t="shared" si="0"/>
        <v>2.4849066497880004</v>
      </c>
    </row>
    <row r="34" spans="2:6" x14ac:dyDescent="0.55000000000000004">
      <c r="B34" s="3">
        <v>43882</v>
      </c>
      <c r="C34" s="11">
        <v>12</v>
      </c>
      <c r="E34">
        <v>29</v>
      </c>
      <c r="F34">
        <f t="shared" si="0"/>
        <v>2.4849066497880004</v>
      </c>
    </row>
    <row r="35" spans="2:6" x14ac:dyDescent="0.55000000000000004">
      <c r="B35" s="3">
        <v>43883</v>
      </c>
      <c r="C35" s="11">
        <v>12</v>
      </c>
      <c r="E35">
        <v>30</v>
      </c>
      <c r="F35">
        <f t="shared" si="0"/>
        <v>2.4849066497880004</v>
      </c>
    </row>
    <row r="36" spans="2:6" x14ac:dyDescent="0.55000000000000004">
      <c r="B36" s="3">
        <v>43884</v>
      </c>
      <c r="C36" s="11">
        <v>12</v>
      </c>
      <c r="E36">
        <v>31</v>
      </c>
      <c r="F36">
        <f t="shared" si="0"/>
        <v>2.4849066497880004</v>
      </c>
    </row>
    <row r="37" spans="2:6" x14ac:dyDescent="0.55000000000000004">
      <c r="B37" s="3">
        <v>43885</v>
      </c>
      <c r="C37" s="11">
        <v>12</v>
      </c>
      <c r="E37">
        <v>32</v>
      </c>
      <c r="F37">
        <f t="shared" si="0"/>
        <v>2.4849066497880004</v>
      </c>
    </row>
    <row r="38" spans="2:6" x14ac:dyDescent="0.55000000000000004">
      <c r="B38" s="3">
        <v>43886</v>
      </c>
      <c r="C38" s="11">
        <v>14</v>
      </c>
      <c r="E38">
        <v>33</v>
      </c>
      <c r="F38">
        <f t="shared" si="0"/>
        <v>2.6390573296152584</v>
      </c>
    </row>
    <row r="39" spans="2:6" x14ac:dyDescent="0.55000000000000004">
      <c r="B39" s="3">
        <v>43887</v>
      </c>
      <c r="C39" s="11">
        <v>18</v>
      </c>
      <c r="E39">
        <v>34</v>
      </c>
      <c r="F39">
        <f t="shared" si="0"/>
        <v>2.8903717578961645</v>
      </c>
    </row>
    <row r="40" spans="2:6" x14ac:dyDescent="0.55000000000000004">
      <c r="B40" s="3">
        <v>43888</v>
      </c>
      <c r="C40" s="11">
        <v>38</v>
      </c>
      <c r="E40">
        <v>35</v>
      </c>
      <c r="F40">
        <f t="shared" si="0"/>
        <v>3.6375861597263857</v>
      </c>
    </row>
    <row r="41" spans="2:6" x14ac:dyDescent="0.55000000000000004">
      <c r="B41" s="3">
        <v>43889</v>
      </c>
      <c r="C41" s="11">
        <v>57</v>
      </c>
      <c r="E41">
        <v>36</v>
      </c>
      <c r="F41">
        <f t="shared" si="0"/>
        <v>4.0430512678345503</v>
      </c>
    </row>
    <row r="42" spans="2:6" x14ac:dyDescent="0.55000000000000004">
      <c r="B42" s="3">
        <v>43890</v>
      </c>
      <c r="C42" s="11">
        <v>100</v>
      </c>
      <c r="E42">
        <v>37</v>
      </c>
      <c r="F42">
        <f t="shared" si="0"/>
        <v>4.6051701859880918</v>
      </c>
    </row>
    <row r="43" spans="2:6" x14ac:dyDescent="0.55000000000000004">
      <c r="B43" s="3">
        <v>43891</v>
      </c>
      <c r="C43" s="11">
        <v>130</v>
      </c>
      <c r="E43">
        <v>38</v>
      </c>
      <c r="F43">
        <f t="shared" si="0"/>
        <v>4.8675344504555822</v>
      </c>
    </row>
    <row r="44" spans="2:6" x14ac:dyDescent="0.55000000000000004">
      <c r="B44" s="3">
        <v>43892</v>
      </c>
      <c r="C44" s="11">
        <v>191</v>
      </c>
      <c r="E44">
        <v>39</v>
      </c>
      <c r="F44">
        <f t="shared" si="0"/>
        <v>5.2522734280466299</v>
      </c>
    </row>
    <row r="45" spans="2:6" x14ac:dyDescent="0.55000000000000004">
      <c r="B45" s="3">
        <v>43893</v>
      </c>
      <c r="C45" s="11">
        <v>204</v>
      </c>
      <c r="E45">
        <v>40</v>
      </c>
      <c r="F45">
        <f t="shared" si="0"/>
        <v>5.3181199938442161</v>
      </c>
    </row>
    <row r="46" spans="2:6" x14ac:dyDescent="0.55000000000000004">
      <c r="B46" s="3">
        <v>43894</v>
      </c>
      <c r="C46" s="11">
        <v>288</v>
      </c>
      <c r="E46">
        <v>41</v>
      </c>
      <c r="F46">
        <f t="shared" si="0"/>
        <v>5.6629604801359461</v>
      </c>
    </row>
    <row r="47" spans="2:6" x14ac:dyDescent="0.55000000000000004">
      <c r="B47" s="3">
        <v>43895</v>
      </c>
      <c r="C47" s="11">
        <v>380</v>
      </c>
      <c r="E47">
        <v>42</v>
      </c>
      <c r="F47">
        <f t="shared" si="0"/>
        <v>5.9401712527204316</v>
      </c>
    </row>
    <row r="48" spans="2:6" x14ac:dyDescent="0.55000000000000004">
      <c r="B48" s="3">
        <v>43896</v>
      </c>
      <c r="C48" s="11">
        <v>656</v>
      </c>
      <c r="E48">
        <v>43</v>
      </c>
      <c r="F48">
        <f t="shared" si="0"/>
        <v>6.4861607889440887</v>
      </c>
    </row>
    <row r="49" spans="2:6" x14ac:dyDescent="0.55000000000000004">
      <c r="B49" s="3">
        <v>43897</v>
      </c>
      <c r="C49" s="11">
        <v>957</v>
      </c>
      <c r="E49">
        <v>44</v>
      </c>
      <c r="F49">
        <f t="shared" si="0"/>
        <v>6.8638033914529544</v>
      </c>
    </row>
    <row r="50" spans="2:6" x14ac:dyDescent="0.55000000000000004">
      <c r="B50" s="3">
        <v>43898</v>
      </c>
      <c r="C50" s="11">
        <v>1134</v>
      </c>
      <c r="E50">
        <v>45</v>
      </c>
      <c r="F50">
        <f t="shared" si="0"/>
        <v>7.0335064842876971</v>
      </c>
    </row>
    <row r="51" spans="2:6" x14ac:dyDescent="0.55000000000000004">
      <c r="B51" s="3">
        <v>43899</v>
      </c>
      <c r="C51" s="11">
        <v>1217</v>
      </c>
      <c r="E51">
        <v>46</v>
      </c>
      <c r="F51">
        <f t="shared" si="0"/>
        <v>7.1041440929875268</v>
      </c>
    </row>
    <row r="52" spans="2:6" x14ac:dyDescent="0.55000000000000004">
      <c r="B52" s="3">
        <v>43900</v>
      </c>
      <c r="C52" s="11">
        <v>1792</v>
      </c>
      <c r="E52">
        <v>47</v>
      </c>
      <c r="F52">
        <f t="shared" si="0"/>
        <v>7.4910875935348757</v>
      </c>
    </row>
    <row r="53" spans="2:6" x14ac:dyDescent="0.55000000000000004">
      <c r="B53" s="3">
        <v>43901</v>
      </c>
      <c r="C53" s="11">
        <v>2290</v>
      </c>
      <c r="E53">
        <v>48</v>
      </c>
      <c r="F53">
        <f t="shared" si="0"/>
        <v>7.736307096548285</v>
      </c>
    </row>
    <row r="54" spans="2:6" x14ac:dyDescent="0.55000000000000004">
      <c r="B54" s="3">
        <v>43902</v>
      </c>
      <c r="C54" s="11">
        <v>2290</v>
      </c>
      <c r="E54">
        <v>49</v>
      </c>
      <c r="F54">
        <f t="shared" si="0"/>
        <v>7.736307096548285</v>
      </c>
    </row>
    <row r="55" spans="2:6" x14ac:dyDescent="0.55000000000000004">
      <c r="B55" s="3">
        <v>43903</v>
      </c>
      <c r="C55" s="11">
        <v>3678</v>
      </c>
      <c r="E55">
        <v>50</v>
      </c>
      <c r="F55">
        <f t="shared" si="0"/>
        <v>8.210124405164267</v>
      </c>
    </row>
    <row r="56" spans="2:6" x14ac:dyDescent="0.55000000000000004">
      <c r="B56" s="3">
        <v>43904</v>
      </c>
      <c r="C56" s="11">
        <v>4487</v>
      </c>
      <c r="E56">
        <v>51</v>
      </c>
      <c r="F56">
        <f t="shared" si="0"/>
        <v>8.4089396059759842</v>
      </c>
    </row>
    <row r="57" spans="2:6" x14ac:dyDescent="0.55000000000000004">
      <c r="B57" s="3">
        <v>43905</v>
      </c>
      <c r="C57" s="11">
        <v>4523</v>
      </c>
      <c r="E57">
        <v>52</v>
      </c>
      <c r="F57">
        <f t="shared" si="0"/>
        <v>8.4169307694778439</v>
      </c>
    </row>
    <row r="58" spans="2:6" x14ac:dyDescent="0.55000000000000004">
      <c r="B58" s="3">
        <v>43906</v>
      </c>
      <c r="C58" s="11">
        <v>6668</v>
      </c>
      <c r="E58">
        <v>53</v>
      </c>
      <c r="F58">
        <f t="shared" si="0"/>
        <v>8.8050752438706841</v>
      </c>
    </row>
    <row r="59" spans="2:6" x14ac:dyDescent="0.55000000000000004">
      <c r="B59" s="3">
        <v>43907</v>
      </c>
      <c r="C59" s="11">
        <v>7699</v>
      </c>
      <c r="E59">
        <v>54</v>
      </c>
      <c r="F59">
        <f t="shared" si="0"/>
        <v>8.9488457292780499</v>
      </c>
    </row>
    <row r="60" spans="2:6" x14ac:dyDescent="0.55000000000000004">
      <c r="B60" s="3">
        <v>43908</v>
      </c>
      <c r="C60" s="11">
        <v>9105</v>
      </c>
      <c r="E60">
        <v>55</v>
      </c>
      <c r="F60">
        <f t="shared" si="0"/>
        <v>9.116578992161708</v>
      </c>
    </row>
    <row r="61" spans="2:6" x14ac:dyDescent="0.55000000000000004">
      <c r="B61" s="3">
        <v>43909</v>
      </c>
      <c r="C61" s="11">
        <v>10945</v>
      </c>
      <c r="E61">
        <v>56</v>
      </c>
      <c r="F61">
        <f t="shared" si="0"/>
        <v>9.3006380099569625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C706-8C56-43AD-8D61-F6A47216B162}">
  <dimension ref="B1:F59"/>
  <sheetViews>
    <sheetView workbookViewId="0">
      <selection activeCell="F1" sqref="F1"/>
    </sheetView>
  </sheetViews>
  <sheetFormatPr defaultRowHeight="14.4" x14ac:dyDescent="0.55000000000000004"/>
  <sheetData>
    <row r="1" spans="2:6" x14ac:dyDescent="0.55000000000000004">
      <c r="F1" t="s">
        <v>54</v>
      </c>
    </row>
    <row r="2" spans="2:6" x14ac:dyDescent="0.55000000000000004">
      <c r="B2" s="3">
        <v>43852</v>
      </c>
      <c r="C2" s="11">
        <v>0</v>
      </c>
      <c r="D2" t="e">
        <f>LN(C2)</f>
        <v>#NUM!</v>
      </c>
      <c r="F2">
        <f>LN(2)/0.3348</f>
        <v>2.0703320805255236</v>
      </c>
    </row>
    <row r="3" spans="2:6" x14ac:dyDescent="0.55000000000000004">
      <c r="B3" s="3">
        <v>43853</v>
      </c>
      <c r="C3" s="11">
        <v>0</v>
      </c>
      <c r="D3" t="e">
        <f t="shared" ref="D3:D59" si="0">LN(C3)</f>
        <v>#NUM!</v>
      </c>
    </row>
    <row r="4" spans="2:6" x14ac:dyDescent="0.55000000000000004">
      <c r="B4" s="3">
        <v>43854</v>
      </c>
      <c r="C4" s="11">
        <v>0</v>
      </c>
      <c r="D4" t="e">
        <f t="shared" si="0"/>
        <v>#NUM!</v>
      </c>
    </row>
    <row r="5" spans="2:6" x14ac:dyDescent="0.55000000000000004">
      <c r="B5" s="3">
        <v>43855</v>
      </c>
      <c r="C5" s="11">
        <v>0</v>
      </c>
      <c r="D5" t="e">
        <f t="shared" si="0"/>
        <v>#NUM!</v>
      </c>
    </row>
    <row r="6" spans="2:6" x14ac:dyDescent="0.55000000000000004">
      <c r="B6" s="3">
        <v>43856</v>
      </c>
      <c r="C6" s="11">
        <v>0</v>
      </c>
      <c r="D6" t="e">
        <f t="shared" si="0"/>
        <v>#NUM!</v>
      </c>
    </row>
    <row r="7" spans="2:6" x14ac:dyDescent="0.55000000000000004">
      <c r="B7" s="3">
        <v>43857</v>
      </c>
      <c r="C7" s="11">
        <v>0</v>
      </c>
      <c r="D7" t="e">
        <f t="shared" si="0"/>
        <v>#NUM!</v>
      </c>
    </row>
    <row r="8" spans="2:6" x14ac:dyDescent="0.55000000000000004">
      <c r="B8" s="3">
        <v>43858</v>
      </c>
      <c r="C8" s="11">
        <v>0</v>
      </c>
      <c r="D8" t="e">
        <f t="shared" si="0"/>
        <v>#NUM!</v>
      </c>
    </row>
    <row r="9" spans="2:6" x14ac:dyDescent="0.55000000000000004">
      <c r="B9" s="3">
        <v>43859</v>
      </c>
      <c r="C9" s="11">
        <v>0</v>
      </c>
      <c r="D9" t="e">
        <f t="shared" si="0"/>
        <v>#NUM!</v>
      </c>
    </row>
    <row r="10" spans="2:6" x14ac:dyDescent="0.55000000000000004">
      <c r="B10" s="3">
        <v>43860</v>
      </c>
      <c r="C10" s="11">
        <v>0</v>
      </c>
      <c r="D10" t="e">
        <f t="shared" si="0"/>
        <v>#NUM!</v>
      </c>
    </row>
    <row r="11" spans="2:6" x14ac:dyDescent="0.55000000000000004">
      <c r="B11" s="3">
        <v>43861</v>
      </c>
      <c r="C11" s="11">
        <v>0</v>
      </c>
      <c r="D11" t="e">
        <f t="shared" si="0"/>
        <v>#NUM!</v>
      </c>
    </row>
    <row r="12" spans="2:6" x14ac:dyDescent="0.55000000000000004">
      <c r="B12" s="3">
        <v>43862</v>
      </c>
      <c r="C12" s="11">
        <v>0</v>
      </c>
      <c r="D12" t="e">
        <f t="shared" si="0"/>
        <v>#NUM!</v>
      </c>
    </row>
    <row r="13" spans="2:6" x14ac:dyDescent="0.55000000000000004">
      <c r="B13" s="3">
        <v>43863</v>
      </c>
      <c r="C13" s="11">
        <v>0</v>
      </c>
      <c r="D13" t="e">
        <f t="shared" si="0"/>
        <v>#NUM!</v>
      </c>
    </row>
    <row r="14" spans="2:6" x14ac:dyDescent="0.55000000000000004">
      <c r="B14" s="3">
        <v>43864</v>
      </c>
      <c r="C14" s="11">
        <v>0</v>
      </c>
      <c r="D14" t="e">
        <f t="shared" si="0"/>
        <v>#NUM!</v>
      </c>
    </row>
    <row r="15" spans="2:6" x14ac:dyDescent="0.55000000000000004">
      <c r="B15" s="3">
        <v>43865</v>
      </c>
      <c r="C15" s="11">
        <v>0</v>
      </c>
      <c r="D15" t="e">
        <f t="shared" si="0"/>
        <v>#NUM!</v>
      </c>
    </row>
    <row r="16" spans="2:6" x14ac:dyDescent="0.55000000000000004">
      <c r="B16" s="3">
        <v>43866</v>
      </c>
      <c r="C16" s="11">
        <v>0</v>
      </c>
      <c r="D16" t="e">
        <f t="shared" si="0"/>
        <v>#NUM!</v>
      </c>
    </row>
    <row r="17" spans="2:4" x14ac:dyDescent="0.55000000000000004">
      <c r="B17" s="3">
        <v>43867</v>
      </c>
      <c r="C17" s="11">
        <v>0</v>
      </c>
      <c r="D17" t="e">
        <f t="shared" si="0"/>
        <v>#NUM!</v>
      </c>
    </row>
    <row r="18" spans="2:4" x14ac:dyDescent="0.55000000000000004">
      <c r="B18" s="3">
        <v>43868</v>
      </c>
      <c r="C18" s="11">
        <v>0</v>
      </c>
      <c r="D18" t="e">
        <f t="shared" si="0"/>
        <v>#NUM!</v>
      </c>
    </row>
    <row r="19" spans="2:4" x14ac:dyDescent="0.55000000000000004">
      <c r="B19" s="3">
        <v>43869</v>
      </c>
      <c r="C19" s="11">
        <v>0</v>
      </c>
      <c r="D19" t="e">
        <f t="shared" si="0"/>
        <v>#NUM!</v>
      </c>
    </row>
    <row r="20" spans="2:4" x14ac:dyDescent="0.55000000000000004">
      <c r="B20" s="3">
        <v>43870</v>
      </c>
      <c r="C20" s="11">
        <v>0</v>
      </c>
      <c r="D20" t="e">
        <f t="shared" si="0"/>
        <v>#NUM!</v>
      </c>
    </row>
    <row r="21" spans="2:4" x14ac:dyDescent="0.55000000000000004">
      <c r="B21" s="3">
        <v>43871</v>
      </c>
      <c r="C21" s="11">
        <v>0</v>
      </c>
      <c r="D21" t="e">
        <f t="shared" si="0"/>
        <v>#NUM!</v>
      </c>
    </row>
    <row r="22" spans="2:4" x14ac:dyDescent="0.55000000000000004">
      <c r="B22" s="3">
        <v>43872</v>
      </c>
      <c r="C22" s="11">
        <v>0</v>
      </c>
      <c r="D22" t="e">
        <f t="shared" si="0"/>
        <v>#NUM!</v>
      </c>
    </row>
    <row r="23" spans="2:4" x14ac:dyDescent="0.55000000000000004">
      <c r="B23" s="3">
        <v>43873</v>
      </c>
      <c r="C23" s="11">
        <v>0</v>
      </c>
      <c r="D23" t="e">
        <f t="shared" si="0"/>
        <v>#NUM!</v>
      </c>
    </row>
    <row r="24" spans="2:4" x14ac:dyDescent="0.55000000000000004">
      <c r="B24" s="3">
        <v>43874</v>
      </c>
      <c r="C24" s="11">
        <v>0</v>
      </c>
      <c r="D24" t="e">
        <f t="shared" si="0"/>
        <v>#NUM!</v>
      </c>
    </row>
    <row r="25" spans="2:4" x14ac:dyDescent="0.55000000000000004">
      <c r="B25" s="3">
        <v>43875</v>
      </c>
      <c r="C25" s="11">
        <v>0</v>
      </c>
      <c r="D25" t="e">
        <f t="shared" si="0"/>
        <v>#NUM!</v>
      </c>
    </row>
    <row r="26" spans="2:4" x14ac:dyDescent="0.55000000000000004">
      <c r="B26" s="3">
        <v>43876</v>
      </c>
      <c r="C26" s="11">
        <v>0</v>
      </c>
      <c r="D26" t="e">
        <f t="shared" si="0"/>
        <v>#NUM!</v>
      </c>
    </row>
    <row r="27" spans="2:4" x14ac:dyDescent="0.55000000000000004">
      <c r="B27" s="3">
        <v>43877</v>
      </c>
      <c r="C27" s="11">
        <v>0</v>
      </c>
      <c r="D27" t="e">
        <f t="shared" si="0"/>
        <v>#NUM!</v>
      </c>
    </row>
    <row r="28" spans="2:4" x14ac:dyDescent="0.55000000000000004">
      <c r="B28" s="3">
        <v>43878</v>
      </c>
      <c r="C28" s="11">
        <v>0</v>
      </c>
      <c r="D28" t="e">
        <f t="shared" si="0"/>
        <v>#NUM!</v>
      </c>
    </row>
    <row r="29" spans="2:4" x14ac:dyDescent="0.55000000000000004">
      <c r="B29" s="3">
        <v>43879</v>
      </c>
      <c r="C29" s="11">
        <v>0</v>
      </c>
      <c r="D29" t="e">
        <f t="shared" si="0"/>
        <v>#NUM!</v>
      </c>
    </row>
    <row r="30" spans="2:4" x14ac:dyDescent="0.55000000000000004">
      <c r="B30" s="3">
        <v>43880</v>
      </c>
      <c r="C30" s="11">
        <v>0</v>
      </c>
      <c r="D30" t="e">
        <f t="shared" si="0"/>
        <v>#NUM!</v>
      </c>
    </row>
    <row r="31" spans="2:4" x14ac:dyDescent="0.55000000000000004">
      <c r="B31" s="3">
        <v>43881</v>
      </c>
      <c r="C31" s="11">
        <v>0</v>
      </c>
      <c r="D31" t="e">
        <f t="shared" si="0"/>
        <v>#NUM!</v>
      </c>
    </row>
    <row r="32" spans="2:4" x14ac:dyDescent="0.55000000000000004">
      <c r="B32" s="3">
        <v>43882</v>
      </c>
      <c r="C32" s="11">
        <v>0</v>
      </c>
      <c r="D32" t="e">
        <f t="shared" si="0"/>
        <v>#NUM!</v>
      </c>
    </row>
    <row r="33" spans="2:4" x14ac:dyDescent="0.55000000000000004">
      <c r="B33" s="3">
        <v>43883</v>
      </c>
      <c r="C33" s="11">
        <v>0</v>
      </c>
      <c r="D33" t="e">
        <f t="shared" si="0"/>
        <v>#NUM!</v>
      </c>
    </row>
    <row r="34" spans="2:4" x14ac:dyDescent="0.55000000000000004">
      <c r="B34" s="3">
        <v>43884</v>
      </c>
      <c r="C34" s="11">
        <v>0</v>
      </c>
      <c r="D34" t="e">
        <f t="shared" si="0"/>
        <v>#NUM!</v>
      </c>
    </row>
    <row r="35" spans="2:4" x14ac:dyDescent="0.55000000000000004">
      <c r="B35" s="3">
        <v>43885</v>
      </c>
      <c r="C35" s="11">
        <v>0</v>
      </c>
      <c r="D35" t="e">
        <f t="shared" si="0"/>
        <v>#NUM!</v>
      </c>
    </row>
    <row r="36" spans="2:4" x14ac:dyDescent="0.55000000000000004">
      <c r="B36" s="3">
        <v>43886</v>
      </c>
      <c r="C36" s="11">
        <v>1</v>
      </c>
      <c r="D36">
        <f t="shared" si="0"/>
        <v>0</v>
      </c>
    </row>
    <row r="37" spans="2:4" x14ac:dyDescent="0.55000000000000004">
      <c r="B37" s="3">
        <v>43887</v>
      </c>
      <c r="C37" s="11">
        <v>1</v>
      </c>
      <c r="D37">
        <f t="shared" si="0"/>
        <v>0</v>
      </c>
    </row>
    <row r="38" spans="2:4" x14ac:dyDescent="0.55000000000000004">
      <c r="B38" s="3">
        <v>43888</v>
      </c>
      <c r="C38" s="11">
        <v>8</v>
      </c>
      <c r="D38">
        <f t="shared" si="0"/>
        <v>2.0794415416798357</v>
      </c>
    </row>
    <row r="39" spans="2:4" x14ac:dyDescent="0.55000000000000004">
      <c r="B39" s="3">
        <v>43889</v>
      </c>
      <c r="C39" s="11">
        <v>8</v>
      </c>
      <c r="D39">
        <f t="shared" si="0"/>
        <v>2.0794415416798357</v>
      </c>
    </row>
    <row r="40" spans="2:4" x14ac:dyDescent="0.55000000000000004">
      <c r="B40" s="3">
        <v>43890</v>
      </c>
      <c r="C40" s="11">
        <v>18</v>
      </c>
      <c r="D40">
        <f t="shared" si="0"/>
        <v>2.8903717578961645</v>
      </c>
    </row>
    <row r="41" spans="2:4" x14ac:dyDescent="0.55000000000000004">
      <c r="B41" s="3">
        <v>43891</v>
      </c>
      <c r="C41" s="11">
        <v>27</v>
      </c>
      <c r="D41">
        <f t="shared" si="0"/>
        <v>3.2958368660043291</v>
      </c>
    </row>
    <row r="42" spans="2:4" x14ac:dyDescent="0.55000000000000004">
      <c r="B42" s="3">
        <v>43892</v>
      </c>
      <c r="C42" s="11">
        <v>42</v>
      </c>
      <c r="D42">
        <f t="shared" si="0"/>
        <v>3.7376696182833684</v>
      </c>
    </row>
    <row r="43" spans="2:4" x14ac:dyDescent="0.55000000000000004">
      <c r="B43" s="3">
        <v>43893</v>
      </c>
      <c r="C43" s="11">
        <v>56</v>
      </c>
      <c r="D43">
        <f t="shared" si="0"/>
        <v>4.0253516907351496</v>
      </c>
    </row>
    <row r="44" spans="2:4" x14ac:dyDescent="0.55000000000000004">
      <c r="B44" s="3">
        <v>43894</v>
      </c>
      <c r="C44" s="11">
        <v>90</v>
      </c>
      <c r="D44">
        <f t="shared" si="0"/>
        <v>4.499809670330265</v>
      </c>
    </row>
    <row r="45" spans="2:4" x14ac:dyDescent="0.55000000000000004">
      <c r="B45" s="3">
        <v>43895</v>
      </c>
      <c r="C45" s="11">
        <v>114</v>
      </c>
      <c r="D45">
        <f t="shared" si="0"/>
        <v>4.7361984483944957</v>
      </c>
    </row>
    <row r="46" spans="2:4" x14ac:dyDescent="0.55000000000000004">
      <c r="B46" s="3">
        <v>43896</v>
      </c>
      <c r="C46" s="11">
        <v>214</v>
      </c>
      <c r="D46">
        <f t="shared" si="0"/>
        <v>5.3659760150218512</v>
      </c>
    </row>
    <row r="47" spans="2:4" x14ac:dyDescent="0.55000000000000004">
      <c r="B47" s="3">
        <v>43897</v>
      </c>
      <c r="C47" s="11">
        <v>268</v>
      </c>
      <c r="D47">
        <f t="shared" si="0"/>
        <v>5.5909869805108565</v>
      </c>
    </row>
    <row r="48" spans="2:4" x14ac:dyDescent="0.55000000000000004">
      <c r="B48" s="3">
        <v>43898</v>
      </c>
      <c r="C48" s="11">
        <v>337</v>
      </c>
      <c r="D48">
        <f t="shared" si="0"/>
        <v>5.8200829303523616</v>
      </c>
    </row>
    <row r="49" spans="2:4" x14ac:dyDescent="0.55000000000000004">
      <c r="B49" s="3">
        <v>43899</v>
      </c>
      <c r="C49" s="11">
        <v>374</v>
      </c>
      <c r="D49">
        <f t="shared" si="0"/>
        <v>5.9242557974145322</v>
      </c>
    </row>
    <row r="50" spans="2:4" x14ac:dyDescent="0.55000000000000004">
      <c r="B50" s="3">
        <v>43900</v>
      </c>
      <c r="C50" s="11">
        <v>491</v>
      </c>
      <c r="D50">
        <f t="shared" si="0"/>
        <v>6.1964441277945204</v>
      </c>
    </row>
    <row r="51" spans="2:4" x14ac:dyDescent="0.55000000000000004">
      <c r="B51" s="3">
        <v>43901</v>
      </c>
      <c r="C51" s="11">
        <v>652</v>
      </c>
      <c r="D51">
        <f t="shared" si="0"/>
        <v>6.4800445619266531</v>
      </c>
    </row>
    <row r="52" spans="2:4" x14ac:dyDescent="0.55000000000000004">
      <c r="B52" s="3">
        <v>43902</v>
      </c>
      <c r="C52" s="11">
        <v>652</v>
      </c>
      <c r="D52">
        <f t="shared" si="0"/>
        <v>6.4800445619266531</v>
      </c>
    </row>
    <row r="53" spans="2:4" x14ac:dyDescent="0.55000000000000004">
      <c r="B53" s="3">
        <v>43903</v>
      </c>
      <c r="C53" s="11">
        <v>1139</v>
      </c>
      <c r="D53">
        <f t="shared" si="0"/>
        <v>7.0379059634471819</v>
      </c>
    </row>
    <row r="54" spans="2:4" x14ac:dyDescent="0.55000000000000004">
      <c r="B54" s="3">
        <v>43904</v>
      </c>
      <c r="C54" s="11">
        <v>1359</v>
      </c>
      <c r="D54">
        <f t="shared" si="0"/>
        <v>7.2145044141511434</v>
      </c>
    </row>
    <row r="55" spans="2:4" x14ac:dyDescent="0.55000000000000004">
      <c r="B55" s="3">
        <v>43905</v>
      </c>
      <c r="C55" s="11">
        <v>2200</v>
      </c>
      <c r="D55">
        <f t="shared" si="0"/>
        <v>7.696212639346407</v>
      </c>
    </row>
    <row r="56" spans="2:4" x14ac:dyDescent="0.55000000000000004">
      <c r="B56" s="3">
        <v>43906</v>
      </c>
      <c r="C56" s="11">
        <v>2200</v>
      </c>
      <c r="D56">
        <f t="shared" si="0"/>
        <v>7.696212639346407</v>
      </c>
    </row>
    <row r="57" spans="2:4" x14ac:dyDescent="0.55000000000000004">
      <c r="B57" s="3">
        <v>43907</v>
      </c>
      <c r="C57" s="11">
        <v>2700</v>
      </c>
      <c r="D57">
        <f t="shared" si="0"/>
        <v>7.90100705199242</v>
      </c>
    </row>
    <row r="58" spans="2:4" x14ac:dyDescent="0.55000000000000004">
      <c r="B58" s="3">
        <v>43908</v>
      </c>
      <c r="C58" s="11">
        <v>3028</v>
      </c>
      <c r="D58">
        <f t="shared" si="0"/>
        <v>8.0156576145573393</v>
      </c>
    </row>
    <row r="59" spans="2:4" x14ac:dyDescent="0.55000000000000004">
      <c r="B59" s="3">
        <v>43909</v>
      </c>
      <c r="C59" s="11">
        <v>4075</v>
      </c>
      <c r="D59">
        <f t="shared" si="0"/>
        <v>8.3126260256749624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DD10-44ED-4D57-9DE4-4A7410C8A9D4}">
  <dimension ref="B2:I61"/>
  <sheetViews>
    <sheetView workbookViewId="0">
      <selection activeCell="H4" sqref="H4"/>
    </sheetView>
  </sheetViews>
  <sheetFormatPr defaultRowHeight="14.4" x14ac:dyDescent="0.55000000000000004"/>
  <sheetData>
    <row r="2" spans="2:9" x14ac:dyDescent="0.55000000000000004">
      <c r="H2" t="s">
        <v>52</v>
      </c>
      <c r="I2">
        <f>LN(2)/0.151</f>
        <v>4.5903786792049361</v>
      </c>
    </row>
    <row r="3" spans="2:9" x14ac:dyDescent="0.55000000000000004">
      <c r="C3" s="7" t="s">
        <v>45</v>
      </c>
      <c r="H3" t="s">
        <v>53</v>
      </c>
      <c r="I3">
        <f>LN(2)/0.2445</f>
        <v>2.8349577937012076</v>
      </c>
    </row>
    <row r="4" spans="2:9" x14ac:dyDescent="0.55000000000000004">
      <c r="B4" s="3">
        <v>43852</v>
      </c>
      <c r="C4" s="11">
        <v>0</v>
      </c>
      <c r="F4" t="e">
        <f>LN(C4)</f>
        <v>#NUM!</v>
      </c>
    </row>
    <row r="5" spans="2:9" x14ac:dyDescent="0.55000000000000004">
      <c r="B5" s="3">
        <v>43853</v>
      </c>
      <c r="C5" s="11">
        <v>0</v>
      </c>
      <c r="F5" t="e">
        <f t="shared" ref="F5:F61" si="0">LN(C5)</f>
        <v>#NUM!</v>
      </c>
    </row>
    <row r="6" spans="2:9" x14ac:dyDescent="0.55000000000000004">
      <c r="B6" s="3">
        <v>43854</v>
      </c>
      <c r="C6" s="11">
        <v>0</v>
      </c>
      <c r="F6" t="e">
        <f t="shared" si="0"/>
        <v>#NUM!</v>
      </c>
    </row>
    <row r="7" spans="2:9" x14ac:dyDescent="0.55000000000000004">
      <c r="B7" s="3">
        <v>43855</v>
      </c>
      <c r="C7" s="11">
        <v>0</v>
      </c>
      <c r="F7" t="e">
        <f t="shared" si="0"/>
        <v>#NUM!</v>
      </c>
    </row>
    <row r="8" spans="2:9" x14ac:dyDescent="0.55000000000000004">
      <c r="B8" s="3">
        <v>43856</v>
      </c>
      <c r="C8" s="11">
        <v>0</v>
      </c>
      <c r="F8" t="e">
        <f t="shared" si="0"/>
        <v>#NUM!</v>
      </c>
    </row>
    <row r="9" spans="2:9" x14ac:dyDescent="0.55000000000000004">
      <c r="B9" s="3">
        <v>43857</v>
      </c>
      <c r="C9" s="11">
        <v>0</v>
      </c>
      <c r="F9" t="e">
        <f t="shared" si="0"/>
        <v>#NUM!</v>
      </c>
    </row>
    <row r="10" spans="2:9" x14ac:dyDescent="0.55000000000000004">
      <c r="B10" s="3">
        <v>43858</v>
      </c>
      <c r="C10" s="11">
        <v>0</v>
      </c>
      <c r="F10" t="e">
        <f t="shared" si="0"/>
        <v>#NUM!</v>
      </c>
    </row>
    <row r="11" spans="2:9" x14ac:dyDescent="0.55000000000000004">
      <c r="B11" s="3">
        <v>43859</v>
      </c>
      <c r="C11" s="11">
        <v>0</v>
      </c>
      <c r="F11" t="e">
        <f t="shared" si="0"/>
        <v>#NUM!</v>
      </c>
    </row>
    <row r="12" spans="2:9" x14ac:dyDescent="0.55000000000000004">
      <c r="B12" s="3">
        <v>43860</v>
      </c>
      <c r="C12" s="11">
        <v>0</v>
      </c>
      <c r="F12" t="e">
        <f t="shared" si="0"/>
        <v>#NUM!</v>
      </c>
    </row>
    <row r="13" spans="2:9" x14ac:dyDescent="0.55000000000000004">
      <c r="B13" s="3">
        <v>43861</v>
      </c>
      <c r="C13" s="11">
        <v>2</v>
      </c>
      <c r="E13">
        <v>1</v>
      </c>
      <c r="F13">
        <f t="shared" si="0"/>
        <v>0.69314718055994529</v>
      </c>
    </row>
    <row r="14" spans="2:9" x14ac:dyDescent="0.55000000000000004">
      <c r="B14" s="3">
        <v>43862</v>
      </c>
      <c r="C14" s="11">
        <v>2</v>
      </c>
      <c r="E14">
        <v>2</v>
      </c>
      <c r="F14">
        <f t="shared" si="0"/>
        <v>0.69314718055994529</v>
      </c>
    </row>
    <row r="15" spans="2:9" x14ac:dyDescent="0.55000000000000004">
      <c r="B15" s="3">
        <v>43863</v>
      </c>
      <c r="C15" s="11">
        <v>2</v>
      </c>
      <c r="E15">
        <v>3</v>
      </c>
      <c r="F15">
        <f t="shared" si="0"/>
        <v>0.69314718055994529</v>
      </c>
    </row>
    <row r="16" spans="2:9" x14ac:dyDescent="0.55000000000000004">
      <c r="B16" s="3">
        <v>43864</v>
      </c>
      <c r="C16" s="11">
        <v>2</v>
      </c>
      <c r="E16">
        <v>4</v>
      </c>
      <c r="F16">
        <f t="shared" si="0"/>
        <v>0.69314718055994529</v>
      </c>
    </row>
    <row r="17" spans="2:6" x14ac:dyDescent="0.55000000000000004">
      <c r="B17" s="3">
        <v>43865</v>
      </c>
      <c r="C17" s="11">
        <v>2</v>
      </c>
      <c r="E17">
        <v>5</v>
      </c>
      <c r="F17">
        <f t="shared" si="0"/>
        <v>0.69314718055994529</v>
      </c>
    </row>
    <row r="18" spans="2:6" x14ac:dyDescent="0.55000000000000004">
      <c r="B18" s="3">
        <v>43866</v>
      </c>
      <c r="C18" s="11">
        <v>2</v>
      </c>
      <c r="E18">
        <v>6</v>
      </c>
      <c r="F18">
        <f t="shared" si="0"/>
        <v>0.69314718055994529</v>
      </c>
    </row>
    <row r="19" spans="2:6" x14ac:dyDescent="0.55000000000000004">
      <c r="B19" s="3">
        <v>43867</v>
      </c>
      <c r="C19" s="11">
        <v>2</v>
      </c>
      <c r="E19">
        <v>7</v>
      </c>
      <c r="F19">
        <f t="shared" si="0"/>
        <v>0.69314718055994529</v>
      </c>
    </row>
    <row r="20" spans="2:6" x14ac:dyDescent="0.55000000000000004">
      <c r="B20" s="3">
        <v>43868</v>
      </c>
      <c r="C20" s="11">
        <v>3</v>
      </c>
      <c r="E20">
        <v>8</v>
      </c>
      <c r="F20">
        <f t="shared" si="0"/>
        <v>1.0986122886681098</v>
      </c>
    </row>
    <row r="21" spans="2:6" x14ac:dyDescent="0.55000000000000004">
      <c r="B21" s="3">
        <v>43869</v>
      </c>
      <c r="C21" s="11">
        <v>3</v>
      </c>
      <c r="E21">
        <v>9</v>
      </c>
      <c r="F21">
        <f t="shared" si="0"/>
        <v>1.0986122886681098</v>
      </c>
    </row>
    <row r="22" spans="2:6" x14ac:dyDescent="0.55000000000000004">
      <c r="B22" s="3">
        <v>43870</v>
      </c>
      <c r="C22" s="11">
        <v>3</v>
      </c>
      <c r="E22">
        <v>10</v>
      </c>
      <c r="F22">
        <f t="shared" si="0"/>
        <v>1.0986122886681098</v>
      </c>
    </row>
    <row r="23" spans="2:6" x14ac:dyDescent="0.55000000000000004">
      <c r="B23" s="3">
        <v>43871</v>
      </c>
      <c r="C23" s="11">
        <v>8</v>
      </c>
      <c r="E23">
        <v>11</v>
      </c>
      <c r="F23">
        <f t="shared" si="0"/>
        <v>2.0794415416798357</v>
      </c>
    </row>
    <row r="24" spans="2:6" x14ac:dyDescent="0.55000000000000004">
      <c r="B24" s="3">
        <v>43872</v>
      </c>
      <c r="C24" s="11">
        <v>8</v>
      </c>
      <c r="E24">
        <v>12</v>
      </c>
      <c r="F24">
        <f t="shared" si="0"/>
        <v>2.0794415416798357</v>
      </c>
    </row>
    <row r="25" spans="2:6" x14ac:dyDescent="0.55000000000000004">
      <c r="B25" s="3">
        <v>43873</v>
      </c>
      <c r="C25" s="11">
        <v>9</v>
      </c>
      <c r="E25">
        <v>13</v>
      </c>
      <c r="F25">
        <f t="shared" si="0"/>
        <v>2.1972245773362196</v>
      </c>
    </row>
    <row r="26" spans="2:6" x14ac:dyDescent="0.55000000000000004">
      <c r="B26" s="3">
        <v>43874</v>
      </c>
      <c r="C26" s="11">
        <v>9</v>
      </c>
      <c r="E26">
        <v>14</v>
      </c>
      <c r="F26">
        <f t="shared" si="0"/>
        <v>2.1972245773362196</v>
      </c>
    </row>
    <row r="27" spans="2:6" x14ac:dyDescent="0.55000000000000004">
      <c r="B27" s="3">
        <v>43875</v>
      </c>
      <c r="C27" s="11">
        <v>9</v>
      </c>
      <c r="E27">
        <v>15</v>
      </c>
      <c r="F27">
        <f t="shared" si="0"/>
        <v>2.1972245773362196</v>
      </c>
    </row>
    <row r="28" spans="2:6" x14ac:dyDescent="0.55000000000000004">
      <c r="B28" s="3">
        <v>43876</v>
      </c>
      <c r="C28" s="11">
        <v>9</v>
      </c>
      <c r="E28">
        <v>16</v>
      </c>
      <c r="F28">
        <f t="shared" si="0"/>
        <v>2.1972245773362196</v>
      </c>
    </row>
    <row r="29" spans="2:6" x14ac:dyDescent="0.55000000000000004">
      <c r="B29" s="3">
        <v>43877</v>
      </c>
      <c r="C29" s="11">
        <v>9</v>
      </c>
      <c r="E29">
        <v>17</v>
      </c>
      <c r="F29">
        <f t="shared" si="0"/>
        <v>2.1972245773362196</v>
      </c>
    </row>
    <row r="30" spans="2:6" x14ac:dyDescent="0.55000000000000004">
      <c r="B30" s="3">
        <v>43878</v>
      </c>
      <c r="C30" s="11">
        <v>9</v>
      </c>
      <c r="E30">
        <v>18</v>
      </c>
      <c r="F30">
        <f t="shared" si="0"/>
        <v>2.1972245773362196</v>
      </c>
    </row>
    <row r="31" spans="2:6" x14ac:dyDescent="0.55000000000000004">
      <c r="B31" s="3">
        <v>43879</v>
      </c>
      <c r="C31" s="11">
        <v>9</v>
      </c>
      <c r="E31">
        <v>19</v>
      </c>
      <c r="F31">
        <f t="shared" si="0"/>
        <v>2.1972245773362196</v>
      </c>
    </row>
    <row r="32" spans="2:6" x14ac:dyDescent="0.55000000000000004">
      <c r="B32" s="3">
        <v>43880</v>
      </c>
      <c r="C32" s="11">
        <v>9</v>
      </c>
      <c r="E32">
        <v>20</v>
      </c>
      <c r="F32">
        <f t="shared" si="0"/>
        <v>2.1972245773362196</v>
      </c>
    </row>
    <row r="33" spans="2:6" x14ac:dyDescent="0.55000000000000004">
      <c r="B33" s="3">
        <v>43881</v>
      </c>
      <c r="C33" s="11">
        <v>9</v>
      </c>
      <c r="E33">
        <v>21</v>
      </c>
      <c r="F33">
        <f t="shared" si="0"/>
        <v>2.1972245773362196</v>
      </c>
    </row>
    <row r="34" spans="2:6" x14ac:dyDescent="0.55000000000000004">
      <c r="B34" s="3">
        <v>43882</v>
      </c>
      <c r="C34" s="11">
        <v>9</v>
      </c>
      <c r="E34">
        <v>22</v>
      </c>
      <c r="F34">
        <f t="shared" si="0"/>
        <v>2.1972245773362196</v>
      </c>
    </row>
    <row r="35" spans="2:6" x14ac:dyDescent="0.55000000000000004">
      <c r="B35" s="3">
        <v>43883</v>
      </c>
      <c r="C35" s="11">
        <v>9</v>
      </c>
      <c r="E35">
        <v>23</v>
      </c>
      <c r="F35">
        <f t="shared" si="0"/>
        <v>2.1972245773362196</v>
      </c>
    </row>
    <row r="36" spans="2:6" x14ac:dyDescent="0.55000000000000004">
      <c r="B36" s="3">
        <v>43884</v>
      </c>
      <c r="C36" s="11">
        <v>9</v>
      </c>
      <c r="E36">
        <v>24</v>
      </c>
      <c r="F36">
        <f t="shared" si="0"/>
        <v>2.1972245773362196</v>
      </c>
    </row>
    <row r="37" spans="2:6" x14ac:dyDescent="0.55000000000000004">
      <c r="B37" s="3">
        <v>43885</v>
      </c>
      <c r="C37" s="11">
        <v>13</v>
      </c>
      <c r="E37">
        <v>25</v>
      </c>
      <c r="F37">
        <f t="shared" si="0"/>
        <v>2.5649493574615367</v>
      </c>
    </row>
    <row r="38" spans="2:6" x14ac:dyDescent="0.55000000000000004">
      <c r="B38" s="3">
        <v>43886</v>
      </c>
      <c r="C38" s="11">
        <v>13</v>
      </c>
      <c r="E38">
        <v>26</v>
      </c>
      <c r="F38">
        <f t="shared" si="0"/>
        <v>2.5649493574615367</v>
      </c>
    </row>
    <row r="39" spans="2:6" x14ac:dyDescent="0.55000000000000004">
      <c r="B39" s="3">
        <v>43887</v>
      </c>
      <c r="C39" s="11">
        <v>13</v>
      </c>
      <c r="E39">
        <v>27</v>
      </c>
      <c r="F39">
        <f t="shared" si="0"/>
        <v>2.5649493574615367</v>
      </c>
    </row>
    <row r="40" spans="2:6" x14ac:dyDescent="0.55000000000000004">
      <c r="B40" s="3">
        <v>43888</v>
      </c>
      <c r="C40" s="11">
        <v>15</v>
      </c>
      <c r="E40">
        <v>28</v>
      </c>
      <c r="F40">
        <f t="shared" si="0"/>
        <v>2.7080502011022101</v>
      </c>
    </row>
    <row r="41" spans="2:6" x14ac:dyDescent="0.55000000000000004">
      <c r="B41" s="3">
        <v>43889</v>
      </c>
      <c r="C41" s="11">
        <v>20</v>
      </c>
      <c r="E41">
        <v>29</v>
      </c>
      <c r="F41">
        <f t="shared" si="0"/>
        <v>2.9957322735539909</v>
      </c>
    </row>
    <row r="42" spans="2:6" x14ac:dyDescent="0.55000000000000004">
      <c r="B42" s="3">
        <v>43890</v>
      </c>
      <c r="C42" s="11">
        <v>23</v>
      </c>
      <c r="E42">
        <v>30</v>
      </c>
      <c r="F42">
        <f t="shared" si="0"/>
        <v>3.1354942159291497</v>
      </c>
    </row>
    <row r="43" spans="2:6" x14ac:dyDescent="0.55000000000000004">
      <c r="B43" s="3">
        <v>43891</v>
      </c>
      <c r="C43" s="11">
        <v>36</v>
      </c>
      <c r="E43">
        <v>31</v>
      </c>
      <c r="F43">
        <f t="shared" si="0"/>
        <v>3.5835189384561099</v>
      </c>
    </row>
    <row r="44" spans="2:6" x14ac:dyDescent="0.55000000000000004">
      <c r="B44" s="3">
        <v>43892</v>
      </c>
      <c r="C44" s="11">
        <v>40</v>
      </c>
      <c r="E44">
        <v>32</v>
      </c>
      <c r="F44">
        <f t="shared" si="0"/>
        <v>3.6888794541139363</v>
      </c>
    </row>
    <row r="45" spans="2:6" x14ac:dyDescent="0.55000000000000004">
      <c r="B45" s="3">
        <v>43893</v>
      </c>
      <c r="C45" s="11">
        <v>51</v>
      </c>
      <c r="E45">
        <v>33</v>
      </c>
      <c r="F45">
        <f t="shared" si="0"/>
        <v>3.9318256327243257</v>
      </c>
    </row>
    <row r="46" spans="2:6" x14ac:dyDescent="0.55000000000000004">
      <c r="B46" s="3">
        <v>43894</v>
      </c>
      <c r="C46" s="11">
        <v>86</v>
      </c>
      <c r="E46">
        <v>34</v>
      </c>
      <c r="F46">
        <f t="shared" si="0"/>
        <v>4.4543472962535073</v>
      </c>
    </row>
    <row r="47" spans="2:6" x14ac:dyDescent="0.55000000000000004">
      <c r="B47" s="3">
        <v>43895</v>
      </c>
      <c r="C47" s="11">
        <v>116</v>
      </c>
      <c r="E47">
        <v>35</v>
      </c>
      <c r="F47">
        <f t="shared" si="0"/>
        <v>4.7535901911063645</v>
      </c>
    </row>
    <row r="48" spans="2:6" x14ac:dyDescent="0.55000000000000004">
      <c r="B48" s="3">
        <v>43896</v>
      </c>
      <c r="C48" s="11">
        <v>164</v>
      </c>
      <c r="E48">
        <v>36</v>
      </c>
      <c r="F48">
        <f t="shared" si="0"/>
        <v>5.0998664278241987</v>
      </c>
    </row>
    <row r="49" spans="2:6" x14ac:dyDescent="0.55000000000000004">
      <c r="B49" s="3">
        <v>43897</v>
      </c>
      <c r="C49" s="11">
        <v>207</v>
      </c>
      <c r="E49">
        <v>37</v>
      </c>
      <c r="F49">
        <f t="shared" si="0"/>
        <v>5.3327187932653688</v>
      </c>
    </row>
    <row r="50" spans="2:6" x14ac:dyDescent="0.55000000000000004">
      <c r="B50" s="3">
        <v>43898</v>
      </c>
      <c r="C50" s="11">
        <v>274</v>
      </c>
      <c r="E50">
        <v>38</v>
      </c>
      <c r="F50">
        <f t="shared" si="0"/>
        <v>5.6131281063880705</v>
      </c>
    </row>
    <row r="51" spans="2:6" x14ac:dyDescent="0.55000000000000004">
      <c r="B51" s="3">
        <v>43899</v>
      </c>
      <c r="C51" s="11">
        <v>322</v>
      </c>
      <c r="E51">
        <v>39</v>
      </c>
      <c r="F51">
        <f t="shared" si="0"/>
        <v>5.7745515455444085</v>
      </c>
    </row>
    <row r="52" spans="2:6" x14ac:dyDescent="0.55000000000000004">
      <c r="B52" s="3">
        <v>43900</v>
      </c>
      <c r="C52" s="11">
        <v>384</v>
      </c>
      <c r="E52">
        <v>40</v>
      </c>
      <c r="F52">
        <f t="shared" si="0"/>
        <v>5.9506425525877269</v>
      </c>
    </row>
    <row r="53" spans="2:6" x14ac:dyDescent="0.55000000000000004">
      <c r="B53" s="3">
        <v>43901</v>
      </c>
      <c r="C53" s="11">
        <v>459</v>
      </c>
      <c r="E53">
        <v>41</v>
      </c>
      <c r="F53">
        <f t="shared" si="0"/>
        <v>6.1290502100605453</v>
      </c>
    </row>
    <row r="54" spans="2:6" x14ac:dyDescent="0.55000000000000004">
      <c r="B54" s="3">
        <v>43902</v>
      </c>
      <c r="C54" s="11">
        <v>459</v>
      </c>
      <c r="E54">
        <v>42</v>
      </c>
      <c r="F54">
        <f t="shared" si="0"/>
        <v>6.1290502100605453</v>
      </c>
    </row>
    <row r="55" spans="2:6" x14ac:dyDescent="0.55000000000000004">
      <c r="B55" s="3">
        <v>43903</v>
      </c>
      <c r="C55" s="11">
        <v>802</v>
      </c>
      <c r="E55">
        <v>43</v>
      </c>
      <c r="F55">
        <f t="shared" si="0"/>
        <v>6.6871086078665147</v>
      </c>
    </row>
    <row r="56" spans="2:6" x14ac:dyDescent="0.55000000000000004">
      <c r="B56" s="3">
        <v>43904</v>
      </c>
      <c r="C56" s="11">
        <v>1144</v>
      </c>
      <c r="E56">
        <v>44</v>
      </c>
      <c r="F56">
        <f t="shared" si="0"/>
        <v>7.0422861719397432</v>
      </c>
    </row>
    <row r="57" spans="2:6" x14ac:dyDescent="0.55000000000000004">
      <c r="B57" s="3">
        <v>43905</v>
      </c>
      <c r="C57" s="11">
        <v>1145</v>
      </c>
      <c r="E57">
        <v>45</v>
      </c>
      <c r="F57">
        <f t="shared" si="0"/>
        <v>7.0431599159883405</v>
      </c>
    </row>
    <row r="58" spans="2:6" x14ac:dyDescent="0.55000000000000004">
      <c r="B58" s="3">
        <v>43906</v>
      </c>
      <c r="C58" s="11">
        <v>1551</v>
      </c>
      <c r="E58">
        <v>46</v>
      </c>
      <c r="F58">
        <f t="shared" si="0"/>
        <v>7.3466551631765391</v>
      </c>
    </row>
    <row r="59" spans="2:6" x14ac:dyDescent="0.55000000000000004">
      <c r="B59" s="3">
        <v>43907</v>
      </c>
      <c r="C59" s="11">
        <v>1960</v>
      </c>
      <c r="E59">
        <v>47</v>
      </c>
      <c r="F59">
        <f t="shared" si="0"/>
        <v>7.5806997522245627</v>
      </c>
    </row>
    <row r="60" spans="2:6" x14ac:dyDescent="0.55000000000000004">
      <c r="B60" s="3">
        <v>43908</v>
      </c>
      <c r="C60" s="11">
        <v>2642</v>
      </c>
      <c r="E60">
        <v>48</v>
      </c>
      <c r="F60">
        <f t="shared" si="0"/>
        <v>7.8792914850822706</v>
      </c>
    </row>
    <row r="61" spans="2:6" x14ac:dyDescent="0.55000000000000004">
      <c r="B61" s="3">
        <v>43909</v>
      </c>
      <c r="C61" s="11">
        <v>2714</v>
      </c>
      <c r="E61">
        <v>49</v>
      </c>
      <c r="F61">
        <f t="shared" si="0"/>
        <v>7.9061788403948148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A0B1-ACB9-44E4-AB67-CEB560510C23}">
  <dimension ref="A4:BH34"/>
  <sheetViews>
    <sheetView topLeftCell="AM1" workbookViewId="0">
      <selection activeCell="C4" sqref="C4:BH4"/>
    </sheetView>
  </sheetViews>
  <sheetFormatPr defaultRowHeight="14.4" x14ac:dyDescent="0.55000000000000004"/>
  <cols>
    <col min="1" max="1" width="19.20703125" customWidth="1"/>
    <col min="6" max="6" width="14.9453125" customWidth="1"/>
    <col min="14" max="14" width="13.5234375" customWidth="1"/>
    <col min="15" max="15" width="11.3125" customWidth="1"/>
  </cols>
  <sheetData>
    <row r="4" spans="1:60" x14ac:dyDescent="0.55000000000000004">
      <c r="C4" s="3">
        <v>43852</v>
      </c>
      <c r="D4" s="3">
        <v>43853</v>
      </c>
      <c r="E4" s="3">
        <v>43854</v>
      </c>
      <c r="F4" s="3">
        <v>43855</v>
      </c>
      <c r="G4" s="3">
        <v>43856</v>
      </c>
      <c r="H4" s="3">
        <v>43857</v>
      </c>
      <c r="I4" s="3">
        <v>43858</v>
      </c>
      <c r="J4" s="3">
        <v>43859</v>
      </c>
      <c r="K4" s="3">
        <v>43860</v>
      </c>
      <c r="L4" s="3">
        <v>43861</v>
      </c>
      <c r="M4" s="3">
        <v>43862</v>
      </c>
      <c r="N4" s="3">
        <v>43863</v>
      </c>
      <c r="O4" s="3">
        <v>43864</v>
      </c>
      <c r="P4" s="3">
        <v>43865</v>
      </c>
      <c r="Q4" s="3">
        <v>43866</v>
      </c>
      <c r="R4" s="3">
        <v>43867</v>
      </c>
      <c r="S4" s="3">
        <v>43868</v>
      </c>
      <c r="T4" s="3">
        <v>43869</v>
      </c>
      <c r="U4" s="3">
        <v>43870</v>
      </c>
      <c r="V4" s="3">
        <v>43871</v>
      </c>
      <c r="W4" s="3">
        <v>43872</v>
      </c>
      <c r="X4" s="3">
        <v>43873</v>
      </c>
      <c r="Y4" s="3">
        <v>43874</v>
      </c>
      <c r="Z4" s="3">
        <v>43875</v>
      </c>
      <c r="AA4" s="3">
        <v>43876</v>
      </c>
      <c r="AB4" s="3">
        <v>43877</v>
      </c>
      <c r="AC4" s="3">
        <v>43878</v>
      </c>
      <c r="AD4" s="3">
        <v>43879</v>
      </c>
      <c r="AE4" s="3">
        <v>43880</v>
      </c>
      <c r="AF4" s="3">
        <v>43881</v>
      </c>
      <c r="AG4" s="3">
        <v>43882</v>
      </c>
      <c r="AH4" s="3">
        <v>43883</v>
      </c>
      <c r="AI4" s="3">
        <v>43884</v>
      </c>
      <c r="AJ4" s="3">
        <v>43885</v>
      </c>
      <c r="AK4" s="3">
        <v>43886</v>
      </c>
      <c r="AL4" s="3">
        <v>43887</v>
      </c>
      <c r="AM4" s="3">
        <v>43888</v>
      </c>
      <c r="AN4" s="3">
        <v>43889</v>
      </c>
      <c r="AO4" s="3">
        <v>43890</v>
      </c>
      <c r="AP4" s="3">
        <v>43891</v>
      </c>
      <c r="AQ4" s="3">
        <v>43892</v>
      </c>
      <c r="AR4" s="3">
        <v>43893</v>
      </c>
      <c r="AS4" s="3">
        <v>43894</v>
      </c>
      <c r="AT4" s="3">
        <v>43895</v>
      </c>
      <c r="AU4" s="3">
        <v>43896</v>
      </c>
      <c r="AV4" s="3">
        <v>43897</v>
      </c>
      <c r="AW4" s="3">
        <v>43898</v>
      </c>
      <c r="AX4" s="3">
        <v>43899</v>
      </c>
      <c r="AY4" s="3">
        <v>43900</v>
      </c>
      <c r="AZ4" s="3">
        <v>43901</v>
      </c>
      <c r="BA4" s="3">
        <v>43902</v>
      </c>
      <c r="BB4" s="3">
        <v>43903</v>
      </c>
      <c r="BC4" s="3">
        <v>43904</v>
      </c>
      <c r="BD4" s="3">
        <v>43905</v>
      </c>
      <c r="BE4" s="3">
        <v>43906</v>
      </c>
      <c r="BF4" s="3">
        <v>43907</v>
      </c>
      <c r="BG4" s="3">
        <v>43908</v>
      </c>
      <c r="BH4" s="3">
        <v>43909</v>
      </c>
    </row>
    <row r="5" spans="1:60" x14ac:dyDescent="0.55000000000000004">
      <c r="A5" s="1" t="s">
        <v>1</v>
      </c>
      <c r="B5" s="2" t="s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</v>
      </c>
      <c r="AM5" s="2">
        <v>1</v>
      </c>
      <c r="AN5" s="2">
        <v>1</v>
      </c>
      <c r="AO5" s="2">
        <v>2</v>
      </c>
      <c r="AP5" s="2">
        <v>2</v>
      </c>
      <c r="AQ5" s="2">
        <v>2</v>
      </c>
      <c r="AR5" s="2">
        <v>2</v>
      </c>
      <c r="AS5" s="2">
        <v>4</v>
      </c>
      <c r="AT5" s="2">
        <v>4</v>
      </c>
      <c r="AU5" s="2">
        <v>13</v>
      </c>
      <c r="AV5" s="2">
        <v>13</v>
      </c>
      <c r="AW5" s="2">
        <v>20</v>
      </c>
      <c r="AX5" s="2">
        <v>25</v>
      </c>
      <c r="AY5" s="2">
        <v>31</v>
      </c>
      <c r="AZ5" s="2">
        <v>38</v>
      </c>
      <c r="BA5" s="2">
        <v>52</v>
      </c>
      <c r="BB5" s="2">
        <v>151</v>
      </c>
      <c r="BC5" s="2">
        <v>151</v>
      </c>
      <c r="BD5" s="2">
        <v>162</v>
      </c>
      <c r="BE5" s="2">
        <v>200</v>
      </c>
      <c r="BF5" s="2">
        <v>321</v>
      </c>
      <c r="BG5" s="2">
        <v>372</v>
      </c>
      <c r="BH5" s="2">
        <v>621</v>
      </c>
    </row>
    <row r="6" spans="1:60" x14ac:dyDescent="0.55000000000000004">
      <c r="A6" s="1" t="s">
        <v>2</v>
      </c>
      <c r="B6" s="2" t="s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1</v>
      </c>
      <c r="BG6" s="2">
        <v>3</v>
      </c>
      <c r="BH6" s="2">
        <v>6</v>
      </c>
    </row>
    <row r="7" spans="1:60" x14ac:dyDescent="0.55000000000000004">
      <c r="A7" s="1" t="s">
        <v>3</v>
      </c>
      <c r="B7" s="2" t="s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1</v>
      </c>
      <c r="BF7" s="2">
        <v>2</v>
      </c>
      <c r="BG7" s="2">
        <v>2</v>
      </c>
      <c r="BH7" s="2">
        <v>2</v>
      </c>
    </row>
    <row r="9" spans="1:60" x14ac:dyDescent="0.55000000000000004">
      <c r="O9" s="1" t="s">
        <v>16</v>
      </c>
    </row>
    <row r="10" spans="1:60" x14ac:dyDescent="0.55000000000000004">
      <c r="A10" s="8" t="s">
        <v>7</v>
      </c>
      <c r="B10" s="10">
        <v>0.01</v>
      </c>
      <c r="F10" s="1" t="s">
        <v>1</v>
      </c>
      <c r="G10" s="1" t="s">
        <v>2</v>
      </c>
      <c r="H10" s="1" t="s">
        <v>3</v>
      </c>
      <c r="L10" s="8" t="s">
        <v>15</v>
      </c>
      <c r="M10" s="8" t="s">
        <v>14</v>
      </c>
      <c r="N10" s="1" t="s">
        <v>1</v>
      </c>
      <c r="O10" s="1" t="s">
        <v>9</v>
      </c>
      <c r="P10" s="1" t="s">
        <v>17</v>
      </c>
    </row>
    <row r="11" spans="1:60" x14ac:dyDescent="0.55000000000000004">
      <c r="A11" s="8" t="s">
        <v>13</v>
      </c>
      <c r="B11" s="10">
        <v>2.15</v>
      </c>
      <c r="E11" s="3">
        <v>43886</v>
      </c>
      <c r="F11" s="2">
        <v>0</v>
      </c>
      <c r="G11" s="2">
        <v>0</v>
      </c>
      <c r="H11" s="2">
        <v>0</v>
      </c>
      <c r="L11" s="2">
        <v>1</v>
      </c>
      <c r="M11" s="2">
        <v>0</v>
      </c>
      <c r="N11" s="2">
        <v>0</v>
      </c>
      <c r="O11" s="2"/>
      <c r="P11" s="2"/>
    </row>
    <row r="12" spans="1:60" x14ac:dyDescent="0.55000000000000004">
      <c r="A12" s="8" t="s">
        <v>8</v>
      </c>
      <c r="B12" s="10">
        <v>5</v>
      </c>
      <c r="E12" s="3">
        <v>43887</v>
      </c>
      <c r="F12" s="2">
        <v>1</v>
      </c>
      <c r="G12" s="2">
        <v>0</v>
      </c>
      <c r="H12" s="2">
        <v>0</v>
      </c>
      <c r="K12" s="6"/>
      <c r="L12" s="2">
        <v>2</v>
      </c>
      <c r="M12" s="2">
        <v>0</v>
      </c>
      <c r="N12" s="2">
        <v>1</v>
      </c>
      <c r="O12" s="2">
        <f>M32/$B$10</f>
        <v>100</v>
      </c>
      <c r="P12" s="2"/>
    </row>
    <row r="13" spans="1:60" x14ac:dyDescent="0.55000000000000004">
      <c r="A13" s="8" t="s">
        <v>12</v>
      </c>
      <c r="B13" s="11"/>
      <c r="E13" s="3">
        <v>43888</v>
      </c>
      <c r="F13" s="2">
        <v>1</v>
      </c>
      <c r="G13" s="2">
        <v>0</v>
      </c>
      <c r="H13" s="2">
        <v>0</v>
      </c>
      <c r="K13" s="6"/>
      <c r="L13" s="2">
        <v>3</v>
      </c>
      <c r="M13" s="2">
        <v>0</v>
      </c>
      <c r="N13" s="2">
        <v>1</v>
      </c>
      <c r="O13" s="2">
        <f t="shared" ref="O13:O14" si="0">M33/$B$10</f>
        <v>300</v>
      </c>
      <c r="P13" s="2"/>
    </row>
    <row r="14" spans="1:60" x14ac:dyDescent="0.55000000000000004">
      <c r="A14" s="8" t="s">
        <v>14</v>
      </c>
      <c r="B14" s="11"/>
      <c r="E14" s="3">
        <v>43889</v>
      </c>
      <c r="F14" s="2">
        <v>1</v>
      </c>
      <c r="G14" s="2">
        <v>0</v>
      </c>
      <c r="H14" s="2">
        <v>0</v>
      </c>
      <c r="K14" s="6"/>
      <c r="L14" s="2">
        <v>4</v>
      </c>
      <c r="M14" s="2">
        <v>0</v>
      </c>
      <c r="N14" s="2">
        <v>1</v>
      </c>
      <c r="O14" s="2">
        <f t="shared" si="0"/>
        <v>600</v>
      </c>
      <c r="P14" s="2"/>
    </row>
    <row r="15" spans="1:60" x14ac:dyDescent="0.55000000000000004">
      <c r="E15" s="3">
        <v>43890</v>
      </c>
      <c r="F15" s="2">
        <v>2</v>
      </c>
      <c r="G15" s="2">
        <v>0</v>
      </c>
      <c r="H15" s="2">
        <v>0</v>
      </c>
      <c r="L15" s="2">
        <v>5</v>
      </c>
      <c r="M15" s="2">
        <v>0</v>
      </c>
      <c r="N15" s="2">
        <v>2</v>
      </c>
      <c r="O15" s="2"/>
      <c r="P15" s="2"/>
    </row>
    <row r="16" spans="1:60" x14ac:dyDescent="0.55000000000000004">
      <c r="E16" s="3">
        <v>43891</v>
      </c>
      <c r="F16" s="2">
        <v>2</v>
      </c>
      <c r="G16" s="2">
        <v>0</v>
      </c>
      <c r="H16" s="2">
        <v>0</v>
      </c>
      <c r="L16" s="2">
        <v>6</v>
      </c>
      <c r="M16" s="2">
        <v>0</v>
      </c>
      <c r="N16" s="2">
        <v>2</v>
      </c>
      <c r="O16" s="2"/>
      <c r="P16" s="2"/>
    </row>
    <row r="17" spans="1:16" x14ac:dyDescent="0.55000000000000004">
      <c r="E17" s="3">
        <v>43892</v>
      </c>
      <c r="F17" s="2">
        <v>2</v>
      </c>
      <c r="G17" s="2">
        <v>0</v>
      </c>
      <c r="H17" s="2">
        <v>0</v>
      </c>
      <c r="L17" s="2">
        <v>7</v>
      </c>
      <c r="M17" s="2">
        <v>0</v>
      </c>
      <c r="N17" s="2">
        <v>2</v>
      </c>
      <c r="O17" s="2"/>
      <c r="P17" s="2"/>
    </row>
    <row r="18" spans="1:16" x14ac:dyDescent="0.55000000000000004">
      <c r="E18" s="3">
        <v>43893</v>
      </c>
      <c r="F18" s="2">
        <v>2</v>
      </c>
      <c r="G18" s="2">
        <v>0</v>
      </c>
      <c r="H18" s="2">
        <v>0</v>
      </c>
      <c r="L18" s="2">
        <v>8</v>
      </c>
      <c r="M18" s="2">
        <v>0</v>
      </c>
      <c r="N18" s="2">
        <v>2</v>
      </c>
      <c r="O18" s="2"/>
      <c r="P18" s="2"/>
    </row>
    <row r="19" spans="1:16" x14ac:dyDescent="0.55000000000000004">
      <c r="A19" s="8" t="s">
        <v>10</v>
      </c>
      <c r="B19" s="11">
        <f>B14/B10</f>
        <v>0</v>
      </c>
      <c r="E19" s="3">
        <v>43894</v>
      </c>
      <c r="F19" s="2">
        <v>4</v>
      </c>
      <c r="G19" s="2">
        <v>0</v>
      </c>
      <c r="H19" s="2">
        <v>0</v>
      </c>
      <c r="L19" s="2">
        <v>9</v>
      </c>
      <c r="M19" s="2">
        <v>0</v>
      </c>
      <c r="N19" s="2">
        <v>4</v>
      </c>
      <c r="O19" s="2"/>
      <c r="P19" s="2"/>
    </row>
    <row r="20" spans="1:16" x14ac:dyDescent="0.55000000000000004">
      <c r="A20" s="8" t="s">
        <v>11</v>
      </c>
      <c r="B20" s="11">
        <f>B19*(2^(B13/B11))</f>
        <v>0</v>
      </c>
      <c r="E20" s="3">
        <v>43895</v>
      </c>
      <c r="F20" s="2">
        <v>4</v>
      </c>
      <c r="G20" s="2">
        <v>0</v>
      </c>
      <c r="H20" s="2">
        <v>0</v>
      </c>
      <c r="L20" s="2">
        <v>10</v>
      </c>
      <c r="M20" s="2">
        <v>0</v>
      </c>
      <c r="N20" s="2">
        <v>4</v>
      </c>
      <c r="O20" s="2"/>
      <c r="P20" s="2"/>
    </row>
    <row r="21" spans="1:16" x14ac:dyDescent="0.55000000000000004">
      <c r="E21" s="3">
        <v>43896</v>
      </c>
      <c r="F21" s="2">
        <v>13</v>
      </c>
      <c r="G21" s="2">
        <v>0</v>
      </c>
      <c r="H21" s="2">
        <v>0</v>
      </c>
      <c r="L21" s="2">
        <v>11</v>
      </c>
      <c r="M21" s="2">
        <v>0</v>
      </c>
      <c r="N21" s="2">
        <v>13</v>
      </c>
      <c r="O21" s="2"/>
      <c r="P21" s="2"/>
    </row>
    <row r="22" spans="1:16" x14ac:dyDescent="0.55000000000000004">
      <c r="E22" s="3">
        <v>43897</v>
      </c>
      <c r="F22" s="2">
        <v>13</v>
      </c>
      <c r="G22" s="2">
        <v>0</v>
      </c>
      <c r="H22" s="2">
        <v>0</v>
      </c>
      <c r="L22" s="2">
        <v>12</v>
      </c>
      <c r="M22" s="2">
        <v>0</v>
      </c>
      <c r="N22" s="2">
        <v>13</v>
      </c>
      <c r="O22" s="2"/>
      <c r="P22" s="2"/>
    </row>
    <row r="23" spans="1:16" x14ac:dyDescent="0.55000000000000004">
      <c r="E23" s="3">
        <v>43898</v>
      </c>
      <c r="F23" s="2">
        <v>20</v>
      </c>
      <c r="G23" s="2">
        <v>0</v>
      </c>
      <c r="H23" s="2">
        <v>0</v>
      </c>
      <c r="L23" s="2">
        <v>13</v>
      </c>
      <c r="M23" s="2">
        <v>0</v>
      </c>
      <c r="N23" s="2">
        <v>20</v>
      </c>
      <c r="O23" s="2"/>
      <c r="P23" s="2"/>
    </row>
    <row r="24" spans="1:16" x14ac:dyDescent="0.55000000000000004">
      <c r="E24" s="3">
        <v>43899</v>
      </c>
      <c r="F24" s="2">
        <v>25</v>
      </c>
      <c r="G24" s="2">
        <v>0</v>
      </c>
      <c r="H24" s="2">
        <v>0</v>
      </c>
      <c r="L24" s="2">
        <v>14</v>
      </c>
      <c r="M24" s="2">
        <v>0</v>
      </c>
      <c r="N24" s="2">
        <v>25</v>
      </c>
      <c r="O24" s="2"/>
      <c r="P24" s="2"/>
    </row>
    <row r="25" spans="1:16" x14ac:dyDescent="0.55000000000000004">
      <c r="E25" s="3">
        <v>43900</v>
      </c>
      <c r="F25" s="2">
        <v>31</v>
      </c>
      <c r="G25" s="2">
        <v>0</v>
      </c>
      <c r="H25" s="2">
        <v>0</v>
      </c>
      <c r="L25" s="2">
        <v>15</v>
      </c>
      <c r="M25" s="2">
        <v>0</v>
      </c>
      <c r="N25" s="2">
        <v>31</v>
      </c>
      <c r="O25" s="2"/>
      <c r="P25" s="2"/>
    </row>
    <row r="26" spans="1:16" x14ac:dyDescent="0.55000000000000004">
      <c r="E26" s="3">
        <v>43901</v>
      </c>
      <c r="F26" s="2">
        <v>38</v>
      </c>
      <c r="G26" s="2">
        <v>0</v>
      </c>
      <c r="H26" s="2">
        <v>0</v>
      </c>
      <c r="L26" s="2">
        <v>16</v>
      </c>
      <c r="M26" s="2">
        <v>0</v>
      </c>
      <c r="N26" s="2">
        <v>38</v>
      </c>
      <c r="O26" s="2"/>
      <c r="P26" s="2"/>
    </row>
    <row r="27" spans="1:16" x14ac:dyDescent="0.55000000000000004">
      <c r="E27" s="3">
        <v>43902</v>
      </c>
      <c r="F27" s="2">
        <v>52</v>
      </c>
      <c r="G27" s="2">
        <v>0</v>
      </c>
      <c r="H27" s="2">
        <v>0</v>
      </c>
      <c r="L27" s="2">
        <v>17</v>
      </c>
      <c r="M27" s="2">
        <v>0</v>
      </c>
      <c r="N27" s="2">
        <v>52</v>
      </c>
      <c r="O27" s="2"/>
      <c r="P27" s="2"/>
    </row>
    <row r="28" spans="1:16" x14ac:dyDescent="0.55000000000000004">
      <c r="E28" s="3">
        <v>43903</v>
      </c>
      <c r="F28" s="2">
        <v>151</v>
      </c>
      <c r="G28" s="2">
        <v>0</v>
      </c>
      <c r="H28" s="2">
        <v>0</v>
      </c>
      <c r="L28" s="2">
        <v>18</v>
      </c>
      <c r="M28" s="2">
        <v>0</v>
      </c>
      <c r="N28" s="2">
        <v>151</v>
      </c>
      <c r="O28" s="2"/>
      <c r="P28" s="2"/>
    </row>
    <row r="29" spans="1:16" x14ac:dyDescent="0.55000000000000004">
      <c r="E29" s="3">
        <v>43904</v>
      </c>
      <c r="F29" s="2">
        <v>151</v>
      </c>
      <c r="G29" s="2">
        <v>0</v>
      </c>
      <c r="H29" s="2">
        <v>0</v>
      </c>
      <c r="L29" s="2">
        <v>19</v>
      </c>
      <c r="M29" s="2">
        <v>0</v>
      </c>
      <c r="N29" s="2">
        <v>151</v>
      </c>
      <c r="O29" s="2"/>
      <c r="P29" s="2"/>
    </row>
    <row r="30" spans="1:16" x14ac:dyDescent="0.55000000000000004">
      <c r="E30" s="3">
        <v>43905</v>
      </c>
      <c r="F30" s="2">
        <v>162</v>
      </c>
      <c r="G30" s="2">
        <v>0</v>
      </c>
      <c r="H30" s="2">
        <v>0</v>
      </c>
      <c r="L30" s="2">
        <v>20</v>
      </c>
      <c r="M30" s="2">
        <v>0</v>
      </c>
      <c r="N30" s="2">
        <v>162</v>
      </c>
      <c r="O30" s="2"/>
      <c r="P30" s="2"/>
    </row>
    <row r="31" spans="1:16" x14ac:dyDescent="0.55000000000000004">
      <c r="E31" s="3">
        <v>43906</v>
      </c>
      <c r="F31" s="2">
        <v>200</v>
      </c>
      <c r="G31" s="2">
        <v>0</v>
      </c>
      <c r="H31" s="2">
        <v>1</v>
      </c>
      <c r="L31" s="2">
        <v>21</v>
      </c>
      <c r="M31" s="2">
        <v>0</v>
      </c>
      <c r="N31" s="2">
        <v>200</v>
      </c>
      <c r="O31" s="2"/>
      <c r="P31" s="2"/>
    </row>
    <row r="32" spans="1:16" x14ac:dyDescent="0.55000000000000004">
      <c r="E32" s="3">
        <v>43907</v>
      </c>
      <c r="F32" s="2">
        <v>321</v>
      </c>
      <c r="G32" s="2">
        <v>1</v>
      </c>
      <c r="H32" s="2">
        <v>2</v>
      </c>
      <c r="L32" s="2">
        <v>22</v>
      </c>
      <c r="M32" s="2">
        <v>1</v>
      </c>
      <c r="N32" s="2">
        <v>321</v>
      </c>
      <c r="O32" s="2"/>
      <c r="P32" s="12">
        <f>O12*(2^((15+$B$12)/$B$11))</f>
        <v>63136.285789576199</v>
      </c>
    </row>
    <row r="33" spans="5:16" x14ac:dyDescent="0.55000000000000004">
      <c r="E33" s="3">
        <v>43908</v>
      </c>
      <c r="F33" s="2">
        <v>372</v>
      </c>
      <c r="G33" s="2">
        <v>3</v>
      </c>
      <c r="H33" s="2">
        <v>2</v>
      </c>
      <c r="L33" s="2">
        <v>23</v>
      </c>
      <c r="M33" s="2">
        <v>3</v>
      </c>
      <c r="N33" s="2">
        <v>372</v>
      </c>
      <c r="O33" s="2"/>
      <c r="P33" s="12">
        <f t="shared" ref="P33:P34" si="1">O13*(2^((15+$B$12)/$B$11))</f>
        <v>189408.85736872858</v>
      </c>
    </row>
    <row r="34" spans="5:16" x14ac:dyDescent="0.55000000000000004">
      <c r="E34" s="3">
        <v>43909</v>
      </c>
      <c r="F34" s="2">
        <v>621</v>
      </c>
      <c r="G34" s="2">
        <v>6</v>
      </c>
      <c r="H34" s="2">
        <v>2</v>
      </c>
      <c r="L34" s="2">
        <v>24</v>
      </c>
      <c r="M34" s="2">
        <v>6</v>
      </c>
      <c r="N34" s="2">
        <v>621</v>
      </c>
      <c r="O34" s="2"/>
      <c r="P34" s="12">
        <f t="shared" si="1"/>
        <v>378817.71473745717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AD86-E370-4BCA-BFD7-558BC33AB870}">
  <dimension ref="C8:N26"/>
  <sheetViews>
    <sheetView workbookViewId="0">
      <selection activeCell="A30" sqref="A30"/>
    </sheetView>
  </sheetViews>
  <sheetFormatPr defaultRowHeight="14.4" x14ac:dyDescent="0.55000000000000004"/>
  <sheetData>
    <row r="8" spans="8:9" x14ac:dyDescent="0.55000000000000004">
      <c r="H8" t="s">
        <v>4</v>
      </c>
    </row>
    <row r="9" spans="8:9" x14ac:dyDescent="0.55000000000000004">
      <c r="H9">
        <v>1</v>
      </c>
      <c r="I9">
        <v>0</v>
      </c>
    </row>
    <row r="10" spans="8:9" x14ac:dyDescent="0.55000000000000004">
      <c r="H10">
        <v>2</v>
      </c>
      <c r="I10">
        <v>0</v>
      </c>
    </row>
    <row r="11" spans="8:9" x14ac:dyDescent="0.55000000000000004">
      <c r="H11">
        <v>3</v>
      </c>
      <c r="I11">
        <v>0</v>
      </c>
    </row>
    <row r="12" spans="8:9" x14ac:dyDescent="0.55000000000000004">
      <c r="H12">
        <v>4</v>
      </c>
      <c r="I12">
        <v>1</v>
      </c>
    </row>
    <row r="13" spans="8:9" x14ac:dyDescent="0.55000000000000004">
      <c r="H13">
        <v>5</v>
      </c>
      <c r="I13">
        <v>1</v>
      </c>
    </row>
    <row r="14" spans="8:9" x14ac:dyDescent="0.55000000000000004">
      <c r="H14">
        <v>6</v>
      </c>
      <c r="I14">
        <v>1</v>
      </c>
    </row>
    <row r="15" spans="8:9" x14ac:dyDescent="0.55000000000000004">
      <c r="H15">
        <v>7</v>
      </c>
      <c r="I15">
        <v>1</v>
      </c>
    </row>
    <row r="16" spans="8:9" x14ac:dyDescent="0.55000000000000004">
      <c r="H16">
        <v>8</v>
      </c>
      <c r="I16">
        <v>1</v>
      </c>
    </row>
    <row r="17" spans="3:14" x14ac:dyDescent="0.55000000000000004">
      <c r="H17">
        <v>9</v>
      </c>
      <c r="I17">
        <v>1</v>
      </c>
      <c r="J17">
        <f>LN(I17)</f>
        <v>0</v>
      </c>
      <c r="M17">
        <v>1</v>
      </c>
      <c r="N17">
        <v>0</v>
      </c>
    </row>
    <row r="18" spans="3:14" x14ac:dyDescent="0.55000000000000004">
      <c r="C18" t="s">
        <v>5</v>
      </c>
      <c r="H18">
        <v>10</v>
      </c>
      <c r="I18">
        <v>2</v>
      </c>
      <c r="J18">
        <f t="shared" ref="J18:J26" si="0">LN(I18)</f>
        <v>0.69314718055994529</v>
      </c>
      <c r="M18">
        <v>2</v>
      </c>
      <c r="N18">
        <v>0.69314718055994529</v>
      </c>
    </row>
    <row r="19" spans="3:14" x14ac:dyDescent="0.55000000000000004">
      <c r="H19">
        <v>11</v>
      </c>
      <c r="I19">
        <v>2</v>
      </c>
      <c r="J19">
        <f t="shared" si="0"/>
        <v>0.69314718055994529</v>
      </c>
      <c r="M19">
        <v>3</v>
      </c>
      <c r="N19">
        <v>0.69314718055994529</v>
      </c>
    </row>
    <row r="20" spans="3:14" x14ac:dyDescent="0.55000000000000004">
      <c r="H20">
        <v>12</v>
      </c>
      <c r="I20">
        <v>3</v>
      </c>
      <c r="J20">
        <f t="shared" si="0"/>
        <v>1.0986122886681098</v>
      </c>
      <c r="M20">
        <v>4</v>
      </c>
      <c r="N20">
        <v>1.0986122886681098</v>
      </c>
    </row>
    <row r="21" spans="3:14" x14ac:dyDescent="0.55000000000000004">
      <c r="H21">
        <v>13</v>
      </c>
      <c r="I21">
        <v>8</v>
      </c>
      <c r="J21">
        <f t="shared" si="0"/>
        <v>2.0794415416798357</v>
      </c>
      <c r="M21">
        <v>5</v>
      </c>
      <c r="N21">
        <v>2.0794415416798357</v>
      </c>
    </row>
    <row r="22" spans="3:14" x14ac:dyDescent="0.55000000000000004">
      <c r="H22">
        <v>14</v>
      </c>
      <c r="I22">
        <v>14</v>
      </c>
      <c r="J22">
        <f t="shared" si="0"/>
        <v>2.6390573296152584</v>
      </c>
      <c r="M22">
        <v>6</v>
      </c>
      <c r="N22">
        <v>2.6390573296152584</v>
      </c>
    </row>
    <row r="23" spans="3:14" x14ac:dyDescent="0.55000000000000004">
      <c r="H23">
        <v>15</v>
      </c>
      <c r="I23">
        <v>19</v>
      </c>
      <c r="J23">
        <f t="shared" si="0"/>
        <v>2.9444389791664403</v>
      </c>
      <c r="M23">
        <v>7</v>
      </c>
      <c r="N23">
        <v>2.9444389791664403</v>
      </c>
    </row>
    <row r="24" spans="3:14" x14ac:dyDescent="0.55000000000000004">
      <c r="H24">
        <v>16</v>
      </c>
      <c r="I24">
        <v>22</v>
      </c>
      <c r="J24">
        <f t="shared" si="0"/>
        <v>3.0910424533583161</v>
      </c>
      <c r="M24">
        <v>8</v>
      </c>
      <c r="N24">
        <v>3.0910424533583161</v>
      </c>
    </row>
    <row r="25" spans="3:14" x14ac:dyDescent="0.55000000000000004">
      <c r="H25">
        <v>17</v>
      </c>
      <c r="I25">
        <v>36</v>
      </c>
      <c r="J25">
        <f t="shared" si="0"/>
        <v>3.5835189384561099</v>
      </c>
      <c r="M25">
        <v>9</v>
      </c>
      <c r="N25">
        <v>3.5835189384561099</v>
      </c>
    </row>
    <row r="26" spans="3:14" x14ac:dyDescent="0.55000000000000004">
      <c r="H26">
        <v>18</v>
      </c>
      <c r="I26">
        <v>61</v>
      </c>
      <c r="J26">
        <f t="shared" si="0"/>
        <v>4.1108738641733114</v>
      </c>
      <c r="M26">
        <v>10</v>
      </c>
      <c r="N26">
        <v>4.1108738641733114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1F37-A2F1-479B-9B36-405D18734334}">
  <dimension ref="B2:L60"/>
  <sheetViews>
    <sheetView workbookViewId="0">
      <selection activeCell="M45" sqref="M45"/>
    </sheetView>
  </sheetViews>
  <sheetFormatPr defaultRowHeight="14.4" x14ac:dyDescent="0.55000000000000004"/>
  <cols>
    <col min="11" max="11" width="7.89453125" bestFit="1" customWidth="1"/>
    <col min="12" max="12" width="10.41796875" bestFit="1" customWidth="1"/>
  </cols>
  <sheetData>
    <row r="2" spans="2:12" x14ac:dyDescent="0.55000000000000004">
      <c r="C2" s="7" t="s">
        <v>25</v>
      </c>
      <c r="D2" s="7" t="s">
        <v>28</v>
      </c>
      <c r="E2" s="7" t="s">
        <v>39</v>
      </c>
      <c r="F2" s="7" t="s">
        <v>40</v>
      </c>
      <c r="G2" s="7" t="s">
        <v>41</v>
      </c>
      <c r="H2" s="7" t="s">
        <v>42</v>
      </c>
      <c r="I2" s="7" t="s">
        <v>43</v>
      </c>
      <c r="J2" s="7" t="s">
        <v>37</v>
      </c>
      <c r="K2" s="7" t="s">
        <v>44</v>
      </c>
      <c r="L2" s="7" t="s">
        <v>45</v>
      </c>
    </row>
    <row r="3" spans="2:12" x14ac:dyDescent="0.55000000000000004">
      <c r="B3" s="3">
        <v>43852</v>
      </c>
      <c r="C3" s="11">
        <v>548</v>
      </c>
      <c r="D3" s="11">
        <v>0</v>
      </c>
      <c r="E3" s="11">
        <v>0</v>
      </c>
      <c r="F3" s="11">
        <v>0</v>
      </c>
      <c r="G3" s="11">
        <v>0</v>
      </c>
      <c r="H3" s="11">
        <v>1</v>
      </c>
      <c r="I3" s="11">
        <v>0</v>
      </c>
      <c r="J3" s="11">
        <v>1</v>
      </c>
      <c r="K3" s="11">
        <v>0</v>
      </c>
      <c r="L3" s="11">
        <v>0</v>
      </c>
    </row>
    <row r="4" spans="2:12" x14ac:dyDescent="0.55000000000000004">
      <c r="B4" s="3">
        <v>43853</v>
      </c>
      <c r="C4" s="11">
        <v>643</v>
      </c>
      <c r="D4" s="11">
        <v>0</v>
      </c>
      <c r="E4" s="11">
        <v>0</v>
      </c>
      <c r="F4" s="11">
        <v>0</v>
      </c>
      <c r="G4" s="11">
        <v>0</v>
      </c>
      <c r="H4" s="11">
        <v>1</v>
      </c>
      <c r="I4" s="11">
        <v>0</v>
      </c>
      <c r="J4" s="11">
        <v>1</v>
      </c>
      <c r="K4" s="11">
        <v>0</v>
      </c>
      <c r="L4" s="11">
        <v>0</v>
      </c>
    </row>
    <row r="5" spans="2:12" x14ac:dyDescent="0.55000000000000004">
      <c r="B5" s="3">
        <v>43854</v>
      </c>
      <c r="C5" s="11">
        <v>920</v>
      </c>
      <c r="D5" s="11">
        <v>0</v>
      </c>
      <c r="E5" s="11">
        <v>0</v>
      </c>
      <c r="F5" s="11">
        <v>0</v>
      </c>
      <c r="G5" s="11">
        <v>0</v>
      </c>
      <c r="H5" s="11">
        <v>2</v>
      </c>
      <c r="I5" s="11">
        <v>2</v>
      </c>
      <c r="J5" s="11">
        <v>2</v>
      </c>
      <c r="K5" s="11">
        <v>0</v>
      </c>
      <c r="L5" s="11">
        <v>0</v>
      </c>
    </row>
    <row r="6" spans="2:12" x14ac:dyDescent="0.55000000000000004">
      <c r="B6" s="3">
        <v>43855</v>
      </c>
      <c r="C6" s="11">
        <v>1406</v>
      </c>
      <c r="D6" s="11">
        <v>0</v>
      </c>
      <c r="E6" s="11">
        <v>0</v>
      </c>
      <c r="F6" s="11">
        <v>0</v>
      </c>
      <c r="G6" s="11">
        <v>0</v>
      </c>
      <c r="H6" s="11">
        <v>2</v>
      </c>
      <c r="I6" s="11">
        <v>3</v>
      </c>
      <c r="J6" s="11">
        <v>2</v>
      </c>
      <c r="K6" s="11">
        <v>0</v>
      </c>
      <c r="L6" s="11">
        <v>0</v>
      </c>
    </row>
    <row r="7" spans="2:12" x14ac:dyDescent="0.55000000000000004">
      <c r="B7" s="3">
        <v>43856</v>
      </c>
      <c r="C7" s="11">
        <v>2075</v>
      </c>
      <c r="D7" s="11">
        <v>0</v>
      </c>
      <c r="E7" s="11">
        <v>0</v>
      </c>
      <c r="F7" s="11">
        <v>0</v>
      </c>
      <c r="G7" s="11">
        <v>0</v>
      </c>
      <c r="H7" s="11">
        <v>5</v>
      </c>
      <c r="I7" s="11">
        <v>3</v>
      </c>
      <c r="J7" s="11">
        <v>3</v>
      </c>
      <c r="K7" s="11">
        <v>0</v>
      </c>
      <c r="L7" s="11">
        <v>0</v>
      </c>
    </row>
    <row r="8" spans="2:12" x14ac:dyDescent="0.55000000000000004">
      <c r="B8" s="3">
        <v>43857</v>
      </c>
      <c r="C8" s="11">
        <v>2877</v>
      </c>
      <c r="D8" s="11">
        <v>0</v>
      </c>
      <c r="E8" s="11">
        <v>0</v>
      </c>
      <c r="F8" s="11">
        <v>0</v>
      </c>
      <c r="G8" s="11">
        <v>1</v>
      </c>
      <c r="H8" s="11">
        <v>5</v>
      </c>
      <c r="I8" s="11">
        <v>3</v>
      </c>
      <c r="J8" s="11">
        <v>4</v>
      </c>
      <c r="K8" s="11">
        <v>0</v>
      </c>
      <c r="L8" s="11">
        <v>0</v>
      </c>
    </row>
    <row r="9" spans="2:12" x14ac:dyDescent="0.55000000000000004">
      <c r="B9" s="3">
        <v>43858</v>
      </c>
      <c r="C9" s="11">
        <v>5509</v>
      </c>
      <c r="D9" s="11">
        <v>0</v>
      </c>
      <c r="E9" s="11">
        <v>0</v>
      </c>
      <c r="F9" s="11">
        <v>0</v>
      </c>
      <c r="G9" s="11">
        <v>4</v>
      </c>
      <c r="H9" s="11">
        <v>5</v>
      </c>
      <c r="I9" s="11">
        <v>4</v>
      </c>
      <c r="J9" s="11">
        <v>4</v>
      </c>
      <c r="K9" s="11">
        <v>0</v>
      </c>
      <c r="L9" s="11">
        <v>0</v>
      </c>
    </row>
    <row r="10" spans="2:12" x14ac:dyDescent="0.55000000000000004">
      <c r="B10" s="3">
        <v>43859</v>
      </c>
      <c r="C10" s="11">
        <v>6087</v>
      </c>
      <c r="D10" s="11">
        <v>0</v>
      </c>
      <c r="E10" s="11">
        <v>0</v>
      </c>
      <c r="F10" s="11">
        <v>0</v>
      </c>
      <c r="G10" s="11">
        <v>4</v>
      </c>
      <c r="H10" s="11">
        <v>5</v>
      </c>
      <c r="I10" s="11">
        <v>5</v>
      </c>
      <c r="J10" s="11">
        <v>4</v>
      </c>
      <c r="K10" s="11">
        <v>0</v>
      </c>
      <c r="L10" s="11">
        <v>0</v>
      </c>
    </row>
    <row r="11" spans="2:12" x14ac:dyDescent="0.55000000000000004">
      <c r="B11" s="3">
        <v>43860</v>
      </c>
      <c r="C11" s="11">
        <v>8141</v>
      </c>
      <c r="D11" s="11">
        <v>0</v>
      </c>
      <c r="E11" s="11">
        <v>0</v>
      </c>
      <c r="F11" s="11">
        <v>0</v>
      </c>
      <c r="G11" s="11">
        <v>4</v>
      </c>
      <c r="H11" s="11">
        <v>5</v>
      </c>
      <c r="I11" s="11">
        <v>5</v>
      </c>
      <c r="J11" s="11">
        <v>4</v>
      </c>
      <c r="K11" s="11">
        <v>0</v>
      </c>
      <c r="L11" s="11">
        <v>0</v>
      </c>
    </row>
    <row r="12" spans="2:12" x14ac:dyDescent="0.55000000000000004">
      <c r="B12" s="3">
        <v>43861</v>
      </c>
      <c r="C12" s="11">
        <v>9802</v>
      </c>
      <c r="D12" s="11">
        <v>2</v>
      </c>
      <c r="E12" s="11">
        <v>0</v>
      </c>
      <c r="F12" s="11">
        <v>0</v>
      </c>
      <c r="G12" s="11">
        <v>5</v>
      </c>
      <c r="H12" s="11">
        <v>7</v>
      </c>
      <c r="I12" s="11">
        <v>5</v>
      </c>
      <c r="J12" s="11">
        <v>11</v>
      </c>
      <c r="K12" s="11">
        <v>0</v>
      </c>
      <c r="L12" s="11">
        <v>2</v>
      </c>
    </row>
    <row r="13" spans="2:12" x14ac:dyDescent="0.55000000000000004">
      <c r="B13" s="3">
        <v>43862</v>
      </c>
      <c r="C13" s="11">
        <v>11891</v>
      </c>
      <c r="D13" s="11">
        <v>2</v>
      </c>
      <c r="E13" s="11">
        <v>0</v>
      </c>
      <c r="F13" s="11">
        <v>1</v>
      </c>
      <c r="G13" s="11">
        <v>8</v>
      </c>
      <c r="H13" s="11">
        <v>8</v>
      </c>
      <c r="I13" s="11">
        <v>6</v>
      </c>
      <c r="J13" s="11">
        <v>12</v>
      </c>
      <c r="K13" s="11">
        <v>0</v>
      </c>
      <c r="L13" s="11">
        <v>2</v>
      </c>
    </row>
    <row r="14" spans="2:12" x14ac:dyDescent="0.55000000000000004">
      <c r="B14" s="3">
        <v>43863</v>
      </c>
      <c r="C14" s="11">
        <v>16630</v>
      </c>
      <c r="D14" s="11">
        <v>2</v>
      </c>
      <c r="E14" s="11">
        <v>0</v>
      </c>
      <c r="F14" s="11">
        <v>1</v>
      </c>
      <c r="G14" s="11">
        <v>10</v>
      </c>
      <c r="H14" s="11">
        <v>8</v>
      </c>
      <c r="I14" s="11">
        <v>6</v>
      </c>
      <c r="J14" s="11">
        <v>15</v>
      </c>
      <c r="K14" s="11">
        <v>0</v>
      </c>
      <c r="L14" s="11">
        <v>2</v>
      </c>
    </row>
    <row r="15" spans="2:12" x14ac:dyDescent="0.55000000000000004">
      <c r="B15" s="3">
        <v>43864</v>
      </c>
      <c r="C15" s="11">
        <v>19716</v>
      </c>
      <c r="D15" s="11">
        <v>2</v>
      </c>
      <c r="E15" s="11">
        <v>0</v>
      </c>
      <c r="F15" s="11">
        <v>1</v>
      </c>
      <c r="G15" s="11">
        <v>12</v>
      </c>
      <c r="H15" s="11">
        <v>11</v>
      </c>
      <c r="I15" s="11">
        <v>6</v>
      </c>
      <c r="J15" s="11">
        <v>15</v>
      </c>
      <c r="K15" s="11">
        <v>0</v>
      </c>
      <c r="L15" s="11">
        <v>2</v>
      </c>
    </row>
    <row r="16" spans="2:12" x14ac:dyDescent="0.55000000000000004">
      <c r="B16" s="3">
        <v>43865</v>
      </c>
      <c r="C16" s="11">
        <v>23707</v>
      </c>
      <c r="D16" s="11">
        <v>2</v>
      </c>
      <c r="E16" s="11">
        <v>0</v>
      </c>
      <c r="F16" s="11">
        <v>1</v>
      </c>
      <c r="G16" s="11">
        <v>12</v>
      </c>
      <c r="H16" s="11">
        <v>11</v>
      </c>
      <c r="I16" s="11">
        <v>6</v>
      </c>
      <c r="J16" s="11">
        <v>16</v>
      </c>
      <c r="K16" s="11">
        <v>0</v>
      </c>
      <c r="L16" s="11">
        <v>2</v>
      </c>
    </row>
    <row r="17" spans="2:12" x14ac:dyDescent="0.55000000000000004">
      <c r="B17" s="3">
        <v>43866</v>
      </c>
      <c r="C17" s="11">
        <v>27440</v>
      </c>
      <c r="D17" s="11">
        <v>2</v>
      </c>
      <c r="E17" s="11">
        <v>0</v>
      </c>
      <c r="F17" s="11">
        <v>1</v>
      </c>
      <c r="G17" s="11">
        <v>12</v>
      </c>
      <c r="H17" s="11">
        <v>11</v>
      </c>
      <c r="I17" s="11">
        <v>6</v>
      </c>
      <c r="J17" s="11">
        <v>19</v>
      </c>
      <c r="K17" s="11">
        <v>0</v>
      </c>
      <c r="L17" s="11">
        <v>2</v>
      </c>
    </row>
    <row r="18" spans="2:12" x14ac:dyDescent="0.55000000000000004">
      <c r="B18" s="3">
        <v>43867</v>
      </c>
      <c r="C18" s="11">
        <v>30587</v>
      </c>
      <c r="D18" s="11">
        <v>2</v>
      </c>
      <c r="E18" s="11">
        <v>0</v>
      </c>
      <c r="F18" s="11">
        <v>1</v>
      </c>
      <c r="G18" s="11">
        <v>12</v>
      </c>
      <c r="H18" s="11">
        <v>11</v>
      </c>
      <c r="I18" s="11">
        <v>6</v>
      </c>
      <c r="J18" s="11">
        <v>23</v>
      </c>
      <c r="K18" s="11">
        <v>0</v>
      </c>
      <c r="L18" s="11">
        <v>2</v>
      </c>
    </row>
    <row r="19" spans="2:12" x14ac:dyDescent="0.55000000000000004">
      <c r="B19" s="3">
        <v>43868</v>
      </c>
      <c r="C19" s="11">
        <v>34110</v>
      </c>
      <c r="D19" s="11">
        <v>3</v>
      </c>
      <c r="E19" s="11">
        <v>0</v>
      </c>
      <c r="F19" s="11">
        <v>1</v>
      </c>
      <c r="G19" s="11">
        <v>13</v>
      </c>
      <c r="H19" s="11">
        <v>11</v>
      </c>
      <c r="I19" s="11">
        <v>6</v>
      </c>
      <c r="J19" s="11">
        <v>24</v>
      </c>
      <c r="K19" s="11">
        <v>0</v>
      </c>
      <c r="L19" s="11">
        <v>3</v>
      </c>
    </row>
    <row r="20" spans="2:12" x14ac:dyDescent="0.55000000000000004">
      <c r="B20" s="3">
        <v>43869</v>
      </c>
      <c r="C20" s="11">
        <v>36814</v>
      </c>
      <c r="D20" s="11">
        <v>3</v>
      </c>
      <c r="E20" s="11">
        <v>0</v>
      </c>
      <c r="F20" s="11">
        <v>1</v>
      </c>
      <c r="G20" s="11">
        <v>13</v>
      </c>
      <c r="H20" s="11">
        <v>11</v>
      </c>
      <c r="I20" s="11">
        <v>11</v>
      </c>
      <c r="J20" s="11">
        <v>24</v>
      </c>
      <c r="K20" s="11">
        <v>0</v>
      </c>
      <c r="L20" s="11">
        <v>3</v>
      </c>
    </row>
    <row r="21" spans="2:12" x14ac:dyDescent="0.55000000000000004">
      <c r="B21" s="3">
        <v>43870</v>
      </c>
      <c r="C21" s="11">
        <v>39829</v>
      </c>
      <c r="D21" s="11">
        <v>3</v>
      </c>
      <c r="E21" s="11">
        <v>0</v>
      </c>
      <c r="F21" s="11">
        <v>2</v>
      </c>
      <c r="G21" s="11">
        <v>14</v>
      </c>
      <c r="H21" s="11">
        <v>11</v>
      </c>
      <c r="I21" s="11">
        <v>11</v>
      </c>
      <c r="J21" s="11">
        <v>25</v>
      </c>
      <c r="K21" s="11">
        <v>0</v>
      </c>
      <c r="L21" s="11">
        <v>3</v>
      </c>
    </row>
    <row r="22" spans="2:12" x14ac:dyDescent="0.55000000000000004">
      <c r="B22" s="3">
        <v>43871</v>
      </c>
      <c r="C22" s="11">
        <v>42354</v>
      </c>
      <c r="D22" s="11">
        <v>3</v>
      </c>
      <c r="E22" s="11">
        <v>0</v>
      </c>
      <c r="F22" s="11">
        <v>2</v>
      </c>
      <c r="G22" s="11">
        <v>14</v>
      </c>
      <c r="H22" s="11">
        <v>11</v>
      </c>
      <c r="I22" s="11">
        <v>11</v>
      </c>
      <c r="J22" s="11">
        <v>27</v>
      </c>
      <c r="K22" s="11">
        <v>0</v>
      </c>
      <c r="L22" s="11">
        <v>8</v>
      </c>
    </row>
    <row r="23" spans="2:12" x14ac:dyDescent="0.55000000000000004">
      <c r="B23" s="3">
        <v>43872</v>
      </c>
      <c r="C23" s="11">
        <v>44386</v>
      </c>
      <c r="D23" s="11">
        <v>3</v>
      </c>
      <c r="E23" s="11">
        <v>0</v>
      </c>
      <c r="F23" s="11">
        <v>2</v>
      </c>
      <c r="G23" s="11">
        <v>16</v>
      </c>
      <c r="H23" s="11">
        <v>12</v>
      </c>
      <c r="I23" s="11">
        <v>11</v>
      </c>
      <c r="J23" s="11">
        <v>28</v>
      </c>
      <c r="K23" s="11">
        <v>0</v>
      </c>
      <c r="L23" s="11">
        <v>8</v>
      </c>
    </row>
    <row r="24" spans="2:12" x14ac:dyDescent="0.55000000000000004">
      <c r="B24" s="3">
        <v>43873</v>
      </c>
      <c r="C24" s="11">
        <v>44759</v>
      </c>
      <c r="D24" s="11">
        <v>3</v>
      </c>
      <c r="E24" s="11">
        <v>0</v>
      </c>
      <c r="F24" s="11">
        <v>2</v>
      </c>
      <c r="G24" s="11">
        <v>16</v>
      </c>
      <c r="H24" s="11">
        <v>12</v>
      </c>
      <c r="I24" s="11">
        <v>11</v>
      </c>
      <c r="J24" s="11">
        <v>28</v>
      </c>
      <c r="K24" s="11">
        <v>0</v>
      </c>
      <c r="L24" s="11">
        <v>9</v>
      </c>
    </row>
    <row r="25" spans="2:12" x14ac:dyDescent="0.55000000000000004">
      <c r="B25" s="3">
        <v>43874</v>
      </c>
      <c r="C25" s="11">
        <v>59895</v>
      </c>
      <c r="D25" s="11">
        <v>3</v>
      </c>
      <c r="E25" s="11">
        <v>0</v>
      </c>
      <c r="F25" s="11">
        <v>2</v>
      </c>
      <c r="G25" s="11">
        <v>16</v>
      </c>
      <c r="H25" s="11">
        <v>13</v>
      </c>
      <c r="I25" s="11">
        <v>11</v>
      </c>
      <c r="J25" s="11">
        <v>28</v>
      </c>
      <c r="K25" s="11">
        <v>0</v>
      </c>
      <c r="L25" s="11">
        <v>9</v>
      </c>
    </row>
    <row r="26" spans="2:12" x14ac:dyDescent="0.55000000000000004">
      <c r="B26" s="3">
        <v>43875</v>
      </c>
      <c r="C26" s="11">
        <v>66358</v>
      </c>
      <c r="D26" s="11">
        <v>3</v>
      </c>
      <c r="E26" s="11">
        <v>0</v>
      </c>
      <c r="F26" s="11">
        <v>2</v>
      </c>
      <c r="G26" s="11">
        <v>16</v>
      </c>
      <c r="H26" s="11">
        <v>13</v>
      </c>
      <c r="I26" s="11">
        <v>11</v>
      </c>
      <c r="J26" s="11">
        <v>28</v>
      </c>
      <c r="K26" s="11">
        <v>0</v>
      </c>
      <c r="L26" s="11">
        <v>9</v>
      </c>
    </row>
    <row r="27" spans="2:12" x14ac:dyDescent="0.55000000000000004">
      <c r="B27" s="3">
        <v>43876</v>
      </c>
      <c r="C27" s="11">
        <v>68413</v>
      </c>
      <c r="D27" s="11">
        <v>3</v>
      </c>
      <c r="E27" s="11">
        <v>0</v>
      </c>
      <c r="F27" s="11">
        <v>2</v>
      </c>
      <c r="G27" s="11">
        <v>16</v>
      </c>
      <c r="H27" s="11">
        <v>13</v>
      </c>
      <c r="I27" s="11">
        <v>12</v>
      </c>
      <c r="J27" s="11">
        <v>28</v>
      </c>
      <c r="K27" s="11">
        <v>0</v>
      </c>
      <c r="L27" s="11">
        <v>9</v>
      </c>
    </row>
    <row r="28" spans="2:12" x14ac:dyDescent="0.55000000000000004">
      <c r="B28" s="3">
        <v>43877</v>
      </c>
      <c r="C28" s="11">
        <v>70513</v>
      </c>
      <c r="D28" s="11">
        <v>3</v>
      </c>
      <c r="E28" s="11">
        <v>0</v>
      </c>
      <c r="F28" s="11">
        <v>2</v>
      </c>
      <c r="G28" s="11">
        <v>16</v>
      </c>
      <c r="H28" s="11">
        <v>13</v>
      </c>
      <c r="I28" s="11">
        <v>12</v>
      </c>
      <c r="J28" s="11">
        <v>29</v>
      </c>
      <c r="K28" s="11">
        <v>0</v>
      </c>
      <c r="L28" s="11">
        <v>9</v>
      </c>
    </row>
    <row r="29" spans="2:12" x14ac:dyDescent="0.55000000000000004">
      <c r="B29" s="3">
        <v>43878</v>
      </c>
      <c r="C29" s="11">
        <v>72434</v>
      </c>
      <c r="D29" s="11">
        <v>3</v>
      </c>
      <c r="E29" s="11">
        <v>0</v>
      </c>
      <c r="F29" s="11">
        <v>2</v>
      </c>
      <c r="G29" s="11">
        <v>16</v>
      </c>
      <c r="H29" s="11">
        <v>13</v>
      </c>
      <c r="I29" s="11">
        <v>12</v>
      </c>
      <c r="J29" s="11">
        <v>30</v>
      </c>
      <c r="K29" s="11">
        <v>0</v>
      </c>
      <c r="L29" s="11">
        <v>9</v>
      </c>
    </row>
    <row r="30" spans="2:12" x14ac:dyDescent="0.55000000000000004">
      <c r="B30" s="3">
        <v>43879</v>
      </c>
      <c r="C30" s="11">
        <v>74211</v>
      </c>
      <c r="D30" s="11">
        <v>3</v>
      </c>
      <c r="E30" s="11">
        <v>0</v>
      </c>
      <c r="F30" s="11">
        <v>2</v>
      </c>
      <c r="G30" s="11">
        <v>16</v>
      </c>
      <c r="H30" s="11">
        <v>13</v>
      </c>
      <c r="I30" s="11">
        <v>12</v>
      </c>
      <c r="J30" s="11">
        <v>31</v>
      </c>
      <c r="K30" s="11">
        <v>0</v>
      </c>
      <c r="L30" s="11">
        <v>9</v>
      </c>
    </row>
    <row r="31" spans="2:12" x14ac:dyDescent="0.55000000000000004">
      <c r="B31" s="3">
        <v>43880</v>
      </c>
      <c r="C31" s="11">
        <v>74619</v>
      </c>
      <c r="D31" s="11">
        <v>3</v>
      </c>
      <c r="E31" s="11">
        <v>2</v>
      </c>
      <c r="F31" s="11">
        <v>2</v>
      </c>
      <c r="G31" s="11">
        <v>16</v>
      </c>
      <c r="H31" s="11">
        <v>13</v>
      </c>
      <c r="I31" s="11">
        <v>12</v>
      </c>
      <c r="J31" s="11">
        <v>31</v>
      </c>
      <c r="K31" s="11">
        <v>0</v>
      </c>
      <c r="L31" s="11">
        <v>9</v>
      </c>
    </row>
    <row r="32" spans="2:12" x14ac:dyDescent="0.55000000000000004">
      <c r="B32" s="3">
        <v>43881</v>
      </c>
      <c r="C32" s="11">
        <v>75077</v>
      </c>
      <c r="D32" s="11">
        <v>3</v>
      </c>
      <c r="E32" s="11">
        <v>5</v>
      </c>
      <c r="F32" s="11">
        <v>2</v>
      </c>
      <c r="G32" s="11">
        <v>16</v>
      </c>
      <c r="H32" s="11">
        <v>13</v>
      </c>
      <c r="I32" s="11">
        <v>12</v>
      </c>
      <c r="J32" s="11">
        <v>104</v>
      </c>
      <c r="K32" s="11">
        <v>0</v>
      </c>
      <c r="L32" s="11">
        <v>9</v>
      </c>
    </row>
    <row r="33" spans="2:12" x14ac:dyDescent="0.55000000000000004">
      <c r="B33" s="3">
        <v>43882</v>
      </c>
      <c r="C33" s="11">
        <v>75550</v>
      </c>
      <c r="D33" s="11">
        <v>20</v>
      </c>
      <c r="E33" s="11">
        <v>18</v>
      </c>
      <c r="F33" s="11">
        <v>2</v>
      </c>
      <c r="G33" s="11">
        <v>16</v>
      </c>
      <c r="H33" s="11">
        <v>15</v>
      </c>
      <c r="I33" s="11">
        <v>12</v>
      </c>
      <c r="J33" s="11">
        <v>204</v>
      </c>
      <c r="K33" s="11">
        <v>0</v>
      </c>
      <c r="L33" s="11">
        <v>9</v>
      </c>
    </row>
    <row r="34" spans="2:12" x14ac:dyDescent="0.55000000000000004">
      <c r="B34" s="3">
        <v>43883</v>
      </c>
      <c r="C34" s="11">
        <v>77001</v>
      </c>
      <c r="D34" s="11">
        <v>62</v>
      </c>
      <c r="E34" s="11">
        <v>28</v>
      </c>
      <c r="F34" s="11">
        <v>2</v>
      </c>
      <c r="G34" s="11">
        <v>16</v>
      </c>
      <c r="H34" s="11">
        <v>15</v>
      </c>
      <c r="I34" s="11">
        <v>12</v>
      </c>
      <c r="J34" s="11">
        <v>433</v>
      </c>
      <c r="K34" s="11">
        <v>0</v>
      </c>
      <c r="L34" s="11">
        <v>9</v>
      </c>
    </row>
    <row r="35" spans="2:12" x14ac:dyDescent="0.55000000000000004">
      <c r="B35" s="3">
        <v>43884</v>
      </c>
      <c r="C35" s="11">
        <v>77022</v>
      </c>
      <c r="D35" s="11">
        <v>155</v>
      </c>
      <c r="E35" s="11">
        <v>43</v>
      </c>
      <c r="F35" s="11">
        <v>2</v>
      </c>
      <c r="G35" s="11">
        <v>16</v>
      </c>
      <c r="H35" s="11">
        <v>15</v>
      </c>
      <c r="I35" s="11">
        <v>12</v>
      </c>
      <c r="J35" s="11">
        <v>602</v>
      </c>
      <c r="K35" s="11">
        <v>0</v>
      </c>
      <c r="L35" s="11">
        <v>9</v>
      </c>
    </row>
    <row r="36" spans="2:12" x14ac:dyDescent="0.55000000000000004">
      <c r="B36" s="3">
        <v>43885</v>
      </c>
      <c r="C36" s="11">
        <v>77241</v>
      </c>
      <c r="D36" s="11">
        <v>229</v>
      </c>
      <c r="E36" s="11">
        <v>61</v>
      </c>
      <c r="F36" s="11">
        <v>2</v>
      </c>
      <c r="G36" s="11">
        <v>16</v>
      </c>
      <c r="H36" s="11">
        <v>51</v>
      </c>
      <c r="I36" s="11">
        <v>12</v>
      </c>
      <c r="J36" s="11">
        <v>833</v>
      </c>
      <c r="K36" s="11">
        <v>0</v>
      </c>
      <c r="L36" s="11">
        <v>13</v>
      </c>
    </row>
    <row r="37" spans="2:12" x14ac:dyDescent="0.55000000000000004">
      <c r="B37" s="3">
        <v>43886</v>
      </c>
      <c r="C37" s="11">
        <v>77754</v>
      </c>
      <c r="D37" s="11">
        <v>322</v>
      </c>
      <c r="E37" s="11">
        <v>95</v>
      </c>
      <c r="F37" s="11">
        <v>6</v>
      </c>
      <c r="G37" s="11">
        <v>17</v>
      </c>
      <c r="H37" s="11">
        <v>51</v>
      </c>
      <c r="I37" s="11">
        <v>14</v>
      </c>
      <c r="J37" s="11">
        <v>977</v>
      </c>
      <c r="K37" s="11">
        <v>1</v>
      </c>
      <c r="L37" s="11">
        <v>13</v>
      </c>
    </row>
    <row r="38" spans="2:12" x14ac:dyDescent="0.55000000000000004">
      <c r="B38" s="3">
        <v>43887</v>
      </c>
      <c r="C38" s="11">
        <v>78166</v>
      </c>
      <c r="D38" s="11">
        <v>453</v>
      </c>
      <c r="E38" s="11">
        <v>139</v>
      </c>
      <c r="F38" s="11">
        <v>13</v>
      </c>
      <c r="G38" s="11">
        <v>27</v>
      </c>
      <c r="H38" s="11">
        <v>57</v>
      </c>
      <c r="I38" s="11">
        <v>18</v>
      </c>
      <c r="J38" s="11">
        <v>1261</v>
      </c>
      <c r="K38" s="11">
        <v>1</v>
      </c>
      <c r="L38" s="11">
        <v>13</v>
      </c>
    </row>
    <row r="39" spans="2:12" x14ac:dyDescent="0.55000000000000004">
      <c r="B39" s="3">
        <v>43888</v>
      </c>
      <c r="C39" s="11">
        <v>78600</v>
      </c>
      <c r="D39" s="11">
        <v>655</v>
      </c>
      <c r="E39" s="11">
        <v>245</v>
      </c>
      <c r="F39" s="11">
        <v>15</v>
      </c>
      <c r="G39" s="11">
        <v>46</v>
      </c>
      <c r="H39" s="11">
        <v>58</v>
      </c>
      <c r="I39" s="11">
        <v>38</v>
      </c>
      <c r="J39" s="11">
        <v>1766</v>
      </c>
      <c r="K39" s="11">
        <v>8</v>
      </c>
      <c r="L39" s="11">
        <v>15</v>
      </c>
    </row>
    <row r="40" spans="2:12" x14ac:dyDescent="0.55000000000000004">
      <c r="B40" s="3">
        <v>43889</v>
      </c>
      <c r="C40" s="11">
        <v>78928</v>
      </c>
      <c r="D40" s="11">
        <v>888</v>
      </c>
      <c r="E40" s="11">
        <v>388</v>
      </c>
      <c r="F40" s="11">
        <v>32</v>
      </c>
      <c r="G40" s="11">
        <v>48</v>
      </c>
      <c r="H40" s="11">
        <v>60</v>
      </c>
      <c r="I40" s="11">
        <v>57</v>
      </c>
      <c r="J40" s="11">
        <v>2337</v>
      </c>
      <c r="K40" s="11">
        <v>8</v>
      </c>
      <c r="L40" s="11">
        <v>20</v>
      </c>
    </row>
    <row r="41" spans="2:12" x14ac:dyDescent="0.55000000000000004">
      <c r="B41" s="3">
        <v>43890</v>
      </c>
      <c r="C41" s="11">
        <v>79356</v>
      </c>
      <c r="D41" s="11">
        <v>1128</v>
      </c>
      <c r="E41" s="11">
        <v>593</v>
      </c>
      <c r="F41" s="11">
        <v>45</v>
      </c>
      <c r="G41" s="11">
        <v>79</v>
      </c>
      <c r="H41" s="11">
        <v>68</v>
      </c>
      <c r="I41" s="11">
        <v>100</v>
      </c>
      <c r="J41" s="11">
        <v>3150</v>
      </c>
      <c r="K41" s="11">
        <v>18</v>
      </c>
      <c r="L41" s="11">
        <v>23</v>
      </c>
    </row>
    <row r="42" spans="2:12" x14ac:dyDescent="0.55000000000000004">
      <c r="B42" s="3">
        <v>43891</v>
      </c>
      <c r="C42" s="11">
        <v>79932</v>
      </c>
      <c r="D42" s="11">
        <v>1694</v>
      </c>
      <c r="E42" s="11">
        <v>978</v>
      </c>
      <c r="F42" s="11">
        <v>84</v>
      </c>
      <c r="G42" s="11">
        <v>130</v>
      </c>
      <c r="H42" s="11">
        <v>74</v>
      </c>
      <c r="I42" s="11">
        <v>130</v>
      </c>
      <c r="J42" s="11">
        <v>3736</v>
      </c>
      <c r="K42" s="11">
        <v>27</v>
      </c>
      <c r="L42" s="11">
        <v>36</v>
      </c>
    </row>
    <row r="43" spans="2:12" x14ac:dyDescent="0.55000000000000004">
      <c r="B43" s="3">
        <v>43892</v>
      </c>
      <c r="C43" s="11">
        <v>80136</v>
      </c>
      <c r="D43" s="11">
        <v>2036</v>
      </c>
      <c r="E43" s="11">
        <v>1501</v>
      </c>
      <c r="F43" s="11">
        <v>120</v>
      </c>
      <c r="G43" s="11">
        <v>159</v>
      </c>
      <c r="H43" s="11">
        <v>98</v>
      </c>
      <c r="I43" s="11">
        <v>191</v>
      </c>
      <c r="J43" s="11">
        <v>4335</v>
      </c>
      <c r="K43" s="11">
        <v>42</v>
      </c>
      <c r="L43" s="11">
        <v>40</v>
      </c>
    </row>
    <row r="44" spans="2:12" x14ac:dyDescent="0.55000000000000004">
      <c r="B44" s="3">
        <v>43893</v>
      </c>
      <c r="C44" s="11">
        <v>80261</v>
      </c>
      <c r="D44" s="11">
        <v>2502</v>
      </c>
      <c r="E44" s="11">
        <v>2336</v>
      </c>
      <c r="F44" s="11">
        <v>165</v>
      </c>
      <c r="G44" s="11">
        <v>196</v>
      </c>
      <c r="H44" s="11">
        <v>118</v>
      </c>
      <c r="I44" s="11">
        <v>204</v>
      </c>
      <c r="J44" s="11">
        <v>5186</v>
      </c>
      <c r="K44" s="11">
        <v>56</v>
      </c>
      <c r="L44" s="11">
        <v>51</v>
      </c>
    </row>
    <row r="45" spans="2:12" x14ac:dyDescent="0.55000000000000004">
      <c r="B45" s="3">
        <v>43894</v>
      </c>
      <c r="C45" s="11">
        <v>80386</v>
      </c>
      <c r="D45" s="11">
        <v>3089</v>
      </c>
      <c r="E45" s="11">
        <v>2922</v>
      </c>
      <c r="F45" s="11">
        <v>222</v>
      </c>
      <c r="G45" s="11">
        <v>262</v>
      </c>
      <c r="H45" s="11">
        <v>149</v>
      </c>
      <c r="I45" s="11">
        <v>288</v>
      </c>
      <c r="J45" s="11">
        <v>5621</v>
      </c>
      <c r="K45" s="11">
        <v>90</v>
      </c>
      <c r="L45" s="11">
        <v>86</v>
      </c>
    </row>
    <row r="46" spans="2:12" x14ac:dyDescent="0.55000000000000004">
      <c r="B46" s="3">
        <v>43895</v>
      </c>
      <c r="C46" s="11">
        <v>80537</v>
      </c>
      <c r="D46" s="11">
        <v>3858</v>
      </c>
      <c r="E46" s="11">
        <v>3513</v>
      </c>
      <c r="F46" s="11">
        <v>259</v>
      </c>
      <c r="G46" s="11">
        <v>482</v>
      </c>
      <c r="H46" s="11">
        <v>217</v>
      </c>
      <c r="I46" s="11">
        <v>380</v>
      </c>
      <c r="J46" s="11">
        <v>6088</v>
      </c>
      <c r="K46" s="11">
        <v>114</v>
      </c>
      <c r="L46" s="11">
        <v>116</v>
      </c>
    </row>
    <row r="47" spans="2:12" x14ac:dyDescent="0.55000000000000004">
      <c r="B47" s="3">
        <v>43896</v>
      </c>
      <c r="C47" s="11">
        <v>80690</v>
      </c>
      <c r="D47" s="11">
        <v>4636</v>
      </c>
      <c r="E47" s="11">
        <v>4747</v>
      </c>
      <c r="F47" s="11">
        <v>400</v>
      </c>
      <c r="G47" s="11">
        <v>670</v>
      </c>
      <c r="H47" s="11">
        <v>262</v>
      </c>
      <c r="I47" s="11">
        <v>656</v>
      </c>
      <c r="J47" s="11">
        <v>6593</v>
      </c>
      <c r="K47" s="11">
        <v>214</v>
      </c>
      <c r="L47" s="11">
        <v>164</v>
      </c>
    </row>
    <row r="48" spans="2:12" x14ac:dyDescent="0.55000000000000004">
      <c r="B48" s="3">
        <v>43897</v>
      </c>
      <c r="C48" s="11">
        <v>80770</v>
      </c>
      <c r="D48" s="11">
        <v>5883</v>
      </c>
      <c r="E48" s="11">
        <v>5823</v>
      </c>
      <c r="F48" s="11">
        <v>500</v>
      </c>
      <c r="G48" s="11">
        <v>799</v>
      </c>
      <c r="H48" s="11">
        <v>402</v>
      </c>
      <c r="I48" s="11">
        <v>957</v>
      </c>
      <c r="J48" s="11">
        <v>7041</v>
      </c>
      <c r="K48" s="11">
        <v>268</v>
      </c>
      <c r="L48" s="11">
        <v>207</v>
      </c>
    </row>
    <row r="49" spans="2:12" x14ac:dyDescent="0.55000000000000004">
      <c r="B49" s="3">
        <v>43898</v>
      </c>
      <c r="C49" s="11">
        <v>80823</v>
      </c>
      <c r="D49" s="11">
        <v>7375</v>
      </c>
      <c r="E49" s="11">
        <v>6566</v>
      </c>
      <c r="F49" s="11">
        <v>673</v>
      </c>
      <c r="G49" s="11">
        <v>1040</v>
      </c>
      <c r="H49" s="11">
        <v>518</v>
      </c>
      <c r="I49" s="11">
        <v>1134</v>
      </c>
      <c r="J49" s="11">
        <v>7314</v>
      </c>
      <c r="K49" s="11">
        <v>337</v>
      </c>
      <c r="L49" s="11">
        <v>274</v>
      </c>
    </row>
    <row r="50" spans="2:12" x14ac:dyDescent="0.55000000000000004">
      <c r="B50" s="3">
        <v>43899</v>
      </c>
      <c r="C50" s="11">
        <v>80860</v>
      </c>
      <c r="D50" s="11">
        <v>9172</v>
      </c>
      <c r="E50" s="11">
        <v>7161</v>
      </c>
      <c r="F50" s="11">
        <v>1073</v>
      </c>
      <c r="G50" s="11">
        <v>1176</v>
      </c>
      <c r="H50" s="11">
        <v>583</v>
      </c>
      <c r="I50" s="11">
        <v>1217</v>
      </c>
      <c r="J50" s="11">
        <v>7478</v>
      </c>
      <c r="K50" s="11">
        <v>374</v>
      </c>
      <c r="L50" s="11">
        <v>322</v>
      </c>
    </row>
    <row r="51" spans="2:12" x14ac:dyDescent="0.55000000000000004">
      <c r="B51" s="3">
        <v>43900</v>
      </c>
      <c r="C51" s="11">
        <v>80887</v>
      </c>
      <c r="D51" s="11">
        <v>10149</v>
      </c>
      <c r="E51" s="11">
        <v>8042</v>
      </c>
      <c r="F51" s="11">
        <v>1695</v>
      </c>
      <c r="G51" s="11">
        <v>1457</v>
      </c>
      <c r="H51" s="11">
        <v>959</v>
      </c>
      <c r="I51" s="11">
        <v>1792</v>
      </c>
      <c r="J51" s="11">
        <v>7513</v>
      </c>
      <c r="K51" s="11">
        <v>491</v>
      </c>
      <c r="L51" s="11">
        <v>384</v>
      </c>
    </row>
    <row r="52" spans="2:12" x14ac:dyDescent="0.55000000000000004">
      <c r="B52" s="3">
        <v>43901</v>
      </c>
      <c r="C52" s="11">
        <v>80921</v>
      </c>
      <c r="D52" s="11">
        <v>12462</v>
      </c>
      <c r="E52" s="11">
        <v>9000</v>
      </c>
      <c r="F52" s="11">
        <v>2277</v>
      </c>
      <c r="G52" s="11">
        <v>1908</v>
      </c>
      <c r="H52" s="11">
        <v>1281</v>
      </c>
      <c r="I52" s="11">
        <v>2290</v>
      </c>
      <c r="J52" s="11">
        <v>7755</v>
      </c>
      <c r="K52" s="11">
        <v>652</v>
      </c>
      <c r="L52" s="11">
        <v>459</v>
      </c>
    </row>
    <row r="53" spans="2:12" x14ac:dyDescent="0.55000000000000004">
      <c r="B53" s="3">
        <v>43902</v>
      </c>
      <c r="C53" s="11">
        <v>80932</v>
      </c>
      <c r="D53" s="11">
        <v>12462</v>
      </c>
      <c r="E53" s="11">
        <v>10075</v>
      </c>
      <c r="F53" s="11">
        <v>2277</v>
      </c>
      <c r="G53" s="11">
        <v>2078</v>
      </c>
      <c r="H53" s="11">
        <v>1663</v>
      </c>
      <c r="I53" s="11">
        <v>2290</v>
      </c>
      <c r="J53" s="11">
        <v>7869</v>
      </c>
      <c r="K53" s="11">
        <v>652</v>
      </c>
      <c r="L53" s="11">
        <v>459</v>
      </c>
    </row>
    <row r="54" spans="2:12" x14ac:dyDescent="0.55000000000000004">
      <c r="B54" s="3">
        <v>43903</v>
      </c>
      <c r="C54" s="11">
        <v>80945</v>
      </c>
      <c r="D54" s="11">
        <v>17660</v>
      </c>
      <c r="E54" s="11">
        <v>11364</v>
      </c>
      <c r="F54" s="11">
        <v>5232</v>
      </c>
      <c r="G54" s="11">
        <v>3675</v>
      </c>
      <c r="H54" s="11">
        <v>2179</v>
      </c>
      <c r="I54" s="11">
        <v>3678</v>
      </c>
      <c r="J54" s="11">
        <v>7979</v>
      </c>
      <c r="K54" s="11">
        <v>1139</v>
      </c>
      <c r="L54" s="11">
        <v>802</v>
      </c>
    </row>
    <row r="55" spans="2:12" x14ac:dyDescent="0.55000000000000004">
      <c r="B55" s="3">
        <v>43904</v>
      </c>
      <c r="C55" s="11">
        <v>80977</v>
      </c>
      <c r="D55" s="11">
        <v>21157</v>
      </c>
      <c r="E55" s="11">
        <v>12729</v>
      </c>
      <c r="F55" s="11">
        <v>6391</v>
      </c>
      <c r="G55" s="11">
        <v>4585</v>
      </c>
      <c r="H55" s="11">
        <v>2727</v>
      </c>
      <c r="I55" s="11">
        <v>4487</v>
      </c>
      <c r="J55" s="11">
        <v>8086</v>
      </c>
      <c r="K55" s="11">
        <v>1359</v>
      </c>
      <c r="L55" s="11">
        <v>1144</v>
      </c>
    </row>
    <row r="56" spans="2:12" x14ac:dyDescent="0.55000000000000004">
      <c r="B56" s="3">
        <v>43905</v>
      </c>
      <c r="C56" s="11">
        <v>81003</v>
      </c>
      <c r="D56" s="11">
        <v>24747</v>
      </c>
      <c r="E56" s="11">
        <v>13938</v>
      </c>
      <c r="F56" s="11">
        <v>7798</v>
      </c>
      <c r="G56" s="11">
        <v>5795</v>
      </c>
      <c r="H56" s="11">
        <v>3499</v>
      </c>
      <c r="I56" s="11">
        <v>4523</v>
      </c>
      <c r="J56" s="11">
        <v>8162</v>
      </c>
      <c r="K56" s="11">
        <v>2200</v>
      </c>
      <c r="L56" s="11">
        <v>1145</v>
      </c>
    </row>
    <row r="57" spans="2:12" x14ac:dyDescent="0.55000000000000004">
      <c r="B57" s="3">
        <v>43906</v>
      </c>
      <c r="C57" s="11">
        <v>81033</v>
      </c>
      <c r="D57" s="11">
        <v>27980</v>
      </c>
      <c r="E57" s="11">
        <v>14991</v>
      </c>
      <c r="F57" s="11">
        <v>9942</v>
      </c>
      <c r="G57" s="11">
        <v>7272</v>
      </c>
      <c r="H57" s="11">
        <v>4632</v>
      </c>
      <c r="I57" s="11">
        <v>6668</v>
      </c>
      <c r="J57" s="11">
        <v>8236</v>
      </c>
      <c r="K57" s="11">
        <v>2200</v>
      </c>
      <c r="L57" s="11">
        <v>1551</v>
      </c>
    </row>
    <row r="58" spans="2:12" x14ac:dyDescent="0.55000000000000004">
      <c r="B58" s="3">
        <v>43907</v>
      </c>
      <c r="C58" s="11">
        <v>81058</v>
      </c>
      <c r="D58" s="11">
        <v>31506</v>
      </c>
      <c r="E58" s="11">
        <v>16169</v>
      </c>
      <c r="F58" s="11">
        <v>11748</v>
      </c>
      <c r="G58" s="11">
        <v>9257</v>
      </c>
      <c r="H58" s="11">
        <v>6421</v>
      </c>
      <c r="I58" s="11">
        <v>7699</v>
      </c>
      <c r="J58" s="11">
        <v>8320</v>
      </c>
      <c r="K58" s="11">
        <v>2700</v>
      </c>
      <c r="L58" s="11">
        <v>1960</v>
      </c>
    </row>
    <row r="59" spans="2:12" x14ac:dyDescent="0.55000000000000004">
      <c r="B59" s="3">
        <v>43908</v>
      </c>
      <c r="C59" s="11">
        <v>81102</v>
      </c>
      <c r="D59" s="11">
        <v>35713</v>
      </c>
      <c r="E59" s="11">
        <v>17361</v>
      </c>
      <c r="F59" s="11">
        <v>13910</v>
      </c>
      <c r="G59" s="11">
        <v>12327</v>
      </c>
      <c r="H59" s="11">
        <v>7783</v>
      </c>
      <c r="I59" s="11">
        <v>9105</v>
      </c>
      <c r="J59" s="11">
        <v>8413</v>
      </c>
      <c r="K59" s="11">
        <v>3028</v>
      </c>
      <c r="L59" s="11">
        <v>2642</v>
      </c>
    </row>
    <row r="60" spans="2:12" x14ac:dyDescent="0.55000000000000004">
      <c r="B60" s="3">
        <v>43909</v>
      </c>
      <c r="C60" s="11">
        <v>81156</v>
      </c>
      <c r="D60" s="11">
        <v>41035</v>
      </c>
      <c r="E60" s="11">
        <v>18407</v>
      </c>
      <c r="F60" s="11">
        <v>17963</v>
      </c>
      <c r="G60" s="11">
        <v>15320</v>
      </c>
      <c r="H60" s="11">
        <v>13677</v>
      </c>
      <c r="I60" s="11">
        <v>10945</v>
      </c>
      <c r="J60" s="11">
        <v>8565</v>
      </c>
      <c r="K60" s="11">
        <v>4075</v>
      </c>
      <c r="L60" s="11">
        <v>2714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2C76-08FE-485B-BB43-CF347F5B65F2}">
  <dimension ref="B1:R35"/>
  <sheetViews>
    <sheetView workbookViewId="0">
      <selection activeCell="F6" sqref="F6"/>
    </sheetView>
  </sheetViews>
  <sheetFormatPr defaultRowHeight="14.4" x14ac:dyDescent="0.55000000000000004"/>
  <cols>
    <col min="3" max="3" width="13.5234375" bestFit="1" customWidth="1"/>
    <col min="4" max="4" width="9.41796875" bestFit="1" customWidth="1"/>
    <col min="11" max="11" width="14.3125" bestFit="1" customWidth="1"/>
  </cols>
  <sheetData>
    <row r="1" spans="2:18" x14ac:dyDescent="0.55000000000000004">
      <c r="C1" t="s">
        <v>31</v>
      </c>
      <c r="D1" s="34">
        <v>0.01</v>
      </c>
    </row>
    <row r="3" spans="2:18" x14ac:dyDescent="0.55000000000000004">
      <c r="L3" s="26" t="s">
        <v>36</v>
      </c>
      <c r="M3" s="11"/>
      <c r="N3" s="11">
        <f>LN(2)/0.2785</f>
        <v>2.4888588170913652</v>
      </c>
    </row>
    <row r="4" spans="2:18" x14ac:dyDescent="0.55000000000000004">
      <c r="F4" s="35" t="s">
        <v>32</v>
      </c>
      <c r="G4" s="35"/>
      <c r="I4" s="35" t="s">
        <v>33</v>
      </c>
      <c r="J4" s="35"/>
    </row>
    <row r="5" spans="2:18" x14ac:dyDescent="0.55000000000000004">
      <c r="C5" t="s">
        <v>32</v>
      </c>
      <c r="D5" t="s">
        <v>33</v>
      </c>
      <c r="F5" t="s">
        <v>34</v>
      </c>
      <c r="G5" t="s">
        <v>18</v>
      </c>
      <c r="I5" t="s">
        <v>34</v>
      </c>
      <c r="J5" t="s">
        <v>18</v>
      </c>
      <c r="R5" t="s">
        <v>35</v>
      </c>
    </row>
    <row r="6" spans="2:18" x14ac:dyDescent="0.55000000000000004">
      <c r="B6" s="36">
        <v>43887</v>
      </c>
      <c r="C6">
        <v>1</v>
      </c>
      <c r="D6">
        <v>0</v>
      </c>
      <c r="F6">
        <v>1</v>
      </c>
      <c r="G6">
        <f t="shared" ref="G6:G28" si="0">LN(C6)</f>
        <v>0</v>
      </c>
      <c r="J6">
        <f>IFERROR(LN(D6),0)</f>
        <v>0</v>
      </c>
    </row>
    <row r="7" spans="2:18" x14ac:dyDescent="0.55000000000000004">
      <c r="B7" s="36">
        <v>43888</v>
      </c>
      <c r="C7">
        <v>1</v>
      </c>
      <c r="D7">
        <v>0</v>
      </c>
      <c r="F7">
        <v>2</v>
      </c>
      <c r="G7">
        <f t="shared" si="0"/>
        <v>0</v>
      </c>
      <c r="J7">
        <f t="shared" ref="J7:J28" si="1">IFERROR(LN(D7),0)</f>
        <v>0</v>
      </c>
    </row>
    <row r="8" spans="2:18" x14ac:dyDescent="0.55000000000000004">
      <c r="B8" s="36">
        <v>43889</v>
      </c>
      <c r="C8">
        <v>1</v>
      </c>
      <c r="D8">
        <v>0</v>
      </c>
      <c r="F8">
        <v>3</v>
      </c>
      <c r="G8">
        <f t="shared" si="0"/>
        <v>0</v>
      </c>
      <c r="J8">
        <f t="shared" si="1"/>
        <v>0</v>
      </c>
    </row>
    <row r="9" spans="2:18" x14ac:dyDescent="0.55000000000000004">
      <c r="B9" s="36">
        <v>43890</v>
      </c>
      <c r="C9">
        <v>2</v>
      </c>
      <c r="D9">
        <v>0</v>
      </c>
      <c r="F9">
        <v>4</v>
      </c>
      <c r="G9">
        <f t="shared" si="0"/>
        <v>0.69314718055994529</v>
      </c>
      <c r="J9">
        <f t="shared" si="1"/>
        <v>0</v>
      </c>
    </row>
    <row r="10" spans="2:18" x14ac:dyDescent="0.55000000000000004">
      <c r="B10" s="36">
        <v>43891</v>
      </c>
      <c r="C10">
        <v>2</v>
      </c>
      <c r="D10">
        <v>0</v>
      </c>
      <c r="F10">
        <v>5</v>
      </c>
      <c r="G10">
        <f t="shared" si="0"/>
        <v>0.69314718055994529</v>
      </c>
      <c r="J10">
        <f t="shared" si="1"/>
        <v>0</v>
      </c>
    </row>
    <row r="11" spans="2:18" x14ac:dyDescent="0.55000000000000004">
      <c r="B11" s="36">
        <v>43892</v>
      </c>
      <c r="C11">
        <v>2</v>
      </c>
      <c r="D11">
        <v>0</v>
      </c>
      <c r="F11">
        <v>6</v>
      </c>
      <c r="G11">
        <f t="shared" si="0"/>
        <v>0.69314718055994529</v>
      </c>
      <c r="J11">
        <f t="shared" si="1"/>
        <v>0</v>
      </c>
    </row>
    <row r="12" spans="2:18" x14ac:dyDescent="0.55000000000000004">
      <c r="B12" s="36">
        <v>43893</v>
      </c>
      <c r="C12">
        <v>2</v>
      </c>
      <c r="D12">
        <v>0</v>
      </c>
      <c r="F12">
        <v>7</v>
      </c>
      <c r="G12">
        <f t="shared" si="0"/>
        <v>0.69314718055994529</v>
      </c>
      <c r="J12">
        <f t="shared" si="1"/>
        <v>0</v>
      </c>
    </row>
    <row r="13" spans="2:18" x14ac:dyDescent="0.55000000000000004">
      <c r="B13" s="36">
        <v>43894</v>
      </c>
      <c r="C13">
        <v>3</v>
      </c>
      <c r="D13">
        <v>0</v>
      </c>
      <c r="F13">
        <v>8</v>
      </c>
      <c r="G13">
        <f t="shared" si="0"/>
        <v>1.0986122886681098</v>
      </c>
      <c r="J13">
        <f t="shared" si="1"/>
        <v>0</v>
      </c>
    </row>
    <row r="14" spans="2:18" x14ac:dyDescent="0.55000000000000004">
      <c r="B14" s="36">
        <v>43895</v>
      </c>
      <c r="C14">
        <v>6</v>
      </c>
      <c r="D14">
        <v>0</v>
      </c>
      <c r="F14">
        <v>9</v>
      </c>
      <c r="G14">
        <f t="shared" si="0"/>
        <v>1.791759469228055</v>
      </c>
      <c r="J14">
        <f t="shared" si="1"/>
        <v>0</v>
      </c>
    </row>
    <row r="15" spans="2:18" x14ac:dyDescent="0.55000000000000004">
      <c r="B15" s="36">
        <v>43896</v>
      </c>
      <c r="C15">
        <v>10</v>
      </c>
      <c r="D15">
        <v>0</v>
      </c>
      <c r="F15">
        <v>10</v>
      </c>
      <c r="G15">
        <f t="shared" si="0"/>
        <v>2.3025850929940459</v>
      </c>
      <c r="J15">
        <f t="shared" si="1"/>
        <v>0</v>
      </c>
    </row>
    <row r="16" spans="2:18" x14ac:dyDescent="0.55000000000000004">
      <c r="B16" s="36">
        <v>43897</v>
      </c>
      <c r="C16">
        <v>13</v>
      </c>
      <c r="D16">
        <v>0</v>
      </c>
      <c r="F16">
        <v>11</v>
      </c>
      <c r="G16">
        <f t="shared" si="0"/>
        <v>2.5649493574615367</v>
      </c>
      <c r="J16">
        <f t="shared" si="1"/>
        <v>0</v>
      </c>
    </row>
    <row r="17" spans="2:10" x14ac:dyDescent="0.55000000000000004">
      <c r="B17" s="36">
        <v>43898</v>
      </c>
      <c r="C17">
        <v>16</v>
      </c>
      <c r="D17">
        <v>0</v>
      </c>
      <c r="F17">
        <v>12</v>
      </c>
      <c r="G17">
        <f t="shared" si="0"/>
        <v>2.7725887222397811</v>
      </c>
      <c r="J17">
        <f t="shared" si="1"/>
        <v>0</v>
      </c>
    </row>
    <row r="18" spans="2:10" x14ac:dyDescent="0.55000000000000004">
      <c r="B18" s="36">
        <v>43899</v>
      </c>
      <c r="C18">
        <v>16</v>
      </c>
      <c r="D18">
        <v>0</v>
      </c>
      <c r="F18">
        <v>13</v>
      </c>
      <c r="G18">
        <f t="shared" si="0"/>
        <v>2.7725887222397811</v>
      </c>
      <c r="J18">
        <f t="shared" si="1"/>
        <v>0</v>
      </c>
    </row>
    <row r="19" spans="2:10" x14ac:dyDescent="0.55000000000000004">
      <c r="B19" s="36">
        <v>43900</v>
      </c>
      <c r="C19">
        <v>19</v>
      </c>
      <c r="D19">
        <v>0</v>
      </c>
      <c r="F19">
        <v>14</v>
      </c>
      <c r="G19">
        <f t="shared" si="0"/>
        <v>2.9444389791664403</v>
      </c>
      <c r="J19">
        <f t="shared" si="1"/>
        <v>0</v>
      </c>
    </row>
    <row r="20" spans="2:10" x14ac:dyDescent="0.55000000000000004">
      <c r="B20" s="36">
        <v>43901</v>
      </c>
      <c r="C20">
        <v>30</v>
      </c>
      <c r="D20">
        <v>0</v>
      </c>
      <c r="F20">
        <v>15</v>
      </c>
      <c r="G20">
        <f t="shared" si="0"/>
        <v>3.4011973816621555</v>
      </c>
      <c r="J20">
        <f t="shared" si="1"/>
        <v>0</v>
      </c>
    </row>
    <row r="21" spans="2:10" x14ac:dyDescent="0.55000000000000004">
      <c r="B21" s="36">
        <v>43902</v>
      </c>
      <c r="C21">
        <v>46</v>
      </c>
      <c r="D21">
        <v>0</v>
      </c>
      <c r="F21">
        <v>16</v>
      </c>
      <c r="G21">
        <f t="shared" si="0"/>
        <v>3.8286413964890951</v>
      </c>
      <c r="J21">
        <f t="shared" si="1"/>
        <v>0</v>
      </c>
    </row>
    <row r="22" spans="2:10" x14ac:dyDescent="0.55000000000000004">
      <c r="B22" s="36">
        <v>43903</v>
      </c>
      <c r="C22">
        <v>56</v>
      </c>
      <c r="D22">
        <v>0</v>
      </c>
      <c r="F22">
        <v>17</v>
      </c>
      <c r="G22">
        <f t="shared" si="0"/>
        <v>4.0253516907351496</v>
      </c>
      <c r="J22">
        <f t="shared" si="1"/>
        <v>0</v>
      </c>
    </row>
    <row r="23" spans="2:10" x14ac:dyDescent="0.55000000000000004">
      <c r="B23" s="36">
        <v>43904</v>
      </c>
      <c r="C23">
        <v>65</v>
      </c>
      <c r="D23">
        <v>0</v>
      </c>
      <c r="F23">
        <v>18</v>
      </c>
      <c r="G23">
        <f t="shared" si="0"/>
        <v>4.1743872698956368</v>
      </c>
      <c r="J23">
        <f t="shared" si="1"/>
        <v>0</v>
      </c>
    </row>
    <row r="24" spans="2:10" x14ac:dyDescent="0.55000000000000004">
      <c r="B24" s="36">
        <v>43905</v>
      </c>
      <c r="C24">
        <v>136</v>
      </c>
      <c r="D24">
        <v>0</v>
      </c>
      <c r="F24">
        <v>19</v>
      </c>
      <c r="G24">
        <f t="shared" si="0"/>
        <v>4.9126548857360524</v>
      </c>
      <c r="J24">
        <f t="shared" si="1"/>
        <v>0</v>
      </c>
    </row>
    <row r="25" spans="2:10" x14ac:dyDescent="0.55000000000000004">
      <c r="B25" s="36">
        <v>43906</v>
      </c>
      <c r="C25">
        <v>152</v>
      </c>
      <c r="D25">
        <v>0</v>
      </c>
      <c r="F25">
        <v>20</v>
      </c>
      <c r="G25">
        <f t="shared" si="0"/>
        <v>5.0238805208462765</v>
      </c>
      <c r="J25">
        <f t="shared" si="1"/>
        <v>0</v>
      </c>
    </row>
    <row r="26" spans="2:10" x14ac:dyDescent="0.55000000000000004">
      <c r="B26" s="36">
        <v>43907</v>
      </c>
      <c r="C26">
        <v>164</v>
      </c>
      <c r="D26">
        <v>1</v>
      </c>
      <c r="F26">
        <v>21</v>
      </c>
      <c r="G26">
        <f t="shared" si="0"/>
        <v>5.0998664278241987</v>
      </c>
      <c r="I26">
        <v>1</v>
      </c>
      <c r="J26">
        <f t="shared" si="1"/>
        <v>0</v>
      </c>
    </row>
    <row r="27" spans="2:10" x14ac:dyDescent="0.55000000000000004">
      <c r="B27" s="36">
        <v>43908</v>
      </c>
      <c r="C27">
        <v>240</v>
      </c>
      <c r="D27">
        <v>3</v>
      </c>
      <c r="F27">
        <v>22</v>
      </c>
      <c r="G27">
        <f t="shared" si="0"/>
        <v>5.4806389233419912</v>
      </c>
      <c r="I27">
        <v>2</v>
      </c>
      <c r="J27" s="24">
        <f t="shared" si="1"/>
        <v>1.0986122886681098</v>
      </c>
    </row>
    <row r="28" spans="2:10" x14ac:dyDescent="0.55000000000000004">
      <c r="B28" s="36">
        <v>43909</v>
      </c>
      <c r="C28">
        <v>286</v>
      </c>
      <c r="D28">
        <v>5</v>
      </c>
      <c r="F28">
        <v>23</v>
      </c>
      <c r="G28">
        <f t="shared" si="0"/>
        <v>5.6559918108198524</v>
      </c>
      <c r="I28">
        <v>3</v>
      </c>
      <c r="J28" s="24">
        <f t="shared" si="1"/>
        <v>1.6094379124341003</v>
      </c>
    </row>
    <row r="29" spans="2:10" x14ac:dyDescent="0.55000000000000004">
      <c r="B29" s="36">
        <v>43910</v>
      </c>
      <c r="C29" s="37">
        <f>EXP(G29)</f>
        <v>394.33468380496015</v>
      </c>
      <c r="D29" s="37">
        <f>C29*$D$1</f>
        <v>3.9433468380496017</v>
      </c>
      <c r="F29">
        <v>24</v>
      </c>
      <c r="G29">
        <f>0.2785*F29-0.7068</f>
        <v>5.9772000000000007</v>
      </c>
      <c r="I29">
        <v>4</v>
      </c>
      <c r="J29" s="24">
        <f>0.8047*I29-0.7068</f>
        <v>2.512</v>
      </c>
    </row>
    <row r="30" spans="2:10" x14ac:dyDescent="0.55000000000000004">
      <c r="B30" s="36">
        <v>43911</v>
      </c>
      <c r="C30" s="37">
        <f t="shared" ref="C30:C35" si="2">EXP(G30)</f>
        <v>520.97392889882315</v>
      </c>
      <c r="D30" s="37">
        <f t="shared" ref="D30:D35" si="3">C30*$D$1</f>
        <v>5.2097392889882315</v>
      </c>
      <c r="F30">
        <v>25</v>
      </c>
      <c r="G30">
        <f t="shared" ref="G30:G33" si="4">0.2785*F30-0.7068</f>
        <v>6.2557</v>
      </c>
      <c r="I30">
        <v>5</v>
      </c>
      <c r="J30" s="24">
        <f t="shared" ref="J30:J35" si="5">0.8047*I30-0.7068</f>
        <v>3.3167000000000004</v>
      </c>
    </row>
    <row r="31" spans="2:10" x14ac:dyDescent="0.55000000000000004">
      <c r="B31" s="36">
        <v>43912</v>
      </c>
      <c r="C31" s="37">
        <f t="shared" si="2"/>
        <v>688.28293766449121</v>
      </c>
      <c r="D31" s="37">
        <f t="shared" si="3"/>
        <v>6.8828293766449127</v>
      </c>
      <c r="F31">
        <v>26</v>
      </c>
      <c r="G31">
        <f t="shared" si="4"/>
        <v>6.5342000000000002</v>
      </c>
      <c r="I31">
        <v>6</v>
      </c>
      <c r="J31" s="24">
        <f t="shared" si="5"/>
        <v>4.1213999999999995</v>
      </c>
    </row>
    <row r="32" spans="2:10" x14ac:dyDescent="0.55000000000000004">
      <c r="B32" s="36">
        <v>43913</v>
      </c>
      <c r="C32" s="37">
        <f t="shared" si="2"/>
        <v>909.32266664742122</v>
      </c>
      <c r="D32" s="37">
        <f t="shared" si="3"/>
        <v>9.0932266664742123</v>
      </c>
      <c r="F32">
        <v>27</v>
      </c>
      <c r="G32">
        <f t="shared" si="4"/>
        <v>6.8127000000000004</v>
      </c>
      <c r="I32">
        <v>7</v>
      </c>
      <c r="J32" s="24">
        <f t="shared" si="5"/>
        <v>4.926099999999999</v>
      </c>
    </row>
    <row r="33" spans="2:10" x14ac:dyDescent="0.55000000000000004">
      <c r="B33" s="36">
        <v>43914</v>
      </c>
      <c r="C33" s="37">
        <f t="shared" si="2"/>
        <v>1201.3485542508686</v>
      </c>
      <c r="D33" s="37">
        <f t="shared" si="3"/>
        <v>12.013485542508686</v>
      </c>
      <c r="F33">
        <v>28</v>
      </c>
      <c r="G33">
        <f t="shared" si="4"/>
        <v>7.0912000000000006</v>
      </c>
      <c r="I33">
        <v>8</v>
      </c>
      <c r="J33" s="24">
        <f t="shared" si="5"/>
        <v>5.7307999999999995</v>
      </c>
    </row>
    <row r="34" spans="2:10" x14ac:dyDescent="0.55000000000000004">
      <c r="B34" s="36">
        <v>43915</v>
      </c>
      <c r="C34" s="37">
        <f t="shared" si="2"/>
        <v>1587.1575643459132</v>
      </c>
      <c r="D34" s="37">
        <f t="shared" si="3"/>
        <v>15.871575643459133</v>
      </c>
      <c r="F34">
        <v>29</v>
      </c>
      <c r="G34">
        <f>0.2785*F34-0.7068</f>
        <v>7.3697000000000008</v>
      </c>
      <c r="I34">
        <v>9</v>
      </c>
      <c r="J34" s="24">
        <f t="shared" si="5"/>
        <v>6.5354999999999999</v>
      </c>
    </row>
    <row r="35" spans="2:10" x14ac:dyDescent="0.55000000000000004">
      <c r="B35" s="36">
        <v>43916</v>
      </c>
      <c r="C35" s="37">
        <f t="shared" si="2"/>
        <v>2096.8678283641666</v>
      </c>
      <c r="D35" s="37">
        <f t="shared" si="3"/>
        <v>20.968678283641665</v>
      </c>
      <c r="F35">
        <v>30</v>
      </c>
      <c r="G35">
        <f>0.2785*F35-0.7068</f>
        <v>7.6482000000000001</v>
      </c>
      <c r="I35">
        <v>10</v>
      </c>
      <c r="J35" s="24">
        <f t="shared" si="5"/>
        <v>7.3402000000000003</v>
      </c>
    </row>
  </sheetData>
  <mergeCells count="2">
    <mergeCell ref="F4:G4"/>
    <mergeCell ref="I4:J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5A7E-DED1-4725-9102-852C629ECD92}">
  <dimension ref="A1:R87"/>
  <sheetViews>
    <sheetView tabSelected="1" zoomScale="85" zoomScaleNormal="85" workbookViewId="0">
      <selection activeCell="AC17" sqref="AC17"/>
    </sheetView>
  </sheetViews>
  <sheetFormatPr defaultRowHeight="14.4" x14ac:dyDescent="0.55000000000000004"/>
  <cols>
    <col min="2" max="2" width="15.20703125" customWidth="1"/>
    <col min="8" max="8" width="12.26171875" customWidth="1"/>
  </cols>
  <sheetData>
    <row r="1" spans="1:18" x14ac:dyDescent="0.55000000000000004">
      <c r="B1" s="1" t="s">
        <v>1</v>
      </c>
      <c r="C1" s="1" t="s">
        <v>2</v>
      </c>
      <c r="D1" s="1" t="s">
        <v>3</v>
      </c>
      <c r="H1" t="s">
        <v>26</v>
      </c>
    </row>
    <row r="2" spans="1:18" x14ac:dyDescent="0.55000000000000004">
      <c r="B2" s="2" t="s">
        <v>0</v>
      </c>
      <c r="C2" s="2" t="s">
        <v>0</v>
      </c>
      <c r="D2" s="2" t="s">
        <v>0</v>
      </c>
      <c r="G2" s="13">
        <v>0</v>
      </c>
      <c r="H2" s="13">
        <v>0</v>
      </c>
      <c r="I2" s="13"/>
    </row>
    <row r="3" spans="1:18" x14ac:dyDescent="0.55000000000000004">
      <c r="A3" s="3">
        <v>43852</v>
      </c>
      <c r="B3" s="2">
        <v>0</v>
      </c>
      <c r="C3" s="2">
        <v>0</v>
      </c>
      <c r="D3" s="2">
        <v>0</v>
      </c>
      <c r="G3" s="13">
        <v>1</v>
      </c>
      <c r="H3" s="13">
        <v>0</v>
      </c>
      <c r="I3" s="13"/>
    </row>
    <row r="4" spans="1:18" x14ac:dyDescent="0.55000000000000004">
      <c r="A4" s="3">
        <v>43853</v>
      </c>
      <c r="B4" s="2">
        <v>0</v>
      </c>
      <c r="C4" s="2">
        <v>0</v>
      </c>
      <c r="D4" s="2">
        <v>0</v>
      </c>
      <c r="G4" s="13">
        <v>2</v>
      </c>
      <c r="H4" s="13">
        <v>0</v>
      </c>
      <c r="I4" s="13"/>
    </row>
    <row r="5" spans="1:18" x14ac:dyDescent="0.55000000000000004">
      <c r="A5" s="3">
        <v>43854</v>
      </c>
      <c r="B5" s="2">
        <v>0</v>
      </c>
      <c r="C5" s="2">
        <v>0</v>
      </c>
      <c r="D5" s="2">
        <v>0</v>
      </c>
      <c r="F5" s="22">
        <v>1</v>
      </c>
      <c r="G5" s="13">
        <v>3</v>
      </c>
      <c r="H5" s="13">
        <v>1</v>
      </c>
      <c r="I5" s="13">
        <f t="shared" ref="I3:I21" si="0">LN(H5)</f>
        <v>0</v>
      </c>
      <c r="K5" s="26" t="s">
        <v>27</v>
      </c>
      <c r="L5" s="11"/>
      <c r="M5" s="25">
        <f>LN(2)/0.4502</f>
        <v>1.5396427822299985</v>
      </c>
    </row>
    <row r="6" spans="1:18" x14ac:dyDescent="0.55000000000000004">
      <c r="A6" s="3">
        <v>43855</v>
      </c>
      <c r="B6" s="2">
        <v>0</v>
      </c>
      <c r="C6" s="2">
        <v>0</v>
      </c>
      <c r="D6" s="2">
        <v>0</v>
      </c>
      <c r="F6" s="22">
        <v>2</v>
      </c>
      <c r="G6" s="13">
        <v>4</v>
      </c>
      <c r="H6" s="13">
        <v>1</v>
      </c>
      <c r="I6" s="13">
        <f t="shared" si="0"/>
        <v>0</v>
      </c>
      <c r="K6" s="26" t="s">
        <v>30</v>
      </c>
      <c r="L6" s="11"/>
      <c r="M6" s="11">
        <v>2.2200000000000002</v>
      </c>
    </row>
    <row r="7" spans="1:18" x14ac:dyDescent="0.55000000000000004">
      <c r="A7" s="3">
        <v>43856</v>
      </c>
      <c r="B7" s="2">
        <v>0</v>
      </c>
      <c r="C7" s="2">
        <v>0</v>
      </c>
      <c r="D7" s="2">
        <v>0</v>
      </c>
      <c r="F7" s="22">
        <v>3</v>
      </c>
      <c r="G7" s="13">
        <v>5</v>
      </c>
      <c r="H7" s="13">
        <v>1</v>
      </c>
      <c r="I7" s="13">
        <f t="shared" si="0"/>
        <v>0</v>
      </c>
    </row>
    <row r="8" spans="1:18" x14ac:dyDescent="0.55000000000000004">
      <c r="A8" s="3">
        <v>43857</v>
      </c>
      <c r="B8" s="2">
        <v>0</v>
      </c>
      <c r="C8" s="2">
        <v>0</v>
      </c>
      <c r="D8" s="2">
        <v>0</v>
      </c>
      <c r="F8" s="22">
        <v>4</v>
      </c>
      <c r="G8" s="13">
        <v>6</v>
      </c>
      <c r="H8" s="13">
        <v>1</v>
      </c>
      <c r="I8" s="13">
        <f t="shared" si="0"/>
        <v>0</v>
      </c>
    </row>
    <row r="9" spans="1:18" x14ac:dyDescent="0.55000000000000004">
      <c r="A9" s="3">
        <v>43858</v>
      </c>
      <c r="B9" s="2">
        <v>0</v>
      </c>
      <c r="C9" s="2">
        <v>0</v>
      </c>
      <c r="D9" s="2">
        <v>0</v>
      </c>
      <c r="F9" s="22">
        <v>5</v>
      </c>
      <c r="G9" s="13">
        <v>7</v>
      </c>
      <c r="H9" s="13">
        <v>1</v>
      </c>
      <c r="I9" s="13">
        <f t="shared" si="0"/>
        <v>0</v>
      </c>
    </row>
    <row r="10" spans="1:18" x14ac:dyDescent="0.55000000000000004">
      <c r="A10" s="3">
        <v>43859</v>
      </c>
      <c r="B10" s="2">
        <v>0</v>
      </c>
      <c r="C10" s="2">
        <v>0</v>
      </c>
      <c r="D10" s="2">
        <v>0</v>
      </c>
      <c r="F10" s="22">
        <v>6</v>
      </c>
      <c r="G10" s="13">
        <v>8</v>
      </c>
      <c r="H10" s="13">
        <v>1</v>
      </c>
      <c r="I10" s="13">
        <f t="shared" si="0"/>
        <v>0</v>
      </c>
    </row>
    <row r="11" spans="1:18" x14ac:dyDescent="0.55000000000000004">
      <c r="A11" s="3">
        <v>43860</v>
      </c>
      <c r="B11" s="2">
        <v>0</v>
      </c>
      <c r="C11" s="2">
        <v>0</v>
      </c>
      <c r="D11" s="2">
        <v>0</v>
      </c>
      <c r="F11" s="22">
        <v>7</v>
      </c>
      <c r="G11" s="13">
        <v>9</v>
      </c>
      <c r="H11" s="13">
        <v>1</v>
      </c>
      <c r="I11" s="13">
        <f t="shared" si="0"/>
        <v>0</v>
      </c>
      <c r="K11">
        <v>1</v>
      </c>
      <c r="L11" s="11">
        <v>0</v>
      </c>
    </row>
    <row r="12" spans="1:18" x14ac:dyDescent="0.55000000000000004">
      <c r="A12" s="3">
        <v>43861</v>
      </c>
      <c r="B12" s="2">
        <v>0</v>
      </c>
      <c r="C12" s="2">
        <v>0</v>
      </c>
      <c r="D12" s="2">
        <v>0</v>
      </c>
      <c r="F12" s="22">
        <v>8</v>
      </c>
      <c r="G12" s="13">
        <v>10</v>
      </c>
      <c r="H12" s="13">
        <v>2</v>
      </c>
      <c r="I12" s="13">
        <f t="shared" si="0"/>
        <v>0.69314718055994529</v>
      </c>
      <c r="K12">
        <v>2</v>
      </c>
      <c r="L12">
        <v>0.69314718055994529</v>
      </c>
      <c r="R12">
        <f>LN(2)/0.4502</f>
        <v>1.5396427822299985</v>
      </c>
    </row>
    <row r="13" spans="1:18" x14ac:dyDescent="0.55000000000000004">
      <c r="A13" s="3">
        <v>43862</v>
      </c>
      <c r="B13" s="2">
        <v>0</v>
      </c>
      <c r="C13" s="2">
        <v>0</v>
      </c>
      <c r="D13" s="2">
        <v>0</v>
      </c>
      <c r="F13" s="22">
        <v>9</v>
      </c>
      <c r="G13" s="13">
        <v>11</v>
      </c>
      <c r="H13" s="13">
        <v>2</v>
      </c>
      <c r="I13" s="13">
        <f t="shared" si="0"/>
        <v>0.69314718055994529</v>
      </c>
      <c r="K13">
        <v>3</v>
      </c>
      <c r="L13">
        <v>0.69314718055994529</v>
      </c>
    </row>
    <row r="14" spans="1:18" x14ac:dyDescent="0.55000000000000004">
      <c r="A14" s="3">
        <v>43863</v>
      </c>
      <c r="B14" s="2">
        <v>0</v>
      </c>
      <c r="C14" s="2">
        <v>0</v>
      </c>
      <c r="D14" s="2">
        <v>0</v>
      </c>
      <c r="F14" s="22">
        <v>10</v>
      </c>
      <c r="G14" s="13">
        <v>12</v>
      </c>
      <c r="H14" s="13">
        <v>3</v>
      </c>
      <c r="I14" s="13">
        <f t="shared" si="0"/>
        <v>1.0986122886681098</v>
      </c>
      <c r="K14">
        <v>4</v>
      </c>
      <c r="L14">
        <v>1.0986122886681098</v>
      </c>
    </row>
    <row r="15" spans="1:18" x14ac:dyDescent="0.55000000000000004">
      <c r="A15" s="3">
        <v>43864</v>
      </c>
      <c r="B15" s="2">
        <v>0</v>
      </c>
      <c r="C15" s="2">
        <v>0</v>
      </c>
      <c r="D15" s="2">
        <v>0</v>
      </c>
      <c r="F15" s="22">
        <v>11</v>
      </c>
      <c r="G15" s="13">
        <v>13</v>
      </c>
      <c r="H15" s="13">
        <v>8</v>
      </c>
      <c r="I15" s="13">
        <f t="shared" si="0"/>
        <v>2.0794415416798357</v>
      </c>
      <c r="K15">
        <v>5</v>
      </c>
      <c r="L15">
        <v>2.0794415416798357</v>
      </c>
    </row>
    <row r="16" spans="1:18" x14ac:dyDescent="0.55000000000000004">
      <c r="A16" s="3">
        <v>43865</v>
      </c>
      <c r="B16" s="2">
        <v>0</v>
      </c>
      <c r="C16" s="2">
        <v>0</v>
      </c>
      <c r="D16" s="2">
        <v>0</v>
      </c>
      <c r="F16" s="22">
        <v>12</v>
      </c>
      <c r="G16" s="13">
        <v>14</v>
      </c>
      <c r="H16" s="13">
        <v>14</v>
      </c>
      <c r="I16" s="13">
        <f t="shared" si="0"/>
        <v>2.6390573296152584</v>
      </c>
      <c r="K16">
        <v>6</v>
      </c>
      <c r="L16">
        <v>2.6390573296152584</v>
      </c>
    </row>
    <row r="17" spans="1:12" x14ac:dyDescent="0.55000000000000004">
      <c r="A17" s="3">
        <v>43866</v>
      </c>
      <c r="B17" s="2">
        <v>0</v>
      </c>
      <c r="C17" s="2">
        <v>0</v>
      </c>
      <c r="D17" s="2">
        <v>0</v>
      </c>
      <c r="F17" s="22">
        <v>13</v>
      </c>
      <c r="G17" s="13">
        <v>15</v>
      </c>
      <c r="H17" s="13">
        <v>19</v>
      </c>
      <c r="I17" s="13">
        <f t="shared" si="0"/>
        <v>2.9444389791664403</v>
      </c>
      <c r="K17">
        <v>7</v>
      </c>
      <c r="L17">
        <v>2.9444389791664403</v>
      </c>
    </row>
    <row r="18" spans="1:12" x14ac:dyDescent="0.55000000000000004">
      <c r="A18" s="3">
        <v>43867</v>
      </c>
      <c r="B18" s="2">
        <v>0</v>
      </c>
      <c r="C18" s="2">
        <v>0</v>
      </c>
      <c r="D18" s="2">
        <v>0</v>
      </c>
      <c r="F18" s="22">
        <v>14</v>
      </c>
      <c r="G18" s="13">
        <v>16</v>
      </c>
      <c r="H18" s="13">
        <v>22</v>
      </c>
      <c r="I18" s="13">
        <f t="shared" si="0"/>
        <v>3.0910424533583161</v>
      </c>
      <c r="K18">
        <v>8</v>
      </c>
      <c r="L18">
        <v>3.0910424533583161</v>
      </c>
    </row>
    <row r="19" spans="1:12" x14ac:dyDescent="0.55000000000000004">
      <c r="A19" s="3">
        <v>43868</v>
      </c>
      <c r="B19" s="2">
        <v>0</v>
      </c>
      <c r="C19" s="2">
        <v>0</v>
      </c>
      <c r="D19" s="2">
        <v>0</v>
      </c>
      <c r="F19" s="22">
        <v>15</v>
      </c>
      <c r="G19" s="13">
        <v>17</v>
      </c>
      <c r="H19" s="13">
        <v>36</v>
      </c>
      <c r="I19" s="13">
        <f t="shared" si="0"/>
        <v>3.5835189384561099</v>
      </c>
      <c r="K19">
        <v>9</v>
      </c>
      <c r="L19">
        <v>3.5835189384561099</v>
      </c>
    </row>
    <row r="20" spans="1:12" x14ac:dyDescent="0.55000000000000004">
      <c r="A20" s="3">
        <v>43869</v>
      </c>
      <c r="B20" s="2">
        <v>0</v>
      </c>
      <c r="C20" s="2">
        <v>0</v>
      </c>
      <c r="D20" s="2">
        <v>0</v>
      </c>
      <c r="F20" s="22">
        <v>16</v>
      </c>
      <c r="G20" s="13">
        <v>18</v>
      </c>
      <c r="H20" s="13">
        <v>61</v>
      </c>
      <c r="I20" s="13">
        <f t="shared" si="0"/>
        <v>4.1108738641733114</v>
      </c>
      <c r="K20">
        <v>10</v>
      </c>
      <c r="L20">
        <v>4.1108738641733114</v>
      </c>
    </row>
    <row r="21" spans="1:12" x14ac:dyDescent="0.55000000000000004">
      <c r="A21" s="3">
        <v>43870</v>
      </c>
      <c r="B21" s="2">
        <v>0</v>
      </c>
      <c r="C21" s="2">
        <v>0</v>
      </c>
      <c r="D21" s="2">
        <v>0</v>
      </c>
      <c r="F21" s="23">
        <v>17</v>
      </c>
      <c r="G21" s="13">
        <v>19</v>
      </c>
      <c r="H21" s="13">
        <v>87</v>
      </c>
      <c r="I21" s="13">
        <f t="shared" si="0"/>
        <v>4.4659081186545837</v>
      </c>
      <c r="K21">
        <v>11</v>
      </c>
      <c r="L21">
        <v>4.4659081186545837</v>
      </c>
    </row>
    <row r="22" spans="1:12" x14ac:dyDescent="0.55000000000000004">
      <c r="A22" s="3">
        <v>43871</v>
      </c>
      <c r="B22" s="2">
        <v>0</v>
      </c>
      <c r="C22" s="2">
        <v>0</v>
      </c>
      <c r="D22" s="2">
        <v>0</v>
      </c>
      <c r="F22" s="22">
        <v>18</v>
      </c>
      <c r="G22" s="13">
        <v>20</v>
      </c>
      <c r="H22" s="21">
        <f>EXP(I22)</f>
        <v>149.93472009457116</v>
      </c>
      <c r="I22" s="13">
        <f>L22</f>
        <v>5.0102000000000002</v>
      </c>
      <c r="K22">
        <v>12</v>
      </c>
      <c r="L22">
        <f>0.4502*K22-0.3922</f>
        <v>5.0102000000000002</v>
      </c>
    </row>
    <row r="23" spans="1:12" x14ac:dyDescent="0.55000000000000004">
      <c r="A23" s="3">
        <v>43872</v>
      </c>
      <c r="B23" s="2">
        <v>0</v>
      </c>
      <c r="C23" s="2">
        <v>0</v>
      </c>
      <c r="D23" s="2">
        <v>0</v>
      </c>
      <c r="F23" s="22">
        <v>19</v>
      </c>
      <c r="G23" s="13">
        <v>21</v>
      </c>
      <c r="H23" s="21">
        <f t="shared" ref="H23:H30" si="1">EXP(I23)</f>
        <v>235.19148214528656</v>
      </c>
      <c r="I23" s="13">
        <f>L23</f>
        <v>5.4603999999999999</v>
      </c>
      <c r="K23">
        <v>13</v>
      </c>
      <c r="L23">
        <f t="shared" ref="L23:L30" si="2">0.4502*K23-0.3922</f>
        <v>5.4603999999999999</v>
      </c>
    </row>
    <row r="24" spans="1:12" x14ac:dyDescent="0.55000000000000004">
      <c r="A24" s="3">
        <v>43873</v>
      </c>
      <c r="B24" s="2">
        <v>0</v>
      </c>
      <c r="C24" s="2">
        <v>0</v>
      </c>
      <c r="D24" s="2">
        <v>0</v>
      </c>
      <c r="F24" s="22">
        <v>20</v>
      </c>
      <c r="G24" s="13">
        <v>22</v>
      </c>
      <c r="H24" s="21">
        <f t="shared" si="1"/>
        <v>368.92744548298583</v>
      </c>
      <c r="I24" s="13">
        <f t="shared" ref="I24:I30" si="3">L24</f>
        <v>5.9105999999999996</v>
      </c>
      <c r="K24">
        <v>14</v>
      </c>
      <c r="L24">
        <f t="shared" si="2"/>
        <v>5.9105999999999996</v>
      </c>
    </row>
    <row r="25" spans="1:12" x14ac:dyDescent="0.55000000000000004">
      <c r="A25" s="3">
        <v>43874</v>
      </c>
      <c r="B25" s="2">
        <v>0</v>
      </c>
      <c r="C25" s="2">
        <v>0</v>
      </c>
      <c r="D25" s="2">
        <v>0</v>
      </c>
      <c r="F25" s="22">
        <v>21</v>
      </c>
      <c r="G25" s="13">
        <v>23</v>
      </c>
      <c r="H25" s="21">
        <f t="shared" si="1"/>
        <v>578.70913856702919</v>
      </c>
      <c r="I25" s="13">
        <f t="shared" si="3"/>
        <v>6.3608000000000002</v>
      </c>
      <c r="K25">
        <v>15</v>
      </c>
      <c r="L25">
        <f t="shared" si="2"/>
        <v>6.3608000000000002</v>
      </c>
    </row>
    <row r="26" spans="1:12" x14ac:dyDescent="0.55000000000000004">
      <c r="A26" s="3">
        <v>43875</v>
      </c>
      <c r="B26" s="2">
        <v>0</v>
      </c>
      <c r="C26" s="2">
        <v>0</v>
      </c>
      <c r="D26" s="2">
        <v>0</v>
      </c>
      <c r="F26" s="22">
        <v>22</v>
      </c>
      <c r="G26" s="13">
        <v>24</v>
      </c>
      <c r="H26" s="21">
        <f t="shared" si="1"/>
        <v>907.77813134110613</v>
      </c>
      <c r="I26" s="13">
        <f t="shared" si="3"/>
        <v>6.8109999999999999</v>
      </c>
      <c r="K26">
        <v>16</v>
      </c>
      <c r="L26">
        <f t="shared" si="2"/>
        <v>6.8109999999999999</v>
      </c>
    </row>
    <row r="27" spans="1:12" x14ac:dyDescent="0.55000000000000004">
      <c r="A27" s="3">
        <v>43876</v>
      </c>
      <c r="B27" s="2">
        <v>0</v>
      </c>
      <c r="C27" s="2">
        <v>0</v>
      </c>
      <c r="D27" s="2">
        <v>0</v>
      </c>
      <c r="F27" s="22">
        <v>23</v>
      </c>
      <c r="G27" s="13">
        <v>25</v>
      </c>
      <c r="H27" s="21">
        <f t="shared" si="1"/>
        <v>1423.9642694802603</v>
      </c>
      <c r="I27" s="13">
        <f t="shared" si="3"/>
        <v>7.2611999999999997</v>
      </c>
      <c r="K27">
        <v>17</v>
      </c>
      <c r="L27">
        <f t="shared" si="2"/>
        <v>7.2611999999999997</v>
      </c>
    </row>
    <row r="28" spans="1:12" x14ac:dyDescent="0.55000000000000004">
      <c r="A28" s="3">
        <v>43877</v>
      </c>
      <c r="B28" s="2">
        <v>0</v>
      </c>
      <c r="C28" s="2">
        <v>0</v>
      </c>
      <c r="D28" s="2">
        <v>0</v>
      </c>
      <c r="F28" s="22">
        <v>24</v>
      </c>
      <c r="G28" s="13">
        <v>26</v>
      </c>
      <c r="H28" s="21">
        <f t="shared" si="1"/>
        <v>2233.667204298994</v>
      </c>
      <c r="I28" s="13">
        <f t="shared" si="3"/>
        <v>7.7114000000000003</v>
      </c>
      <c r="K28">
        <v>18</v>
      </c>
      <c r="L28">
        <f t="shared" si="2"/>
        <v>7.7114000000000003</v>
      </c>
    </row>
    <row r="29" spans="1:12" x14ac:dyDescent="0.55000000000000004">
      <c r="A29" s="3">
        <v>43878</v>
      </c>
      <c r="B29" s="2">
        <v>0</v>
      </c>
      <c r="C29" s="2">
        <v>0</v>
      </c>
      <c r="D29" s="2">
        <v>0</v>
      </c>
      <c r="F29" s="22">
        <v>25</v>
      </c>
      <c r="G29" s="13">
        <v>27</v>
      </c>
      <c r="H29" s="21">
        <f t="shared" si="1"/>
        <v>3503.7881823972507</v>
      </c>
      <c r="I29" s="13">
        <f t="shared" si="3"/>
        <v>8.1615999999999982</v>
      </c>
      <c r="K29">
        <v>19</v>
      </c>
      <c r="L29">
        <f t="shared" si="2"/>
        <v>8.1615999999999982</v>
      </c>
    </row>
    <row r="30" spans="1:12" x14ac:dyDescent="0.55000000000000004">
      <c r="A30" s="3">
        <v>43879</v>
      </c>
      <c r="B30" s="2">
        <v>0</v>
      </c>
      <c r="C30" s="2">
        <v>0</v>
      </c>
      <c r="D30" s="2">
        <v>0</v>
      </c>
      <c r="F30" s="22">
        <v>26</v>
      </c>
      <c r="G30" s="13">
        <v>28</v>
      </c>
      <c r="H30" s="21">
        <f t="shared" si="1"/>
        <v>5496.1328184784288</v>
      </c>
      <c r="I30" s="13">
        <f t="shared" si="3"/>
        <v>8.6117999999999988</v>
      </c>
      <c r="K30">
        <v>20</v>
      </c>
      <c r="L30">
        <f t="shared" si="2"/>
        <v>8.6117999999999988</v>
      </c>
    </row>
    <row r="31" spans="1:12" x14ac:dyDescent="0.55000000000000004">
      <c r="A31" s="3">
        <v>43880</v>
      </c>
      <c r="B31" s="2">
        <v>0</v>
      </c>
      <c r="C31" s="2">
        <v>0</v>
      </c>
      <c r="D31" s="2">
        <v>0</v>
      </c>
      <c r="G31" s="13">
        <v>29</v>
      </c>
      <c r="H31" s="13"/>
      <c r="I31" s="13"/>
    </row>
    <row r="32" spans="1:12" x14ac:dyDescent="0.55000000000000004">
      <c r="A32" s="3">
        <v>43881</v>
      </c>
      <c r="B32" s="2">
        <v>0</v>
      </c>
      <c r="C32" s="2">
        <v>0</v>
      </c>
      <c r="D32" s="2">
        <v>0</v>
      </c>
      <c r="G32" s="13">
        <v>30</v>
      </c>
      <c r="H32" s="13"/>
      <c r="I32" s="13"/>
    </row>
    <row r="33" spans="1:6" x14ac:dyDescent="0.55000000000000004">
      <c r="A33" s="3">
        <v>43882</v>
      </c>
      <c r="B33" s="2">
        <v>0</v>
      </c>
      <c r="C33" s="2">
        <v>0</v>
      </c>
      <c r="D33" s="2">
        <v>0</v>
      </c>
    </row>
    <row r="34" spans="1:6" x14ac:dyDescent="0.55000000000000004">
      <c r="A34" s="3">
        <v>43883</v>
      </c>
      <c r="B34" s="2">
        <v>0</v>
      </c>
      <c r="C34" s="2">
        <v>0</v>
      </c>
      <c r="D34" s="2">
        <v>0</v>
      </c>
    </row>
    <row r="35" spans="1:6" x14ac:dyDescent="0.55000000000000004">
      <c r="A35" s="3">
        <v>43884</v>
      </c>
      <c r="B35" s="2">
        <v>0</v>
      </c>
      <c r="C35" s="2">
        <v>0</v>
      </c>
      <c r="D35" s="2">
        <v>0</v>
      </c>
    </row>
    <row r="36" spans="1:6" x14ac:dyDescent="0.55000000000000004">
      <c r="A36" s="3">
        <v>43885</v>
      </c>
      <c r="B36" s="2">
        <v>0</v>
      </c>
      <c r="C36" s="2">
        <v>0</v>
      </c>
      <c r="D36" s="2">
        <v>0</v>
      </c>
    </row>
    <row r="37" spans="1:6" x14ac:dyDescent="0.55000000000000004">
      <c r="A37" s="3">
        <v>43886</v>
      </c>
      <c r="B37" s="2">
        <v>0</v>
      </c>
      <c r="C37" s="2">
        <v>0</v>
      </c>
      <c r="D37" s="2">
        <v>0</v>
      </c>
      <c r="E37" s="10" t="s">
        <v>19</v>
      </c>
      <c r="F37" s="10" t="s">
        <v>18</v>
      </c>
    </row>
    <row r="38" spans="1:6" x14ac:dyDescent="0.55000000000000004">
      <c r="A38" s="3">
        <v>43887</v>
      </c>
      <c r="B38" s="2">
        <v>1</v>
      </c>
      <c r="C38" s="2">
        <v>0</v>
      </c>
      <c r="D38" s="2">
        <v>0</v>
      </c>
      <c r="E38" s="13">
        <v>1</v>
      </c>
      <c r="F38" s="11">
        <f>LN(B38)</f>
        <v>0</v>
      </c>
    </row>
    <row r="39" spans="1:6" x14ac:dyDescent="0.55000000000000004">
      <c r="A39" s="3">
        <v>43888</v>
      </c>
      <c r="B39" s="2">
        <v>1</v>
      </c>
      <c r="C39" s="2">
        <v>0</v>
      </c>
      <c r="D39" s="2">
        <v>0</v>
      </c>
      <c r="E39" s="13">
        <v>2</v>
      </c>
      <c r="F39" s="11">
        <f t="shared" ref="F39:F60" si="4">LN(B39)</f>
        <v>0</v>
      </c>
    </row>
    <row r="40" spans="1:6" x14ac:dyDescent="0.55000000000000004">
      <c r="A40" s="3">
        <v>43889</v>
      </c>
      <c r="B40" s="2">
        <v>1</v>
      </c>
      <c r="C40" s="2">
        <v>0</v>
      </c>
      <c r="D40" s="2">
        <v>0</v>
      </c>
      <c r="E40" s="13">
        <v>3</v>
      </c>
      <c r="F40" s="11">
        <f t="shared" si="4"/>
        <v>0</v>
      </c>
    </row>
    <row r="41" spans="1:6" x14ac:dyDescent="0.55000000000000004">
      <c r="A41" s="3">
        <v>43890</v>
      </c>
      <c r="B41" s="2">
        <v>2</v>
      </c>
      <c r="C41" s="2">
        <v>0</v>
      </c>
      <c r="D41" s="2">
        <v>0</v>
      </c>
      <c r="E41" s="13">
        <v>4</v>
      </c>
      <c r="F41" s="11">
        <f t="shared" si="4"/>
        <v>0.69314718055994529</v>
      </c>
    </row>
    <row r="42" spans="1:6" x14ac:dyDescent="0.55000000000000004">
      <c r="A42" s="3">
        <v>43891</v>
      </c>
      <c r="B42" s="2">
        <v>2</v>
      </c>
      <c r="C42" s="2">
        <v>0</v>
      </c>
      <c r="D42" s="2">
        <v>0</v>
      </c>
      <c r="E42" s="13">
        <v>5</v>
      </c>
      <c r="F42" s="11">
        <f t="shared" si="4"/>
        <v>0.69314718055994529</v>
      </c>
    </row>
    <row r="43" spans="1:6" x14ac:dyDescent="0.55000000000000004">
      <c r="A43" s="3">
        <v>43892</v>
      </c>
      <c r="B43" s="2">
        <v>2</v>
      </c>
      <c r="C43" s="2">
        <v>0</v>
      </c>
      <c r="D43" s="2">
        <v>0</v>
      </c>
      <c r="E43" s="13">
        <v>6</v>
      </c>
      <c r="F43" s="11">
        <f t="shared" si="4"/>
        <v>0.69314718055994529</v>
      </c>
    </row>
    <row r="44" spans="1:6" x14ac:dyDescent="0.55000000000000004">
      <c r="A44" s="3">
        <v>43893</v>
      </c>
      <c r="B44" s="2">
        <v>2</v>
      </c>
      <c r="C44" s="2">
        <v>0</v>
      </c>
      <c r="D44" s="2">
        <v>0</v>
      </c>
      <c r="E44" s="13">
        <v>7</v>
      </c>
      <c r="F44" s="11">
        <f t="shared" si="4"/>
        <v>0.69314718055994529</v>
      </c>
    </row>
    <row r="45" spans="1:6" x14ac:dyDescent="0.55000000000000004">
      <c r="A45" s="3">
        <v>43894</v>
      </c>
      <c r="B45" s="2">
        <v>4</v>
      </c>
      <c r="C45" s="2">
        <v>0</v>
      </c>
      <c r="D45" s="2">
        <v>0</v>
      </c>
      <c r="E45" s="13">
        <v>8</v>
      </c>
      <c r="F45" s="11">
        <f t="shared" si="4"/>
        <v>1.3862943611198906</v>
      </c>
    </row>
    <row r="46" spans="1:6" x14ac:dyDescent="0.55000000000000004">
      <c r="A46" s="3">
        <v>43895</v>
      </c>
      <c r="B46" s="2">
        <v>4</v>
      </c>
      <c r="C46" s="2">
        <v>0</v>
      </c>
      <c r="D46" s="2">
        <v>0</v>
      </c>
      <c r="E46" s="13">
        <v>9</v>
      </c>
      <c r="F46" s="11">
        <f t="shared" si="4"/>
        <v>1.3862943611198906</v>
      </c>
    </row>
    <row r="47" spans="1:6" x14ac:dyDescent="0.55000000000000004">
      <c r="A47" s="3">
        <v>43896</v>
      </c>
      <c r="B47" s="2">
        <v>13</v>
      </c>
      <c r="C47" s="2">
        <v>0</v>
      </c>
      <c r="D47" s="2">
        <v>0</v>
      </c>
      <c r="E47" s="13">
        <v>10</v>
      </c>
      <c r="F47" s="11">
        <f t="shared" si="4"/>
        <v>2.5649493574615367</v>
      </c>
    </row>
    <row r="48" spans="1:6" x14ac:dyDescent="0.55000000000000004">
      <c r="A48" s="3">
        <v>43897</v>
      </c>
      <c r="B48" s="2">
        <v>13</v>
      </c>
      <c r="C48" s="2">
        <v>0</v>
      </c>
      <c r="D48" s="2">
        <v>0</v>
      </c>
      <c r="E48" s="13">
        <v>11</v>
      </c>
      <c r="F48" s="11">
        <f t="shared" si="4"/>
        <v>2.5649493574615367</v>
      </c>
    </row>
    <row r="49" spans="1:12" x14ac:dyDescent="0.55000000000000004">
      <c r="A49" s="3">
        <v>43898</v>
      </c>
      <c r="B49" s="2">
        <v>20</v>
      </c>
      <c r="C49" s="2">
        <v>0</v>
      </c>
      <c r="D49" s="2">
        <v>0</v>
      </c>
      <c r="E49" s="13">
        <v>12</v>
      </c>
      <c r="F49" s="11">
        <f t="shared" si="4"/>
        <v>2.9957322735539909</v>
      </c>
    </row>
    <row r="50" spans="1:12" x14ac:dyDescent="0.55000000000000004">
      <c r="A50" s="3">
        <v>43899</v>
      </c>
      <c r="B50" s="2">
        <v>25</v>
      </c>
      <c r="C50" s="2">
        <v>0</v>
      </c>
      <c r="D50" s="2">
        <v>0</v>
      </c>
      <c r="E50" s="13">
        <v>13</v>
      </c>
      <c r="F50" s="11">
        <f t="shared" si="4"/>
        <v>3.2188758248682006</v>
      </c>
    </row>
    <row r="51" spans="1:12" x14ac:dyDescent="0.55000000000000004">
      <c r="A51" s="3">
        <v>43900</v>
      </c>
      <c r="B51" s="2">
        <v>31</v>
      </c>
      <c r="C51" s="2">
        <v>0</v>
      </c>
      <c r="D51" s="2">
        <v>0</v>
      </c>
      <c r="E51" s="13">
        <v>14</v>
      </c>
      <c r="F51" s="11">
        <f t="shared" si="4"/>
        <v>3.4339872044851463</v>
      </c>
    </row>
    <row r="52" spans="1:12" x14ac:dyDescent="0.55000000000000004">
      <c r="A52" s="3">
        <v>43901</v>
      </c>
      <c r="B52" s="2">
        <v>38</v>
      </c>
      <c r="C52" s="2">
        <v>0</v>
      </c>
      <c r="D52" s="2">
        <v>0</v>
      </c>
      <c r="E52" s="13">
        <v>15</v>
      </c>
      <c r="F52" s="11">
        <f t="shared" si="4"/>
        <v>3.6375861597263857</v>
      </c>
      <c r="H52" s="14" t="s">
        <v>21</v>
      </c>
      <c r="I52" s="14">
        <v>0.31269999999999998</v>
      </c>
    </row>
    <row r="53" spans="1:12" x14ac:dyDescent="0.55000000000000004">
      <c r="A53" s="3">
        <v>43902</v>
      </c>
      <c r="B53" s="2">
        <v>52</v>
      </c>
      <c r="C53" s="2">
        <v>0</v>
      </c>
      <c r="D53" s="2">
        <v>0</v>
      </c>
      <c r="E53" s="13">
        <v>16</v>
      </c>
      <c r="F53" s="11">
        <f t="shared" si="4"/>
        <v>3.9512437185814275</v>
      </c>
      <c r="H53" s="14" t="s">
        <v>20</v>
      </c>
      <c r="I53" s="14">
        <f>LN(2)/I52</f>
        <v>2.2166523203068289</v>
      </c>
    </row>
    <row r="54" spans="1:12" x14ac:dyDescent="0.55000000000000004">
      <c r="A54" s="3">
        <v>43903</v>
      </c>
      <c r="B54" s="2">
        <v>151</v>
      </c>
      <c r="C54" s="2">
        <v>0</v>
      </c>
      <c r="D54" s="2">
        <v>0</v>
      </c>
      <c r="E54" s="13">
        <v>17</v>
      </c>
      <c r="F54" s="11">
        <f t="shared" si="4"/>
        <v>5.0172798368149243</v>
      </c>
      <c r="H54" t="s">
        <v>22</v>
      </c>
      <c r="I54" t="s">
        <v>23</v>
      </c>
    </row>
    <row r="55" spans="1:12" x14ac:dyDescent="0.55000000000000004">
      <c r="A55" s="3">
        <v>43904</v>
      </c>
      <c r="B55" s="2">
        <v>151</v>
      </c>
      <c r="C55" s="2">
        <v>0</v>
      </c>
      <c r="D55" s="2">
        <v>0</v>
      </c>
      <c r="E55" s="13">
        <v>18</v>
      </c>
      <c r="F55" s="11">
        <f t="shared" si="4"/>
        <v>5.0172798368149243</v>
      </c>
      <c r="I55" s="11"/>
      <c r="J55" s="11" t="s">
        <v>25</v>
      </c>
      <c r="K55" s="11"/>
      <c r="L55" s="11" t="s">
        <v>24</v>
      </c>
    </row>
    <row r="56" spans="1:12" x14ac:dyDescent="0.55000000000000004">
      <c r="A56" s="3">
        <v>43905</v>
      </c>
      <c r="B56" s="2">
        <v>162</v>
      </c>
      <c r="C56" s="2">
        <v>0</v>
      </c>
      <c r="D56" s="2">
        <v>0</v>
      </c>
      <c r="E56" s="13">
        <v>19</v>
      </c>
      <c r="F56" s="11">
        <f t="shared" si="4"/>
        <v>5.0875963352323836</v>
      </c>
      <c r="I56" s="20">
        <v>0.01</v>
      </c>
      <c r="J56" s="20">
        <v>0.02</v>
      </c>
      <c r="K56" s="20">
        <v>0.04</v>
      </c>
      <c r="L56" s="20">
        <v>0.08</v>
      </c>
    </row>
    <row r="57" spans="1:12" x14ac:dyDescent="0.55000000000000004">
      <c r="A57" s="3">
        <v>43906</v>
      </c>
      <c r="B57" s="2">
        <v>200</v>
      </c>
      <c r="C57" s="2">
        <v>0</v>
      </c>
      <c r="D57" s="2">
        <v>1</v>
      </c>
      <c r="E57" s="13">
        <v>20</v>
      </c>
      <c r="F57" s="11">
        <f t="shared" si="4"/>
        <v>5.2983173665480363</v>
      </c>
      <c r="H57" s="3">
        <v>43906</v>
      </c>
      <c r="I57" s="2">
        <v>0</v>
      </c>
      <c r="J57" s="2">
        <v>0</v>
      </c>
      <c r="K57" s="2">
        <v>0</v>
      </c>
      <c r="L57" s="2">
        <v>0</v>
      </c>
    </row>
    <row r="58" spans="1:12" x14ac:dyDescent="0.55000000000000004">
      <c r="A58" s="3">
        <v>43907</v>
      </c>
      <c r="B58" s="2">
        <v>321</v>
      </c>
      <c r="C58" s="2">
        <v>1</v>
      </c>
      <c r="D58" s="2">
        <v>2</v>
      </c>
      <c r="E58" s="13">
        <v>21</v>
      </c>
      <c r="F58" s="11">
        <f t="shared" si="4"/>
        <v>5.7714411231300158</v>
      </c>
      <c r="H58" s="3">
        <v>43907</v>
      </c>
      <c r="I58" s="2">
        <v>1</v>
      </c>
      <c r="J58" s="2">
        <v>1</v>
      </c>
      <c r="K58" s="2">
        <v>1</v>
      </c>
      <c r="L58" s="2">
        <v>1</v>
      </c>
    </row>
    <row r="59" spans="1:12" x14ac:dyDescent="0.55000000000000004">
      <c r="A59" s="3">
        <v>43908</v>
      </c>
      <c r="B59" s="2">
        <v>372</v>
      </c>
      <c r="C59" s="2">
        <v>3</v>
      </c>
      <c r="D59" s="2">
        <v>2</v>
      </c>
      <c r="E59" s="13">
        <v>22</v>
      </c>
      <c r="F59" s="11">
        <f t="shared" si="4"/>
        <v>5.9188938542731462</v>
      </c>
      <c r="H59" s="3">
        <v>43908</v>
      </c>
      <c r="I59" s="2">
        <v>3</v>
      </c>
      <c r="J59" s="2">
        <v>3</v>
      </c>
      <c r="K59" s="2">
        <v>3</v>
      </c>
      <c r="L59" s="2">
        <v>3</v>
      </c>
    </row>
    <row r="60" spans="1:12" x14ac:dyDescent="0.55000000000000004">
      <c r="A60" s="3">
        <v>43909</v>
      </c>
      <c r="B60" s="2">
        <v>621</v>
      </c>
      <c r="C60" s="2">
        <v>6</v>
      </c>
      <c r="D60" s="2">
        <v>2</v>
      </c>
      <c r="E60" s="13">
        <v>23</v>
      </c>
      <c r="F60" s="11">
        <f t="shared" si="4"/>
        <v>6.4313310819334788</v>
      </c>
      <c r="H60" s="3">
        <v>43909</v>
      </c>
      <c r="I60" s="2">
        <v>6</v>
      </c>
      <c r="J60" s="2">
        <v>6</v>
      </c>
      <c r="K60" s="2">
        <v>6</v>
      </c>
      <c r="L60" s="2">
        <v>6</v>
      </c>
    </row>
    <row r="61" spans="1:12" x14ac:dyDescent="0.55000000000000004">
      <c r="A61" s="3">
        <v>43910</v>
      </c>
      <c r="B61" s="18">
        <f>EXP(F61)</f>
        <v>766.47340420536977</v>
      </c>
      <c r="C61" s="19">
        <f>B61*0.01</f>
        <v>7.6647340420536976</v>
      </c>
      <c r="E61" s="16">
        <v>24</v>
      </c>
      <c r="F61" s="17">
        <f>0.3127*E61-0.863</f>
        <v>6.6417999999999999</v>
      </c>
      <c r="H61" s="3">
        <v>43910</v>
      </c>
      <c r="I61" s="19">
        <f>$I$56*B61</f>
        <v>7.6647340420536976</v>
      </c>
      <c r="J61" s="19">
        <f>$J$56*B61</f>
        <v>15.329468084107395</v>
      </c>
      <c r="K61" s="19">
        <f>$K$56*B61</f>
        <v>30.65893616821479</v>
      </c>
      <c r="L61" s="19">
        <f>$L$56*B61</f>
        <v>61.317872336429581</v>
      </c>
    </row>
    <row r="62" spans="1:12" x14ac:dyDescent="0.55000000000000004">
      <c r="A62" s="3">
        <v>43911</v>
      </c>
      <c r="B62" s="18">
        <f t="shared" ref="B62:B87" si="5">EXP(F62)</f>
        <v>1047.8544797087873</v>
      </c>
      <c r="C62" s="19">
        <f t="shared" ref="C62:C87" si="6">B62*0.01</f>
        <v>10.478544797087872</v>
      </c>
      <c r="E62" s="16">
        <v>25</v>
      </c>
      <c r="F62" s="17">
        <f t="shared" ref="F62:F87" si="7">0.3127*E62-0.863</f>
        <v>6.9544999999999995</v>
      </c>
      <c r="H62" s="3">
        <v>43911</v>
      </c>
      <c r="I62" s="19">
        <f>$I$56*B62</f>
        <v>10.478544797087872</v>
      </c>
      <c r="J62" s="19">
        <f>$J$56*B62</f>
        <v>20.957089594175745</v>
      </c>
      <c r="K62" s="19">
        <f>$K$56*B62</f>
        <v>41.91417918835149</v>
      </c>
      <c r="L62" s="19">
        <f>$L$56*B62</f>
        <v>83.82835837670298</v>
      </c>
    </row>
    <row r="63" spans="1:12" x14ac:dyDescent="0.55000000000000004">
      <c r="A63" s="3">
        <v>43912</v>
      </c>
      <c r="B63" s="18">
        <f t="shared" si="5"/>
        <v>1432.5337377936917</v>
      </c>
      <c r="C63" s="19">
        <f t="shared" si="6"/>
        <v>14.325337377936917</v>
      </c>
      <c r="E63" s="16">
        <v>26</v>
      </c>
      <c r="F63" s="17">
        <f t="shared" si="7"/>
        <v>7.267199999999999</v>
      </c>
      <c r="H63" s="3">
        <v>43912</v>
      </c>
      <c r="I63" s="19">
        <f>$I$56*B63</f>
        <v>14.325337377936917</v>
      </c>
      <c r="J63" s="19">
        <f>$J$56*B63</f>
        <v>28.650674755873833</v>
      </c>
      <c r="K63" s="19">
        <f>$K$56*B63</f>
        <v>57.301349511747667</v>
      </c>
      <c r="L63" s="19">
        <f>$L$56*B63</f>
        <v>114.60269902349533</v>
      </c>
    </row>
    <row r="64" spans="1:12" x14ac:dyDescent="0.55000000000000004">
      <c r="A64" s="3">
        <v>43913</v>
      </c>
      <c r="B64" s="18">
        <f t="shared" si="5"/>
        <v>1958.433112284341</v>
      </c>
      <c r="C64" s="19">
        <f t="shared" si="6"/>
        <v>19.584331122843409</v>
      </c>
      <c r="E64" s="16">
        <v>27</v>
      </c>
      <c r="F64" s="17">
        <f t="shared" si="7"/>
        <v>7.5799000000000003</v>
      </c>
      <c r="H64" s="3">
        <v>43913</v>
      </c>
      <c r="I64" s="19">
        <f>$I$56*B64</f>
        <v>19.584331122843409</v>
      </c>
      <c r="J64" s="19">
        <f>$J$56*B64</f>
        <v>39.168662245686818</v>
      </c>
      <c r="K64" s="19">
        <f>$K$56*B64</f>
        <v>78.337324491373636</v>
      </c>
      <c r="L64" s="19">
        <f>$L$56*B64</f>
        <v>156.67464898274727</v>
      </c>
    </row>
    <row r="65" spans="1:12" x14ac:dyDescent="0.55000000000000004">
      <c r="A65" s="3">
        <v>43914</v>
      </c>
      <c r="B65" s="18">
        <f t="shared" si="5"/>
        <v>2677.396108798725</v>
      </c>
      <c r="C65" s="19">
        <f t="shared" si="6"/>
        <v>26.773961087987249</v>
      </c>
      <c r="E65" s="16">
        <v>28</v>
      </c>
      <c r="F65" s="17">
        <f t="shared" si="7"/>
        <v>7.8925999999999998</v>
      </c>
      <c r="H65" s="3">
        <v>43914</v>
      </c>
      <c r="I65" s="19">
        <f>$I$56*B65</f>
        <v>26.773961087987249</v>
      </c>
      <c r="J65" s="19">
        <f>$J$56*B65</f>
        <v>53.547922175974499</v>
      </c>
      <c r="K65" s="19">
        <f>$K$56*B65</f>
        <v>107.095844351949</v>
      </c>
      <c r="L65" s="19">
        <f>$L$56*B65</f>
        <v>214.191688703898</v>
      </c>
    </row>
    <row r="66" spans="1:12" x14ac:dyDescent="0.55000000000000004">
      <c r="A66" s="3">
        <v>43915</v>
      </c>
      <c r="B66" s="18">
        <f t="shared" si="5"/>
        <v>3660.298571570404</v>
      </c>
      <c r="C66" s="19">
        <f t="shared" si="6"/>
        <v>36.602985715704044</v>
      </c>
      <c r="E66" s="16">
        <v>29</v>
      </c>
      <c r="F66" s="17">
        <f t="shared" si="7"/>
        <v>8.2052999999999994</v>
      </c>
      <c r="H66" s="3">
        <v>43915</v>
      </c>
      <c r="I66" s="19">
        <f>$I$56*B66</f>
        <v>36.602985715704044</v>
      </c>
      <c r="J66" s="19">
        <f>$J$56*B66</f>
        <v>73.205971431408088</v>
      </c>
      <c r="K66" s="19">
        <f>$K$56*B66</f>
        <v>146.41194286281618</v>
      </c>
      <c r="L66" s="19">
        <f>$L$56*B66</f>
        <v>292.82388572563235</v>
      </c>
    </row>
    <row r="67" spans="1:12" x14ac:dyDescent="0.55000000000000004">
      <c r="A67" s="3">
        <v>43916</v>
      </c>
      <c r="B67" s="18">
        <f t="shared" si="5"/>
        <v>5004.0356707067849</v>
      </c>
      <c r="C67" s="19">
        <f t="shared" si="6"/>
        <v>50.040356707067851</v>
      </c>
      <c r="E67" s="16">
        <v>30</v>
      </c>
      <c r="F67" s="17">
        <f t="shared" si="7"/>
        <v>8.5180000000000007</v>
      </c>
      <c r="H67" s="3">
        <v>43916</v>
      </c>
      <c r="I67" s="19">
        <f>$I$56*B67</f>
        <v>50.040356707067851</v>
      </c>
      <c r="J67" s="19">
        <f>$J$56*B67</f>
        <v>100.0807134141357</v>
      </c>
      <c r="K67" s="19">
        <f>$K$56*B67</f>
        <v>200.1614268282714</v>
      </c>
      <c r="L67" s="19">
        <f>$L$56*B67</f>
        <v>400.3228536565428</v>
      </c>
    </row>
    <row r="68" spans="1:12" x14ac:dyDescent="0.55000000000000004">
      <c r="B68" s="27">
        <f t="shared" si="5"/>
        <v>6841.0738916750743</v>
      </c>
      <c r="C68" s="28">
        <f t="shared" si="6"/>
        <v>68.410738916750745</v>
      </c>
      <c r="E68" s="15">
        <v>31</v>
      </c>
      <c r="F68" s="17">
        <f t="shared" si="7"/>
        <v>8.8307000000000002</v>
      </c>
      <c r="I68" s="28">
        <f>$I$56*B68</f>
        <v>68.410738916750745</v>
      </c>
      <c r="J68" s="28">
        <f>$J$56*B68</f>
        <v>136.82147783350149</v>
      </c>
      <c r="K68" s="28">
        <f>$K$56*B68</f>
        <v>273.64295566700298</v>
      </c>
      <c r="L68" s="28">
        <f>$L$56*B68</f>
        <v>547.28591133400596</v>
      </c>
    </row>
    <row r="69" spans="1:12" x14ac:dyDescent="0.55000000000000004">
      <c r="B69" s="27">
        <f t="shared" si="5"/>
        <v>9352.509668410923</v>
      </c>
      <c r="C69" s="28">
        <f t="shared" si="6"/>
        <v>93.525096684109229</v>
      </c>
      <c r="E69" s="15">
        <v>32</v>
      </c>
      <c r="F69" s="17">
        <f t="shared" si="7"/>
        <v>9.1433999999999997</v>
      </c>
      <c r="I69" s="28">
        <f>$I$56*B69</f>
        <v>93.525096684109229</v>
      </c>
      <c r="J69" s="28">
        <f>$J$56*B69</f>
        <v>187.05019336821846</v>
      </c>
      <c r="K69" s="28">
        <f>$K$56*B69</f>
        <v>374.10038673643692</v>
      </c>
      <c r="L69" s="28">
        <f>$L$56*B69</f>
        <v>748.20077347287383</v>
      </c>
    </row>
    <row r="70" spans="1:12" x14ac:dyDescent="0.55000000000000004">
      <c r="B70" s="27">
        <f t="shared" si="5"/>
        <v>12785.921988675147</v>
      </c>
      <c r="C70" s="28">
        <f t="shared" si="6"/>
        <v>127.85921988675148</v>
      </c>
      <c r="E70" s="15">
        <v>33</v>
      </c>
      <c r="F70" s="17">
        <f t="shared" si="7"/>
        <v>9.4560999999999993</v>
      </c>
      <c r="I70" s="28">
        <f>$I$56*B70</f>
        <v>127.85921988675148</v>
      </c>
      <c r="J70" s="28">
        <f>$J$56*B70</f>
        <v>255.71843977350295</v>
      </c>
      <c r="K70" s="28">
        <f>$K$56*B70</f>
        <v>511.4368795470059</v>
      </c>
      <c r="L70" s="28">
        <f>$L$56*B70</f>
        <v>1022.8737590940118</v>
      </c>
    </row>
    <row r="71" spans="1:12" x14ac:dyDescent="0.55000000000000004">
      <c r="B71" s="27">
        <f t="shared" si="5"/>
        <v>17479.778893215873</v>
      </c>
      <c r="C71" s="28">
        <f t="shared" si="6"/>
        <v>174.79778893215874</v>
      </c>
      <c r="E71" s="15">
        <v>34</v>
      </c>
      <c r="F71" s="17">
        <f t="shared" si="7"/>
        <v>9.7687999999999988</v>
      </c>
      <c r="I71" s="28">
        <f>$I$56*B71</f>
        <v>174.79778893215874</v>
      </c>
      <c r="J71" s="28">
        <f>$J$56*B71</f>
        <v>349.59557786431748</v>
      </c>
      <c r="K71" s="28">
        <f>$K$56*B71</f>
        <v>699.19115572863495</v>
      </c>
      <c r="L71" s="28">
        <f>$L$56*B71</f>
        <v>1398.3823114572699</v>
      </c>
    </row>
    <row r="72" spans="1:12" x14ac:dyDescent="0.55000000000000004">
      <c r="B72" s="27">
        <f t="shared" si="5"/>
        <v>23896.80387744767</v>
      </c>
      <c r="C72" s="28">
        <f t="shared" si="6"/>
        <v>238.9680387744767</v>
      </c>
      <c r="E72" s="15">
        <v>35</v>
      </c>
      <c r="F72" s="17">
        <f t="shared" si="7"/>
        <v>10.0815</v>
      </c>
      <c r="I72" s="28">
        <f>$I$56*B72</f>
        <v>238.9680387744767</v>
      </c>
      <c r="J72" s="28">
        <f>$J$56*B72</f>
        <v>477.93607754895339</v>
      </c>
      <c r="K72" s="28">
        <f>$K$56*B72</f>
        <v>955.87215509790678</v>
      </c>
      <c r="L72" s="28">
        <f>$L$56*B72</f>
        <v>1911.7443101958136</v>
      </c>
    </row>
    <row r="73" spans="1:12" x14ac:dyDescent="0.55000000000000004">
      <c r="B73" s="27">
        <f t="shared" si="5"/>
        <v>32669.591477431764</v>
      </c>
      <c r="C73" s="28">
        <f t="shared" si="6"/>
        <v>326.69591477431766</v>
      </c>
      <c r="E73" s="15">
        <v>36</v>
      </c>
      <c r="F73" s="17">
        <f t="shared" si="7"/>
        <v>10.3942</v>
      </c>
      <c r="I73" s="28">
        <f>$I$56*B73</f>
        <v>326.69591477431766</v>
      </c>
      <c r="J73" s="28">
        <f>$J$56*B73</f>
        <v>653.39182954863531</v>
      </c>
      <c r="K73" s="28">
        <f>$K$56*B73</f>
        <v>1306.7836590972706</v>
      </c>
      <c r="L73" s="28">
        <f>$L$56*B73</f>
        <v>2613.5673181945413</v>
      </c>
    </row>
    <row r="74" spans="1:12" x14ac:dyDescent="0.55000000000000004">
      <c r="B74" s="27">
        <f t="shared" si="5"/>
        <v>44662.9688545729</v>
      </c>
      <c r="C74" s="28">
        <f t="shared" si="6"/>
        <v>446.62968854572904</v>
      </c>
      <c r="E74" s="15">
        <v>37</v>
      </c>
      <c r="F74" s="17">
        <f t="shared" si="7"/>
        <v>10.706899999999999</v>
      </c>
      <c r="I74" s="28">
        <f>$I$56*B74</f>
        <v>446.62968854572904</v>
      </c>
      <c r="J74" s="28">
        <f>$J$56*B74</f>
        <v>893.25937709145808</v>
      </c>
      <c r="K74" s="28">
        <f>$K$56*B74</f>
        <v>1786.5187541829162</v>
      </c>
      <c r="L74" s="28">
        <f>$L$56*B74</f>
        <v>3573.0375083658323</v>
      </c>
    </row>
    <row r="75" spans="1:12" x14ac:dyDescent="0.55000000000000004">
      <c r="B75" s="27">
        <f t="shared" si="5"/>
        <v>61059.251024995283</v>
      </c>
      <c r="C75" s="28">
        <f t="shared" si="6"/>
        <v>610.59251024995285</v>
      </c>
      <c r="E75" s="15">
        <v>38</v>
      </c>
      <c r="F75" s="17">
        <f t="shared" si="7"/>
        <v>11.019600000000001</v>
      </c>
      <c r="I75" s="28">
        <f>$I$56*B75</f>
        <v>610.59251024995285</v>
      </c>
      <c r="J75" s="28">
        <f>$J$56*B75</f>
        <v>1221.1850204999057</v>
      </c>
      <c r="K75" s="28">
        <f>$K$56*B75</f>
        <v>2442.3700409998114</v>
      </c>
      <c r="L75" s="28">
        <f>$L$56*B75</f>
        <v>4884.7400819996228</v>
      </c>
    </row>
    <row r="76" spans="1:12" x14ac:dyDescent="0.55000000000000004">
      <c r="B76" s="27">
        <f t="shared" si="5"/>
        <v>83474.794250083956</v>
      </c>
      <c r="C76" s="28">
        <f t="shared" si="6"/>
        <v>834.7479425008396</v>
      </c>
      <c r="E76" s="15">
        <v>39</v>
      </c>
      <c r="F76" s="17">
        <f t="shared" si="7"/>
        <v>11.3323</v>
      </c>
      <c r="I76" s="28">
        <f>$I$56*B76</f>
        <v>834.7479425008396</v>
      </c>
      <c r="J76" s="28">
        <f>$J$56*B76</f>
        <v>1669.4958850016792</v>
      </c>
      <c r="K76" s="28">
        <f>$K$56*B76</f>
        <v>3338.9917700033584</v>
      </c>
      <c r="L76" s="28">
        <f>$L$56*B76</f>
        <v>6677.9835400067168</v>
      </c>
    </row>
    <row r="77" spans="1:12" x14ac:dyDescent="0.55000000000000004">
      <c r="B77" s="27">
        <f t="shared" si="5"/>
        <v>114119.33749795594</v>
      </c>
      <c r="C77" s="28">
        <f t="shared" si="6"/>
        <v>1141.1933749795594</v>
      </c>
      <c r="E77" s="15">
        <v>40</v>
      </c>
      <c r="F77" s="17">
        <f t="shared" si="7"/>
        <v>11.645</v>
      </c>
      <c r="I77" s="28">
        <f>$I$56*B77</f>
        <v>1141.1933749795594</v>
      </c>
      <c r="J77" s="28">
        <f>$J$56*B77</f>
        <v>2282.3867499591188</v>
      </c>
      <c r="K77" s="28">
        <f>$K$56*B77</f>
        <v>4564.7734999182376</v>
      </c>
      <c r="L77" s="28">
        <f>$L$56*B77</f>
        <v>9129.5469998364752</v>
      </c>
    </row>
    <row r="78" spans="1:12" x14ac:dyDescent="0.55000000000000004">
      <c r="B78" s="27">
        <f t="shared" si="5"/>
        <v>156013.8399617472</v>
      </c>
      <c r="C78" s="28">
        <f t="shared" si="6"/>
        <v>1560.138399617472</v>
      </c>
      <c r="E78" s="15">
        <v>41</v>
      </c>
      <c r="F78" s="17">
        <f t="shared" si="7"/>
        <v>11.957699999999999</v>
      </c>
      <c r="I78" s="28">
        <f>$I$56*B78</f>
        <v>1560.138399617472</v>
      </c>
      <c r="J78" s="28">
        <f>$J$56*B78</f>
        <v>3120.2767992349441</v>
      </c>
      <c r="K78" s="28">
        <f>$K$56*B78</f>
        <v>6240.5535984698881</v>
      </c>
      <c r="L78" s="28">
        <f>$L$56*B78</f>
        <v>12481.107196939776</v>
      </c>
    </row>
    <row r="79" spans="1:12" x14ac:dyDescent="0.55000000000000004">
      <c r="B79" s="27">
        <f t="shared" si="5"/>
        <v>213288.28920029124</v>
      </c>
      <c r="C79" s="28">
        <f t="shared" si="6"/>
        <v>2132.8828920029123</v>
      </c>
      <c r="E79" s="15">
        <v>42</v>
      </c>
      <c r="F79" s="17">
        <f t="shared" si="7"/>
        <v>12.270399999999999</v>
      </c>
      <c r="I79" s="28">
        <f>$I$56*B79</f>
        <v>2132.8828920029123</v>
      </c>
      <c r="J79" s="28">
        <f>$J$56*B79</f>
        <v>4265.7657840058246</v>
      </c>
      <c r="K79" s="28">
        <f>$K$56*B79</f>
        <v>8531.5315680116491</v>
      </c>
      <c r="L79" s="28">
        <f>$L$56*B79</f>
        <v>17063.063136023298</v>
      </c>
    </row>
    <row r="80" spans="1:12" x14ac:dyDescent="0.55000000000000004">
      <c r="B80" s="27">
        <f t="shared" si="5"/>
        <v>291588.83802322438</v>
      </c>
      <c r="C80" s="28">
        <f t="shared" si="6"/>
        <v>2915.8883802322439</v>
      </c>
      <c r="E80" s="15">
        <v>43</v>
      </c>
      <c r="F80" s="17">
        <f t="shared" si="7"/>
        <v>12.5831</v>
      </c>
      <c r="I80" s="28">
        <f>$I$56*B80</f>
        <v>2915.8883802322439</v>
      </c>
      <c r="J80" s="28">
        <f>$J$56*B80</f>
        <v>5831.7767604644878</v>
      </c>
      <c r="K80" s="28">
        <f>$K$56*B80</f>
        <v>11663.553520928976</v>
      </c>
      <c r="L80" s="28">
        <f>$L$56*B80</f>
        <v>23327.107041857951</v>
      </c>
    </row>
    <row r="81" spans="2:12" x14ac:dyDescent="0.55000000000000004">
      <c r="B81" s="27">
        <f t="shared" si="5"/>
        <v>398634.40594195516</v>
      </c>
      <c r="C81" s="28">
        <f t="shared" si="6"/>
        <v>3986.3440594195517</v>
      </c>
      <c r="E81" s="15">
        <v>44</v>
      </c>
      <c r="F81" s="17">
        <f t="shared" si="7"/>
        <v>12.895799999999999</v>
      </c>
      <c r="I81" s="28">
        <f>$I$56*B81</f>
        <v>3986.3440594195517</v>
      </c>
      <c r="J81" s="28">
        <f>$J$56*B81</f>
        <v>7972.6881188391035</v>
      </c>
      <c r="K81" s="28">
        <f>$K$56*B81</f>
        <v>15945.376237678207</v>
      </c>
      <c r="L81" s="28">
        <f>$L$56*B81</f>
        <v>31890.752475356414</v>
      </c>
    </row>
    <row r="82" spans="2:12" x14ac:dyDescent="0.55000000000000004">
      <c r="B82" s="27">
        <f t="shared" si="5"/>
        <v>544977.6153229801</v>
      </c>
      <c r="C82" s="28">
        <f t="shared" si="6"/>
        <v>5449.7761532298009</v>
      </c>
      <c r="E82" s="15">
        <v>45</v>
      </c>
      <c r="F82" s="17">
        <f t="shared" si="7"/>
        <v>13.208499999999999</v>
      </c>
      <c r="I82" s="28">
        <f>$I$56*B82</f>
        <v>5449.7761532298009</v>
      </c>
      <c r="J82" s="28">
        <f>$J$56*B82</f>
        <v>10899.552306459602</v>
      </c>
      <c r="K82" s="28">
        <f>$K$56*B82</f>
        <v>21799.104612919204</v>
      </c>
      <c r="L82" s="28">
        <f>$L$56*B82</f>
        <v>43598.209225838407</v>
      </c>
    </row>
    <row r="83" spans="2:12" x14ac:dyDescent="0.55000000000000004">
      <c r="B83" s="27">
        <f t="shared" si="5"/>
        <v>745045.07582912582</v>
      </c>
      <c r="C83" s="28">
        <f t="shared" si="6"/>
        <v>7450.4507582912584</v>
      </c>
      <c r="E83" s="15">
        <v>46</v>
      </c>
      <c r="F83" s="17">
        <f t="shared" si="7"/>
        <v>13.5212</v>
      </c>
      <c r="I83" s="28">
        <f>$I$56*B83</f>
        <v>7450.4507582912584</v>
      </c>
      <c r="J83" s="28">
        <f>$J$56*B83</f>
        <v>14900.901516582517</v>
      </c>
      <c r="K83" s="28">
        <f>$K$56*B83</f>
        <v>29801.803033165033</v>
      </c>
      <c r="L83" s="28">
        <f>$L$56*B83</f>
        <v>59603.606066330067</v>
      </c>
    </row>
    <row r="84" spans="2:12" x14ac:dyDescent="0.55000000000000004">
      <c r="B84" s="27">
        <f t="shared" si="5"/>
        <v>1018559.5690719379</v>
      </c>
      <c r="C84" s="28">
        <f t="shared" si="6"/>
        <v>10185.595690719379</v>
      </c>
      <c r="E84" s="15">
        <v>47</v>
      </c>
      <c r="F84" s="17">
        <f t="shared" si="7"/>
        <v>13.8339</v>
      </c>
      <c r="I84" s="28">
        <f>$I$56*B84</f>
        <v>10185.595690719379</v>
      </c>
      <c r="J84" s="28">
        <f>$J$56*B84</f>
        <v>20371.191381438759</v>
      </c>
      <c r="K84" s="28">
        <f>$K$56*B84</f>
        <v>40742.382762877518</v>
      </c>
      <c r="L84" s="28">
        <f>$L$56*B84</f>
        <v>81484.765525755036</v>
      </c>
    </row>
    <row r="85" spans="2:12" x14ac:dyDescent="0.55000000000000004">
      <c r="B85" s="27">
        <f t="shared" si="5"/>
        <v>1392484.3333720004</v>
      </c>
      <c r="C85" s="28">
        <f t="shared" si="6"/>
        <v>13924.843333720004</v>
      </c>
      <c r="E85" s="15">
        <v>48</v>
      </c>
      <c r="F85" s="17">
        <f t="shared" si="7"/>
        <v>14.146599999999999</v>
      </c>
      <c r="I85" s="28">
        <f>$I$56*B85</f>
        <v>13924.843333720004</v>
      </c>
      <c r="J85" s="28">
        <f>$J$56*B85</f>
        <v>27849.686667440008</v>
      </c>
      <c r="K85" s="28">
        <f>$K$56*B85</f>
        <v>55699.373334880016</v>
      </c>
      <c r="L85" s="28">
        <f>$L$56*B85</f>
        <v>111398.74666976003</v>
      </c>
    </row>
    <row r="86" spans="2:12" x14ac:dyDescent="0.55000000000000004">
      <c r="B86" s="27">
        <f t="shared" si="5"/>
        <v>1903681.1174953654</v>
      </c>
      <c r="C86" s="28">
        <f t="shared" si="6"/>
        <v>19036.811174953655</v>
      </c>
      <c r="E86" s="15">
        <v>49</v>
      </c>
      <c r="F86" s="17">
        <f t="shared" si="7"/>
        <v>14.459299999999999</v>
      </c>
      <c r="I86" s="28">
        <f>$I$56*B86</f>
        <v>19036.811174953655</v>
      </c>
      <c r="J86" s="28">
        <f>$J$56*B86</f>
        <v>38073.622349907309</v>
      </c>
      <c r="K86" s="28">
        <f>$K$56*B86</f>
        <v>76147.244699814619</v>
      </c>
      <c r="L86" s="28">
        <f>$L$56*B86</f>
        <v>152294.48939962924</v>
      </c>
    </row>
    <row r="87" spans="2:12" x14ac:dyDescent="0.55000000000000004">
      <c r="B87" s="27">
        <f t="shared" si="5"/>
        <v>2602544.0360485949</v>
      </c>
      <c r="C87" s="28">
        <f t="shared" si="6"/>
        <v>26025.440360485951</v>
      </c>
      <c r="E87" s="15">
        <v>50</v>
      </c>
      <c r="F87" s="17">
        <f t="shared" si="7"/>
        <v>14.771999999999998</v>
      </c>
      <c r="I87" s="28">
        <f>$I$56*B87</f>
        <v>26025.440360485951</v>
      </c>
      <c r="J87" s="28">
        <f>$J$56*B87</f>
        <v>52050.880720971902</v>
      </c>
      <c r="K87" s="28">
        <f>$K$56*B87</f>
        <v>104101.7614419438</v>
      </c>
      <c r="L87" s="28">
        <f>$L$56*B87</f>
        <v>208203.52288388761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9993-B839-4403-BBC7-BB3916F35FDF}">
  <dimension ref="A1:IU65"/>
  <sheetViews>
    <sheetView topLeftCell="A34" workbookViewId="0">
      <selection activeCell="M5" sqref="M5"/>
    </sheetView>
  </sheetViews>
  <sheetFormatPr defaultRowHeight="14.4" x14ac:dyDescent="0.55000000000000004"/>
  <cols>
    <col min="1" max="1" width="15.26171875" customWidth="1"/>
    <col min="2" max="2" width="11.62890625" customWidth="1"/>
    <col min="6" max="6" width="13.734375" customWidth="1"/>
  </cols>
  <sheetData>
    <row r="1" spans="1:255" x14ac:dyDescent="0.55000000000000004">
      <c r="C1" s="3">
        <v>43852</v>
      </c>
      <c r="D1" s="3">
        <v>43853</v>
      </c>
      <c r="E1" s="3">
        <v>43854</v>
      </c>
      <c r="F1" s="3">
        <v>43855</v>
      </c>
      <c r="G1" s="3">
        <v>43856</v>
      </c>
      <c r="H1" s="3">
        <v>43857</v>
      </c>
      <c r="I1" s="3">
        <v>43858</v>
      </c>
      <c r="J1" s="3">
        <v>43859</v>
      </c>
      <c r="K1" s="3">
        <v>43860</v>
      </c>
      <c r="L1" s="3">
        <v>43861</v>
      </c>
      <c r="M1" s="3">
        <v>43862</v>
      </c>
      <c r="N1" s="3">
        <v>43863</v>
      </c>
      <c r="O1" s="3">
        <v>43864</v>
      </c>
      <c r="P1" s="3">
        <v>43865</v>
      </c>
      <c r="Q1" s="3">
        <v>43866</v>
      </c>
      <c r="R1" s="3">
        <v>43867</v>
      </c>
      <c r="S1" s="3">
        <v>43868</v>
      </c>
      <c r="T1" s="3">
        <v>43869</v>
      </c>
      <c r="U1" s="3">
        <v>43870</v>
      </c>
      <c r="V1" s="3">
        <v>43871</v>
      </c>
      <c r="W1" s="3">
        <v>43872</v>
      </c>
      <c r="X1" s="3">
        <v>43873</v>
      </c>
      <c r="Y1" s="3">
        <v>43874</v>
      </c>
      <c r="Z1" s="3">
        <v>43875</v>
      </c>
      <c r="AA1" s="3">
        <v>43876</v>
      </c>
      <c r="AB1" s="3">
        <v>43877</v>
      </c>
      <c r="AC1" s="3">
        <v>43878</v>
      </c>
      <c r="AD1" s="3">
        <v>43879</v>
      </c>
      <c r="AE1" s="3">
        <v>43880</v>
      </c>
      <c r="AF1" s="3">
        <v>43881</v>
      </c>
      <c r="AG1" s="3">
        <v>43882</v>
      </c>
      <c r="AH1" s="3">
        <v>43883</v>
      </c>
      <c r="AI1" s="3">
        <v>43884</v>
      </c>
      <c r="AJ1" s="3">
        <v>43885</v>
      </c>
      <c r="AK1" s="3">
        <v>43886</v>
      </c>
      <c r="AL1" s="3">
        <v>43887</v>
      </c>
      <c r="AM1" s="3">
        <v>43888</v>
      </c>
      <c r="AN1" s="3">
        <v>43889</v>
      </c>
      <c r="AO1" s="3">
        <v>43890</v>
      </c>
      <c r="AP1" s="3">
        <v>43891</v>
      </c>
      <c r="AQ1" s="3">
        <v>43892</v>
      </c>
      <c r="AR1" s="3">
        <v>43893</v>
      </c>
      <c r="AS1" s="3">
        <v>43894</v>
      </c>
      <c r="AT1" s="3">
        <v>43895</v>
      </c>
      <c r="AU1" s="3">
        <v>43896</v>
      </c>
      <c r="AV1" s="3">
        <v>43897</v>
      </c>
      <c r="AW1" s="3">
        <v>43898</v>
      </c>
      <c r="AX1" s="3">
        <v>43899</v>
      </c>
      <c r="AY1" s="3">
        <v>43900</v>
      </c>
      <c r="AZ1" s="3">
        <v>43901</v>
      </c>
      <c r="BA1" s="3">
        <v>43902</v>
      </c>
      <c r="BB1" s="3">
        <v>43903</v>
      </c>
      <c r="BC1" s="3">
        <v>43904</v>
      </c>
      <c r="BD1" s="3">
        <v>43905</v>
      </c>
      <c r="BE1" s="3">
        <v>43906</v>
      </c>
      <c r="BF1" s="3">
        <v>43907</v>
      </c>
      <c r="BG1" s="3">
        <v>43908</v>
      </c>
      <c r="BH1" s="3">
        <v>43909</v>
      </c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</row>
    <row r="2" spans="1:255" x14ac:dyDescent="0.55000000000000004">
      <c r="A2" s="29" t="s">
        <v>1</v>
      </c>
      <c r="B2" s="29" t="s">
        <v>28</v>
      </c>
      <c r="C2" s="29">
        <v>0</v>
      </c>
      <c r="D2" s="29">
        <v>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2</v>
      </c>
      <c r="M2" s="29">
        <v>2</v>
      </c>
      <c r="N2" s="29">
        <v>2</v>
      </c>
      <c r="O2" s="29">
        <v>2</v>
      </c>
      <c r="P2" s="29">
        <v>2</v>
      </c>
      <c r="Q2" s="29">
        <v>2</v>
      </c>
      <c r="R2" s="29">
        <v>2</v>
      </c>
      <c r="S2" s="29">
        <v>3</v>
      </c>
      <c r="T2" s="29">
        <v>3</v>
      </c>
      <c r="U2" s="29">
        <v>3</v>
      </c>
      <c r="V2" s="29">
        <v>3</v>
      </c>
      <c r="W2" s="29">
        <v>3</v>
      </c>
      <c r="X2" s="29">
        <v>3</v>
      </c>
      <c r="Y2" s="29">
        <v>3</v>
      </c>
      <c r="Z2" s="29">
        <v>3</v>
      </c>
      <c r="AA2" s="29">
        <v>3</v>
      </c>
      <c r="AB2" s="29">
        <v>3</v>
      </c>
      <c r="AC2" s="29">
        <v>3</v>
      </c>
      <c r="AD2" s="29">
        <v>3</v>
      </c>
      <c r="AE2" s="29">
        <v>3</v>
      </c>
      <c r="AF2" s="29">
        <v>3</v>
      </c>
      <c r="AG2" s="29">
        <v>20</v>
      </c>
      <c r="AH2" s="29">
        <v>62</v>
      </c>
      <c r="AI2" s="29">
        <v>155</v>
      </c>
      <c r="AJ2" s="29">
        <v>229</v>
      </c>
      <c r="AK2" s="29">
        <v>322</v>
      </c>
      <c r="AL2" s="29">
        <v>453</v>
      </c>
      <c r="AM2" s="29">
        <v>655</v>
      </c>
      <c r="AN2" s="29">
        <v>888</v>
      </c>
      <c r="AO2" s="29">
        <v>1128</v>
      </c>
      <c r="AP2" s="29">
        <v>1694</v>
      </c>
      <c r="AQ2" s="29">
        <v>2036</v>
      </c>
      <c r="AR2" s="29">
        <v>2502</v>
      </c>
      <c r="AS2" s="29">
        <v>3089</v>
      </c>
      <c r="AT2" s="29">
        <v>3858</v>
      </c>
      <c r="AU2" s="29">
        <v>4636</v>
      </c>
      <c r="AV2" s="29">
        <v>5883</v>
      </c>
      <c r="AW2" s="29">
        <v>7375</v>
      </c>
      <c r="AX2" s="29">
        <v>9172</v>
      </c>
      <c r="AY2" s="29">
        <v>10149</v>
      </c>
      <c r="AZ2" s="29">
        <v>12462</v>
      </c>
      <c r="BA2" s="29">
        <v>12462</v>
      </c>
      <c r="BB2" s="29">
        <v>17660</v>
      </c>
      <c r="BC2" s="29">
        <v>21157</v>
      </c>
      <c r="BD2" s="29">
        <v>24747</v>
      </c>
      <c r="BE2" s="29">
        <v>27980</v>
      </c>
      <c r="BF2" s="29">
        <v>31506</v>
      </c>
      <c r="BG2" s="29">
        <v>35713</v>
      </c>
      <c r="BH2" s="29">
        <v>41035</v>
      </c>
    </row>
    <row r="3" spans="1:255" x14ac:dyDescent="0.55000000000000004">
      <c r="A3" s="29" t="s">
        <v>2</v>
      </c>
      <c r="B3" s="29" t="s">
        <v>28</v>
      </c>
      <c r="C3" s="29">
        <v>0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29">
        <v>0</v>
      </c>
      <c r="Y3" s="29">
        <v>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0</v>
      </c>
      <c r="AF3" s="29">
        <v>0</v>
      </c>
      <c r="AG3" s="29">
        <v>1</v>
      </c>
      <c r="AH3" s="29">
        <v>2</v>
      </c>
      <c r="AI3" s="29">
        <v>3</v>
      </c>
      <c r="AJ3" s="29">
        <v>7</v>
      </c>
      <c r="AK3" s="29">
        <v>10</v>
      </c>
      <c r="AL3" s="29">
        <v>12</v>
      </c>
      <c r="AM3" s="29">
        <v>17</v>
      </c>
      <c r="AN3" s="29">
        <v>21</v>
      </c>
      <c r="AO3" s="29">
        <v>29</v>
      </c>
      <c r="AP3" s="29">
        <v>34</v>
      </c>
      <c r="AQ3" s="29">
        <v>52</v>
      </c>
      <c r="AR3" s="29">
        <v>79</v>
      </c>
      <c r="AS3" s="29">
        <v>107</v>
      </c>
      <c r="AT3" s="29">
        <v>148</v>
      </c>
      <c r="AU3" s="29">
        <v>197</v>
      </c>
      <c r="AV3" s="29">
        <v>233</v>
      </c>
      <c r="AW3" s="29">
        <v>366</v>
      </c>
      <c r="AX3" s="29">
        <v>463</v>
      </c>
      <c r="AY3" s="29">
        <v>631</v>
      </c>
      <c r="AZ3" s="29">
        <v>827</v>
      </c>
      <c r="BA3" s="29">
        <v>827</v>
      </c>
      <c r="BB3" s="29">
        <v>1266</v>
      </c>
      <c r="BC3" s="29">
        <v>1441</v>
      </c>
      <c r="BD3" s="29">
        <v>1809</v>
      </c>
      <c r="BE3" s="29">
        <v>2158</v>
      </c>
      <c r="BF3" s="29">
        <v>2503</v>
      </c>
      <c r="BG3" s="29">
        <v>2978</v>
      </c>
      <c r="BH3" s="32">
        <v>3405</v>
      </c>
    </row>
    <row r="5" spans="1:255" x14ac:dyDescent="0.55000000000000004">
      <c r="F5" s="29" t="s">
        <v>1</v>
      </c>
      <c r="G5" s="11"/>
      <c r="J5" s="33" t="s">
        <v>29</v>
      </c>
      <c r="K5" s="9"/>
      <c r="L5" s="33">
        <f>LN(2)/0.2578</f>
        <v>2.6887012434443185</v>
      </c>
      <c r="N5" t="s">
        <v>49</v>
      </c>
      <c r="O5">
        <f>LN(2)/0.2578</f>
        <v>2.6887012434443185</v>
      </c>
    </row>
    <row r="6" spans="1:255" x14ac:dyDescent="0.55000000000000004">
      <c r="E6" s="29">
        <v>1</v>
      </c>
      <c r="F6" s="29">
        <v>2</v>
      </c>
      <c r="G6">
        <f>LN(F6)</f>
        <v>0.69314718055994529</v>
      </c>
    </row>
    <row r="7" spans="1:255" x14ac:dyDescent="0.55000000000000004">
      <c r="B7" s="29" t="s">
        <v>1</v>
      </c>
      <c r="C7" s="29" t="s">
        <v>2</v>
      </c>
      <c r="E7" s="29">
        <v>2</v>
      </c>
      <c r="F7" s="29">
        <v>2</v>
      </c>
      <c r="G7">
        <f t="shared" ref="G7:G54" si="0">LN(F7)</f>
        <v>0.69314718055994529</v>
      </c>
    </row>
    <row r="8" spans="1:255" x14ac:dyDescent="0.55000000000000004">
      <c r="A8" s="3">
        <v>43852</v>
      </c>
      <c r="B8" s="29">
        <v>0</v>
      </c>
      <c r="C8" s="29">
        <v>0</v>
      </c>
      <c r="E8" s="29">
        <v>3</v>
      </c>
      <c r="F8" s="29">
        <v>2</v>
      </c>
      <c r="G8">
        <f t="shared" si="0"/>
        <v>0.69314718055994529</v>
      </c>
    </row>
    <row r="9" spans="1:255" x14ac:dyDescent="0.55000000000000004">
      <c r="A9" s="3">
        <v>43853</v>
      </c>
      <c r="B9" s="29">
        <v>0</v>
      </c>
      <c r="C9" s="29">
        <v>0</v>
      </c>
      <c r="E9" s="29">
        <v>4</v>
      </c>
      <c r="F9" s="29">
        <v>2</v>
      </c>
      <c r="G9">
        <f t="shared" si="0"/>
        <v>0.69314718055994529</v>
      </c>
    </row>
    <row r="10" spans="1:255" x14ac:dyDescent="0.55000000000000004">
      <c r="A10" s="3">
        <v>43854</v>
      </c>
      <c r="B10" s="29">
        <v>0</v>
      </c>
      <c r="C10" s="29">
        <v>0</v>
      </c>
      <c r="E10" s="29">
        <v>5</v>
      </c>
      <c r="F10" s="29">
        <v>2</v>
      </c>
      <c r="G10">
        <f t="shared" si="0"/>
        <v>0.69314718055994529</v>
      </c>
    </row>
    <row r="11" spans="1:255" x14ac:dyDescent="0.55000000000000004">
      <c r="A11" s="3">
        <v>43855</v>
      </c>
      <c r="B11" s="29">
        <v>0</v>
      </c>
      <c r="C11" s="29">
        <v>0</v>
      </c>
      <c r="E11" s="29">
        <v>6</v>
      </c>
      <c r="F11" s="29">
        <v>2</v>
      </c>
      <c r="G11">
        <f t="shared" si="0"/>
        <v>0.69314718055994529</v>
      </c>
    </row>
    <row r="12" spans="1:255" x14ac:dyDescent="0.55000000000000004">
      <c r="A12" s="3">
        <v>43856</v>
      </c>
      <c r="B12" s="29">
        <v>0</v>
      </c>
      <c r="C12" s="29">
        <v>0</v>
      </c>
      <c r="E12" s="29">
        <v>7</v>
      </c>
      <c r="F12" s="29">
        <v>2</v>
      </c>
      <c r="G12">
        <f t="shared" si="0"/>
        <v>0.69314718055994529</v>
      </c>
    </row>
    <row r="13" spans="1:255" x14ac:dyDescent="0.55000000000000004">
      <c r="A13" s="3">
        <v>43857</v>
      </c>
      <c r="B13" s="29">
        <v>0</v>
      </c>
      <c r="C13" s="29">
        <v>0</v>
      </c>
      <c r="E13" s="29">
        <v>8</v>
      </c>
      <c r="F13" s="29">
        <v>3</v>
      </c>
      <c r="G13">
        <f t="shared" si="0"/>
        <v>1.0986122886681098</v>
      </c>
    </row>
    <row r="14" spans="1:255" x14ac:dyDescent="0.55000000000000004">
      <c r="A14" s="3">
        <v>43858</v>
      </c>
      <c r="B14" s="29">
        <v>0</v>
      </c>
      <c r="C14" s="29">
        <v>0</v>
      </c>
      <c r="E14" s="29">
        <v>9</v>
      </c>
      <c r="F14" s="29">
        <v>3</v>
      </c>
      <c r="G14">
        <f t="shared" si="0"/>
        <v>1.0986122886681098</v>
      </c>
    </row>
    <row r="15" spans="1:255" x14ac:dyDescent="0.55000000000000004">
      <c r="A15" s="3">
        <v>43859</v>
      </c>
      <c r="B15" s="29">
        <v>0</v>
      </c>
      <c r="C15" s="29">
        <v>0</v>
      </c>
      <c r="E15" s="29">
        <v>10</v>
      </c>
      <c r="F15" s="29">
        <v>3</v>
      </c>
      <c r="G15">
        <f t="shared" si="0"/>
        <v>1.0986122886681098</v>
      </c>
    </row>
    <row r="16" spans="1:255" x14ac:dyDescent="0.55000000000000004">
      <c r="A16" s="3">
        <v>43860</v>
      </c>
      <c r="B16" s="29">
        <v>0</v>
      </c>
      <c r="C16" s="29">
        <v>0</v>
      </c>
      <c r="E16" s="29">
        <v>11</v>
      </c>
      <c r="F16" s="29">
        <v>3</v>
      </c>
      <c r="G16">
        <f t="shared" si="0"/>
        <v>1.0986122886681098</v>
      </c>
    </row>
    <row r="17" spans="1:7" x14ac:dyDescent="0.55000000000000004">
      <c r="A17" s="3">
        <v>43861</v>
      </c>
      <c r="B17" s="29">
        <v>2</v>
      </c>
      <c r="C17" s="29">
        <v>0</v>
      </c>
      <c r="E17" s="29">
        <v>12</v>
      </c>
      <c r="F17" s="29">
        <v>3</v>
      </c>
      <c r="G17">
        <f t="shared" si="0"/>
        <v>1.0986122886681098</v>
      </c>
    </row>
    <row r="18" spans="1:7" x14ac:dyDescent="0.55000000000000004">
      <c r="A18" s="3">
        <v>43862</v>
      </c>
      <c r="B18" s="29">
        <v>2</v>
      </c>
      <c r="C18" s="29">
        <v>0</v>
      </c>
      <c r="E18" s="29">
        <v>13</v>
      </c>
      <c r="F18" s="29">
        <v>3</v>
      </c>
      <c r="G18">
        <f t="shared" si="0"/>
        <v>1.0986122886681098</v>
      </c>
    </row>
    <row r="19" spans="1:7" x14ac:dyDescent="0.55000000000000004">
      <c r="A19" s="3">
        <v>43863</v>
      </c>
      <c r="B19" s="29">
        <v>2</v>
      </c>
      <c r="C19" s="29">
        <v>0</v>
      </c>
      <c r="E19" s="29">
        <v>14</v>
      </c>
      <c r="F19" s="29">
        <v>3</v>
      </c>
      <c r="G19">
        <f t="shared" si="0"/>
        <v>1.0986122886681098</v>
      </c>
    </row>
    <row r="20" spans="1:7" x14ac:dyDescent="0.55000000000000004">
      <c r="A20" s="3">
        <v>43864</v>
      </c>
      <c r="B20" s="29">
        <v>2</v>
      </c>
      <c r="C20" s="29">
        <v>0</v>
      </c>
      <c r="E20" s="29">
        <v>15</v>
      </c>
      <c r="F20" s="29">
        <v>3</v>
      </c>
      <c r="G20">
        <f t="shared" si="0"/>
        <v>1.0986122886681098</v>
      </c>
    </row>
    <row r="21" spans="1:7" x14ac:dyDescent="0.55000000000000004">
      <c r="A21" s="3">
        <v>43865</v>
      </c>
      <c r="B21" s="29">
        <v>2</v>
      </c>
      <c r="C21" s="29">
        <v>0</v>
      </c>
      <c r="E21" s="29">
        <v>16</v>
      </c>
      <c r="F21" s="29">
        <v>3</v>
      </c>
      <c r="G21">
        <f t="shared" si="0"/>
        <v>1.0986122886681098</v>
      </c>
    </row>
    <row r="22" spans="1:7" x14ac:dyDescent="0.55000000000000004">
      <c r="A22" s="3">
        <v>43866</v>
      </c>
      <c r="B22" s="29">
        <v>2</v>
      </c>
      <c r="C22" s="29">
        <v>0</v>
      </c>
      <c r="E22" s="29">
        <v>17</v>
      </c>
      <c r="F22" s="29">
        <v>3</v>
      </c>
      <c r="G22">
        <f t="shared" si="0"/>
        <v>1.0986122886681098</v>
      </c>
    </row>
    <row r="23" spans="1:7" x14ac:dyDescent="0.55000000000000004">
      <c r="A23" s="3">
        <v>43867</v>
      </c>
      <c r="B23" s="29">
        <v>2</v>
      </c>
      <c r="C23" s="29">
        <v>0</v>
      </c>
      <c r="E23" s="29">
        <v>18</v>
      </c>
      <c r="F23" s="29">
        <v>3</v>
      </c>
      <c r="G23">
        <f t="shared" si="0"/>
        <v>1.0986122886681098</v>
      </c>
    </row>
    <row r="24" spans="1:7" x14ac:dyDescent="0.55000000000000004">
      <c r="A24" s="3">
        <v>43868</v>
      </c>
      <c r="B24" s="29">
        <v>3</v>
      </c>
      <c r="C24" s="29">
        <v>0</v>
      </c>
      <c r="E24" s="29">
        <v>19</v>
      </c>
      <c r="F24" s="29">
        <v>3</v>
      </c>
      <c r="G24">
        <f t="shared" si="0"/>
        <v>1.0986122886681098</v>
      </c>
    </row>
    <row r="25" spans="1:7" x14ac:dyDescent="0.55000000000000004">
      <c r="A25" s="3">
        <v>43869</v>
      </c>
      <c r="B25" s="29">
        <v>3</v>
      </c>
      <c r="C25" s="29">
        <v>0</v>
      </c>
      <c r="E25" s="29">
        <v>20</v>
      </c>
      <c r="F25" s="29">
        <v>3</v>
      </c>
      <c r="G25">
        <f t="shared" si="0"/>
        <v>1.0986122886681098</v>
      </c>
    </row>
    <row r="26" spans="1:7" x14ac:dyDescent="0.55000000000000004">
      <c r="A26" s="3">
        <v>43870</v>
      </c>
      <c r="B26" s="29">
        <v>3</v>
      </c>
      <c r="C26" s="29">
        <v>0</v>
      </c>
      <c r="E26" s="29">
        <v>21</v>
      </c>
      <c r="F26" s="29">
        <v>3</v>
      </c>
      <c r="G26">
        <f t="shared" si="0"/>
        <v>1.0986122886681098</v>
      </c>
    </row>
    <row r="27" spans="1:7" x14ac:dyDescent="0.55000000000000004">
      <c r="A27" s="3">
        <v>43871</v>
      </c>
      <c r="B27" s="29">
        <v>3</v>
      </c>
      <c r="C27" s="29">
        <v>0</v>
      </c>
      <c r="E27" s="29">
        <v>22</v>
      </c>
      <c r="F27" s="29">
        <v>20</v>
      </c>
      <c r="G27">
        <f t="shared" si="0"/>
        <v>2.9957322735539909</v>
      </c>
    </row>
    <row r="28" spans="1:7" x14ac:dyDescent="0.55000000000000004">
      <c r="A28" s="3">
        <v>43872</v>
      </c>
      <c r="B28" s="29">
        <v>3</v>
      </c>
      <c r="C28" s="29">
        <v>0</v>
      </c>
      <c r="E28" s="29">
        <v>23</v>
      </c>
      <c r="F28" s="29">
        <v>62</v>
      </c>
      <c r="G28">
        <f t="shared" si="0"/>
        <v>4.1271343850450917</v>
      </c>
    </row>
    <row r="29" spans="1:7" x14ac:dyDescent="0.55000000000000004">
      <c r="A29" s="3">
        <v>43873</v>
      </c>
      <c r="B29" s="29">
        <v>3</v>
      </c>
      <c r="C29" s="29">
        <v>0</v>
      </c>
      <c r="E29" s="29">
        <v>24</v>
      </c>
      <c r="F29" s="29">
        <v>155</v>
      </c>
      <c r="G29">
        <f t="shared" si="0"/>
        <v>5.0434251169192468</v>
      </c>
    </row>
    <row r="30" spans="1:7" x14ac:dyDescent="0.55000000000000004">
      <c r="A30" s="3">
        <v>43874</v>
      </c>
      <c r="B30" s="29">
        <v>3</v>
      </c>
      <c r="C30" s="29">
        <v>0</v>
      </c>
      <c r="E30" s="29">
        <v>25</v>
      </c>
      <c r="F30" s="29">
        <v>229</v>
      </c>
      <c r="G30">
        <f t="shared" si="0"/>
        <v>5.43372200355424</v>
      </c>
    </row>
    <row r="31" spans="1:7" x14ac:dyDescent="0.55000000000000004">
      <c r="A31" s="3">
        <v>43875</v>
      </c>
      <c r="B31" s="29">
        <v>3</v>
      </c>
      <c r="C31" s="29">
        <v>0</v>
      </c>
      <c r="E31" s="29">
        <v>26</v>
      </c>
      <c r="F31" s="29">
        <v>322</v>
      </c>
      <c r="G31">
        <f t="shared" si="0"/>
        <v>5.7745515455444085</v>
      </c>
    </row>
    <row r="32" spans="1:7" x14ac:dyDescent="0.55000000000000004">
      <c r="A32" s="3">
        <v>43876</v>
      </c>
      <c r="B32" s="29">
        <v>3</v>
      </c>
      <c r="C32" s="29">
        <v>0</v>
      </c>
      <c r="E32" s="29">
        <v>27</v>
      </c>
      <c r="F32" s="29">
        <v>453</v>
      </c>
      <c r="G32">
        <f t="shared" si="0"/>
        <v>6.1158921254830343</v>
      </c>
    </row>
    <row r="33" spans="1:7" x14ac:dyDescent="0.55000000000000004">
      <c r="A33" s="3">
        <v>43877</v>
      </c>
      <c r="B33" s="29">
        <v>3</v>
      </c>
      <c r="C33" s="29">
        <v>0</v>
      </c>
      <c r="E33" s="29">
        <v>28</v>
      </c>
      <c r="F33" s="29">
        <v>655</v>
      </c>
      <c r="G33">
        <f t="shared" si="0"/>
        <v>6.4846352356352517</v>
      </c>
    </row>
    <row r="34" spans="1:7" x14ac:dyDescent="0.55000000000000004">
      <c r="A34" s="3">
        <v>43878</v>
      </c>
      <c r="B34" s="29">
        <v>3</v>
      </c>
      <c r="C34" s="29">
        <v>0</v>
      </c>
      <c r="E34" s="29">
        <v>29</v>
      </c>
      <c r="F34" s="29">
        <v>888</v>
      </c>
      <c r="G34">
        <f t="shared" si="0"/>
        <v>6.7889717429921701</v>
      </c>
    </row>
    <row r="35" spans="1:7" x14ac:dyDescent="0.55000000000000004">
      <c r="A35" s="3">
        <v>43879</v>
      </c>
      <c r="B35" s="29">
        <v>3</v>
      </c>
      <c r="C35" s="29">
        <v>0</v>
      </c>
      <c r="E35" s="29">
        <v>30</v>
      </c>
      <c r="F35" s="29">
        <v>1128</v>
      </c>
      <c r="G35">
        <f t="shared" si="0"/>
        <v>7.0282014320580046</v>
      </c>
    </row>
    <row r="36" spans="1:7" x14ac:dyDescent="0.55000000000000004">
      <c r="A36" s="3">
        <v>43880</v>
      </c>
      <c r="B36" s="29">
        <v>3</v>
      </c>
      <c r="C36" s="29">
        <v>0</v>
      </c>
      <c r="E36" s="29">
        <v>31</v>
      </c>
      <c r="F36" s="29">
        <v>1694</v>
      </c>
      <c r="G36">
        <f t="shared" si="0"/>
        <v>7.4348478752119993</v>
      </c>
    </row>
    <row r="37" spans="1:7" x14ac:dyDescent="0.55000000000000004">
      <c r="A37" s="3">
        <v>43881</v>
      </c>
      <c r="B37" s="29">
        <v>3</v>
      </c>
      <c r="C37" s="29">
        <v>0</v>
      </c>
      <c r="E37" s="29">
        <v>32</v>
      </c>
      <c r="F37" s="29">
        <v>2036</v>
      </c>
      <c r="G37">
        <f t="shared" si="0"/>
        <v>7.6187423776704133</v>
      </c>
    </row>
    <row r="38" spans="1:7" x14ac:dyDescent="0.55000000000000004">
      <c r="A38" s="3">
        <v>43882</v>
      </c>
      <c r="B38" s="29">
        <v>20</v>
      </c>
      <c r="C38" s="29">
        <v>1</v>
      </c>
      <c r="E38" s="29">
        <v>33</v>
      </c>
      <c r="F38" s="29">
        <v>2502</v>
      </c>
      <c r="G38">
        <f t="shared" si="0"/>
        <v>7.824845691026856</v>
      </c>
    </row>
    <row r="39" spans="1:7" x14ac:dyDescent="0.55000000000000004">
      <c r="A39" s="3">
        <v>43883</v>
      </c>
      <c r="B39" s="29">
        <v>62</v>
      </c>
      <c r="C39" s="29">
        <v>2</v>
      </c>
      <c r="E39" s="29">
        <v>34</v>
      </c>
      <c r="F39" s="29">
        <v>3089</v>
      </c>
      <c r="G39">
        <f t="shared" si="0"/>
        <v>8.035602692918582</v>
      </c>
    </row>
    <row r="40" spans="1:7" x14ac:dyDescent="0.55000000000000004">
      <c r="A40" s="3">
        <v>43884</v>
      </c>
      <c r="B40" s="29">
        <v>155</v>
      </c>
      <c r="C40" s="29">
        <v>3</v>
      </c>
      <c r="E40" s="29">
        <v>35</v>
      </c>
      <c r="F40" s="29">
        <v>3858</v>
      </c>
      <c r="G40">
        <f t="shared" si="0"/>
        <v>8.2579041934656736</v>
      </c>
    </row>
    <row r="41" spans="1:7" x14ac:dyDescent="0.55000000000000004">
      <c r="A41" s="3">
        <v>43885</v>
      </c>
      <c r="B41" s="29">
        <v>229</v>
      </c>
      <c r="C41" s="29">
        <v>7</v>
      </c>
      <c r="E41" s="29">
        <v>36</v>
      </c>
      <c r="F41" s="29">
        <v>4636</v>
      </c>
      <c r="G41">
        <f t="shared" si="0"/>
        <v>8.4416072044596415</v>
      </c>
    </row>
    <row r="42" spans="1:7" x14ac:dyDescent="0.55000000000000004">
      <c r="A42" s="3">
        <v>43886</v>
      </c>
      <c r="B42" s="29">
        <v>322</v>
      </c>
      <c r="C42" s="29">
        <v>10</v>
      </c>
      <c r="E42" s="29">
        <v>37</v>
      </c>
      <c r="F42" s="29">
        <v>5883</v>
      </c>
      <c r="G42">
        <f t="shared" si="0"/>
        <v>8.6798221148644554</v>
      </c>
    </row>
    <row r="43" spans="1:7" x14ac:dyDescent="0.55000000000000004">
      <c r="A43" s="3">
        <v>43887</v>
      </c>
      <c r="B43" s="29">
        <v>453</v>
      </c>
      <c r="C43" s="29">
        <v>12</v>
      </c>
      <c r="E43" s="29">
        <v>38</v>
      </c>
      <c r="F43" s="29">
        <v>7375</v>
      </c>
      <c r="G43">
        <f t="shared" si="0"/>
        <v>8.9058511812080212</v>
      </c>
    </row>
    <row r="44" spans="1:7" x14ac:dyDescent="0.55000000000000004">
      <c r="A44" s="3">
        <v>43888</v>
      </c>
      <c r="B44" s="29">
        <v>655</v>
      </c>
      <c r="C44" s="29">
        <v>17</v>
      </c>
      <c r="E44" s="29">
        <v>39</v>
      </c>
      <c r="F44" s="29">
        <v>9172</v>
      </c>
      <c r="G44">
        <f t="shared" si="0"/>
        <v>9.1239106439777959</v>
      </c>
    </row>
    <row r="45" spans="1:7" x14ac:dyDescent="0.55000000000000004">
      <c r="A45" s="3">
        <v>43889</v>
      </c>
      <c r="B45" s="29">
        <v>888</v>
      </c>
      <c r="C45" s="29">
        <v>21</v>
      </c>
      <c r="E45" s="29">
        <v>40</v>
      </c>
      <c r="F45" s="29">
        <v>10149</v>
      </c>
      <c r="G45">
        <f t="shared" si="0"/>
        <v>9.2251304574488184</v>
      </c>
    </row>
    <row r="46" spans="1:7" x14ac:dyDescent="0.55000000000000004">
      <c r="A46" s="3">
        <v>43890</v>
      </c>
      <c r="B46" s="29">
        <v>1128</v>
      </c>
      <c r="C46" s="29">
        <v>29</v>
      </c>
      <c r="E46" s="29">
        <v>41</v>
      </c>
      <c r="F46" s="29">
        <v>12462</v>
      </c>
      <c r="G46">
        <f t="shared" si="0"/>
        <v>9.4304392931041665</v>
      </c>
    </row>
    <row r="47" spans="1:7" x14ac:dyDescent="0.55000000000000004">
      <c r="A47" s="3">
        <v>43891</v>
      </c>
      <c r="B47" s="29">
        <v>1694</v>
      </c>
      <c r="C47" s="29">
        <v>34</v>
      </c>
      <c r="E47" s="29">
        <v>42</v>
      </c>
      <c r="F47" s="29">
        <v>12462</v>
      </c>
      <c r="G47">
        <f t="shared" si="0"/>
        <v>9.4304392931041665</v>
      </c>
    </row>
    <row r="48" spans="1:7" x14ac:dyDescent="0.55000000000000004">
      <c r="A48" s="3">
        <v>43892</v>
      </c>
      <c r="B48" s="29">
        <v>2036</v>
      </c>
      <c r="C48" s="29">
        <v>52</v>
      </c>
      <c r="E48" s="29">
        <v>43</v>
      </c>
      <c r="F48" s="29">
        <v>17660</v>
      </c>
      <c r="G48">
        <f t="shared" si="0"/>
        <v>9.7790574741579501</v>
      </c>
    </row>
    <row r="49" spans="1:7" x14ac:dyDescent="0.55000000000000004">
      <c r="A49" s="3">
        <v>43893</v>
      </c>
      <c r="B49" s="29">
        <v>2502</v>
      </c>
      <c r="C49" s="29">
        <v>79</v>
      </c>
      <c r="E49" s="29">
        <v>44</v>
      </c>
      <c r="F49" s="29">
        <v>21157</v>
      </c>
      <c r="G49">
        <f t="shared" si="0"/>
        <v>9.9597260989833174</v>
      </c>
    </row>
    <row r="50" spans="1:7" x14ac:dyDescent="0.55000000000000004">
      <c r="A50" s="3">
        <v>43894</v>
      </c>
      <c r="B50" s="29">
        <v>3089</v>
      </c>
      <c r="C50" s="29">
        <v>107</v>
      </c>
      <c r="E50" s="29">
        <v>45</v>
      </c>
      <c r="F50" s="29">
        <v>24747</v>
      </c>
      <c r="G50">
        <f t="shared" si="0"/>
        <v>10.116459548528841</v>
      </c>
    </row>
    <row r="51" spans="1:7" x14ac:dyDescent="0.55000000000000004">
      <c r="A51" s="3">
        <v>43895</v>
      </c>
      <c r="B51" s="29">
        <v>3858</v>
      </c>
      <c r="C51" s="29">
        <v>148</v>
      </c>
      <c r="E51" s="29">
        <v>46</v>
      </c>
      <c r="F51" s="29">
        <v>27980</v>
      </c>
      <c r="G51">
        <f t="shared" si="0"/>
        <v>10.239245248219472</v>
      </c>
    </row>
    <row r="52" spans="1:7" x14ac:dyDescent="0.55000000000000004">
      <c r="A52" s="3">
        <v>43896</v>
      </c>
      <c r="B52" s="29">
        <v>4636</v>
      </c>
      <c r="C52" s="29">
        <v>197</v>
      </c>
      <c r="E52" s="29">
        <v>47</v>
      </c>
      <c r="F52" s="29">
        <v>31506</v>
      </c>
      <c r="G52">
        <f t="shared" si="0"/>
        <v>10.357933282865915</v>
      </c>
    </row>
    <row r="53" spans="1:7" x14ac:dyDescent="0.55000000000000004">
      <c r="A53" s="3">
        <v>43897</v>
      </c>
      <c r="B53" s="29">
        <v>5883</v>
      </c>
      <c r="C53" s="29">
        <v>233</v>
      </c>
      <c r="E53" s="29">
        <v>48</v>
      </c>
      <c r="F53" s="29">
        <v>35713</v>
      </c>
      <c r="G53">
        <f t="shared" si="0"/>
        <v>10.483270047141055</v>
      </c>
    </row>
    <row r="54" spans="1:7" x14ac:dyDescent="0.55000000000000004">
      <c r="A54" s="3">
        <v>43898</v>
      </c>
      <c r="B54" s="29">
        <v>7375</v>
      </c>
      <c r="C54" s="29">
        <v>366</v>
      </c>
      <c r="E54" s="29">
        <v>49</v>
      </c>
      <c r="F54" s="29">
        <v>41035</v>
      </c>
      <c r="G54">
        <f t="shared" si="0"/>
        <v>10.622180640063812</v>
      </c>
    </row>
    <row r="55" spans="1:7" x14ac:dyDescent="0.55000000000000004">
      <c r="A55" s="3">
        <v>43899</v>
      </c>
      <c r="B55" s="29">
        <v>9172</v>
      </c>
      <c r="C55" s="29">
        <v>463</v>
      </c>
    </row>
    <row r="56" spans="1:7" x14ac:dyDescent="0.55000000000000004">
      <c r="A56" s="3">
        <v>43900</v>
      </c>
      <c r="B56" s="29">
        <v>10149</v>
      </c>
      <c r="C56" s="29">
        <v>631</v>
      </c>
    </row>
    <row r="57" spans="1:7" x14ac:dyDescent="0.55000000000000004">
      <c r="A57" s="3">
        <v>43901</v>
      </c>
      <c r="B57" s="29">
        <v>12462</v>
      </c>
      <c r="C57" s="29">
        <v>827</v>
      </c>
    </row>
    <row r="58" spans="1:7" x14ac:dyDescent="0.55000000000000004">
      <c r="A58" s="3">
        <v>43902</v>
      </c>
      <c r="B58" s="29">
        <v>12462</v>
      </c>
      <c r="C58" s="29">
        <v>827</v>
      </c>
    </row>
    <row r="59" spans="1:7" x14ac:dyDescent="0.55000000000000004">
      <c r="A59" s="3">
        <v>43903</v>
      </c>
      <c r="B59" s="29">
        <v>17660</v>
      </c>
      <c r="C59" s="29">
        <v>1266</v>
      </c>
    </row>
    <row r="60" spans="1:7" x14ac:dyDescent="0.55000000000000004">
      <c r="A60" s="3">
        <v>43904</v>
      </c>
      <c r="B60" s="29">
        <v>21157</v>
      </c>
      <c r="C60" s="29">
        <v>1441</v>
      </c>
    </row>
    <row r="61" spans="1:7" x14ac:dyDescent="0.55000000000000004">
      <c r="A61" s="3">
        <v>43905</v>
      </c>
      <c r="B61" s="29">
        <v>24747</v>
      </c>
      <c r="C61" s="29">
        <v>1809</v>
      </c>
    </row>
    <row r="62" spans="1:7" x14ac:dyDescent="0.55000000000000004">
      <c r="A62" s="3">
        <v>43906</v>
      </c>
      <c r="B62" s="29">
        <v>27980</v>
      </c>
      <c r="C62" s="29">
        <v>2158</v>
      </c>
    </row>
    <row r="63" spans="1:7" x14ac:dyDescent="0.55000000000000004">
      <c r="A63" s="3">
        <v>43907</v>
      </c>
      <c r="B63" s="29">
        <v>31506</v>
      </c>
      <c r="C63" s="29">
        <v>2503</v>
      </c>
    </row>
    <row r="64" spans="1:7" x14ac:dyDescent="0.55000000000000004">
      <c r="A64" s="3">
        <v>43908</v>
      </c>
      <c r="B64" s="29">
        <v>35713</v>
      </c>
      <c r="C64" s="29">
        <v>2978</v>
      </c>
    </row>
    <row r="65" spans="1:3" x14ac:dyDescent="0.55000000000000004">
      <c r="A65" s="3">
        <v>43909</v>
      </c>
      <c r="B65" s="29">
        <v>41035</v>
      </c>
      <c r="C65" s="32">
        <v>3405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5B2B-CF48-4367-A174-83A40B783D63}">
  <dimension ref="A3:IT67"/>
  <sheetViews>
    <sheetView topLeftCell="A37" workbookViewId="0">
      <selection activeCell="I9" sqref="I9"/>
    </sheetView>
  </sheetViews>
  <sheetFormatPr defaultRowHeight="14.4" x14ac:dyDescent="0.55000000000000004"/>
  <cols>
    <col min="1" max="1" width="17.89453125" customWidth="1"/>
    <col min="3" max="3" width="12.41796875" customWidth="1"/>
  </cols>
  <sheetData>
    <row r="3" spans="1:254" x14ac:dyDescent="0.55000000000000004">
      <c r="B3" s="5">
        <v>43852</v>
      </c>
      <c r="C3" s="5">
        <v>43853</v>
      </c>
      <c r="D3" s="5">
        <v>43854</v>
      </c>
      <c r="E3" s="5">
        <v>43855</v>
      </c>
      <c r="F3" s="5">
        <v>43856</v>
      </c>
      <c r="G3" s="5">
        <v>43857</v>
      </c>
      <c r="H3" s="5">
        <v>43858</v>
      </c>
      <c r="I3" s="5">
        <v>43859</v>
      </c>
      <c r="J3" s="5">
        <v>43860</v>
      </c>
      <c r="K3" s="5">
        <v>43861</v>
      </c>
      <c r="L3" s="5">
        <v>43862</v>
      </c>
      <c r="M3" s="5">
        <v>43863</v>
      </c>
      <c r="N3" s="5">
        <v>43864</v>
      </c>
      <c r="O3" s="5">
        <v>43865</v>
      </c>
      <c r="P3" s="5">
        <v>43866</v>
      </c>
      <c r="Q3" s="5">
        <v>43867</v>
      </c>
      <c r="R3" s="5">
        <v>43868</v>
      </c>
      <c r="S3" s="5">
        <v>43869</v>
      </c>
      <c r="T3" s="5">
        <v>43870</v>
      </c>
      <c r="U3" s="5">
        <v>43871</v>
      </c>
      <c r="V3" s="5">
        <v>43872</v>
      </c>
      <c r="W3" s="5">
        <v>43873</v>
      </c>
      <c r="X3" s="5">
        <v>43874</v>
      </c>
      <c r="Y3" s="5">
        <v>43875</v>
      </c>
      <c r="Z3" s="5">
        <v>43876</v>
      </c>
      <c r="AA3" s="5">
        <v>43877</v>
      </c>
      <c r="AB3" s="5">
        <v>43878</v>
      </c>
      <c r="AC3" s="5">
        <v>43879</v>
      </c>
      <c r="AD3" s="5">
        <v>43880</v>
      </c>
      <c r="AE3" s="5">
        <v>43881</v>
      </c>
      <c r="AF3" s="5">
        <v>43882</v>
      </c>
      <c r="AG3" s="5">
        <v>43883</v>
      </c>
      <c r="AH3" s="5">
        <v>43884</v>
      </c>
      <c r="AI3" s="5">
        <v>43885</v>
      </c>
      <c r="AJ3" s="5">
        <v>43886</v>
      </c>
      <c r="AK3" s="5">
        <v>43887</v>
      </c>
      <c r="AL3" s="5">
        <v>43888</v>
      </c>
      <c r="AM3" s="5">
        <v>43889</v>
      </c>
      <c r="AN3" s="5">
        <v>43890</v>
      </c>
      <c r="AO3" s="5">
        <v>43891</v>
      </c>
      <c r="AP3" s="5">
        <v>43892</v>
      </c>
      <c r="AQ3" s="5">
        <v>43893</v>
      </c>
      <c r="AR3" s="5">
        <v>43894</v>
      </c>
      <c r="AS3" s="5">
        <v>43895</v>
      </c>
      <c r="AT3" s="5">
        <v>43896</v>
      </c>
      <c r="AU3" s="5">
        <v>43897</v>
      </c>
      <c r="AV3" s="5">
        <v>43898</v>
      </c>
      <c r="AW3" s="5">
        <v>43899</v>
      </c>
      <c r="AX3" s="5">
        <v>43900</v>
      </c>
      <c r="AY3" s="5">
        <v>43901</v>
      </c>
      <c r="AZ3" s="5">
        <v>43902</v>
      </c>
      <c r="BA3" s="5">
        <v>43903</v>
      </c>
      <c r="BB3" s="5">
        <v>43904</v>
      </c>
      <c r="BC3" s="5">
        <v>43905</v>
      </c>
      <c r="BD3" s="5">
        <v>43906</v>
      </c>
      <c r="BE3" s="5">
        <v>43907</v>
      </c>
      <c r="BF3" s="5">
        <v>43908</v>
      </c>
      <c r="BG3" s="5">
        <v>43909</v>
      </c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</row>
    <row r="4" spans="1:254" x14ac:dyDescent="0.55000000000000004">
      <c r="A4" s="29" t="s">
        <v>1</v>
      </c>
      <c r="B4" s="29">
        <v>1</v>
      </c>
      <c r="C4" s="29">
        <v>1</v>
      </c>
      <c r="D4" s="29">
        <v>2</v>
      </c>
      <c r="E4" s="29">
        <v>2</v>
      </c>
      <c r="F4" s="29">
        <v>3</v>
      </c>
      <c r="G4" s="29">
        <v>4</v>
      </c>
      <c r="H4" s="29">
        <v>4</v>
      </c>
      <c r="I4" s="29">
        <v>4</v>
      </c>
      <c r="J4" s="29">
        <v>4</v>
      </c>
      <c r="K4" s="29">
        <v>11</v>
      </c>
      <c r="L4" s="29">
        <v>12</v>
      </c>
      <c r="M4" s="29">
        <v>15</v>
      </c>
      <c r="N4" s="29">
        <v>15</v>
      </c>
      <c r="O4" s="29">
        <v>16</v>
      </c>
      <c r="P4" s="29">
        <v>19</v>
      </c>
      <c r="Q4" s="29">
        <v>23</v>
      </c>
      <c r="R4" s="29">
        <v>24</v>
      </c>
      <c r="S4" s="29">
        <v>24</v>
      </c>
      <c r="T4" s="29">
        <v>25</v>
      </c>
      <c r="U4" s="29">
        <v>27</v>
      </c>
      <c r="V4" s="29">
        <v>28</v>
      </c>
      <c r="W4" s="29">
        <v>28</v>
      </c>
      <c r="X4" s="29">
        <v>28</v>
      </c>
      <c r="Y4" s="29">
        <v>28</v>
      </c>
      <c r="Z4" s="29">
        <v>28</v>
      </c>
      <c r="AA4" s="29">
        <v>29</v>
      </c>
      <c r="AB4" s="29">
        <v>30</v>
      </c>
      <c r="AC4" s="29">
        <v>31</v>
      </c>
      <c r="AD4" s="29">
        <v>31</v>
      </c>
      <c r="AE4" s="29">
        <v>104</v>
      </c>
      <c r="AF4" s="29">
        <v>204</v>
      </c>
      <c r="AG4" s="29">
        <v>433</v>
      </c>
      <c r="AH4" s="29">
        <v>602</v>
      </c>
      <c r="AI4" s="29">
        <v>833</v>
      </c>
      <c r="AJ4" s="29">
        <v>977</v>
      </c>
      <c r="AK4" s="29">
        <v>1261</v>
      </c>
      <c r="AL4" s="29">
        <v>1766</v>
      </c>
      <c r="AM4" s="29">
        <v>2337</v>
      </c>
      <c r="AN4" s="29">
        <v>3150</v>
      </c>
      <c r="AO4" s="29">
        <v>3736</v>
      </c>
      <c r="AP4" s="29">
        <v>4335</v>
      </c>
      <c r="AQ4" s="29">
        <v>5186</v>
      </c>
      <c r="AR4" s="29">
        <v>5621</v>
      </c>
      <c r="AS4" s="29">
        <v>6088</v>
      </c>
      <c r="AT4" s="29">
        <v>6593</v>
      </c>
      <c r="AU4" s="29">
        <v>7041</v>
      </c>
      <c r="AV4" s="29">
        <v>7314</v>
      </c>
      <c r="AW4" s="29">
        <v>7478</v>
      </c>
      <c r="AX4" s="29">
        <v>7513</v>
      </c>
      <c r="AY4" s="29">
        <v>7755</v>
      </c>
      <c r="AZ4" s="29">
        <v>7869</v>
      </c>
      <c r="BA4" s="29">
        <v>7979</v>
      </c>
      <c r="BB4" s="29">
        <v>8086</v>
      </c>
      <c r="BC4" s="29">
        <v>8162</v>
      </c>
      <c r="BD4" s="29">
        <v>8236</v>
      </c>
      <c r="BE4" s="29">
        <v>8320</v>
      </c>
      <c r="BF4" s="29">
        <v>8413</v>
      </c>
      <c r="BG4" s="29">
        <v>8565</v>
      </c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</row>
    <row r="5" spans="1:254" x14ac:dyDescent="0.55000000000000004">
      <c r="A5" s="29" t="s">
        <v>2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1</v>
      </c>
      <c r="AF5" s="29">
        <v>2</v>
      </c>
      <c r="AG5" s="29">
        <v>2</v>
      </c>
      <c r="AH5" s="29">
        <v>6</v>
      </c>
      <c r="AI5" s="29">
        <v>8</v>
      </c>
      <c r="AJ5" s="29">
        <v>10</v>
      </c>
      <c r="AK5" s="29">
        <v>12</v>
      </c>
      <c r="AL5" s="29">
        <v>13</v>
      </c>
      <c r="AM5" s="29">
        <v>13</v>
      </c>
      <c r="AN5" s="29">
        <v>16</v>
      </c>
      <c r="AO5" s="29">
        <v>17</v>
      </c>
      <c r="AP5" s="29">
        <v>28</v>
      </c>
      <c r="AQ5" s="29">
        <v>28</v>
      </c>
      <c r="AR5" s="29">
        <v>35</v>
      </c>
      <c r="AS5" s="29">
        <v>35</v>
      </c>
      <c r="AT5" s="29">
        <v>42</v>
      </c>
      <c r="AU5" s="29">
        <v>44</v>
      </c>
      <c r="AV5" s="29">
        <v>50</v>
      </c>
      <c r="AW5" s="29">
        <v>53</v>
      </c>
      <c r="AX5" s="29">
        <v>54</v>
      </c>
      <c r="AY5" s="29">
        <v>60</v>
      </c>
      <c r="AZ5" s="29">
        <v>66</v>
      </c>
      <c r="BA5" s="29">
        <v>66</v>
      </c>
      <c r="BB5" s="29">
        <v>72</v>
      </c>
      <c r="BC5" s="29">
        <v>75</v>
      </c>
      <c r="BD5" s="29">
        <v>75</v>
      </c>
      <c r="BE5" s="29">
        <v>81</v>
      </c>
      <c r="BF5" s="29">
        <v>84</v>
      </c>
      <c r="BG5" s="29">
        <v>91</v>
      </c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</row>
    <row r="9" spans="1:254" x14ac:dyDescent="0.55000000000000004">
      <c r="C9" s="29" t="s">
        <v>1</v>
      </c>
      <c r="D9" s="29" t="s">
        <v>2</v>
      </c>
      <c r="H9" s="33" t="s">
        <v>38</v>
      </c>
      <c r="I9" s="11"/>
      <c r="J9" s="29">
        <f>LN(2)/0.1773</f>
        <v>3.9094595632258615</v>
      </c>
    </row>
    <row r="10" spans="1:254" x14ac:dyDescent="0.55000000000000004">
      <c r="A10">
        <v>1</v>
      </c>
      <c r="B10" s="5">
        <v>43852</v>
      </c>
      <c r="C10" s="29">
        <v>1</v>
      </c>
      <c r="D10" s="29">
        <v>0</v>
      </c>
      <c r="E10">
        <f>LN(C10)</f>
        <v>0</v>
      </c>
    </row>
    <row r="11" spans="1:254" x14ac:dyDescent="0.55000000000000004">
      <c r="A11">
        <v>2</v>
      </c>
      <c r="B11" s="5">
        <v>43853</v>
      </c>
      <c r="C11" s="29">
        <v>1</v>
      </c>
      <c r="D11" s="29">
        <v>0</v>
      </c>
      <c r="E11">
        <f t="shared" ref="E11:E67" si="0">LN(C11)</f>
        <v>0</v>
      </c>
    </row>
    <row r="12" spans="1:254" x14ac:dyDescent="0.55000000000000004">
      <c r="A12">
        <v>3</v>
      </c>
      <c r="B12" s="5">
        <v>43854</v>
      </c>
      <c r="C12" s="29">
        <v>2</v>
      </c>
      <c r="D12" s="29">
        <v>0</v>
      </c>
      <c r="E12">
        <f t="shared" si="0"/>
        <v>0.69314718055994529</v>
      </c>
    </row>
    <row r="13" spans="1:254" x14ac:dyDescent="0.55000000000000004">
      <c r="A13">
        <v>4</v>
      </c>
      <c r="B13" s="5">
        <v>43855</v>
      </c>
      <c r="C13" s="29">
        <v>2</v>
      </c>
      <c r="D13" s="29">
        <v>0</v>
      </c>
      <c r="E13">
        <f t="shared" si="0"/>
        <v>0.69314718055994529</v>
      </c>
    </row>
    <row r="14" spans="1:254" x14ac:dyDescent="0.55000000000000004">
      <c r="A14">
        <v>5</v>
      </c>
      <c r="B14" s="5">
        <v>43856</v>
      </c>
      <c r="C14" s="29">
        <v>3</v>
      </c>
      <c r="D14" s="29">
        <v>0</v>
      </c>
      <c r="E14">
        <f t="shared" si="0"/>
        <v>1.0986122886681098</v>
      </c>
    </row>
    <row r="15" spans="1:254" x14ac:dyDescent="0.55000000000000004">
      <c r="A15">
        <v>6</v>
      </c>
      <c r="B15" s="5">
        <v>43857</v>
      </c>
      <c r="C15" s="29">
        <v>4</v>
      </c>
      <c r="D15" s="29">
        <v>0</v>
      </c>
      <c r="E15">
        <f t="shared" si="0"/>
        <v>1.3862943611198906</v>
      </c>
    </row>
    <row r="16" spans="1:254" x14ac:dyDescent="0.55000000000000004">
      <c r="A16">
        <v>7</v>
      </c>
      <c r="B16" s="5">
        <v>43858</v>
      </c>
      <c r="C16" s="29">
        <v>4</v>
      </c>
      <c r="D16" s="29">
        <v>0</v>
      </c>
      <c r="E16">
        <f t="shared" si="0"/>
        <v>1.3862943611198906</v>
      </c>
    </row>
    <row r="17" spans="1:5" x14ac:dyDescent="0.55000000000000004">
      <c r="A17">
        <v>8</v>
      </c>
      <c r="B17" s="5">
        <v>43859</v>
      </c>
      <c r="C17" s="29">
        <v>4</v>
      </c>
      <c r="D17" s="29">
        <v>0</v>
      </c>
      <c r="E17">
        <f t="shared" si="0"/>
        <v>1.3862943611198906</v>
      </c>
    </row>
    <row r="18" spans="1:5" x14ac:dyDescent="0.55000000000000004">
      <c r="A18">
        <v>9</v>
      </c>
      <c r="B18" s="5">
        <v>43860</v>
      </c>
      <c r="C18" s="29">
        <v>4</v>
      </c>
      <c r="D18" s="29">
        <v>0</v>
      </c>
      <c r="E18">
        <f t="shared" si="0"/>
        <v>1.3862943611198906</v>
      </c>
    </row>
    <row r="19" spans="1:5" x14ac:dyDescent="0.55000000000000004">
      <c r="A19">
        <v>10</v>
      </c>
      <c r="B19" s="5">
        <v>43861</v>
      </c>
      <c r="C19" s="29">
        <v>11</v>
      </c>
      <c r="D19" s="29">
        <v>0</v>
      </c>
      <c r="E19">
        <f t="shared" si="0"/>
        <v>2.3978952727983707</v>
      </c>
    </row>
    <row r="20" spans="1:5" x14ac:dyDescent="0.55000000000000004">
      <c r="A20">
        <v>11</v>
      </c>
      <c r="B20" s="5">
        <v>43862</v>
      </c>
      <c r="C20" s="29">
        <v>12</v>
      </c>
      <c r="D20" s="29">
        <v>0</v>
      </c>
      <c r="E20">
        <f t="shared" si="0"/>
        <v>2.4849066497880004</v>
      </c>
    </row>
    <row r="21" spans="1:5" x14ac:dyDescent="0.55000000000000004">
      <c r="A21">
        <v>12</v>
      </c>
      <c r="B21" s="5">
        <v>43863</v>
      </c>
      <c r="C21" s="29">
        <v>15</v>
      </c>
      <c r="D21" s="29">
        <v>0</v>
      </c>
      <c r="E21">
        <f t="shared" si="0"/>
        <v>2.7080502011022101</v>
      </c>
    </row>
    <row r="22" spans="1:5" x14ac:dyDescent="0.55000000000000004">
      <c r="A22">
        <v>13</v>
      </c>
      <c r="B22" s="5">
        <v>43864</v>
      </c>
      <c r="C22" s="29">
        <v>15</v>
      </c>
      <c r="D22" s="29">
        <v>0</v>
      </c>
      <c r="E22">
        <f t="shared" si="0"/>
        <v>2.7080502011022101</v>
      </c>
    </row>
    <row r="23" spans="1:5" x14ac:dyDescent="0.55000000000000004">
      <c r="A23">
        <v>14</v>
      </c>
      <c r="B23" s="5">
        <v>43865</v>
      </c>
      <c r="C23" s="29">
        <v>16</v>
      </c>
      <c r="D23" s="29">
        <v>0</v>
      </c>
      <c r="E23">
        <f t="shared" si="0"/>
        <v>2.7725887222397811</v>
      </c>
    </row>
    <row r="24" spans="1:5" x14ac:dyDescent="0.55000000000000004">
      <c r="A24">
        <v>15</v>
      </c>
      <c r="B24" s="5">
        <v>43866</v>
      </c>
      <c r="C24" s="29">
        <v>19</v>
      </c>
      <c r="D24" s="29">
        <v>0</v>
      </c>
      <c r="E24">
        <f t="shared" si="0"/>
        <v>2.9444389791664403</v>
      </c>
    </row>
    <row r="25" spans="1:5" x14ac:dyDescent="0.55000000000000004">
      <c r="A25">
        <v>16</v>
      </c>
      <c r="B25" s="5">
        <v>43867</v>
      </c>
      <c r="C25" s="29">
        <v>23</v>
      </c>
      <c r="D25" s="29">
        <v>0</v>
      </c>
      <c r="E25">
        <f t="shared" si="0"/>
        <v>3.1354942159291497</v>
      </c>
    </row>
    <row r="26" spans="1:5" x14ac:dyDescent="0.55000000000000004">
      <c r="A26">
        <v>17</v>
      </c>
      <c r="B26" s="5">
        <v>43868</v>
      </c>
      <c r="C26" s="29">
        <v>24</v>
      </c>
      <c r="D26" s="29">
        <v>0</v>
      </c>
      <c r="E26">
        <f t="shared" si="0"/>
        <v>3.1780538303479458</v>
      </c>
    </row>
    <row r="27" spans="1:5" x14ac:dyDescent="0.55000000000000004">
      <c r="A27">
        <v>18</v>
      </c>
      <c r="B27" s="5">
        <v>43869</v>
      </c>
      <c r="C27" s="29">
        <v>24</v>
      </c>
      <c r="D27" s="29">
        <v>0</v>
      </c>
      <c r="E27">
        <f t="shared" si="0"/>
        <v>3.1780538303479458</v>
      </c>
    </row>
    <row r="28" spans="1:5" x14ac:dyDescent="0.55000000000000004">
      <c r="A28">
        <v>19</v>
      </c>
      <c r="B28" s="5">
        <v>43870</v>
      </c>
      <c r="C28" s="29">
        <v>25</v>
      </c>
      <c r="D28" s="29">
        <v>0</v>
      </c>
      <c r="E28">
        <f t="shared" si="0"/>
        <v>3.2188758248682006</v>
      </c>
    </row>
    <row r="29" spans="1:5" x14ac:dyDescent="0.55000000000000004">
      <c r="A29">
        <v>20</v>
      </c>
      <c r="B29" s="5">
        <v>43871</v>
      </c>
      <c r="C29" s="29">
        <v>27</v>
      </c>
      <c r="D29" s="29">
        <v>0</v>
      </c>
      <c r="E29">
        <f t="shared" si="0"/>
        <v>3.2958368660043291</v>
      </c>
    </row>
    <row r="30" spans="1:5" x14ac:dyDescent="0.55000000000000004">
      <c r="A30">
        <v>21</v>
      </c>
      <c r="B30" s="5">
        <v>43872</v>
      </c>
      <c r="C30" s="29">
        <v>28</v>
      </c>
      <c r="D30" s="29">
        <v>0</v>
      </c>
      <c r="E30">
        <f t="shared" si="0"/>
        <v>3.3322045101752038</v>
      </c>
    </row>
    <row r="31" spans="1:5" x14ac:dyDescent="0.55000000000000004">
      <c r="A31">
        <v>22</v>
      </c>
      <c r="B31" s="5">
        <v>43873</v>
      </c>
      <c r="C31" s="29">
        <v>28</v>
      </c>
      <c r="D31" s="29">
        <v>0</v>
      </c>
      <c r="E31">
        <f t="shared" si="0"/>
        <v>3.3322045101752038</v>
      </c>
    </row>
    <row r="32" spans="1:5" x14ac:dyDescent="0.55000000000000004">
      <c r="A32">
        <v>23</v>
      </c>
      <c r="B32" s="5">
        <v>43874</v>
      </c>
      <c r="C32" s="29">
        <v>28</v>
      </c>
      <c r="D32" s="29">
        <v>0</v>
      </c>
      <c r="E32">
        <f t="shared" si="0"/>
        <v>3.3322045101752038</v>
      </c>
    </row>
    <row r="33" spans="1:5" x14ac:dyDescent="0.55000000000000004">
      <c r="A33">
        <v>24</v>
      </c>
      <c r="B33" s="5">
        <v>43875</v>
      </c>
      <c r="C33" s="29">
        <v>28</v>
      </c>
      <c r="D33" s="29">
        <v>0</v>
      </c>
      <c r="E33">
        <f t="shared" si="0"/>
        <v>3.3322045101752038</v>
      </c>
    </row>
    <row r="34" spans="1:5" x14ac:dyDescent="0.55000000000000004">
      <c r="A34">
        <v>25</v>
      </c>
      <c r="B34" s="5">
        <v>43876</v>
      </c>
      <c r="C34" s="29">
        <v>28</v>
      </c>
      <c r="D34" s="29">
        <v>0</v>
      </c>
      <c r="E34">
        <f t="shared" si="0"/>
        <v>3.3322045101752038</v>
      </c>
    </row>
    <row r="35" spans="1:5" x14ac:dyDescent="0.55000000000000004">
      <c r="A35">
        <v>26</v>
      </c>
      <c r="B35" s="5">
        <v>43877</v>
      </c>
      <c r="C35" s="29">
        <v>29</v>
      </c>
      <c r="D35" s="29">
        <v>0</v>
      </c>
      <c r="E35">
        <f t="shared" si="0"/>
        <v>3.3672958299864741</v>
      </c>
    </row>
    <row r="36" spans="1:5" x14ac:dyDescent="0.55000000000000004">
      <c r="A36">
        <v>27</v>
      </c>
      <c r="B36" s="5">
        <v>43878</v>
      </c>
      <c r="C36" s="29">
        <v>30</v>
      </c>
      <c r="D36" s="29">
        <v>0</v>
      </c>
      <c r="E36">
        <f t="shared" si="0"/>
        <v>3.4011973816621555</v>
      </c>
    </row>
    <row r="37" spans="1:5" x14ac:dyDescent="0.55000000000000004">
      <c r="A37">
        <v>28</v>
      </c>
      <c r="B37" s="5">
        <v>43879</v>
      </c>
      <c r="C37" s="29">
        <v>31</v>
      </c>
      <c r="D37" s="29">
        <v>0</v>
      </c>
      <c r="E37">
        <f t="shared" si="0"/>
        <v>3.4339872044851463</v>
      </c>
    </row>
    <row r="38" spans="1:5" x14ac:dyDescent="0.55000000000000004">
      <c r="A38">
        <v>29</v>
      </c>
      <c r="B38" s="5">
        <v>43880</v>
      </c>
      <c r="C38" s="29">
        <v>31</v>
      </c>
      <c r="D38" s="29">
        <v>0</v>
      </c>
      <c r="E38">
        <f t="shared" si="0"/>
        <v>3.4339872044851463</v>
      </c>
    </row>
    <row r="39" spans="1:5" x14ac:dyDescent="0.55000000000000004">
      <c r="A39">
        <v>30</v>
      </c>
      <c r="B39" s="5">
        <v>43881</v>
      </c>
      <c r="C39" s="29">
        <v>104</v>
      </c>
      <c r="D39" s="29">
        <v>1</v>
      </c>
      <c r="E39">
        <f t="shared" si="0"/>
        <v>4.6443908991413725</v>
      </c>
    </row>
    <row r="40" spans="1:5" x14ac:dyDescent="0.55000000000000004">
      <c r="A40">
        <v>31</v>
      </c>
      <c r="B40" s="5">
        <v>43882</v>
      </c>
      <c r="C40" s="29">
        <v>204</v>
      </c>
      <c r="D40" s="29">
        <v>2</v>
      </c>
      <c r="E40">
        <f t="shared" si="0"/>
        <v>5.3181199938442161</v>
      </c>
    </row>
    <row r="41" spans="1:5" x14ac:dyDescent="0.55000000000000004">
      <c r="A41">
        <v>32</v>
      </c>
      <c r="B41" s="5">
        <v>43883</v>
      </c>
      <c r="C41" s="29">
        <v>433</v>
      </c>
      <c r="D41" s="29">
        <v>2</v>
      </c>
      <c r="E41">
        <f t="shared" si="0"/>
        <v>6.0707377280024897</v>
      </c>
    </row>
    <row r="42" spans="1:5" x14ac:dyDescent="0.55000000000000004">
      <c r="A42">
        <v>33</v>
      </c>
      <c r="B42" s="5">
        <v>43884</v>
      </c>
      <c r="C42" s="29">
        <v>602</v>
      </c>
      <c r="D42" s="29">
        <v>6</v>
      </c>
      <c r="E42">
        <f t="shared" si="0"/>
        <v>6.4002574453088208</v>
      </c>
    </row>
    <row r="43" spans="1:5" x14ac:dyDescent="0.55000000000000004">
      <c r="A43">
        <v>34</v>
      </c>
      <c r="B43" s="5">
        <v>43885</v>
      </c>
      <c r="C43" s="29">
        <v>833</v>
      </c>
      <c r="D43" s="29">
        <v>8</v>
      </c>
      <c r="E43">
        <f t="shared" si="0"/>
        <v>6.7250336421668431</v>
      </c>
    </row>
    <row r="44" spans="1:5" x14ac:dyDescent="0.55000000000000004">
      <c r="A44">
        <v>35</v>
      </c>
      <c r="B44" s="5">
        <v>43886</v>
      </c>
      <c r="C44" s="29">
        <v>977</v>
      </c>
      <c r="D44" s="29">
        <v>10</v>
      </c>
      <c r="E44">
        <f t="shared" si="0"/>
        <v>6.8844866520427823</v>
      </c>
    </row>
    <row r="45" spans="1:5" x14ac:dyDescent="0.55000000000000004">
      <c r="A45">
        <v>36</v>
      </c>
      <c r="B45" s="5">
        <v>43887</v>
      </c>
      <c r="C45" s="29">
        <v>1261</v>
      </c>
      <c r="D45" s="29">
        <v>12</v>
      </c>
      <c r="E45">
        <f t="shared" si="0"/>
        <v>7.13966033596492</v>
      </c>
    </row>
    <row r="46" spans="1:5" x14ac:dyDescent="0.55000000000000004">
      <c r="A46">
        <v>37</v>
      </c>
      <c r="B46" s="5">
        <v>43888</v>
      </c>
      <c r="C46" s="29">
        <v>1766</v>
      </c>
      <c r="D46" s="29">
        <v>13</v>
      </c>
      <c r="E46">
        <f t="shared" si="0"/>
        <v>7.4764723811639051</v>
      </c>
    </row>
    <row r="47" spans="1:5" x14ac:dyDescent="0.55000000000000004">
      <c r="A47">
        <v>38</v>
      </c>
      <c r="B47" s="5">
        <v>43889</v>
      </c>
      <c r="C47" s="29">
        <v>2337</v>
      </c>
      <c r="D47" s="29">
        <v>13</v>
      </c>
      <c r="E47">
        <f t="shared" si="0"/>
        <v>7.7566233345388582</v>
      </c>
    </row>
    <row r="48" spans="1:5" x14ac:dyDescent="0.55000000000000004">
      <c r="A48">
        <v>39</v>
      </c>
      <c r="B48" s="5">
        <v>43890</v>
      </c>
      <c r="C48" s="29">
        <v>3150</v>
      </c>
      <c r="D48" s="29">
        <v>16</v>
      </c>
      <c r="E48">
        <f t="shared" si="0"/>
        <v>8.0551577318196781</v>
      </c>
    </row>
    <row r="49" spans="1:5" x14ac:dyDescent="0.55000000000000004">
      <c r="A49">
        <v>40</v>
      </c>
      <c r="B49" s="5">
        <v>43891</v>
      </c>
      <c r="C49" s="29">
        <v>3736</v>
      </c>
      <c r="D49" s="29">
        <v>17</v>
      </c>
      <c r="E49">
        <f t="shared" si="0"/>
        <v>8.2257707993487337</v>
      </c>
    </row>
    <row r="50" spans="1:5" x14ac:dyDescent="0.55000000000000004">
      <c r="A50">
        <v>41</v>
      </c>
      <c r="B50" s="5">
        <v>43892</v>
      </c>
      <c r="C50" s="29">
        <v>4335</v>
      </c>
      <c r="D50" s="29">
        <v>28</v>
      </c>
      <c r="E50">
        <f t="shared" si="0"/>
        <v>8.3744768892146428</v>
      </c>
    </row>
    <row r="51" spans="1:5" x14ac:dyDescent="0.55000000000000004">
      <c r="A51">
        <v>42</v>
      </c>
      <c r="B51" s="5">
        <v>43893</v>
      </c>
      <c r="C51" s="29">
        <v>5186</v>
      </c>
      <c r="D51" s="29">
        <v>28</v>
      </c>
      <c r="E51">
        <f t="shared" si="0"/>
        <v>8.5537179660986098</v>
      </c>
    </row>
    <row r="52" spans="1:5" x14ac:dyDescent="0.55000000000000004">
      <c r="A52">
        <v>43</v>
      </c>
      <c r="B52" s="5">
        <v>43894</v>
      </c>
      <c r="C52" s="29">
        <v>5621</v>
      </c>
      <c r="D52" s="29">
        <v>35</v>
      </c>
      <c r="E52">
        <f t="shared" si="0"/>
        <v>8.6342648630020751</v>
      </c>
    </row>
    <row r="53" spans="1:5" x14ac:dyDescent="0.55000000000000004">
      <c r="A53">
        <v>44</v>
      </c>
      <c r="B53" s="5">
        <v>43895</v>
      </c>
      <c r="C53" s="29">
        <v>6088</v>
      </c>
      <c r="D53" s="29">
        <v>35</v>
      </c>
      <c r="E53">
        <f t="shared" si="0"/>
        <v>8.7140748995415223</v>
      </c>
    </row>
    <row r="54" spans="1:5" x14ac:dyDescent="0.55000000000000004">
      <c r="A54">
        <v>45</v>
      </c>
      <c r="B54" s="5">
        <v>43896</v>
      </c>
      <c r="C54" s="29">
        <v>6593</v>
      </c>
      <c r="D54" s="29">
        <v>42</v>
      </c>
      <c r="E54">
        <f t="shared" si="0"/>
        <v>8.7937637591133004</v>
      </c>
    </row>
    <row r="55" spans="1:5" x14ac:dyDescent="0.55000000000000004">
      <c r="A55">
        <v>46</v>
      </c>
      <c r="B55" s="5">
        <v>43897</v>
      </c>
      <c r="C55" s="29">
        <v>7041</v>
      </c>
      <c r="D55" s="29">
        <v>44</v>
      </c>
      <c r="E55">
        <f t="shared" si="0"/>
        <v>8.8595054845191328</v>
      </c>
    </row>
    <row r="56" spans="1:5" x14ac:dyDescent="0.55000000000000004">
      <c r="A56">
        <v>47</v>
      </c>
      <c r="B56" s="5">
        <v>43898</v>
      </c>
      <c r="C56" s="29">
        <v>7314</v>
      </c>
      <c r="D56" s="29">
        <v>50</v>
      </c>
      <c r="E56">
        <f t="shared" si="0"/>
        <v>8.8975455987093266</v>
      </c>
    </row>
    <row r="57" spans="1:5" x14ac:dyDescent="0.55000000000000004">
      <c r="A57">
        <v>48</v>
      </c>
      <c r="B57" s="5">
        <v>43899</v>
      </c>
      <c r="C57" s="29">
        <v>7478</v>
      </c>
      <c r="D57" s="29">
        <v>53</v>
      </c>
      <c r="E57">
        <f t="shared" si="0"/>
        <v>8.9197206555370592</v>
      </c>
    </row>
    <row r="58" spans="1:5" x14ac:dyDescent="0.55000000000000004">
      <c r="A58">
        <v>49</v>
      </c>
      <c r="B58" s="5">
        <v>43900</v>
      </c>
      <c r="C58" s="29">
        <v>7513</v>
      </c>
      <c r="D58" s="29">
        <v>54</v>
      </c>
      <c r="E58">
        <f t="shared" si="0"/>
        <v>8.9243901323691599</v>
      </c>
    </row>
    <row r="59" spans="1:5" x14ac:dyDescent="0.55000000000000004">
      <c r="A59">
        <v>50</v>
      </c>
      <c r="B59" s="5">
        <v>43901</v>
      </c>
      <c r="C59" s="29">
        <v>7755</v>
      </c>
      <c r="D59" s="29">
        <v>60</v>
      </c>
      <c r="E59">
        <f t="shared" si="0"/>
        <v>8.9560930756106387</v>
      </c>
    </row>
    <row r="60" spans="1:5" x14ac:dyDescent="0.55000000000000004">
      <c r="A60">
        <v>51</v>
      </c>
      <c r="B60" s="5">
        <v>43902</v>
      </c>
      <c r="C60" s="29">
        <v>7869</v>
      </c>
      <c r="D60" s="29">
        <v>66</v>
      </c>
      <c r="E60">
        <f t="shared" si="0"/>
        <v>8.9706862685349833</v>
      </c>
    </row>
    <row r="61" spans="1:5" x14ac:dyDescent="0.55000000000000004">
      <c r="A61">
        <v>52</v>
      </c>
      <c r="B61" s="5">
        <v>43903</v>
      </c>
      <c r="C61" s="29">
        <v>7979</v>
      </c>
      <c r="D61" s="29">
        <v>66</v>
      </c>
      <c r="E61">
        <f t="shared" si="0"/>
        <v>8.9845683693082812</v>
      </c>
    </row>
    <row r="62" spans="1:5" x14ac:dyDescent="0.55000000000000004">
      <c r="A62">
        <v>53</v>
      </c>
      <c r="B62" s="5">
        <v>43904</v>
      </c>
      <c r="C62" s="29">
        <v>8086</v>
      </c>
      <c r="D62" s="29">
        <v>72</v>
      </c>
      <c r="E62">
        <f t="shared" si="0"/>
        <v>8.9978894502007165</v>
      </c>
    </row>
    <row r="63" spans="1:5" x14ac:dyDescent="0.55000000000000004">
      <c r="A63">
        <v>54</v>
      </c>
      <c r="B63" s="5">
        <v>43905</v>
      </c>
      <c r="C63" s="29">
        <v>8162</v>
      </c>
      <c r="D63" s="29">
        <v>75</v>
      </c>
      <c r="E63">
        <f t="shared" si="0"/>
        <v>9.0072445159657502</v>
      </c>
    </row>
    <row r="64" spans="1:5" x14ac:dyDescent="0.55000000000000004">
      <c r="A64">
        <v>55</v>
      </c>
      <c r="B64" s="5">
        <v>43906</v>
      </c>
      <c r="C64" s="29">
        <v>8236</v>
      </c>
      <c r="D64" s="29">
        <v>75</v>
      </c>
      <c r="E64">
        <f t="shared" si="0"/>
        <v>9.01627006814768</v>
      </c>
    </row>
    <row r="65" spans="1:5" x14ac:dyDescent="0.55000000000000004">
      <c r="A65">
        <v>56</v>
      </c>
      <c r="B65" s="5">
        <v>43907</v>
      </c>
      <c r="C65" s="29">
        <v>8320</v>
      </c>
      <c r="D65" s="29">
        <v>81</v>
      </c>
      <c r="E65">
        <f t="shared" si="0"/>
        <v>9.0264175338152537</v>
      </c>
    </row>
    <row r="66" spans="1:5" x14ac:dyDescent="0.55000000000000004">
      <c r="A66">
        <v>57</v>
      </c>
      <c r="B66" s="5">
        <v>43908</v>
      </c>
      <c r="C66" s="29">
        <v>8413</v>
      </c>
      <c r="D66" s="29">
        <v>84</v>
      </c>
      <c r="E66">
        <f t="shared" si="0"/>
        <v>9.0375334075508142</v>
      </c>
    </row>
    <row r="67" spans="1:5" x14ac:dyDescent="0.55000000000000004">
      <c r="A67">
        <v>58</v>
      </c>
      <c r="B67" s="5">
        <v>43909</v>
      </c>
      <c r="C67" s="29">
        <v>8565</v>
      </c>
      <c r="D67" s="29">
        <v>91</v>
      </c>
      <c r="E67">
        <f t="shared" si="0"/>
        <v>9.0554394107582201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B60FA-D680-49A7-A360-A788E8605378}">
  <dimension ref="C2:J60"/>
  <sheetViews>
    <sheetView topLeftCell="A16" workbookViewId="0">
      <selection activeCell="I3" sqref="I3"/>
    </sheetView>
  </sheetViews>
  <sheetFormatPr defaultRowHeight="14.4" x14ac:dyDescent="0.55000000000000004"/>
  <sheetData>
    <row r="2" spans="3:10" x14ac:dyDescent="0.55000000000000004">
      <c r="D2" s="7" t="s">
        <v>39</v>
      </c>
      <c r="I2" t="s">
        <v>46</v>
      </c>
      <c r="J2">
        <f>LN(2)/0.2876</f>
        <v>2.4101084164114925</v>
      </c>
    </row>
    <row r="3" spans="3:10" x14ac:dyDescent="0.55000000000000004">
      <c r="C3" s="3">
        <v>43852</v>
      </c>
      <c r="D3" s="11">
        <v>0</v>
      </c>
      <c r="G3" t="e">
        <f>LN(D3)</f>
        <v>#NUM!</v>
      </c>
    </row>
    <row r="4" spans="3:10" x14ac:dyDescent="0.55000000000000004">
      <c r="C4" s="3">
        <v>43853</v>
      </c>
      <c r="D4" s="11">
        <v>0</v>
      </c>
      <c r="G4" t="e">
        <f t="shared" ref="G4:G60" si="0">LN(D4)</f>
        <v>#NUM!</v>
      </c>
    </row>
    <row r="5" spans="3:10" x14ac:dyDescent="0.55000000000000004">
      <c r="C5" s="3">
        <v>43854</v>
      </c>
      <c r="D5" s="11">
        <v>0</v>
      </c>
      <c r="G5" t="e">
        <f t="shared" si="0"/>
        <v>#NUM!</v>
      </c>
    </row>
    <row r="6" spans="3:10" x14ac:dyDescent="0.55000000000000004">
      <c r="C6" s="3">
        <v>43855</v>
      </c>
      <c r="D6" s="11">
        <v>0</v>
      </c>
      <c r="G6" t="e">
        <f t="shared" si="0"/>
        <v>#NUM!</v>
      </c>
    </row>
    <row r="7" spans="3:10" x14ac:dyDescent="0.55000000000000004">
      <c r="C7" s="3">
        <v>43856</v>
      </c>
      <c r="D7" s="11">
        <v>0</v>
      </c>
      <c r="G7" t="e">
        <f t="shared" si="0"/>
        <v>#NUM!</v>
      </c>
    </row>
    <row r="8" spans="3:10" x14ac:dyDescent="0.55000000000000004">
      <c r="C8" s="3">
        <v>43857</v>
      </c>
      <c r="D8" s="11">
        <v>0</v>
      </c>
      <c r="G8" t="e">
        <f t="shared" si="0"/>
        <v>#NUM!</v>
      </c>
    </row>
    <row r="9" spans="3:10" x14ac:dyDescent="0.55000000000000004">
      <c r="C9" s="3">
        <v>43858</v>
      </c>
      <c r="D9" s="11">
        <v>0</v>
      </c>
      <c r="G9" t="e">
        <f t="shared" si="0"/>
        <v>#NUM!</v>
      </c>
    </row>
    <row r="10" spans="3:10" x14ac:dyDescent="0.55000000000000004">
      <c r="C10" s="3">
        <v>43859</v>
      </c>
      <c r="D10" s="11">
        <v>0</v>
      </c>
      <c r="G10" t="e">
        <f t="shared" si="0"/>
        <v>#NUM!</v>
      </c>
    </row>
    <row r="11" spans="3:10" x14ac:dyDescent="0.55000000000000004">
      <c r="C11" s="3">
        <v>43860</v>
      </c>
      <c r="D11" s="11">
        <v>0</v>
      </c>
      <c r="G11" t="e">
        <f t="shared" si="0"/>
        <v>#NUM!</v>
      </c>
    </row>
    <row r="12" spans="3:10" x14ac:dyDescent="0.55000000000000004">
      <c r="C12" s="3">
        <v>43861</v>
      </c>
      <c r="D12" s="11">
        <v>0</v>
      </c>
      <c r="G12" t="e">
        <f t="shared" si="0"/>
        <v>#NUM!</v>
      </c>
    </row>
    <row r="13" spans="3:10" x14ac:dyDescent="0.55000000000000004">
      <c r="C13" s="3">
        <v>43862</v>
      </c>
      <c r="D13" s="11">
        <v>0</v>
      </c>
      <c r="G13" t="e">
        <f t="shared" si="0"/>
        <v>#NUM!</v>
      </c>
    </row>
    <row r="14" spans="3:10" x14ac:dyDescent="0.55000000000000004">
      <c r="C14" s="3">
        <v>43863</v>
      </c>
      <c r="D14" s="11">
        <v>0</v>
      </c>
      <c r="G14" t="e">
        <f t="shared" si="0"/>
        <v>#NUM!</v>
      </c>
    </row>
    <row r="15" spans="3:10" x14ac:dyDescent="0.55000000000000004">
      <c r="C15" s="3">
        <v>43864</v>
      </c>
      <c r="D15" s="11">
        <v>0</v>
      </c>
      <c r="G15" t="e">
        <f t="shared" si="0"/>
        <v>#NUM!</v>
      </c>
    </row>
    <row r="16" spans="3:10" x14ac:dyDescent="0.55000000000000004">
      <c r="C16" s="3">
        <v>43865</v>
      </c>
      <c r="D16" s="11">
        <v>0</v>
      </c>
      <c r="G16" t="e">
        <f t="shared" si="0"/>
        <v>#NUM!</v>
      </c>
    </row>
    <row r="17" spans="3:7" x14ac:dyDescent="0.55000000000000004">
      <c r="C17" s="3">
        <v>43866</v>
      </c>
      <c r="D17" s="11">
        <v>0</v>
      </c>
      <c r="G17" t="e">
        <f t="shared" si="0"/>
        <v>#NUM!</v>
      </c>
    </row>
    <row r="18" spans="3:7" x14ac:dyDescent="0.55000000000000004">
      <c r="C18" s="3">
        <v>43867</v>
      </c>
      <c r="D18" s="11">
        <v>0</v>
      </c>
      <c r="G18" t="e">
        <f t="shared" si="0"/>
        <v>#NUM!</v>
      </c>
    </row>
    <row r="19" spans="3:7" x14ac:dyDescent="0.55000000000000004">
      <c r="C19" s="3">
        <v>43868</v>
      </c>
      <c r="D19" s="11">
        <v>0</v>
      </c>
      <c r="G19" t="e">
        <f t="shared" si="0"/>
        <v>#NUM!</v>
      </c>
    </row>
    <row r="20" spans="3:7" x14ac:dyDescent="0.55000000000000004">
      <c r="C20" s="3">
        <v>43869</v>
      </c>
      <c r="D20" s="11">
        <v>0</v>
      </c>
      <c r="G20" t="e">
        <f t="shared" si="0"/>
        <v>#NUM!</v>
      </c>
    </row>
    <row r="21" spans="3:7" x14ac:dyDescent="0.55000000000000004">
      <c r="C21" s="3">
        <v>43870</v>
      </c>
      <c r="D21" s="11">
        <v>0</v>
      </c>
      <c r="G21" t="e">
        <f t="shared" si="0"/>
        <v>#NUM!</v>
      </c>
    </row>
    <row r="22" spans="3:7" x14ac:dyDescent="0.55000000000000004">
      <c r="C22" s="3">
        <v>43871</v>
      </c>
      <c r="D22" s="11">
        <v>0</v>
      </c>
      <c r="G22" t="e">
        <f t="shared" si="0"/>
        <v>#NUM!</v>
      </c>
    </row>
    <row r="23" spans="3:7" x14ac:dyDescent="0.55000000000000004">
      <c r="C23" s="3">
        <v>43872</v>
      </c>
      <c r="D23" s="11">
        <v>0</v>
      </c>
      <c r="G23" t="e">
        <f t="shared" si="0"/>
        <v>#NUM!</v>
      </c>
    </row>
    <row r="24" spans="3:7" x14ac:dyDescent="0.55000000000000004">
      <c r="C24" s="3">
        <v>43873</v>
      </c>
      <c r="D24" s="11">
        <v>0</v>
      </c>
      <c r="G24" t="e">
        <f t="shared" si="0"/>
        <v>#NUM!</v>
      </c>
    </row>
    <row r="25" spans="3:7" x14ac:dyDescent="0.55000000000000004">
      <c r="C25" s="3">
        <v>43874</v>
      </c>
      <c r="D25" s="11">
        <v>0</v>
      </c>
      <c r="G25" t="e">
        <f t="shared" si="0"/>
        <v>#NUM!</v>
      </c>
    </row>
    <row r="26" spans="3:7" x14ac:dyDescent="0.55000000000000004">
      <c r="C26" s="3">
        <v>43875</v>
      </c>
      <c r="D26" s="11">
        <v>0</v>
      </c>
      <c r="G26" t="e">
        <f t="shared" si="0"/>
        <v>#NUM!</v>
      </c>
    </row>
    <row r="27" spans="3:7" x14ac:dyDescent="0.55000000000000004">
      <c r="C27" s="3">
        <v>43876</v>
      </c>
      <c r="D27" s="11">
        <v>0</v>
      </c>
      <c r="G27" t="e">
        <f t="shared" si="0"/>
        <v>#NUM!</v>
      </c>
    </row>
    <row r="28" spans="3:7" x14ac:dyDescent="0.55000000000000004">
      <c r="C28" s="3">
        <v>43877</v>
      </c>
      <c r="D28" s="11">
        <v>0</v>
      </c>
      <c r="G28" t="e">
        <f t="shared" si="0"/>
        <v>#NUM!</v>
      </c>
    </row>
    <row r="29" spans="3:7" x14ac:dyDescent="0.55000000000000004">
      <c r="C29" s="3">
        <v>43878</v>
      </c>
      <c r="D29" s="11">
        <v>0</v>
      </c>
      <c r="G29" t="e">
        <f t="shared" si="0"/>
        <v>#NUM!</v>
      </c>
    </row>
    <row r="30" spans="3:7" x14ac:dyDescent="0.55000000000000004">
      <c r="C30" s="3">
        <v>43879</v>
      </c>
      <c r="D30" s="11">
        <v>0</v>
      </c>
      <c r="G30" t="e">
        <f t="shared" si="0"/>
        <v>#NUM!</v>
      </c>
    </row>
    <row r="31" spans="3:7" x14ac:dyDescent="0.55000000000000004">
      <c r="C31" s="3">
        <v>43880</v>
      </c>
      <c r="D31" s="11">
        <v>2</v>
      </c>
      <c r="F31">
        <v>1</v>
      </c>
      <c r="G31">
        <f t="shared" si="0"/>
        <v>0.69314718055994529</v>
      </c>
    </row>
    <row r="32" spans="3:7" x14ac:dyDescent="0.55000000000000004">
      <c r="C32" s="3">
        <v>43881</v>
      </c>
      <c r="D32" s="11">
        <v>5</v>
      </c>
      <c r="F32">
        <v>2</v>
      </c>
      <c r="G32">
        <f t="shared" si="0"/>
        <v>1.6094379124341003</v>
      </c>
    </row>
    <row r="33" spans="3:7" x14ac:dyDescent="0.55000000000000004">
      <c r="C33" s="3">
        <v>43882</v>
      </c>
      <c r="D33" s="11">
        <v>18</v>
      </c>
      <c r="F33">
        <v>3</v>
      </c>
      <c r="G33">
        <f t="shared" si="0"/>
        <v>2.8903717578961645</v>
      </c>
    </row>
    <row r="34" spans="3:7" x14ac:dyDescent="0.55000000000000004">
      <c r="C34" s="3">
        <v>43883</v>
      </c>
      <c r="D34" s="11">
        <v>28</v>
      </c>
      <c r="F34">
        <v>4</v>
      </c>
      <c r="G34">
        <f t="shared" si="0"/>
        <v>3.3322045101752038</v>
      </c>
    </row>
    <row r="35" spans="3:7" x14ac:dyDescent="0.55000000000000004">
      <c r="C35" s="3">
        <v>43884</v>
      </c>
      <c r="D35" s="11">
        <v>43</v>
      </c>
      <c r="F35">
        <v>5</v>
      </c>
      <c r="G35">
        <f t="shared" si="0"/>
        <v>3.7612001156935624</v>
      </c>
    </row>
    <row r="36" spans="3:7" x14ac:dyDescent="0.55000000000000004">
      <c r="C36" s="3">
        <v>43885</v>
      </c>
      <c r="D36" s="11">
        <v>61</v>
      </c>
      <c r="F36">
        <v>6</v>
      </c>
      <c r="G36">
        <f t="shared" si="0"/>
        <v>4.1108738641733114</v>
      </c>
    </row>
    <row r="37" spans="3:7" x14ac:dyDescent="0.55000000000000004">
      <c r="C37" s="3">
        <v>43886</v>
      </c>
      <c r="D37" s="11">
        <v>95</v>
      </c>
      <c r="F37">
        <v>7</v>
      </c>
      <c r="G37">
        <f t="shared" si="0"/>
        <v>4.5538768916005408</v>
      </c>
    </row>
    <row r="38" spans="3:7" x14ac:dyDescent="0.55000000000000004">
      <c r="C38" s="3">
        <v>43887</v>
      </c>
      <c r="D38" s="11">
        <v>139</v>
      </c>
      <c r="F38">
        <v>8</v>
      </c>
      <c r="G38">
        <f t="shared" si="0"/>
        <v>4.9344739331306915</v>
      </c>
    </row>
    <row r="39" spans="3:7" x14ac:dyDescent="0.55000000000000004">
      <c r="C39" s="3">
        <v>43888</v>
      </c>
      <c r="D39" s="11">
        <v>245</v>
      </c>
      <c r="F39">
        <v>9</v>
      </c>
      <c r="G39">
        <f t="shared" si="0"/>
        <v>5.5012582105447274</v>
      </c>
    </row>
    <row r="40" spans="3:7" x14ac:dyDescent="0.55000000000000004">
      <c r="C40" s="3">
        <v>43889</v>
      </c>
      <c r="D40" s="11">
        <v>388</v>
      </c>
      <c r="F40">
        <v>10</v>
      </c>
      <c r="G40">
        <f t="shared" si="0"/>
        <v>5.9610053396232736</v>
      </c>
    </row>
    <row r="41" spans="3:7" x14ac:dyDescent="0.55000000000000004">
      <c r="C41" s="3">
        <v>43890</v>
      </c>
      <c r="D41" s="11">
        <v>593</v>
      </c>
      <c r="F41">
        <v>11</v>
      </c>
      <c r="G41">
        <f t="shared" si="0"/>
        <v>6.3851943989977258</v>
      </c>
    </row>
    <row r="42" spans="3:7" x14ac:dyDescent="0.55000000000000004">
      <c r="C42" s="3">
        <v>43891</v>
      </c>
      <c r="D42" s="11">
        <v>978</v>
      </c>
      <c r="F42">
        <v>12</v>
      </c>
      <c r="G42">
        <f t="shared" si="0"/>
        <v>6.8855096700348177</v>
      </c>
    </row>
    <row r="43" spans="3:7" x14ac:dyDescent="0.55000000000000004">
      <c r="C43" s="3">
        <v>43892</v>
      </c>
      <c r="D43" s="11">
        <v>1501</v>
      </c>
      <c r="F43">
        <v>13</v>
      </c>
      <c r="G43">
        <f t="shared" si="0"/>
        <v>7.3138868316334618</v>
      </c>
    </row>
    <row r="44" spans="3:7" x14ac:dyDescent="0.55000000000000004">
      <c r="C44" s="3">
        <v>43893</v>
      </c>
      <c r="D44" s="11">
        <v>2336</v>
      </c>
      <c r="F44">
        <v>14</v>
      </c>
      <c r="G44">
        <f t="shared" si="0"/>
        <v>7.7561953439481179</v>
      </c>
    </row>
    <row r="45" spans="3:7" x14ac:dyDescent="0.55000000000000004">
      <c r="C45" s="3">
        <v>43894</v>
      </c>
      <c r="D45" s="11">
        <v>2922</v>
      </c>
      <c r="F45">
        <v>15</v>
      </c>
      <c r="G45">
        <f t="shared" si="0"/>
        <v>7.9800235923106451</v>
      </c>
    </row>
    <row r="46" spans="3:7" x14ac:dyDescent="0.55000000000000004">
      <c r="C46" s="3">
        <v>43895</v>
      </c>
      <c r="D46" s="11">
        <v>3513</v>
      </c>
      <c r="F46">
        <v>16</v>
      </c>
      <c r="G46">
        <f t="shared" si="0"/>
        <v>8.1642256522658272</v>
      </c>
    </row>
    <row r="47" spans="3:7" x14ac:dyDescent="0.55000000000000004">
      <c r="C47" s="3">
        <v>43896</v>
      </c>
      <c r="D47" s="11">
        <v>4747</v>
      </c>
      <c r="F47">
        <v>17</v>
      </c>
      <c r="G47">
        <f t="shared" si="0"/>
        <v>8.4652681185513181</v>
      </c>
    </row>
    <row r="48" spans="3:7" x14ac:dyDescent="0.55000000000000004">
      <c r="C48" s="3">
        <v>43897</v>
      </c>
      <c r="D48" s="11">
        <v>5823</v>
      </c>
      <c r="F48">
        <v>18</v>
      </c>
      <c r="G48">
        <f t="shared" si="0"/>
        <v>8.6695708718371201</v>
      </c>
    </row>
    <row r="49" spans="3:7" x14ac:dyDescent="0.55000000000000004">
      <c r="C49" s="3">
        <v>43898</v>
      </c>
      <c r="D49" s="11">
        <v>6566</v>
      </c>
      <c r="F49">
        <v>19</v>
      </c>
      <c r="G49">
        <f t="shared" si="0"/>
        <v>8.7896600980615371</v>
      </c>
    </row>
    <row r="50" spans="3:7" x14ac:dyDescent="0.55000000000000004">
      <c r="C50" s="3">
        <v>43899</v>
      </c>
      <c r="D50" s="11">
        <v>7161</v>
      </c>
      <c r="F50">
        <v>20</v>
      </c>
      <c r="G50">
        <f t="shared" si="0"/>
        <v>8.8764049150069404</v>
      </c>
    </row>
    <row r="51" spans="3:7" x14ac:dyDescent="0.55000000000000004">
      <c r="C51" s="3">
        <v>43900</v>
      </c>
      <c r="D51" s="11">
        <v>8042</v>
      </c>
      <c r="F51">
        <v>21</v>
      </c>
      <c r="G51">
        <f t="shared" si="0"/>
        <v>8.9924330874572185</v>
      </c>
    </row>
    <row r="52" spans="3:7" x14ac:dyDescent="0.55000000000000004">
      <c r="C52" s="3">
        <v>43901</v>
      </c>
      <c r="D52" s="11">
        <v>9000</v>
      </c>
      <c r="F52">
        <v>22</v>
      </c>
      <c r="G52">
        <f t="shared" si="0"/>
        <v>9.1049798563183568</v>
      </c>
    </row>
    <row r="53" spans="3:7" x14ac:dyDescent="0.55000000000000004">
      <c r="C53" s="3">
        <v>43902</v>
      </c>
      <c r="D53" s="11">
        <v>10075</v>
      </c>
      <c r="F53">
        <v>23</v>
      </c>
      <c r="G53">
        <f t="shared" si="0"/>
        <v>9.2178123868148845</v>
      </c>
    </row>
    <row r="54" spans="3:7" x14ac:dyDescent="0.55000000000000004">
      <c r="C54" s="3">
        <v>43903</v>
      </c>
      <c r="D54" s="11">
        <v>11364</v>
      </c>
      <c r="F54">
        <v>24</v>
      </c>
      <c r="G54">
        <f t="shared" si="0"/>
        <v>9.338205742974079</v>
      </c>
    </row>
    <row r="55" spans="3:7" x14ac:dyDescent="0.55000000000000004">
      <c r="C55" s="3">
        <v>43904</v>
      </c>
      <c r="D55" s="11">
        <v>12729</v>
      </c>
      <c r="F55">
        <v>25</v>
      </c>
      <c r="G55">
        <f t="shared" si="0"/>
        <v>9.4516381338704338</v>
      </c>
    </row>
    <row r="56" spans="3:7" x14ac:dyDescent="0.55000000000000004">
      <c r="C56" s="3">
        <v>43905</v>
      </c>
      <c r="D56" s="11">
        <v>13938</v>
      </c>
      <c r="F56">
        <v>26</v>
      </c>
      <c r="G56">
        <f t="shared" si="0"/>
        <v>9.5423742019984648</v>
      </c>
    </row>
    <row r="57" spans="3:7" x14ac:dyDescent="0.55000000000000004">
      <c r="C57" s="3">
        <v>43906</v>
      </c>
      <c r="D57" s="11">
        <v>14991</v>
      </c>
      <c r="F57">
        <v>27</v>
      </c>
      <c r="G57">
        <f t="shared" si="0"/>
        <v>9.615205300012315</v>
      </c>
    </row>
    <row r="58" spans="3:7" x14ac:dyDescent="0.55000000000000004">
      <c r="C58" s="3">
        <v>43907</v>
      </c>
      <c r="D58" s="11">
        <v>16169</v>
      </c>
      <c r="F58">
        <v>28</v>
      </c>
      <c r="G58">
        <f t="shared" si="0"/>
        <v>9.6908511077398138</v>
      </c>
    </row>
    <row r="59" spans="3:7" x14ac:dyDescent="0.55000000000000004">
      <c r="C59" s="3">
        <v>43908</v>
      </c>
      <c r="D59" s="11">
        <v>17361</v>
      </c>
      <c r="F59">
        <v>29</v>
      </c>
      <c r="G59">
        <f t="shared" si="0"/>
        <v>9.7619815902419482</v>
      </c>
    </row>
    <row r="60" spans="3:7" x14ac:dyDescent="0.55000000000000004">
      <c r="C60" s="3">
        <v>43909</v>
      </c>
      <c r="D60" s="11">
        <v>18407</v>
      </c>
      <c r="F60">
        <v>30</v>
      </c>
      <c r="G60">
        <f t="shared" si="0"/>
        <v>9.8204863060327217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Planilha1</vt:lpstr>
      <vt:lpstr>Planilha3</vt:lpstr>
      <vt:lpstr>Planilha2</vt:lpstr>
      <vt:lpstr>Top 10</vt:lpstr>
      <vt:lpstr>SP</vt:lpstr>
      <vt:lpstr>Brasil</vt:lpstr>
      <vt:lpstr>Itália</vt:lpstr>
      <vt:lpstr>Coréia do Sul</vt:lpstr>
      <vt:lpstr>Iran</vt:lpstr>
      <vt:lpstr>Spain</vt:lpstr>
      <vt:lpstr>Germany</vt:lpstr>
      <vt:lpstr>China</vt:lpstr>
      <vt:lpstr>US</vt:lpstr>
      <vt:lpstr>France</vt:lpstr>
      <vt:lpstr>Suíça</vt:lpstr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ferraz</dc:creator>
  <cp:lastModifiedBy>flavio ferraz</cp:lastModifiedBy>
  <dcterms:created xsi:type="dcterms:W3CDTF">2020-03-19T20:30:32Z</dcterms:created>
  <dcterms:modified xsi:type="dcterms:W3CDTF">2020-03-20T18:24:47Z</dcterms:modified>
</cp:coreProperties>
</file>