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in/Work/PhdThesis/Figures/"/>
    </mc:Choice>
  </mc:AlternateContent>
  <xr:revisionPtr revIDLastSave="0" documentId="13_ncr:1_{ABF51134-0CF0-E843-BEDD-0EE6F5F616A2}" xr6:coauthVersionLast="36" xr6:coauthVersionMax="36" xr10:uidLastSave="{00000000-0000-0000-0000-000000000000}"/>
  <bookViews>
    <workbookView xWindow="800" yWindow="1220" windowWidth="25820" windowHeight="14280" activeTab="1" xr2:uid="{4FDFFFC5-B558-A041-824E-693F8A6FE2DC}"/>
  </bookViews>
  <sheets>
    <sheet name="Std Vol 1200MB" sheetId="1" r:id="rId1"/>
    <sheet name="README" sheetId="6" r:id="rId2"/>
    <sheet name="1200MB Pause" sheetId="4" r:id="rId3"/>
    <sheet name="Fiohog AWS Tests" sheetId="2" r:id="rId4"/>
    <sheet name="Fiohog Local Tests" sheetId="3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3" i="4" l="1"/>
  <c r="P4" i="4"/>
  <c r="P5" i="4"/>
  <c r="P6" i="4"/>
  <c r="P7" i="4"/>
  <c r="P9" i="4"/>
  <c r="P10" i="4"/>
  <c r="P11" i="4"/>
  <c r="P12" i="4"/>
  <c r="P13" i="4"/>
  <c r="P14" i="4"/>
  <c r="P3" i="4"/>
  <c r="O4" i="4"/>
  <c r="O5" i="4"/>
  <c r="O6" i="4"/>
  <c r="O7" i="4"/>
  <c r="O8" i="4"/>
  <c r="P8" i="4" s="1"/>
  <c r="O9" i="4"/>
  <c r="O10" i="4"/>
  <c r="O11" i="4"/>
  <c r="O12" i="4"/>
  <c r="O13" i="4"/>
  <c r="O14" i="4"/>
  <c r="O3" i="4"/>
  <c r="N17" i="4"/>
  <c r="N12" i="4"/>
  <c r="N9" i="4"/>
  <c r="M12" i="4"/>
  <c r="M9" i="4"/>
  <c r="L12" i="4"/>
  <c r="L9" i="4"/>
  <c r="L3" i="4"/>
  <c r="K4" i="4"/>
  <c r="K5" i="4"/>
  <c r="K6" i="4"/>
  <c r="K7" i="4"/>
  <c r="K8" i="4"/>
  <c r="L6" i="4" s="1"/>
  <c r="M6" i="4" s="1"/>
  <c r="N6" i="4" s="1"/>
  <c r="K9" i="4"/>
  <c r="K10" i="4"/>
  <c r="K11" i="4"/>
  <c r="K12" i="4"/>
  <c r="K13" i="4"/>
  <c r="K14" i="4"/>
  <c r="K3" i="4"/>
  <c r="J14" i="4"/>
  <c r="J4" i="4"/>
  <c r="J5" i="4"/>
  <c r="J6" i="4"/>
  <c r="J7" i="4"/>
  <c r="J8" i="4"/>
  <c r="J9" i="4"/>
  <c r="J10" i="4"/>
  <c r="J11" i="4"/>
  <c r="J12" i="4"/>
  <c r="J13" i="4"/>
  <c r="J3" i="4"/>
  <c r="D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4" i="3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4" i="2"/>
  <c r="E25" i="1"/>
  <c r="H5" i="1"/>
  <c r="H6" i="1"/>
  <c r="H7" i="1"/>
  <c r="H8" i="1"/>
  <c r="H9" i="1"/>
  <c r="H10" i="1"/>
  <c r="H11" i="1"/>
  <c r="H12" i="1"/>
  <c r="H13" i="1"/>
  <c r="H14" i="1"/>
  <c r="H15" i="1"/>
  <c r="H4" i="1"/>
  <c r="J5" i="1" l="1"/>
  <c r="J6" i="1"/>
  <c r="J7" i="1"/>
  <c r="J8" i="1"/>
  <c r="J9" i="1"/>
  <c r="J10" i="1"/>
  <c r="J11" i="1"/>
  <c r="J12" i="1"/>
  <c r="J13" i="1"/>
  <c r="J14" i="1"/>
  <c r="J15" i="1"/>
  <c r="J4" i="1"/>
  <c r="I5" i="1"/>
  <c r="I6" i="1"/>
  <c r="I7" i="1"/>
  <c r="I8" i="1"/>
  <c r="I9" i="1"/>
  <c r="I10" i="1"/>
  <c r="I11" i="1"/>
  <c r="I12" i="1"/>
  <c r="I13" i="1"/>
  <c r="I14" i="1"/>
  <c r="I15" i="1"/>
  <c r="I4" i="1"/>
  <c r="F22" i="1"/>
  <c r="E22" i="1"/>
  <c r="F20" i="1"/>
  <c r="E20" i="1"/>
  <c r="G21" i="1"/>
  <c r="G19" i="1"/>
  <c r="G18" i="1"/>
  <c r="G17" i="1"/>
  <c r="F21" i="1"/>
  <c r="F19" i="1"/>
  <c r="F18" i="1"/>
  <c r="F17" i="1"/>
  <c r="E21" i="1"/>
  <c r="E19" i="1"/>
  <c r="E18" i="1"/>
  <c r="E17" i="1"/>
  <c r="G20" i="1" l="1"/>
  <c r="G22" i="1"/>
</calcChain>
</file>

<file path=xl/sharedStrings.xml><?xml version="1.0" encoding="utf-8"?>
<sst xmlns="http://schemas.openxmlformats.org/spreadsheetml/2006/main" count="69" uniqueCount="50">
  <si>
    <t>100x4x3</t>
  </si>
  <si>
    <t>200x3x2</t>
  </si>
  <si>
    <t>300x2x2</t>
  </si>
  <si>
    <t>400x3</t>
  </si>
  <si>
    <t>J/Trace</t>
  </si>
  <si>
    <t>Name</t>
  </si>
  <si>
    <t>Total CPU</t>
  </si>
  <si>
    <t>Host CPU</t>
  </si>
  <si>
    <t>Min</t>
  </si>
  <si>
    <t>Average</t>
  </si>
  <si>
    <t>StdDev</t>
  </si>
  <si>
    <t>StdDev/Avg</t>
  </si>
  <si>
    <t>Max</t>
  </si>
  <si>
    <t>Max-Min/Max</t>
  </si>
  <si>
    <t>IO Ops</t>
  </si>
  <si>
    <t>Requests</t>
  </si>
  <si>
    <t>CPU/Op</t>
  </si>
  <si>
    <t>CPU/Req</t>
  </si>
  <si>
    <t>Size</t>
  </si>
  <si>
    <t>Msec Elapsed</t>
  </si>
  <si>
    <t>Msec/Mb</t>
  </si>
  <si>
    <t>Host CPU/10</t>
  </si>
  <si>
    <t>Correlation HostCPU/Total Trace CPU</t>
  </si>
  <si>
    <t>Msec per MB</t>
  </si>
  <si>
    <t>// Was 5.5</t>
  </si>
  <si>
    <t>data-100mb-x12-pause</t>
  </si>
  <si>
    <t>data-200mb-x6-pause</t>
  </si>
  <si>
    <t>data-300mb-x4-pause</t>
  </si>
  <si>
    <t>data-400mb-x3-pause</t>
  </si>
  <si>
    <t>Duration</t>
  </si>
  <si>
    <t>Trace CPU</t>
  </si>
  <si>
    <t>CPU%</t>
  </si>
  <si>
    <t>TraceJ</t>
  </si>
  <si>
    <t>Host J</t>
  </si>
  <si>
    <t>Fiohog Calls</t>
  </si>
  <si>
    <t>J/Call</t>
  </si>
  <si>
    <t>CPU/Call</t>
  </si>
  <si>
    <t>Avg CPU/Call</t>
  </si>
  <si>
    <t>Cpu Delta</t>
  </si>
  <si>
    <t>CpuDelta/DataDelta</t>
  </si>
  <si>
    <t>J/MB</t>
  </si>
  <si>
    <t>J/1200MB</t>
  </si>
  <si>
    <t>CPU-EstDataJ</t>
  </si>
  <si>
    <t>This spreadsheet contains the output of a couple of tests I ran trying to get the "std volume" tests to validate correctly.</t>
  </si>
  <si>
    <t>These tests tried to write a fixed amount of data (1200MB) in different patterns to see if they would all consume the same amount of CPU (and be allocated similar energy)</t>
  </si>
  <si>
    <t>This turned out to be poorly conceived.  Firstly changing the number of RPCs to the Fiohog service changes the amount of CPU work considerably (particularly for smaller</t>
  </si>
  <si>
    <t>amounts of IO where the RPC work is a major part of the CPU usage) and secondly, changing the number of IO requests (e.g. 10 x 2MB vs 2 x 10MB) is a totally different</t>
  </si>
  <si>
    <t>workload so is unlikely to take the same amount of CPU.</t>
  </si>
  <si>
    <t>Therefore these tests were abandoned.</t>
  </si>
  <si>
    <t>(19th August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</si>
</sst>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'Std Vol 1200MB'!$F$3</c:f>
              <c:strCache>
                <c:ptCount val="1"/>
                <c:pt idx="0">
                  <c:v>Total 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'Std Vol 1200MB'!$B$4:$B$15</c:f>
              <c:strCache>
                <c:ptCount val="12"/>
                <c:pt idx="0">
                  <c:v>100x4x3</c:v>
                </c:pt>
                <c:pt idx="1">
                  <c:v>100x4x3</c:v>
                </c:pt>
                <c:pt idx="2">
                  <c:v>100x4x3</c:v>
                </c:pt>
                <c:pt idx="3">
                  <c:v>200x3x2</c:v>
                </c:pt>
                <c:pt idx="4">
                  <c:v>200x3x2</c:v>
                </c:pt>
                <c:pt idx="5">
                  <c:v>200x3x2</c:v>
                </c:pt>
                <c:pt idx="6">
                  <c:v>300x2x2</c:v>
                </c:pt>
                <c:pt idx="7">
                  <c:v>300x2x2</c:v>
                </c:pt>
                <c:pt idx="8">
                  <c:v>300x2x2</c:v>
                </c:pt>
                <c:pt idx="9">
                  <c:v>400x3</c:v>
                </c:pt>
                <c:pt idx="10">
                  <c:v>400x3</c:v>
                </c:pt>
                <c:pt idx="11">
                  <c:v>400x3</c:v>
                </c:pt>
              </c:strCache>
            </c:strRef>
          </c:cat>
          <c:val>
            <c:numRef>
              <c:f>'Std Vol 1200MB'!$F$4:$F$15</c:f>
              <c:numCache>
                <c:formatCode>General</c:formatCode>
                <c:ptCount val="12"/>
                <c:pt idx="0">
                  <c:v>1925</c:v>
                </c:pt>
                <c:pt idx="1">
                  <c:v>2102</c:v>
                </c:pt>
                <c:pt idx="2">
                  <c:v>2297</c:v>
                </c:pt>
                <c:pt idx="3">
                  <c:v>2573</c:v>
                </c:pt>
                <c:pt idx="4">
                  <c:v>2577</c:v>
                </c:pt>
                <c:pt idx="5">
                  <c:v>2467</c:v>
                </c:pt>
                <c:pt idx="6">
                  <c:v>2233</c:v>
                </c:pt>
                <c:pt idx="7">
                  <c:v>1773</c:v>
                </c:pt>
                <c:pt idx="8">
                  <c:v>1657</c:v>
                </c:pt>
                <c:pt idx="9">
                  <c:v>1333</c:v>
                </c:pt>
                <c:pt idx="10">
                  <c:v>1251</c:v>
                </c:pt>
                <c:pt idx="11">
                  <c:v>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7D-8949-A698-30CC463F0885}"/>
            </c:ext>
          </c:extLst>
        </c:ser>
        <c:ser>
          <c:idx val="2"/>
          <c:order val="2"/>
          <c:tx>
            <c:strRef>
              <c:f>'Std Vol 1200MB'!$G$3</c:f>
              <c:strCache>
                <c:ptCount val="1"/>
                <c:pt idx="0">
                  <c:v>Host CPU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'Std Vol 1200MB'!$B$4:$B$15</c:f>
              <c:strCache>
                <c:ptCount val="12"/>
                <c:pt idx="0">
                  <c:v>100x4x3</c:v>
                </c:pt>
                <c:pt idx="1">
                  <c:v>100x4x3</c:v>
                </c:pt>
                <c:pt idx="2">
                  <c:v>100x4x3</c:v>
                </c:pt>
                <c:pt idx="3">
                  <c:v>200x3x2</c:v>
                </c:pt>
                <c:pt idx="4">
                  <c:v>200x3x2</c:v>
                </c:pt>
                <c:pt idx="5">
                  <c:v>200x3x2</c:v>
                </c:pt>
                <c:pt idx="6">
                  <c:v>300x2x2</c:v>
                </c:pt>
                <c:pt idx="7">
                  <c:v>300x2x2</c:v>
                </c:pt>
                <c:pt idx="8">
                  <c:v>300x2x2</c:v>
                </c:pt>
                <c:pt idx="9">
                  <c:v>400x3</c:v>
                </c:pt>
                <c:pt idx="10">
                  <c:v>400x3</c:v>
                </c:pt>
                <c:pt idx="11">
                  <c:v>400x3</c:v>
                </c:pt>
              </c:strCache>
            </c:strRef>
          </c:cat>
          <c:val>
            <c:numRef>
              <c:f>'Std Vol 1200MB'!$H$4:$H$15</c:f>
              <c:numCache>
                <c:formatCode>General</c:formatCode>
                <c:ptCount val="12"/>
                <c:pt idx="0">
                  <c:v>1189.5999999999999</c:v>
                </c:pt>
                <c:pt idx="1">
                  <c:v>1172</c:v>
                </c:pt>
                <c:pt idx="2">
                  <c:v>1007.4</c:v>
                </c:pt>
                <c:pt idx="3">
                  <c:v>981.7</c:v>
                </c:pt>
                <c:pt idx="4">
                  <c:v>887.7</c:v>
                </c:pt>
                <c:pt idx="5">
                  <c:v>773.2</c:v>
                </c:pt>
                <c:pt idx="6">
                  <c:v>816.6</c:v>
                </c:pt>
                <c:pt idx="7">
                  <c:v>756.3</c:v>
                </c:pt>
                <c:pt idx="8">
                  <c:v>720.3</c:v>
                </c:pt>
                <c:pt idx="9">
                  <c:v>856.3</c:v>
                </c:pt>
                <c:pt idx="10">
                  <c:v>1034.2</c:v>
                </c:pt>
                <c:pt idx="11">
                  <c:v>1304.5999999999999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7D-8949-A698-30CC463F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433247"/>
        <c:axId val="608927087"/>
      </c:lineChart>
      <c:lineChart>
        <c:grouping val="standard"/>
        <c:varyColors val="0"/>
        <c:ser>
          <c:idx val="0"/>
          <c:order val="0"/>
          <c:tx>
            <c:strRef>
              <c:f>'Std Vol 1200MB'!$E$3</c:f>
              <c:strCache>
                <c:ptCount val="1"/>
                <c:pt idx="0">
                  <c:v>J/Trace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'Std Vol 1200MB'!$B$4:$B$15</c:f>
              <c:strCache>
                <c:ptCount val="12"/>
                <c:pt idx="0">
                  <c:v>100x4x3</c:v>
                </c:pt>
                <c:pt idx="1">
                  <c:v>100x4x3</c:v>
                </c:pt>
                <c:pt idx="2">
                  <c:v>100x4x3</c:v>
                </c:pt>
                <c:pt idx="3">
                  <c:v>200x3x2</c:v>
                </c:pt>
                <c:pt idx="4">
                  <c:v>200x3x2</c:v>
                </c:pt>
                <c:pt idx="5">
                  <c:v>200x3x2</c:v>
                </c:pt>
                <c:pt idx="6">
                  <c:v>300x2x2</c:v>
                </c:pt>
                <c:pt idx="7">
                  <c:v>300x2x2</c:v>
                </c:pt>
                <c:pt idx="8">
                  <c:v>300x2x2</c:v>
                </c:pt>
                <c:pt idx="9">
                  <c:v>400x3</c:v>
                </c:pt>
                <c:pt idx="10">
                  <c:v>400x3</c:v>
                </c:pt>
                <c:pt idx="11">
                  <c:v>400x3</c:v>
                </c:pt>
              </c:strCache>
            </c:strRef>
          </c:cat>
          <c:val>
            <c:numRef>
              <c:f>'Std Vol 1200MB'!$E$4:$E$15</c:f>
              <c:numCache>
                <c:formatCode>General</c:formatCode>
                <c:ptCount val="12"/>
                <c:pt idx="0">
                  <c:v>182</c:v>
                </c:pt>
                <c:pt idx="1">
                  <c:v>198</c:v>
                </c:pt>
                <c:pt idx="2">
                  <c:v>239</c:v>
                </c:pt>
                <c:pt idx="3">
                  <c:v>266</c:v>
                </c:pt>
                <c:pt idx="4">
                  <c:v>286</c:v>
                </c:pt>
                <c:pt idx="5">
                  <c:v>291</c:v>
                </c:pt>
                <c:pt idx="6">
                  <c:v>259</c:v>
                </c:pt>
                <c:pt idx="7">
                  <c:v>215</c:v>
                </c:pt>
                <c:pt idx="8">
                  <c:v>207</c:v>
                </c:pt>
                <c:pt idx="9">
                  <c:v>148</c:v>
                </c:pt>
                <c:pt idx="10">
                  <c:v>125</c:v>
                </c:pt>
                <c:pt idx="11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D-8949-A698-30CC463F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80159"/>
        <c:axId val="612877679"/>
      </c:lineChart>
      <c:catAx>
        <c:axId val="57643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27087"/>
        <c:crosses val="autoZero"/>
        <c:auto val="1"/>
        <c:lblAlgn val="ctr"/>
        <c:lblOffset val="100"/>
        <c:noMultiLvlLbl val="0"/>
      </c:catAx>
      <c:valAx>
        <c:axId val="60892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33247"/>
        <c:crosses val="autoZero"/>
        <c:crossBetween val="between"/>
      </c:valAx>
      <c:valAx>
        <c:axId val="6128776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880159"/>
        <c:crosses val="max"/>
        <c:crossBetween val="between"/>
      </c:valAx>
      <c:catAx>
        <c:axId val="612880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28776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'1200MB Pause'!$E$2</c:f>
              <c:strCache>
                <c:ptCount val="1"/>
                <c:pt idx="0">
                  <c:v>Host CPU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'1200MB Pause'!$B$3:$B$14</c:f>
              <c:strCache>
                <c:ptCount val="12"/>
                <c:pt idx="0">
                  <c:v>data-100mb-x12-pause</c:v>
                </c:pt>
                <c:pt idx="1">
                  <c:v>data-100mb-x12-pause</c:v>
                </c:pt>
                <c:pt idx="2">
                  <c:v>data-100mb-x12-pause</c:v>
                </c:pt>
                <c:pt idx="3">
                  <c:v>data-200mb-x6-pause</c:v>
                </c:pt>
                <c:pt idx="4">
                  <c:v>data-200mb-x6-pause</c:v>
                </c:pt>
                <c:pt idx="5">
                  <c:v>data-200mb-x6-pause</c:v>
                </c:pt>
                <c:pt idx="6">
                  <c:v>data-300mb-x4-pause</c:v>
                </c:pt>
                <c:pt idx="7">
                  <c:v>data-300mb-x4-pause</c:v>
                </c:pt>
                <c:pt idx="8">
                  <c:v>data-300mb-x4-pause</c:v>
                </c:pt>
                <c:pt idx="9">
                  <c:v>data-400mb-x3-pause</c:v>
                </c:pt>
                <c:pt idx="10">
                  <c:v>data-400mb-x3-pause</c:v>
                </c:pt>
                <c:pt idx="11">
                  <c:v>data-400mb-x3-pause</c:v>
                </c:pt>
              </c:strCache>
            </c:strRef>
          </c:cat>
          <c:val>
            <c:numRef>
              <c:f>'1200MB Pause'!$E$3:$E$14</c:f>
              <c:numCache>
                <c:formatCode>General</c:formatCode>
                <c:ptCount val="12"/>
                <c:pt idx="0">
                  <c:v>6633</c:v>
                </c:pt>
                <c:pt idx="1">
                  <c:v>6650</c:v>
                </c:pt>
                <c:pt idx="2">
                  <c:v>6592</c:v>
                </c:pt>
                <c:pt idx="3">
                  <c:v>7767</c:v>
                </c:pt>
                <c:pt idx="4">
                  <c:v>6644</c:v>
                </c:pt>
                <c:pt idx="5">
                  <c:v>7756</c:v>
                </c:pt>
                <c:pt idx="6">
                  <c:v>9719</c:v>
                </c:pt>
                <c:pt idx="7">
                  <c:v>11369</c:v>
                </c:pt>
                <c:pt idx="8">
                  <c:v>11271</c:v>
                </c:pt>
                <c:pt idx="9">
                  <c:v>16773</c:v>
                </c:pt>
                <c:pt idx="10">
                  <c:v>10734</c:v>
                </c:pt>
                <c:pt idx="11">
                  <c:v>11932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A-1144-86D1-4FD15A680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459775"/>
        <c:axId val="618908767"/>
      </c:lineChart>
      <c:lineChart>
        <c:grouping val="standard"/>
        <c:varyColors val="0"/>
        <c:ser>
          <c:idx val="1"/>
          <c:order val="0"/>
          <c:tx>
            <c:strRef>
              <c:f>'1200MB Pause'!$D$2</c:f>
              <c:strCache>
                <c:ptCount val="1"/>
                <c:pt idx="0">
                  <c:v>Trace 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'1200MB Pause'!$B$3:$B$14</c:f>
              <c:strCache>
                <c:ptCount val="12"/>
                <c:pt idx="0">
                  <c:v>data-100mb-x12-pause</c:v>
                </c:pt>
                <c:pt idx="1">
                  <c:v>data-100mb-x12-pause</c:v>
                </c:pt>
                <c:pt idx="2">
                  <c:v>data-100mb-x12-pause</c:v>
                </c:pt>
                <c:pt idx="3">
                  <c:v>data-200mb-x6-pause</c:v>
                </c:pt>
                <c:pt idx="4">
                  <c:v>data-200mb-x6-pause</c:v>
                </c:pt>
                <c:pt idx="5">
                  <c:v>data-200mb-x6-pause</c:v>
                </c:pt>
                <c:pt idx="6">
                  <c:v>data-300mb-x4-pause</c:v>
                </c:pt>
                <c:pt idx="7">
                  <c:v>data-300mb-x4-pause</c:v>
                </c:pt>
                <c:pt idx="8">
                  <c:v>data-300mb-x4-pause</c:v>
                </c:pt>
                <c:pt idx="9">
                  <c:v>data-400mb-x3-pause</c:v>
                </c:pt>
                <c:pt idx="10">
                  <c:v>data-400mb-x3-pause</c:v>
                </c:pt>
                <c:pt idx="11">
                  <c:v>data-400mb-x3-pause</c:v>
                </c:pt>
              </c:strCache>
            </c:strRef>
          </c:cat>
          <c:val>
            <c:numRef>
              <c:f>'1200MB Pause'!$D$3:$D$14</c:f>
              <c:numCache>
                <c:formatCode>General</c:formatCode>
                <c:ptCount val="12"/>
                <c:pt idx="0">
                  <c:v>3107</c:v>
                </c:pt>
                <c:pt idx="1">
                  <c:v>2969</c:v>
                </c:pt>
                <c:pt idx="2">
                  <c:v>3002</c:v>
                </c:pt>
                <c:pt idx="3">
                  <c:v>3083</c:v>
                </c:pt>
                <c:pt idx="4">
                  <c:v>2472</c:v>
                </c:pt>
                <c:pt idx="5">
                  <c:v>3216</c:v>
                </c:pt>
                <c:pt idx="6">
                  <c:v>2236</c:v>
                </c:pt>
                <c:pt idx="7">
                  <c:v>2156</c:v>
                </c:pt>
                <c:pt idx="8">
                  <c:v>2155</c:v>
                </c:pt>
                <c:pt idx="9">
                  <c:v>2167</c:v>
                </c:pt>
                <c:pt idx="10">
                  <c:v>1940</c:v>
                </c:pt>
                <c:pt idx="11">
                  <c:v>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A-1144-86D1-4FD15A680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240111"/>
        <c:axId val="1106016495"/>
      </c:lineChart>
      <c:catAx>
        <c:axId val="6194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08767"/>
        <c:crosses val="autoZero"/>
        <c:auto val="1"/>
        <c:lblAlgn val="ctr"/>
        <c:lblOffset val="100"/>
        <c:noMultiLvlLbl val="0"/>
      </c:catAx>
      <c:valAx>
        <c:axId val="6189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459775"/>
        <c:crosses val="autoZero"/>
        <c:crossBetween val="between"/>
      </c:valAx>
      <c:valAx>
        <c:axId val="11060164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40111"/>
        <c:crosses val="max"/>
        <c:crossBetween val="between"/>
      </c:valAx>
      <c:catAx>
        <c:axId val="6192401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164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Fiohog Request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'Fiohog AWS Tests'!$C$3</c:f>
              <c:strCache>
                <c:ptCount val="1"/>
                <c:pt idx="0">
                  <c:v>Msec Elapsed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'Fiohog AWS Tests'!$B$4:$B$41</c:f>
              <c:numCache>
                <c:formatCode>General</c:formatCode>
                <c:ptCount val="3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600</c:v>
                </c:pt>
                <c:pt idx="24">
                  <c:v>600</c:v>
                </c:pt>
                <c:pt idx="25">
                  <c:v>600</c:v>
                </c:pt>
                <c:pt idx="26">
                  <c:v>700</c:v>
                </c:pt>
                <c:pt idx="27">
                  <c:v>700</c:v>
                </c:pt>
                <c:pt idx="28">
                  <c:v>700</c:v>
                </c:pt>
                <c:pt idx="29">
                  <c:v>800</c:v>
                </c:pt>
                <c:pt idx="30">
                  <c:v>800</c:v>
                </c:pt>
                <c:pt idx="31">
                  <c:v>800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</c:numCache>
            </c:numRef>
          </c:cat>
          <c:val>
            <c:numRef>
              <c:f>'Fiohog AWS Tests'!$C$4:$C$41</c:f>
              <c:numCache>
                <c:formatCode>General</c:formatCode>
                <c:ptCount val="38"/>
                <c:pt idx="0">
                  <c:v>402</c:v>
                </c:pt>
                <c:pt idx="1">
                  <c:v>407</c:v>
                </c:pt>
                <c:pt idx="2">
                  <c:v>405</c:v>
                </c:pt>
                <c:pt idx="3">
                  <c:v>401</c:v>
                </c:pt>
                <c:pt idx="4">
                  <c:v>397</c:v>
                </c:pt>
                <c:pt idx="5">
                  <c:v>1008</c:v>
                </c:pt>
                <c:pt idx="6">
                  <c:v>997</c:v>
                </c:pt>
                <c:pt idx="7">
                  <c:v>1002</c:v>
                </c:pt>
                <c:pt idx="8">
                  <c:v>993</c:v>
                </c:pt>
                <c:pt idx="9">
                  <c:v>1003</c:v>
                </c:pt>
                <c:pt idx="10">
                  <c:v>1995</c:v>
                </c:pt>
                <c:pt idx="11">
                  <c:v>2020</c:v>
                </c:pt>
                <c:pt idx="12">
                  <c:v>2007</c:v>
                </c:pt>
                <c:pt idx="13">
                  <c:v>2009</c:v>
                </c:pt>
                <c:pt idx="14">
                  <c:v>2008</c:v>
                </c:pt>
                <c:pt idx="15">
                  <c:v>3019</c:v>
                </c:pt>
                <c:pt idx="16">
                  <c:v>3029</c:v>
                </c:pt>
                <c:pt idx="17">
                  <c:v>3018</c:v>
                </c:pt>
                <c:pt idx="18">
                  <c:v>3014</c:v>
                </c:pt>
                <c:pt idx="19">
                  <c:v>3019</c:v>
                </c:pt>
                <c:pt idx="20">
                  <c:v>4036</c:v>
                </c:pt>
                <c:pt idx="21">
                  <c:v>4042</c:v>
                </c:pt>
                <c:pt idx="22">
                  <c:v>4026</c:v>
                </c:pt>
                <c:pt idx="23">
                  <c:v>5045</c:v>
                </c:pt>
                <c:pt idx="24">
                  <c:v>5056</c:v>
                </c:pt>
                <c:pt idx="25">
                  <c:v>5049</c:v>
                </c:pt>
                <c:pt idx="26">
                  <c:v>6070</c:v>
                </c:pt>
                <c:pt idx="27">
                  <c:v>6113</c:v>
                </c:pt>
                <c:pt idx="28">
                  <c:v>6064</c:v>
                </c:pt>
                <c:pt idx="29">
                  <c:v>7086</c:v>
                </c:pt>
                <c:pt idx="30">
                  <c:v>7083</c:v>
                </c:pt>
                <c:pt idx="31">
                  <c:v>7082</c:v>
                </c:pt>
                <c:pt idx="32">
                  <c:v>8108</c:v>
                </c:pt>
                <c:pt idx="33">
                  <c:v>8099</c:v>
                </c:pt>
                <c:pt idx="34">
                  <c:v>8099</c:v>
                </c:pt>
                <c:pt idx="35">
                  <c:v>9117</c:v>
                </c:pt>
                <c:pt idx="36">
                  <c:v>9116</c:v>
                </c:pt>
                <c:pt idx="37">
                  <c:v>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B5-204E-8B8D-C2DA7E0D9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694191"/>
        <c:axId val="610386959"/>
      </c:lineChart>
      <c:lineChart>
        <c:grouping val="standard"/>
        <c:varyColors val="0"/>
        <c:ser>
          <c:idx val="2"/>
          <c:order val="1"/>
          <c:tx>
            <c:strRef>
              <c:f>'Fiohog AWS Tests'!$D$3</c:f>
              <c:strCache>
                <c:ptCount val="1"/>
                <c:pt idx="0">
                  <c:v>Msec/Mb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'Fiohog AWS Tests'!$B$4:$B$41</c:f>
              <c:numCache>
                <c:formatCode>General</c:formatCode>
                <c:ptCount val="3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600</c:v>
                </c:pt>
                <c:pt idx="24">
                  <c:v>600</c:v>
                </c:pt>
                <c:pt idx="25">
                  <c:v>600</c:v>
                </c:pt>
                <c:pt idx="26">
                  <c:v>700</c:v>
                </c:pt>
                <c:pt idx="27">
                  <c:v>700</c:v>
                </c:pt>
                <c:pt idx="28">
                  <c:v>700</c:v>
                </c:pt>
                <c:pt idx="29">
                  <c:v>800</c:v>
                </c:pt>
                <c:pt idx="30">
                  <c:v>800</c:v>
                </c:pt>
                <c:pt idx="31">
                  <c:v>800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</c:numCache>
            </c:numRef>
          </c:cat>
          <c:val>
            <c:numRef>
              <c:f>'Fiohog AWS Tests'!$D$4:$D$41</c:f>
              <c:numCache>
                <c:formatCode>0.0</c:formatCode>
                <c:ptCount val="38"/>
                <c:pt idx="0">
                  <c:v>4.0199999999999996</c:v>
                </c:pt>
                <c:pt idx="1">
                  <c:v>4.07</c:v>
                </c:pt>
                <c:pt idx="2">
                  <c:v>4.05</c:v>
                </c:pt>
                <c:pt idx="3">
                  <c:v>4.01</c:v>
                </c:pt>
                <c:pt idx="4">
                  <c:v>3.97</c:v>
                </c:pt>
                <c:pt idx="5">
                  <c:v>5.04</c:v>
                </c:pt>
                <c:pt idx="6">
                  <c:v>4.9850000000000003</c:v>
                </c:pt>
                <c:pt idx="7">
                  <c:v>5.01</c:v>
                </c:pt>
                <c:pt idx="8">
                  <c:v>4.9649999999999999</c:v>
                </c:pt>
                <c:pt idx="9">
                  <c:v>5.0149999999999997</c:v>
                </c:pt>
                <c:pt idx="10">
                  <c:v>6.65</c:v>
                </c:pt>
                <c:pt idx="11">
                  <c:v>6.7333333333333334</c:v>
                </c:pt>
                <c:pt idx="12">
                  <c:v>6.69</c:v>
                </c:pt>
                <c:pt idx="13">
                  <c:v>6.6966666666666663</c:v>
                </c:pt>
                <c:pt idx="14">
                  <c:v>6.6933333333333334</c:v>
                </c:pt>
                <c:pt idx="15">
                  <c:v>7.5475000000000003</c:v>
                </c:pt>
                <c:pt idx="16">
                  <c:v>7.5724999999999998</c:v>
                </c:pt>
                <c:pt idx="17">
                  <c:v>7.5449999999999999</c:v>
                </c:pt>
                <c:pt idx="18">
                  <c:v>7.5350000000000001</c:v>
                </c:pt>
                <c:pt idx="19">
                  <c:v>7.5475000000000003</c:v>
                </c:pt>
                <c:pt idx="20">
                  <c:v>8.0719999999999992</c:v>
                </c:pt>
                <c:pt idx="21">
                  <c:v>8.0839999999999996</c:v>
                </c:pt>
                <c:pt idx="22">
                  <c:v>8.0519999999999996</c:v>
                </c:pt>
                <c:pt idx="23">
                  <c:v>8.4083333333333332</c:v>
                </c:pt>
                <c:pt idx="24">
                  <c:v>8.4266666666666659</c:v>
                </c:pt>
                <c:pt idx="25">
                  <c:v>8.4149999999999991</c:v>
                </c:pt>
                <c:pt idx="26">
                  <c:v>8.6714285714285708</c:v>
                </c:pt>
                <c:pt idx="27">
                  <c:v>8.7328571428571422</c:v>
                </c:pt>
                <c:pt idx="28">
                  <c:v>8.6628571428571437</c:v>
                </c:pt>
                <c:pt idx="29">
                  <c:v>8.8574999999999999</c:v>
                </c:pt>
                <c:pt idx="30">
                  <c:v>8.8537499999999998</c:v>
                </c:pt>
                <c:pt idx="31">
                  <c:v>8.8524999999999991</c:v>
                </c:pt>
                <c:pt idx="32">
                  <c:v>9.0088888888888885</c:v>
                </c:pt>
                <c:pt idx="33">
                  <c:v>8.9988888888888887</c:v>
                </c:pt>
                <c:pt idx="34">
                  <c:v>8.9988888888888887</c:v>
                </c:pt>
                <c:pt idx="35">
                  <c:v>9.1170000000000009</c:v>
                </c:pt>
                <c:pt idx="36">
                  <c:v>9.1159999999999997</c:v>
                </c:pt>
                <c:pt idx="37">
                  <c:v>9.1069999999999993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B5-204E-8B8D-C2DA7E0D9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438735"/>
        <c:axId val="611995215"/>
      </c:lineChart>
      <c:catAx>
        <c:axId val="111069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86959"/>
        <c:crosses val="autoZero"/>
        <c:auto val="1"/>
        <c:lblAlgn val="ctr"/>
        <c:lblOffset val="100"/>
        <c:noMultiLvlLbl val="0"/>
      </c:catAx>
      <c:valAx>
        <c:axId val="6103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94191"/>
        <c:crosses val="autoZero"/>
        <c:crossBetween val="between"/>
      </c:valAx>
      <c:valAx>
        <c:axId val="611995215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38735"/>
        <c:crosses val="max"/>
        <c:crossBetween val="between"/>
      </c:valAx>
      <c:catAx>
        <c:axId val="1056438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19952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Fiohog</a:t>
            </a:r>
            <a:r>
              <a:rPr lang="en-US" baseline="0"/>
              <a:t> Tests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'Fiohog Local Tests'!$C$3</c:f>
              <c:strCache>
                <c:ptCount val="1"/>
                <c:pt idx="0">
                  <c:v>Msec Elapsed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'Fiohog Local Tests'!$B$4:$B$32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600</c:v>
                </c:pt>
                <c:pt idx="15">
                  <c:v>600</c:v>
                </c:pt>
                <c:pt idx="16">
                  <c:v>600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800</c:v>
                </c:pt>
                <c:pt idx="21">
                  <c:v>800</c:v>
                </c:pt>
                <c:pt idx="22">
                  <c:v>800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</c:numCache>
            </c:numRef>
          </c:cat>
          <c:val>
            <c:numRef>
              <c:f>'Fiohog Local Tests'!$C$4:$C$32</c:f>
              <c:numCache>
                <c:formatCode>General</c:formatCode>
                <c:ptCount val="29"/>
                <c:pt idx="0">
                  <c:v>412</c:v>
                </c:pt>
                <c:pt idx="1">
                  <c:v>505</c:v>
                </c:pt>
                <c:pt idx="2">
                  <c:v>554</c:v>
                </c:pt>
                <c:pt idx="3">
                  <c:v>829</c:v>
                </c:pt>
                <c:pt idx="4">
                  <c:v>873</c:v>
                </c:pt>
                <c:pt idx="5">
                  <c:v>864</c:v>
                </c:pt>
                <c:pt idx="6">
                  <c:v>1190</c:v>
                </c:pt>
                <c:pt idx="7">
                  <c:v>1177</c:v>
                </c:pt>
                <c:pt idx="8">
                  <c:v>1531</c:v>
                </c:pt>
                <c:pt idx="9">
                  <c:v>1556</c:v>
                </c:pt>
                <c:pt idx="10">
                  <c:v>1473</c:v>
                </c:pt>
                <c:pt idx="11">
                  <c:v>1721</c:v>
                </c:pt>
                <c:pt idx="12">
                  <c:v>1939</c:v>
                </c:pt>
                <c:pt idx="13">
                  <c:v>1781</c:v>
                </c:pt>
                <c:pt idx="14">
                  <c:v>2204</c:v>
                </c:pt>
                <c:pt idx="15">
                  <c:v>2049</c:v>
                </c:pt>
                <c:pt idx="16">
                  <c:v>2094</c:v>
                </c:pt>
                <c:pt idx="17">
                  <c:v>2329</c:v>
                </c:pt>
                <c:pt idx="18">
                  <c:v>2375</c:v>
                </c:pt>
                <c:pt idx="19">
                  <c:v>2389</c:v>
                </c:pt>
                <c:pt idx="20">
                  <c:v>2556</c:v>
                </c:pt>
                <c:pt idx="21">
                  <c:v>2640</c:v>
                </c:pt>
                <c:pt idx="22">
                  <c:v>2863</c:v>
                </c:pt>
                <c:pt idx="23">
                  <c:v>2857</c:v>
                </c:pt>
                <c:pt idx="24">
                  <c:v>2888</c:v>
                </c:pt>
                <c:pt idx="25">
                  <c:v>2771</c:v>
                </c:pt>
                <c:pt idx="26">
                  <c:v>3238</c:v>
                </c:pt>
                <c:pt idx="27">
                  <c:v>3184</c:v>
                </c:pt>
                <c:pt idx="28">
                  <c:v>3270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A-2347-841D-4961F80B7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5423487"/>
        <c:axId val="616764383"/>
      </c:lineChart>
      <c:lineChart>
        <c:grouping val="standard"/>
        <c:varyColors val="0"/>
        <c:ser>
          <c:idx val="2"/>
          <c:order val="1"/>
          <c:tx>
            <c:strRef>
              <c:f>'Fiohog Local Tests'!$D$3</c:f>
              <c:strCache>
                <c:ptCount val="1"/>
                <c:pt idx="0">
                  <c:v>Msec per 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'Fiohog Local Tests'!$B$4:$B$32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600</c:v>
                </c:pt>
                <c:pt idx="15">
                  <c:v>600</c:v>
                </c:pt>
                <c:pt idx="16">
                  <c:v>600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800</c:v>
                </c:pt>
                <c:pt idx="21">
                  <c:v>800</c:v>
                </c:pt>
                <c:pt idx="22">
                  <c:v>800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</c:numCache>
            </c:numRef>
          </c:cat>
          <c:val>
            <c:numRef>
              <c:f>'Fiohog Local Tests'!$D$4:$D$32</c:f>
              <c:numCache>
                <c:formatCode>0.0</c:formatCode>
                <c:ptCount val="29"/>
                <c:pt idx="0">
                  <c:v>4.12</c:v>
                </c:pt>
                <c:pt idx="1">
                  <c:v>5.05</c:v>
                </c:pt>
                <c:pt idx="2">
                  <c:v>5.0999999999999996</c:v>
                </c:pt>
                <c:pt idx="3">
                  <c:v>4.1449999999999996</c:v>
                </c:pt>
                <c:pt idx="4">
                  <c:v>4.3650000000000002</c:v>
                </c:pt>
                <c:pt idx="5">
                  <c:v>4.32</c:v>
                </c:pt>
                <c:pt idx="6">
                  <c:v>3.9666666666666668</c:v>
                </c:pt>
                <c:pt idx="7">
                  <c:v>3.9233333333333333</c:v>
                </c:pt>
                <c:pt idx="8">
                  <c:v>3.8275000000000001</c:v>
                </c:pt>
                <c:pt idx="9">
                  <c:v>3.89</c:v>
                </c:pt>
                <c:pt idx="10">
                  <c:v>3.6825000000000001</c:v>
                </c:pt>
                <c:pt idx="11">
                  <c:v>3.4420000000000002</c:v>
                </c:pt>
                <c:pt idx="12">
                  <c:v>3.8780000000000001</c:v>
                </c:pt>
                <c:pt idx="13">
                  <c:v>3.5619999999999998</c:v>
                </c:pt>
                <c:pt idx="14">
                  <c:v>3.6733333333333333</c:v>
                </c:pt>
                <c:pt idx="15">
                  <c:v>3.415</c:v>
                </c:pt>
                <c:pt idx="16">
                  <c:v>3.49</c:v>
                </c:pt>
                <c:pt idx="17">
                  <c:v>3.327142857142857</c:v>
                </c:pt>
                <c:pt idx="18">
                  <c:v>3.3928571428571428</c:v>
                </c:pt>
                <c:pt idx="19">
                  <c:v>3.4128571428571428</c:v>
                </c:pt>
                <c:pt idx="20">
                  <c:v>3.1949999999999998</c:v>
                </c:pt>
                <c:pt idx="21">
                  <c:v>3.3</c:v>
                </c:pt>
                <c:pt idx="22">
                  <c:v>3.5787499999999999</c:v>
                </c:pt>
                <c:pt idx="23">
                  <c:v>3.1744444444444446</c:v>
                </c:pt>
                <c:pt idx="24">
                  <c:v>3.2088888888888887</c:v>
                </c:pt>
                <c:pt idx="25">
                  <c:v>3.0788888888888888</c:v>
                </c:pt>
                <c:pt idx="26">
                  <c:v>3.238</c:v>
                </c:pt>
                <c:pt idx="27">
                  <c:v>3.1840000000000002</c:v>
                </c:pt>
                <c:pt idx="28">
                  <c:v>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A-2347-841D-4961F80B7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392495"/>
        <c:axId val="1039772575"/>
      </c:lineChart>
      <c:catAx>
        <c:axId val="10354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64383"/>
        <c:crosses val="autoZero"/>
        <c:auto val="1"/>
        <c:lblAlgn val="ctr"/>
        <c:lblOffset val="100"/>
        <c:noMultiLvlLbl val="0"/>
      </c:catAx>
      <c:valAx>
        <c:axId val="61676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423487"/>
        <c:crosses val="autoZero"/>
        <c:crossBetween val="between"/>
      </c:valAx>
      <c:valAx>
        <c:axId val="1039772575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392495"/>
        <c:crosses val="max"/>
        <c:crossBetween val="between"/>
      </c:valAx>
      <c:catAx>
        <c:axId val="983392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97725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425450</xdr:colOff>
      <xdr:row>1</xdr:row>
      <xdr:rowOff>6350</xdr:rowOff>
    </xdr:from>
    <xdr:to>
      <xdr:col>19</xdr:col>
      <xdr:colOff>381000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95246-8088-5640-A1C8-F7BFDACCC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19050</xdr:rowOff>
    </xdr:from>
    <xdr:to>
      <xdr:col>5</xdr:col>
      <xdr:colOff>444500</xdr:colOff>
      <xdr:row>28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7392D-5275-3C49-8E52-C69601C7E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6350</xdr:rowOff>
    </xdr:from>
    <xdr:to>
      <xdr:col>10</xdr:col>
      <xdr:colOff>450850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EACF4-4602-BF4B-873C-E0BAC6879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2</xdr:row>
      <xdr:rowOff>6350</xdr:rowOff>
    </xdr:from>
    <xdr:to>
      <xdr:col>14</xdr:col>
      <xdr:colOff>787400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667DAD-0C8E-714B-9868-F412AE349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pidstat - set 1"/>
      <sheetName val="pidstat - set 3"/>
      <sheetName val="Manual Calc"/>
      <sheetName val="mpstat"/>
      <sheetName val="CpuHog Pidstat"/>
      <sheetName val="Gateway Pidstat"/>
      <sheetName val="Host Cpu Total"/>
      <sheetName val="Calculations"/>
      <sheetName val="Host Energy by Util"/>
      <sheetName val="Manual Fiohog Tests"/>
      <sheetName val="Plots"/>
      <sheetName val="Data Plots"/>
      <sheetName val="Sce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Manual tests against Fiohog on AWS with CPU consumption pulled from /proc/PID/stat</v>
          </cell>
        </row>
        <row r="4">
          <cell r="B4" t="str">
            <v>Correlation</v>
          </cell>
          <cell r="C4">
            <v>0.99983808062691393</v>
          </cell>
        </row>
        <row r="6">
          <cell r="B6" t="str">
            <v>MB Written</v>
          </cell>
          <cell r="C6" t="str">
            <v>CPU msec</v>
          </cell>
        </row>
        <row r="7">
          <cell r="B7">
            <v>1</v>
          </cell>
          <cell r="C7">
            <v>20</v>
          </cell>
        </row>
        <row r="8">
          <cell r="B8">
            <v>1</v>
          </cell>
          <cell r="C8">
            <v>20</v>
          </cell>
        </row>
        <row r="9">
          <cell r="B9">
            <v>1</v>
          </cell>
          <cell r="C9">
            <v>10</v>
          </cell>
        </row>
        <row r="10">
          <cell r="B10">
            <v>1</v>
          </cell>
          <cell r="C10">
            <v>10</v>
          </cell>
        </row>
        <row r="11">
          <cell r="B11">
            <v>1</v>
          </cell>
          <cell r="C11">
            <v>20</v>
          </cell>
        </row>
        <row r="12">
          <cell r="B12">
            <v>1</v>
          </cell>
          <cell r="C12">
            <v>20</v>
          </cell>
        </row>
        <row r="13">
          <cell r="B13">
            <v>1</v>
          </cell>
          <cell r="C13">
            <v>10</v>
          </cell>
        </row>
        <row r="14">
          <cell r="B14">
            <v>1</v>
          </cell>
          <cell r="C14">
            <v>30</v>
          </cell>
        </row>
        <row r="15">
          <cell r="B15">
            <v>1</v>
          </cell>
          <cell r="C15">
            <v>20</v>
          </cell>
        </row>
        <row r="16">
          <cell r="B16">
            <v>1</v>
          </cell>
          <cell r="C16">
            <v>20</v>
          </cell>
        </row>
        <row r="17">
          <cell r="B17">
            <v>10</v>
          </cell>
          <cell r="C17">
            <v>30</v>
          </cell>
        </row>
        <row r="18">
          <cell r="B18">
            <v>10</v>
          </cell>
          <cell r="C18">
            <v>30</v>
          </cell>
        </row>
        <row r="19">
          <cell r="B19">
            <v>10</v>
          </cell>
          <cell r="C19">
            <v>50</v>
          </cell>
        </row>
        <row r="20">
          <cell r="B20">
            <v>10</v>
          </cell>
          <cell r="C20">
            <v>30</v>
          </cell>
        </row>
        <row r="21">
          <cell r="B21">
            <v>10</v>
          </cell>
          <cell r="C21">
            <v>20</v>
          </cell>
        </row>
        <row r="22">
          <cell r="B22">
            <v>10</v>
          </cell>
          <cell r="C22">
            <v>30</v>
          </cell>
        </row>
        <row r="23">
          <cell r="B23">
            <v>10</v>
          </cell>
          <cell r="C23">
            <v>40</v>
          </cell>
        </row>
        <row r="24">
          <cell r="B24">
            <v>10</v>
          </cell>
          <cell r="C24">
            <v>30</v>
          </cell>
        </row>
        <row r="25">
          <cell r="B25">
            <v>10</v>
          </cell>
          <cell r="C25">
            <v>40</v>
          </cell>
        </row>
        <row r="26">
          <cell r="B26">
            <v>10</v>
          </cell>
          <cell r="C26">
            <v>20</v>
          </cell>
        </row>
        <row r="27">
          <cell r="B27">
            <v>20</v>
          </cell>
          <cell r="C27">
            <v>50</v>
          </cell>
        </row>
        <row r="28">
          <cell r="B28">
            <v>20</v>
          </cell>
          <cell r="C28">
            <v>40</v>
          </cell>
        </row>
        <row r="29">
          <cell r="B29">
            <v>20</v>
          </cell>
          <cell r="C29">
            <v>60</v>
          </cell>
        </row>
        <row r="30">
          <cell r="B30">
            <v>20</v>
          </cell>
          <cell r="C30">
            <v>50</v>
          </cell>
        </row>
        <row r="31">
          <cell r="B31">
            <v>20</v>
          </cell>
          <cell r="C31">
            <v>60</v>
          </cell>
        </row>
        <row r="32">
          <cell r="B32">
            <v>20</v>
          </cell>
          <cell r="C32">
            <v>50</v>
          </cell>
        </row>
        <row r="33">
          <cell r="B33">
            <v>20</v>
          </cell>
          <cell r="C33">
            <v>50</v>
          </cell>
        </row>
        <row r="34">
          <cell r="B34">
            <v>20</v>
          </cell>
          <cell r="C34">
            <v>50</v>
          </cell>
        </row>
        <row r="35">
          <cell r="B35">
            <v>20</v>
          </cell>
          <cell r="C35">
            <v>100</v>
          </cell>
        </row>
        <row r="36">
          <cell r="B36">
            <v>20</v>
          </cell>
          <cell r="C36">
            <v>50</v>
          </cell>
        </row>
        <row r="37">
          <cell r="B37">
            <v>30</v>
          </cell>
          <cell r="C37">
            <v>70</v>
          </cell>
        </row>
        <row r="38">
          <cell r="B38">
            <v>30</v>
          </cell>
          <cell r="C38">
            <v>80</v>
          </cell>
        </row>
        <row r="39">
          <cell r="B39">
            <v>30</v>
          </cell>
          <cell r="C39">
            <v>70</v>
          </cell>
        </row>
        <row r="40">
          <cell r="B40">
            <v>30</v>
          </cell>
          <cell r="C40">
            <v>70</v>
          </cell>
        </row>
        <row r="41">
          <cell r="B41">
            <v>30</v>
          </cell>
          <cell r="C41">
            <v>90</v>
          </cell>
        </row>
        <row r="42">
          <cell r="B42">
            <v>30</v>
          </cell>
          <cell r="C42">
            <v>80</v>
          </cell>
        </row>
        <row r="43">
          <cell r="B43">
            <v>30</v>
          </cell>
          <cell r="C43">
            <v>80</v>
          </cell>
        </row>
        <row r="44">
          <cell r="B44">
            <v>30</v>
          </cell>
          <cell r="C44">
            <v>80</v>
          </cell>
        </row>
        <row r="45">
          <cell r="B45">
            <v>30</v>
          </cell>
          <cell r="C45">
            <v>90</v>
          </cell>
        </row>
        <row r="46">
          <cell r="B46">
            <v>30</v>
          </cell>
          <cell r="C46">
            <v>90</v>
          </cell>
        </row>
        <row r="47">
          <cell r="B47">
            <v>40</v>
          </cell>
          <cell r="C47">
            <v>90</v>
          </cell>
        </row>
        <row r="48">
          <cell r="B48">
            <v>40</v>
          </cell>
          <cell r="C48">
            <v>100</v>
          </cell>
        </row>
        <row r="49">
          <cell r="B49">
            <v>40</v>
          </cell>
          <cell r="C49">
            <v>100</v>
          </cell>
        </row>
        <row r="50">
          <cell r="B50">
            <v>40</v>
          </cell>
          <cell r="C50">
            <v>80</v>
          </cell>
        </row>
        <row r="51">
          <cell r="B51">
            <v>40</v>
          </cell>
          <cell r="C51">
            <v>110</v>
          </cell>
        </row>
        <row r="52">
          <cell r="B52">
            <v>40</v>
          </cell>
          <cell r="C52">
            <v>110</v>
          </cell>
        </row>
        <row r="53">
          <cell r="B53">
            <v>40</v>
          </cell>
          <cell r="C53">
            <v>90</v>
          </cell>
        </row>
        <row r="54">
          <cell r="B54">
            <v>40</v>
          </cell>
          <cell r="C54">
            <v>100</v>
          </cell>
        </row>
        <row r="55">
          <cell r="B55">
            <v>40</v>
          </cell>
          <cell r="C55">
            <v>150</v>
          </cell>
        </row>
        <row r="56">
          <cell r="B56">
            <v>40</v>
          </cell>
          <cell r="C56">
            <v>90</v>
          </cell>
        </row>
        <row r="57">
          <cell r="B57">
            <v>50</v>
          </cell>
          <cell r="C57">
            <v>130</v>
          </cell>
        </row>
        <row r="58">
          <cell r="B58">
            <v>50</v>
          </cell>
          <cell r="C58">
            <v>130</v>
          </cell>
        </row>
        <row r="59">
          <cell r="B59">
            <v>50</v>
          </cell>
          <cell r="C59">
            <v>120</v>
          </cell>
        </row>
        <row r="60">
          <cell r="B60">
            <v>50</v>
          </cell>
          <cell r="C60">
            <v>110</v>
          </cell>
        </row>
        <row r="61">
          <cell r="B61">
            <v>50</v>
          </cell>
          <cell r="C61">
            <v>120</v>
          </cell>
        </row>
        <row r="62">
          <cell r="B62">
            <v>50</v>
          </cell>
          <cell r="C62">
            <v>120</v>
          </cell>
        </row>
        <row r="63">
          <cell r="B63">
            <v>50</v>
          </cell>
          <cell r="C63">
            <v>130</v>
          </cell>
        </row>
        <row r="64">
          <cell r="B64">
            <v>50</v>
          </cell>
          <cell r="C64">
            <v>120</v>
          </cell>
        </row>
        <row r="65">
          <cell r="B65">
            <v>50</v>
          </cell>
          <cell r="C65">
            <v>130</v>
          </cell>
        </row>
        <row r="66">
          <cell r="B66">
            <v>50</v>
          </cell>
          <cell r="C66">
            <v>110</v>
          </cell>
        </row>
        <row r="67">
          <cell r="B67">
            <v>100</v>
          </cell>
          <cell r="C67">
            <v>220</v>
          </cell>
        </row>
        <row r="68">
          <cell r="B68">
            <v>100</v>
          </cell>
          <cell r="C68">
            <v>220</v>
          </cell>
        </row>
        <row r="69">
          <cell r="B69">
            <v>100</v>
          </cell>
          <cell r="C69">
            <v>220</v>
          </cell>
        </row>
        <row r="70">
          <cell r="B70">
            <v>100</v>
          </cell>
          <cell r="C70">
            <v>260</v>
          </cell>
        </row>
        <row r="71">
          <cell r="B71">
            <v>100</v>
          </cell>
          <cell r="C71">
            <v>230</v>
          </cell>
        </row>
        <row r="72">
          <cell r="B72">
            <v>100</v>
          </cell>
          <cell r="C72">
            <v>230</v>
          </cell>
        </row>
        <row r="73">
          <cell r="B73">
            <v>100</v>
          </cell>
          <cell r="C73">
            <v>220</v>
          </cell>
        </row>
        <row r="74">
          <cell r="B74">
            <v>100</v>
          </cell>
          <cell r="C74">
            <v>240</v>
          </cell>
        </row>
        <row r="75">
          <cell r="B75">
            <v>100</v>
          </cell>
          <cell r="C75">
            <v>240</v>
          </cell>
        </row>
        <row r="76">
          <cell r="B76">
            <v>100</v>
          </cell>
          <cell r="C76">
            <v>230</v>
          </cell>
        </row>
        <row r="77">
          <cell r="B77">
            <v>200</v>
          </cell>
          <cell r="C77">
            <v>450</v>
          </cell>
        </row>
        <row r="78">
          <cell r="B78">
            <v>200</v>
          </cell>
          <cell r="C78">
            <v>440</v>
          </cell>
        </row>
        <row r="79">
          <cell r="B79">
            <v>200</v>
          </cell>
          <cell r="C79">
            <v>430</v>
          </cell>
        </row>
        <row r="80">
          <cell r="B80">
            <v>200</v>
          </cell>
          <cell r="C80">
            <v>440</v>
          </cell>
        </row>
        <row r="81">
          <cell r="B81">
            <v>200</v>
          </cell>
          <cell r="C81">
            <v>440</v>
          </cell>
        </row>
        <row r="82">
          <cell r="B82">
            <v>200</v>
          </cell>
          <cell r="C82">
            <v>440</v>
          </cell>
        </row>
        <row r="83">
          <cell r="B83">
            <v>200</v>
          </cell>
          <cell r="C83">
            <v>450</v>
          </cell>
        </row>
        <row r="84">
          <cell r="B84">
            <v>200</v>
          </cell>
          <cell r="C84">
            <v>450</v>
          </cell>
        </row>
        <row r="85">
          <cell r="B85">
            <v>200</v>
          </cell>
          <cell r="C85">
            <v>440</v>
          </cell>
        </row>
        <row r="86">
          <cell r="B86">
            <v>200</v>
          </cell>
          <cell r="C86">
            <v>440</v>
          </cell>
        </row>
        <row r="87">
          <cell r="B87">
            <v>500</v>
          </cell>
          <cell r="C87">
            <v>1090</v>
          </cell>
        </row>
        <row r="88">
          <cell r="B88">
            <v>500</v>
          </cell>
          <cell r="C88">
            <v>1090</v>
          </cell>
        </row>
        <row r="89">
          <cell r="B89">
            <v>500</v>
          </cell>
          <cell r="C89">
            <v>1100</v>
          </cell>
        </row>
        <row r="90">
          <cell r="B90">
            <v>500</v>
          </cell>
          <cell r="C90">
            <v>1110</v>
          </cell>
        </row>
        <row r="91">
          <cell r="B91">
            <v>500</v>
          </cell>
          <cell r="C91">
            <v>1090</v>
          </cell>
        </row>
        <row r="92">
          <cell r="B92">
            <v>500</v>
          </cell>
          <cell r="C92">
            <v>1100</v>
          </cell>
        </row>
        <row r="93">
          <cell r="B93">
            <v>500</v>
          </cell>
          <cell r="C93">
            <v>1090</v>
          </cell>
        </row>
        <row r="94">
          <cell r="B94">
            <v>500</v>
          </cell>
          <cell r="C94">
            <v>1090</v>
          </cell>
        </row>
        <row r="95">
          <cell r="B95">
            <v>500</v>
          </cell>
          <cell r="C95">
            <v>1100</v>
          </cell>
        </row>
        <row r="96">
          <cell r="B96">
            <v>500</v>
          </cell>
          <cell r="C96">
            <v>1110</v>
          </cell>
        </row>
        <row r="97">
          <cell r="B97">
            <v>1000</v>
          </cell>
          <cell r="C97">
            <v>2180</v>
          </cell>
        </row>
        <row r="98">
          <cell r="B98">
            <v>1000</v>
          </cell>
          <cell r="C98">
            <v>2190</v>
          </cell>
        </row>
        <row r="99">
          <cell r="B99">
            <v>1000</v>
          </cell>
          <cell r="C99">
            <v>2210</v>
          </cell>
        </row>
        <row r="100">
          <cell r="B100">
            <v>1000</v>
          </cell>
          <cell r="C100">
            <v>2190</v>
          </cell>
        </row>
        <row r="101">
          <cell r="B101">
            <v>1000</v>
          </cell>
          <cell r="C101">
            <v>2200</v>
          </cell>
        </row>
        <row r="102">
          <cell r="B102">
            <v>1000</v>
          </cell>
          <cell r="C102">
            <v>2190</v>
          </cell>
        </row>
        <row r="103">
          <cell r="B103">
            <v>1000</v>
          </cell>
          <cell r="C103">
            <v>2210</v>
          </cell>
        </row>
        <row r="104">
          <cell r="B104">
            <v>1000</v>
          </cell>
          <cell r="C104">
            <v>2200</v>
          </cell>
        </row>
        <row r="105">
          <cell r="B105">
            <v>1000</v>
          </cell>
          <cell r="C105">
            <v>2220</v>
          </cell>
        </row>
        <row r="106">
          <cell r="B106">
            <v>1000</v>
          </cell>
          <cell r="C106">
            <v>2160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CB14-DDEC-E04E-A42B-115B2180D0F8}">
  <dimension ref="B3:J25"/>
  <sheetViews>
    <sheetView workbookViewId="0">
      <selection activeCell="D7" sqref="D7:D9"/>
    </sheetView>
  </sheetViews>
  <sheetFormatPr baseColWidth="10" defaultRowHeight="16" x14ac:dyDescent="0.2"/>
  <cols>
    <col min="1" max="1" width="7.33203125" customWidth="1"/>
  </cols>
  <sheetData>
    <row r="3" spans="2:10" x14ac:dyDescent="0.2">
      <c r="B3" t="s">
        <v>5</v>
      </c>
      <c r="C3" t="s">
        <v>14</v>
      </c>
      <c r="D3" t="s">
        <v>15</v>
      </c>
      <c r="E3" t="s">
        <v>4</v>
      </c>
      <c r="F3" t="s">
        <v>6</v>
      </c>
      <c r="G3" t="s">
        <v>7</v>
      </c>
      <c r="H3" t="s">
        <v>21</v>
      </c>
      <c r="I3" t="s">
        <v>16</v>
      </c>
      <c r="J3" t="s">
        <v>17</v>
      </c>
    </row>
    <row r="4" spans="2:10" x14ac:dyDescent="0.2">
      <c r="B4" t="s">
        <v>0</v>
      </c>
      <c r="C4">
        <v>12</v>
      </c>
      <c r="D4">
        <v>3</v>
      </c>
      <c r="E4">
        <v>182</v>
      </c>
      <c r="F4">
        <v>1925</v>
      </c>
      <c r="G4">
        <v>11896</v>
      </c>
      <c r="H4">
        <f>G4/10</f>
        <v>1189.5999999999999</v>
      </c>
      <c r="I4" s="4">
        <f>F4/C4</f>
        <v>160.41666666666666</v>
      </c>
      <c r="J4" s="4">
        <f>F4/D4</f>
        <v>641.66666666666663</v>
      </c>
    </row>
    <row r="5" spans="2:10" x14ac:dyDescent="0.2">
      <c r="B5" t="s">
        <v>0</v>
      </c>
      <c r="C5">
        <v>12</v>
      </c>
      <c r="D5">
        <v>3</v>
      </c>
      <c r="E5">
        <v>198</v>
      </c>
      <c r="F5">
        <v>2102</v>
      </c>
      <c r="G5">
        <v>11720</v>
      </c>
      <c r="H5">
        <f t="shared" ref="H5:H15" si="0">G5/10</f>
        <v>1172</v>
      </c>
      <c r="I5" s="4">
        <f t="shared" ref="I5:I15" si="1">F5/C5</f>
        <v>175.16666666666666</v>
      </c>
      <c r="J5" s="4">
        <f t="shared" ref="J5:J15" si="2">F5/D5</f>
        <v>700.66666666666663</v>
      </c>
    </row>
    <row r="6" spans="2:10" x14ac:dyDescent="0.2">
      <c r="B6" t="s">
        <v>0</v>
      </c>
      <c r="C6">
        <v>12</v>
      </c>
      <c r="D6">
        <v>3</v>
      </c>
      <c r="E6">
        <v>239</v>
      </c>
      <c r="F6">
        <v>2297</v>
      </c>
      <c r="G6">
        <v>10074</v>
      </c>
      <c r="H6">
        <f t="shared" si="0"/>
        <v>1007.4</v>
      </c>
      <c r="I6" s="4">
        <f t="shared" si="1"/>
        <v>191.41666666666666</v>
      </c>
      <c r="J6" s="4">
        <f t="shared" si="2"/>
        <v>765.66666666666663</v>
      </c>
    </row>
    <row r="7" spans="2:10" x14ac:dyDescent="0.2">
      <c r="B7" t="s">
        <v>1</v>
      </c>
      <c r="C7">
        <v>6</v>
      </c>
      <c r="D7">
        <v>2</v>
      </c>
      <c r="E7">
        <v>266</v>
      </c>
      <c r="F7">
        <v>2573</v>
      </c>
      <c r="G7">
        <v>9817</v>
      </c>
      <c r="H7">
        <f t="shared" si="0"/>
        <v>981.7</v>
      </c>
      <c r="I7" s="4">
        <f t="shared" si="1"/>
        <v>428.83333333333331</v>
      </c>
      <c r="J7" s="4">
        <f t="shared" si="2"/>
        <v>1286.5</v>
      </c>
    </row>
    <row r="8" spans="2:10" x14ac:dyDescent="0.2">
      <c r="B8" t="s">
        <v>1</v>
      </c>
      <c r="C8">
        <v>6</v>
      </c>
      <c r="D8">
        <v>2</v>
      </c>
      <c r="E8">
        <v>286</v>
      </c>
      <c r="F8">
        <v>2577</v>
      </c>
      <c r="G8">
        <v>8877</v>
      </c>
      <c r="H8">
        <f t="shared" si="0"/>
        <v>887.7</v>
      </c>
      <c r="I8" s="4">
        <f t="shared" si="1"/>
        <v>429.5</v>
      </c>
      <c r="J8" s="4">
        <f t="shared" si="2"/>
        <v>1288.5</v>
      </c>
    </row>
    <row r="9" spans="2:10" x14ac:dyDescent="0.2">
      <c r="B9" t="s">
        <v>1</v>
      </c>
      <c r="C9">
        <v>6</v>
      </c>
      <c r="D9">
        <v>2</v>
      </c>
      <c r="E9">
        <v>291</v>
      </c>
      <c r="F9">
        <v>2467</v>
      </c>
      <c r="G9">
        <v>7732</v>
      </c>
      <c r="H9">
        <f t="shared" si="0"/>
        <v>773.2</v>
      </c>
      <c r="I9" s="4">
        <f t="shared" si="1"/>
        <v>411.16666666666669</v>
      </c>
      <c r="J9" s="4">
        <f t="shared" si="2"/>
        <v>1233.5</v>
      </c>
    </row>
    <row r="10" spans="2:10" x14ac:dyDescent="0.2">
      <c r="B10" t="s">
        <v>2</v>
      </c>
      <c r="C10">
        <v>4</v>
      </c>
      <c r="D10">
        <v>2</v>
      </c>
      <c r="E10">
        <v>259</v>
      </c>
      <c r="F10">
        <v>2233</v>
      </c>
      <c r="G10">
        <v>8166</v>
      </c>
      <c r="H10">
        <f t="shared" si="0"/>
        <v>816.6</v>
      </c>
      <c r="I10" s="4">
        <f t="shared" si="1"/>
        <v>558.25</v>
      </c>
      <c r="J10" s="4">
        <f t="shared" si="2"/>
        <v>1116.5</v>
      </c>
    </row>
    <row r="11" spans="2:10" x14ac:dyDescent="0.2">
      <c r="B11" t="s">
        <v>2</v>
      </c>
      <c r="C11">
        <v>4</v>
      </c>
      <c r="D11">
        <v>2</v>
      </c>
      <c r="E11">
        <v>215</v>
      </c>
      <c r="F11">
        <v>1773</v>
      </c>
      <c r="G11">
        <v>7563</v>
      </c>
      <c r="H11">
        <f t="shared" si="0"/>
        <v>756.3</v>
      </c>
      <c r="I11" s="4">
        <f t="shared" si="1"/>
        <v>443.25</v>
      </c>
      <c r="J11" s="4">
        <f t="shared" si="2"/>
        <v>886.5</v>
      </c>
    </row>
    <row r="12" spans="2:10" x14ac:dyDescent="0.2">
      <c r="B12" t="s">
        <v>2</v>
      </c>
      <c r="C12">
        <v>4</v>
      </c>
      <c r="D12">
        <v>2</v>
      </c>
      <c r="E12">
        <v>207</v>
      </c>
      <c r="F12">
        <v>1657</v>
      </c>
      <c r="G12">
        <v>7203</v>
      </c>
      <c r="H12">
        <f t="shared" si="0"/>
        <v>720.3</v>
      </c>
      <c r="I12" s="4">
        <f t="shared" si="1"/>
        <v>414.25</v>
      </c>
      <c r="J12" s="4">
        <f t="shared" si="2"/>
        <v>828.5</v>
      </c>
    </row>
    <row r="13" spans="2:10" x14ac:dyDescent="0.2">
      <c r="B13" t="s">
        <v>3</v>
      </c>
      <c r="C13">
        <v>3</v>
      </c>
      <c r="D13">
        <v>1</v>
      </c>
      <c r="E13">
        <v>148</v>
      </c>
      <c r="F13">
        <v>1333</v>
      </c>
      <c r="G13">
        <v>8563</v>
      </c>
      <c r="H13">
        <f t="shared" si="0"/>
        <v>856.3</v>
      </c>
      <c r="I13" s="4">
        <f t="shared" si="1"/>
        <v>444.33333333333331</v>
      </c>
      <c r="J13" s="4">
        <f t="shared" si="2"/>
        <v>1333</v>
      </c>
    </row>
    <row r="14" spans="2:10" x14ac:dyDescent="0.2">
      <c r="B14" t="s">
        <v>3</v>
      </c>
      <c r="C14">
        <v>3</v>
      </c>
      <c r="D14">
        <v>1</v>
      </c>
      <c r="E14">
        <v>125</v>
      </c>
      <c r="F14">
        <v>1251</v>
      </c>
      <c r="G14">
        <v>10342</v>
      </c>
      <c r="H14">
        <f t="shared" si="0"/>
        <v>1034.2</v>
      </c>
      <c r="I14" s="4">
        <f t="shared" si="1"/>
        <v>417</v>
      </c>
      <c r="J14" s="4">
        <f t="shared" si="2"/>
        <v>1251</v>
      </c>
    </row>
    <row r="15" spans="2:10" x14ac:dyDescent="0.2">
      <c r="B15" t="s">
        <v>3</v>
      </c>
      <c r="C15">
        <v>3</v>
      </c>
      <c r="D15">
        <v>1</v>
      </c>
      <c r="E15">
        <v>131</v>
      </c>
      <c r="F15">
        <v>1504</v>
      </c>
      <c r="G15">
        <v>13046</v>
      </c>
      <c r="H15">
        <f t="shared" si="0"/>
        <v>1304.5999999999999</v>
      </c>
      <c r="I15" s="4">
        <f t="shared" si="1"/>
        <v>501.33333333333331</v>
      </c>
      <c r="J15" s="4">
        <f t="shared" si="2"/>
        <v>1504</v>
      </c>
    </row>
    <row r="17" spans="2:8" x14ac:dyDescent="0.2">
      <c r="B17" t="s">
        <v>8</v>
      </c>
      <c r="E17">
        <f>MIN(E4:E15)</f>
        <v>125</v>
      </c>
      <c r="F17">
        <f>MIN(F4:F15)</f>
        <v>1251</v>
      </c>
      <c r="G17">
        <f>MIN(G4:G15)</f>
        <v>7203</v>
      </c>
    </row>
    <row r="18" spans="2:8" x14ac:dyDescent="0.2">
      <c r="B18" t="s">
        <v>9</v>
      </c>
      <c r="E18" s="2">
        <f>AVERAGE(E4:E15)</f>
        <v>212.25</v>
      </c>
      <c r="F18" s="2">
        <f>AVERAGE(F4:F15)</f>
        <v>1974.3333333333333</v>
      </c>
      <c r="G18" s="2">
        <f>AVERAGE(G4:G15)</f>
        <v>9583.25</v>
      </c>
      <c r="H18" s="2"/>
    </row>
    <row r="19" spans="2:8" x14ac:dyDescent="0.2">
      <c r="B19" t="s">
        <v>10</v>
      </c>
      <c r="E19" s="2">
        <f>STDEV(E4:E15)</f>
        <v>57.93903535770869</v>
      </c>
      <c r="F19" s="2">
        <f>STDEV(F4:F15)</f>
        <v>472.04127965355895</v>
      </c>
      <c r="G19" s="2">
        <f>STDEV(G4:G15)</f>
        <v>1894.939438945933</v>
      </c>
      <c r="H19" s="2"/>
    </row>
    <row r="20" spans="2:8" x14ac:dyDescent="0.2">
      <c r="B20" t="s">
        <v>11</v>
      </c>
      <c r="E20" s="1">
        <f>E19/E18</f>
        <v>0.2729754316028678</v>
      </c>
      <c r="F20" s="1">
        <f>F19/F18</f>
        <v>0.23908894799268562</v>
      </c>
      <c r="G20" s="1">
        <f>G19/G18</f>
        <v>0.19773453045114475</v>
      </c>
      <c r="H20" s="1"/>
    </row>
    <row r="21" spans="2:8" x14ac:dyDescent="0.2">
      <c r="B21" t="s">
        <v>12</v>
      </c>
      <c r="E21">
        <f>MAX(E4:E15)</f>
        <v>291</v>
      </c>
      <c r="F21">
        <f>MAX(F4:F15)</f>
        <v>2577</v>
      </c>
      <c r="G21">
        <f>MAX(G4:G15)</f>
        <v>13046</v>
      </c>
    </row>
    <row r="22" spans="2:8" x14ac:dyDescent="0.2">
      <c r="B22" t="s">
        <v>13</v>
      </c>
      <c r="E22" s="1">
        <f>(E21-E17)/E21</f>
        <v>0.57044673539518898</v>
      </c>
      <c r="F22" s="1">
        <f>(F21-F17)/F21</f>
        <v>0.51455180442374859</v>
      </c>
      <c r="G22" s="1">
        <f>(G21-G17)/G21</f>
        <v>0.4478767438295263</v>
      </c>
      <c r="H22" s="1"/>
    </row>
    <row r="25" spans="2:8" x14ac:dyDescent="0.2">
      <c r="B25" t="s">
        <v>22</v>
      </c>
      <c r="E25">
        <f>CORREL(F4:F15,G4:G15)</f>
        <v>-0.16346284186127982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9D0C-0708-EE4F-98AB-A23BE82F0E60}">
  <dimension ref="B2:B10"/>
  <sheetViews>
    <sheetView tabSelected="1" workbookViewId="0">
      <selection activeCell="B11" sqref="B11"/>
    </sheetView>
  </sheetViews>
  <sheetFormatPr baseColWidth="10" defaultRowHeight="16" x14ac:dyDescent="0.2"/>
  <sheetData>
    <row r="2" spans="2:2" x14ac:dyDescent="0.2">
      <c r="B2" t="s">
        <v>43</v>
      </c>
    </row>
    <row r="3" spans="2:2" x14ac:dyDescent="0.2">
      <c r="B3" t="s">
        <v>44</v>
      </c>
    </row>
    <row r="4" spans="2:2" x14ac:dyDescent="0.2">
      <c r="B4" t="s">
        <v>45</v>
      </c>
    </row>
    <row r="5" spans="2:2" x14ac:dyDescent="0.2">
      <c r="B5" t="s">
        <v>46</v>
      </c>
    </row>
    <row r="6" spans="2:2" x14ac:dyDescent="0.2">
      <c r="B6" t="s">
        <v>47</v>
      </c>
    </row>
    <row r="8" spans="2:2" x14ac:dyDescent="0.2">
      <c r="B8" t="s">
        <v>48</v>
      </c>
    </row>
    <row r="10" spans="2:2" x14ac:dyDescent="0.2">
      <c r="B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4803-C5C1-7341-A26A-56DB45870683}">
  <dimension ref="B2:P23"/>
  <sheetViews>
    <sheetView workbookViewId="0">
      <selection activeCell="D9" sqref="D9"/>
    </sheetView>
  </sheetViews>
  <sheetFormatPr baseColWidth="10" defaultRowHeight="16" x14ac:dyDescent="0.2"/>
  <cols>
    <col min="2" max="2" width="21.6640625" customWidth="1"/>
    <col min="14" max="14" width="17.5" customWidth="1"/>
    <col min="15" max="15" width="13" customWidth="1"/>
  </cols>
  <sheetData>
    <row r="2" spans="2:16" x14ac:dyDescent="0.2">
      <c r="C2" t="s">
        <v>29</v>
      </c>
      <c r="D2" t="s">
        <v>30</v>
      </c>
      <c r="E2" t="s">
        <v>7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42</v>
      </c>
    </row>
    <row r="3" spans="2:16" x14ac:dyDescent="0.2">
      <c r="B3" t="s">
        <v>25</v>
      </c>
      <c r="C3">
        <v>54244</v>
      </c>
      <c r="D3">
        <v>3107</v>
      </c>
      <c r="E3">
        <v>6633</v>
      </c>
      <c r="F3">
        <v>47</v>
      </c>
      <c r="G3">
        <v>1433</v>
      </c>
      <c r="H3">
        <v>3060</v>
      </c>
      <c r="I3">
        <v>12</v>
      </c>
      <c r="J3" s="3">
        <f>G3/I3</f>
        <v>119.41666666666667</v>
      </c>
      <c r="K3" s="3">
        <f>D3/I3</f>
        <v>258.91666666666669</v>
      </c>
      <c r="L3" s="3">
        <f>AVERAGE(K3:K5)</f>
        <v>252.16666666666666</v>
      </c>
      <c r="O3">
        <f>D3-$N$17</f>
        <v>1307</v>
      </c>
      <c r="P3" s="3">
        <f>O3/I3</f>
        <v>108.91666666666667</v>
      </c>
    </row>
    <row r="4" spans="2:16" x14ac:dyDescent="0.2">
      <c r="B4" t="s">
        <v>25</v>
      </c>
      <c r="C4">
        <v>54224</v>
      </c>
      <c r="D4">
        <v>2969</v>
      </c>
      <c r="E4">
        <v>6650</v>
      </c>
      <c r="F4">
        <v>45</v>
      </c>
      <c r="G4">
        <v>1367</v>
      </c>
      <c r="H4">
        <v>3060</v>
      </c>
      <c r="I4">
        <v>12</v>
      </c>
      <c r="J4" s="3">
        <f t="shared" ref="J4:J13" si="0">G4/I4</f>
        <v>113.91666666666667</v>
      </c>
      <c r="K4" s="3">
        <f t="shared" ref="K4:K14" si="1">D4/I4</f>
        <v>247.41666666666666</v>
      </c>
      <c r="O4">
        <f t="shared" ref="O4:O14" si="2">D4-$N$17</f>
        <v>1169</v>
      </c>
      <c r="P4" s="3">
        <f t="shared" ref="P4:P14" si="3">O4/I4</f>
        <v>97.416666666666671</v>
      </c>
    </row>
    <row r="5" spans="2:16" x14ac:dyDescent="0.2">
      <c r="B5" t="s">
        <v>25</v>
      </c>
      <c r="C5">
        <v>54196</v>
      </c>
      <c r="D5">
        <v>3002</v>
      </c>
      <c r="E5">
        <v>6592</v>
      </c>
      <c r="F5">
        <v>46</v>
      </c>
      <c r="G5">
        <v>1394</v>
      </c>
      <c r="H5">
        <v>3060</v>
      </c>
      <c r="I5">
        <v>12</v>
      </c>
      <c r="J5" s="3">
        <f t="shared" si="0"/>
        <v>116.16666666666667</v>
      </c>
      <c r="K5" s="3">
        <f t="shared" si="1"/>
        <v>250.16666666666666</v>
      </c>
      <c r="O5">
        <f t="shared" si="2"/>
        <v>1202</v>
      </c>
      <c r="P5" s="3">
        <f t="shared" si="3"/>
        <v>100.16666666666667</v>
      </c>
    </row>
    <row r="6" spans="2:16" x14ac:dyDescent="0.2">
      <c r="B6" t="s">
        <v>26</v>
      </c>
      <c r="C6">
        <v>55815</v>
      </c>
      <c r="D6">
        <v>3083</v>
      </c>
      <c r="E6">
        <v>7767</v>
      </c>
      <c r="F6">
        <v>40</v>
      </c>
      <c r="G6">
        <v>1237</v>
      </c>
      <c r="H6">
        <v>3116</v>
      </c>
      <c r="I6">
        <v>6</v>
      </c>
      <c r="J6" s="3">
        <f t="shared" si="0"/>
        <v>206.16666666666666</v>
      </c>
      <c r="K6" s="3">
        <f t="shared" si="1"/>
        <v>513.83333333333337</v>
      </c>
      <c r="L6" s="3">
        <f>AVERAGE(K6:K8)</f>
        <v>487.27777777777783</v>
      </c>
      <c r="M6" s="3">
        <f>L6-L3</f>
        <v>235.11111111111117</v>
      </c>
      <c r="N6">
        <f>M6/100</f>
        <v>2.3511111111111118</v>
      </c>
      <c r="O6">
        <f t="shared" si="2"/>
        <v>1283</v>
      </c>
      <c r="P6" s="3">
        <f t="shared" si="3"/>
        <v>213.83333333333334</v>
      </c>
    </row>
    <row r="7" spans="2:16" x14ac:dyDescent="0.2">
      <c r="B7" t="s">
        <v>26</v>
      </c>
      <c r="C7">
        <v>55806</v>
      </c>
      <c r="D7">
        <v>2472</v>
      </c>
      <c r="E7">
        <v>6644</v>
      </c>
      <c r="F7">
        <v>37</v>
      </c>
      <c r="G7">
        <v>1159</v>
      </c>
      <c r="H7">
        <v>3116</v>
      </c>
      <c r="I7">
        <v>6</v>
      </c>
      <c r="J7" s="3">
        <f t="shared" si="0"/>
        <v>193.16666666666666</v>
      </c>
      <c r="K7" s="3">
        <f t="shared" si="1"/>
        <v>412</v>
      </c>
      <c r="O7">
        <f t="shared" si="2"/>
        <v>672</v>
      </c>
      <c r="P7" s="3">
        <f t="shared" si="3"/>
        <v>112</v>
      </c>
    </row>
    <row r="8" spans="2:16" x14ac:dyDescent="0.2">
      <c r="B8" t="s">
        <v>26</v>
      </c>
      <c r="C8">
        <v>55959</v>
      </c>
      <c r="D8">
        <v>3216</v>
      </c>
      <c r="E8">
        <v>7756</v>
      </c>
      <c r="F8">
        <v>41</v>
      </c>
      <c r="G8">
        <v>1292</v>
      </c>
      <c r="H8">
        <v>3116</v>
      </c>
      <c r="I8">
        <v>6</v>
      </c>
      <c r="J8" s="3">
        <f t="shared" si="0"/>
        <v>215.33333333333334</v>
      </c>
      <c r="K8" s="3">
        <f t="shared" si="1"/>
        <v>536</v>
      </c>
      <c r="O8">
        <f t="shared" si="2"/>
        <v>1416</v>
      </c>
      <c r="P8" s="3">
        <f t="shared" si="3"/>
        <v>236</v>
      </c>
    </row>
    <row r="9" spans="2:16" x14ac:dyDescent="0.2">
      <c r="B9" t="s">
        <v>27</v>
      </c>
      <c r="C9">
        <v>58066</v>
      </c>
      <c r="D9">
        <v>2236</v>
      </c>
      <c r="E9">
        <v>9719</v>
      </c>
      <c r="F9">
        <v>23</v>
      </c>
      <c r="G9">
        <v>810</v>
      </c>
      <c r="H9">
        <v>3519</v>
      </c>
      <c r="I9">
        <v>4</v>
      </c>
      <c r="J9" s="3">
        <f t="shared" si="0"/>
        <v>202.5</v>
      </c>
      <c r="K9" s="3">
        <f t="shared" si="1"/>
        <v>559</v>
      </c>
      <c r="L9" s="3">
        <f>AVERAGE(K9:K11)</f>
        <v>545.58333333333337</v>
      </c>
      <c r="M9" s="3">
        <f>L9-L3</f>
        <v>293.41666666666674</v>
      </c>
      <c r="N9">
        <f>M9/200</f>
        <v>1.4670833333333337</v>
      </c>
      <c r="O9">
        <f t="shared" si="2"/>
        <v>436</v>
      </c>
      <c r="P9" s="3">
        <f t="shared" si="3"/>
        <v>109</v>
      </c>
    </row>
    <row r="10" spans="2:16" x14ac:dyDescent="0.2">
      <c r="B10" t="s">
        <v>27</v>
      </c>
      <c r="C10">
        <v>58102</v>
      </c>
      <c r="D10">
        <v>2156</v>
      </c>
      <c r="E10">
        <v>11369</v>
      </c>
      <c r="F10">
        <v>19</v>
      </c>
      <c r="G10">
        <v>712</v>
      </c>
      <c r="H10">
        <v>3753</v>
      </c>
      <c r="I10">
        <v>4</v>
      </c>
      <c r="J10" s="3">
        <f t="shared" si="0"/>
        <v>178</v>
      </c>
      <c r="K10" s="3">
        <f t="shared" si="1"/>
        <v>539</v>
      </c>
      <c r="O10">
        <f t="shared" si="2"/>
        <v>356</v>
      </c>
      <c r="P10" s="3">
        <f t="shared" si="3"/>
        <v>89</v>
      </c>
    </row>
    <row r="11" spans="2:16" x14ac:dyDescent="0.2">
      <c r="B11" t="s">
        <v>27</v>
      </c>
      <c r="C11">
        <v>58091</v>
      </c>
      <c r="D11">
        <v>2155</v>
      </c>
      <c r="E11">
        <v>11271</v>
      </c>
      <c r="F11">
        <v>19</v>
      </c>
      <c r="G11">
        <v>717</v>
      </c>
      <c r="H11">
        <v>3753</v>
      </c>
      <c r="I11">
        <v>4</v>
      </c>
      <c r="J11" s="3">
        <f t="shared" si="0"/>
        <v>179.25</v>
      </c>
      <c r="K11" s="3">
        <f t="shared" si="1"/>
        <v>538.75</v>
      </c>
      <c r="O11">
        <f t="shared" si="2"/>
        <v>355</v>
      </c>
      <c r="P11" s="3">
        <f t="shared" si="3"/>
        <v>88.75</v>
      </c>
    </row>
    <row r="12" spans="2:16" x14ac:dyDescent="0.2">
      <c r="B12" t="s">
        <v>28</v>
      </c>
      <c r="C12">
        <v>58915</v>
      </c>
      <c r="D12">
        <v>2167</v>
      </c>
      <c r="E12">
        <v>16773</v>
      </c>
      <c r="F12">
        <v>13</v>
      </c>
      <c r="G12">
        <v>545</v>
      </c>
      <c r="H12">
        <v>4219</v>
      </c>
      <c r="I12">
        <v>3</v>
      </c>
      <c r="J12" s="3">
        <f t="shared" si="0"/>
        <v>181.66666666666666</v>
      </c>
      <c r="K12" s="3">
        <f t="shared" si="1"/>
        <v>722.33333333333337</v>
      </c>
      <c r="L12" s="3">
        <f>AVERAGE(K12:K14)</f>
        <v>712</v>
      </c>
      <c r="M12" s="3">
        <f>L12-L3</f>
        <v>459.83333333333337</v>
      </c>
      <c r="N12">
        <f>M12/300</f>
        <v>1.5327777777777778</v>
      </c>
      <c r="O12">
        <f t="shared" si="2"/>
        <v>367</v>
      </c>
      <c r="P12" s="3">
        <f t="shared" si="3"/>
        <v>122.33333333333333</v>
      </c>
    </row>
    <row r="13" spans="2:16" x14ac:dyDescent="0.2">
      <c r="B13" t="s">
        <v>28</v>
      </c>
      <c r="C13">
        <v>58910</v>
      </c>
      <c r="D13">
        <v>1940</v>
      </c>
      <c r="E13">
        <v>10734</v>
      </c>
      <c r="F13">
        <v>18</v>
      </c>
      <c r="G13">
        <v>679</v>
      </c>
      <c r="H13">
        <v>3753</v>
      </c>
      <c r="I13">
        <v>3</v>
      </c>
      <c r="J13" s="3">
        <f t="shared" si="0"/>
        <v>226.33333333333334</v>
      </c>
      <c r="K13" s="3">
        <f t="shared" si="1"/>
        <v>646.66666666666663</v>
      </c>
      <c r="O13">
        <f t="shared" si="2"/>
        <v>140</v>
      </c>
      <c r="P13" s="3">
        <f t="shared" si="3"/>
        <v>46.666666666666664</v>
      </c>
    </row>
    <row r="14" spans="2:16" x14ac:dyDescent="0.2">
      <c r="B14" t="s">
        <v>28</v>
      </c>
      <c r="C14">
        <v>58932</v>
      </c>
      <c r="D14">
        <v>2301</v>
      </c>
      <c r="E14">
        <v>11932</v>
      </c>
      <c r="F14">
        <v>19</v>
      </c>
      <c r="G14">
        <v>724</v>
      </c>
      <c r="H14">
        <v>3753</v>
      </c>
      <c r="I14">
        <v>3</v>
      </c>
      <c r="J14" s="3">
        <f>G14/I14</f>
        <v>241.33333333333334</v>
      </c>
      <c r="K14" s="3">
        <f t="shared" si="1"/>
        <v>767</v>
      </c>
      <c r="O14">
        <f t="shared" si="2"/>
        <v>501</v>
      </c>
      <c r="P14" s="3">
        <f t="shared" si="3"/>
        <v>167</v>
      </c>
    </row>
    <row r="16" spans="2:16" x14ac:dyDescent="0.2">
      <c r="M16" t="s">
        <v>40</v>
      </c>
      <c r="N16">
        <v>1.5</v>
      </c>
    </row>
    <row r="17" spans="9:14" x14ac:dyDescent="0.2">
      <c r="M17" t="s">
        <v>41</v>
      </c>
      <c r="N17">
        <f>N16*1200</f>
        <v>1800</v>
      </c>
    </row>
    <row r="23" spans="9:14" x14ac:dyDescent="0.2">
      <c r="I23">
        <f>3216/1940</f>
        <v>1.6577319587628867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9C97-D5C1-3048-A619-93F72319D56A}">
  <dimension ref="B3:D41"/>
  <sheetViews>
    <sheetView workbookViewId="0"/>
  </sheetViews>
  <sheetFormatPr baseColWidth="10" defaultRowHeight="16" x14ac:dyDescent="0.2"/>
  <cols>
    <col min="1" max="1" width="3.33203125" customWidth="1"/>
    <col min="3" max="3" width="13.83203125" customWidth="1"/>
  </cols>
  <sheetData>
    <row r="3" spans="2:4" x14ac:dyDescent="0.2">
      <c r="B3" t="s">
        <v>18</v>
      </c>
      <c r="C3" t="s">
        <v>19</v>
      </c>
      <c r="D3" t="s">
        <v>20</v>
      </c>
    </row>
    <row r="4" spans="2:4" x14ac:dyDescent="0.2">
      <c r="B4">
        <v>100</v>
      </c>
      <c r="C4">
        <v>402</v>
      </c>
      <c r="D4" s="3">
        <f>C4/B4</f>
        <v>4.0199999999999996</v>
      </c>
    </row>
    <row r="5" spans="2:4" x14ac:dyDescent="0.2">
      <c r="B5">
        <v>100</v>
      </c>
      <c r="C5">
        <v>407</v>
      </c>
      <c r="D5" s="3">
        <f t="shared" ref="D5:D41" si="0">C5/B5</f>
        <v>4.07</v>
      </c>
    </row>
    <row r="6" spans="2:4" x14ac:dyDescent="0.2">
      <c r="B6">
        <v>100</v>
      </c>
      <c r="C6">
        <v>405</v>
      </c>
      <c r="D6" s="3">
        <f t="shared" si="0"/>
        <v>4.05</v>
      </c>
    </row>
    <row r="7" spans="2:4" x14ac:dyDescent="0.2">
      <c r="B7">
        <v>100</v>
      </c>
      <c r="C7">
        <v>401</v>
      </c>
      <c r="D7" s="3">
        <f t="shared" si="0"/>
        <v>4.01</v>
      </c>
    </row>
    <row r="8" spans="2:4" x14ac:dyDescent="0.2">
      <c r="B8">
        <v>100</v>
      </c>
      <c r="C8">
        <v>397</v>
      </c>
      <c r="D8" s="3">
        <f t="shared" si="0"/>
        <v>3.97</v>
      </c>
    </row>
    <row r="9" spans="2:4" x14ac:dyDescent="0.2">
      <c r="B9">
        <v>200</v>
      </c>
      <c r="C9">
        <v>1008</v>
      </c>
      <c r="D9" s="3">
        <f t="shared" si="0"/>
        <v>5.04</v>
      </c>
    </row>
    <row r="10" spans="2:4" x14ac:dyDescent="0.2">
      <c r="B10">
        <v>200</v>
      </c>
      <c r="C10">
        <v>997</v>
      </c>
      <c r="D10" s="3">
        <f t="shared" si="0"/>
        <v>4.9850000000000003</v>
      </c>
    </row>
    <row r="11" spans="2:4" x14ac:dyDescent="0.2">
      <c r="B11">
        <v>200</v>
      </c>
      <c r="C11">
        <v>1002</v>
      </c>
      <c r="D11" s="3">
        <f t="shared" si="0"/>
        <v>5.01</v>
      </c>
    </row>
    <row r="12" spans="2:4" x14ac:dyDescent="0.2">
      <c r="B12">
        <v>200</v>
      </c>
      <c r="C12">
        <v>993</v>
      </c>
      <c r="D12" s="3">
        <f t="shared" si="0"/>
        <v>4.9649999999999999</v>
      </c>
    </row>
    <row r="13" spans="2:4" x14ac:dyDescent="0.2">
      <c r="B13">
        <v>200</v>
      </c>
      <c r="C13">
        <v>1003</v>
      </c>
      <c r="D13" s="3">
        <f t="shared" si="0"/>
        <v>5.0149999999999997</v>
      </c>
    </row>
    <row r="14" spans="2:4" x14ac:dyDescent="0.2">
      <c r="B14">
        <v>300</v>
      </c>
      <c r="C14">
        <v>1995</v>
      </c>
      <c r="D14" s="3">
        <f t="shared" si="0"/>
        <v>6.65</v>
      </c>
    </row>
    <row r="15" spans="2:4" x14ac:dyDescent="0.2">
      <c r="B15">
        <v>300</v>
      </c>
      <c r="C15">
        <v>2020</v>
      </c>
      <c r="D15" s="3">
        <f t="shared" si="0"/>
        <v>6.7333333333333334</v>
      </c>
    </row>
    <row r="16" spans="2:4" x14ac:dyDescent="0.2">
      <c r="B16">
        <v>300</v>
      </c>
      <c r="C16">
        <v>2007</v>
      </c>
      <c r="D16" s="3">
        <f t="shared" si="0"/>
        <v>6.69</v>
      </c>
    </row>
    <row r="17" spans="2:4" x14ac:dyDescent="0.2">
      <c r="B17">
        <v>300</v>
      </c>
      <c r="C17">
        <v>2009</v>
      </c>
      <c r="D17" s="3">
        <f t="shared" si="0"/>
        <v>6.6966666666666663</v>
      </c>
    </row>
    <row r="18" spans="2:4" x14ac:dyDescent="0.2">
      <c r="B18">
        <v>300</v>
      </c>
      <c r="C18">
        <v>2008</v>
      </c>
      <c r="D18" s="3">
        <f t="shared" si="0"/>
        <v>6.6933333333333334</v>
      </c>
    </row>
    <row r="19" spans="2:4" x14ac:dyDescent="0.2">
      <c r="B19">
        <v>400</v>
      </c>
      <c r="C19">
        <v>3019</v>
      </c>
      <c r="D19" s="3">
        <f t="shared" si="0"/>
        <v>7.5475000000000003</v>
      </c>
    </row>
    <row r="20" spans="2:4" x14ac:dyDescent="0.2">
      <c r="B20">
        <v>400</v>
      </c>
      <c r="C20">
        <v>3029</v>
      </c>
      <c r="D20" s="3">
        <f t="shared" si="0"/>
        <v>7.5724999999999998</v>
      </c>
    </row>
    <row r="21" spans="2:4" x14ac:dyDescent="0.2">
      <c r="B21">
        <v>400</v>
      </c>
      <c r="C21">
        <v>3018</v>
      </c>
      <c r="D21" s="3">
        <f t="shared" si="0"/>
        <v>7.5449999999999999</v>
      </c>
    </row>
    <row r="22" spans="2:4" x14ac:dyDescent="0.2">
      <c r="B22">
        <v>400</v>
      </c>
      <c r="C22">
        <v>3014</v>
      </c>
      <c r="D22" s="3">
        <f t="shared" si="0"/>
        <v>7.5350000000000001</v>
      </c>
    </row>
    <row r="23" spans="2:4" x14ac:dyDescent="0.2">
      <c r="B23">
        <v>400</v>
      </c>
      <c r="C23">
        <v>3019</v>
      </c>
      <c r="D23" s="3">
        <f t="shared" si="0"/>
        <v>7.5475000000000003</v>
      </c>
    </row>
    <row r="24" spans="2:4" x14ac:dyDescent="0.2">
      <c r="B24">
        <v>500</v>
      </c>
      <c r="C24">
        <v>4036</v>
      </c>
      <c r="D24" s="3">
        <f t="shared" si="0"/>
        <v>8.0719999999999992</v>
      </c>
    </row>
    <row r="25" spans="2:4" x14ac:dyDescent="0.2">
      <c r="B25">
        <v>500</v>
      </c>
      <c r="C25">
        <v>4042</v>
      </c>
      <c r="D25" s="3">
        <f t="shared" si="0"/>
        <v>8.0839999999999996</v>
      </c>
    </row>
    <row r="26" spans="2:4" x14ac:dyDescent="0.2">
      <c r="B26">
        <v>500</v>
      </c>
      <c r="C26">
        <v>4026</v>
      </c>
      <c r="D26" s="3">
        <f t="shared" si="0"/>
        <v>8.0519999999999996</v>
      </c>
    </row>
    <row r="27" spans="2:4" x14ac:dyDescent="0.2">
      <c r="B27">
        <v>600</v>
      </c>
      <c r="C27">
        <v>5045</v>
      </c>
      <c r="D27" s="3">
        <f t="shared" si="0"/>
        <v>8.4083333333333332</v>
      </c>
    </row>
    <row r="28" spans="2:4" x14ac:dyDescent="0.2">
      <c r="B28">
        <v>600</v>
      </c>
      <c r="C28">
        <v>5056</v>
      </c>
      <c r="D28" s="3">
        <f t="shared" si="0"/>
        <v>8.4266666666666659</v>
      </c>
    </row>
    <row r="29" spans="2:4" x14ac:dyDescent="0.2">
      <c r="B29">
        <v>600</v>
      </c>
      <c r="C29">
        <v>5049</v>
      </c>
      <c r="D29" s="3">
        <f t="shared" si="0"/>
        <v>8.4149999999999991</v>
      </c>
    </row>
    <row r="30" spans="2:4" x14ac:dyDescent="0.2">
      <c r="B30">
        <v>700</v>
      </c>
      <c r="C30">
        <v>6070</v>
      </c>
      <c r="D30" s="3">
        <f t="shared" si="0"/>
        <v>8.6714285714285708</v>
      </c>
    </row>
    <row r="31" spans="2:4" x14ac:dyDescent="0.2">
      <c r="B31">
        <v>700</v>
      </c>
      <c r="C31">
        <v>6113</v>
      </c>
      <c r="D31" s="3">
        <f t="shared" si="0"/>
        <v>8.7328571428571422</v>
      </c>
    </row>
    <row r="32" spans="2:4" x14ac:dyDescent="0.2">
      <c r="B32">
        <v>700</v>
      </c>
      <c r="C32">
        <v>6064</v>
      </c>
      <c r="D32" s="3">
        <f t="shared" si="0"/>
        <v>8.6628571428571437</v>
      </c>
    </row>
    <row r="33" spans="2:4" x14ac:dyDescent="0.2">
      <c r="B33">
        <v>800</v>
      </c>
      <c r="C33">
        <v>7086</v>
      </c>
      <c r="D33" s="3">
        <f t="shared" si="0"/>
        <v>8.8574999999999999</v>
      </c>
    </row>
    <row r="34" spans="2:4" x14ac:dyDescent="0.2">
      <c r="B34">
        <v>800</v>
      </c>
      <c r="C34">
        <v>7083</v>
      </c>
      <c r="D34" s="3">
        <f t="shared" si="0"/>
        <v>8.8537499999999998</v>
      </c>
    </row>
    <row r="35" spans="2:4" x14ac:dyDescent="0.2">
      <c r="B35">
        <v>800</v>
      </c>
      <c r="C35">
        <v>7082</v>
      </c>
      <c r="D35" s="3">
        <f t="shared" si="0"/>
        <v>8.8524999999999991</v>
      </c>
    </row>
    <row r="36" spans="2:4" x14ac:dyDescent="0.2">
      <c r="B36">
        <v>900</v>
      </c>
      <c r="C36">
        <v>8108</v>
      </c>
      <c r="D36" s="3">
        <f t="shared" si="0"/>
        <v>9.0088888888888885</v>
      </c>
    </row>
    <row r="37" spans="2:4" x14ac:dyDescent="0.2">
      <c r="B37">
        <v>900</v>
      </c>
      <c r="C37">
        <v>8099</v>
      </c>
      <c r="D37" s="3">
        <f t="shared" si="0"/>
        <v>8.9988888888888887</v>
      </c>
    </row>
    <row r="38" spans="2:4" x14ac:dyDescent="0.2">
      <c r="B38">
        <v>900</v>
      </c>
      <c r="C38">
        <v>8099</v>
      </c>
      <c r="D38" s="3">
        <f t="shared" si="0"/>
        <v>8.9988888888888887</v>
      </c>
    </row>
    <row r="39" spans="2:4" x14ac:dyDescent="0.2">
      <c r="B39">
        <v>1000</v>
      </c>
      <c r="C39">
        <v>9117</v>
      </c>
      <c r="D39" s="3">
        <f t="shared" si="0"/>
        <v>9.1170000000000009</v>
      </c>
    </row>
    <row r="40" spans="2:4" x14ac:dyDescent="0.2">
      <c r="B40">
        <v>1000</v>
      </c>
      <c r="C40">
        <v>9116</v>
      </c>
      <c r="D40" s="3">
        <f t="shared" si="0"/>
        <v>9.1159999999999997</v>
      </c>
    </row>
    <row r="41" spans="2:4" x14ac:dyDescent="0.2">
      <c r="B41">
        <v>1000</v>
      </c>
      <c r="C41">
        <v>9107</v>
      </c>
      <c r="D41" s="3">
        <f t="shared" si="0"/>
        <v>9.1069999999999993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725D-FE24-6947-9F49-7372DAE4E14B}">
  <dimension ref="B3:E32"/>
  <sheetViews>
    <sheetView workbookViewId="0"/>
  </sheetViews>
  <sheetFormatPr baseColWidth="10" defaultRowHeight="16" x14ac:dyDescent="0.2"/>
  <cols>
    <col min="1" max="1" width="5.1640625" customWidth="1"/>
  </cols>
  <sheetData>
    <row r="3" spans="2:5" x14ac:dyDescent="0.2">
      <c r="B3" t="s">
        <v>18</v>
      </c>
      <c r="C3" t="s">
        <v>19</v>
      </c>
      <c r="D3" t="s">
        <v>23</v>
      </c>
    </row>
    <row r="4" spans="2:5" x14ac:dyDescent="0.2">
      <c r="B4">
        <v>100</v>
      </c>
      <c r="C4">
        <v>412</v>
      </c>
      <c r="D4" s="3">
        <f>C4/B4</f>
        <v>4.12</v>
      </c>
    </row>
    <row r="5" spans="2:5" x14ac:dyDescent="0.2">
      <c r="B5">
        <v>100</v>
      </c>
      <c r="C5">
        <v>505</v>
      </c>
      <c r="D5" s="3">
        <f t="shared" ref="D5:D32" si="0">C5/B5</f>
        <v>5.05</v>
      </c>
    </row>
    <row r="6" spans="2:5" x14ac:dyDescent="0.2">
      <c r="B6">
        <v>100</v>
      </c>
      <c r="C6">
        <v>554</v>
      </c>
      <c r="D6" s="3">
        <v>5.0999999999999996</v>
      </c>
      <c r="E6" t="s">
        <v>24</v>
      </c>
    </row>
    <row r="7" spans="2:5" x14ac:dyDescent="0.2">
      <c r="B7">
        <v>200</v>
      </c>
      <c r="C7">
        <v>829</v>
      </c>
      <c r="D7" s="3">
        <f t="shared" si="0"/>
        <v>4.1449999999999996</v>
      </c>
    </row>
    <row r="8" spans="2:5" x14ac:dyDescent="0.2">
      <c r="B8">
        <v>200</v>
      </c>
      <c r="C8">
        <v>873</v>
      </c>
      <c r="D8" s="3">
        <f t="shared" si="0"/>
        <v>4.3650000000000002</v>
      </c>
    </row>
    <row r="9" spans="2:5" x14ac:dyDescent="0.2">
      <c r="B9">
        <v>200</v>
      </c>
      <c r="C9">
        <v>864</v>
      </c>
      <c r="D9" s="3">
        <f t="shared" si="0"/>
        <v>4.32</v>
      </c>
    </row>
    <row r="10" spans="2:5" x14ac:dyDescent="0.2">
      <c r="B10">
        <v>300</v>
      </c>
      <c r="C10">
        <v>1190</v>
      </c>
      <c r="D10" s="3">
        <f t="shared" si="0"/>
        <v>3.9666666666666668</v>
      </c>
    </row>
    <row r="11" spans="2:5" x14ac:dyDescent="0.2">
      <c r="B11">
        <v>300</v>
      </c>
      <c r="C11">
        <v>1177</v>
      </c>
      <c r="D11" s="3">
        <f t="shared" si="0"/>
        <v>3.9233333333333333</v>
      </c>
    </row>
    <row r="12" spans="2:5" x14ac:dyDescent="0.2">
      <c r="B12">
        <v>400</v>
      </c>
      <c r="C12">
        <v>1531</v>
      </c>
      <c r="D12" s="3">
        <f t="shared" si="0"/>
        <v>3.8275000000000001</v>
      </c>
    </row>
    <row r="13" spans="2:5" x14ac:dyDescent="0.2">
      <c r="B13">
        <v>400</v>
      </c>
      <c r="C13">
        <v>1556</v>
      </c>
      <c r="D13" s="3">
        <f t="shared" si="0"/>
        <v>3.89</v>
      </c>
    </row>
    <row r="14" spans="2:5" x14ac:dyDescent="0.2">
      <c r="B14">
        <v>400</v>
      </c>
      <c r="C14">
        <v>1473</v>
      </c>
      <c r="D14" s="3">
        <f t="shared" si="0"/>
        <v>3.6825000000000001</v>
      </c>
    </row>
    <row r="15" spans="2:5" x14ac:dyDescent="0.2">
      <c r="B15">
        <v>500</v>
      </c>
      <c r="C15">
        <v>1721</v>
      </c>
      <c r="D15" s="3">
        <f t="shared" si="0"/>
        <v>3.4420000000000002</v>
      </c>
    </row>
    <row r="16" spans="2:5" x14ac:dyDescent="0.2">
      <c r="B16">
        <v>500</v>
      </c>
      <c r="C16">
        <v>1939</v>
      </c>
      <c r="D16" s="3">
        <f t="shared" si="0"/>
        <v>3.8780000000000001</v>
      </c>
    </row>
    <row r="17" spans="2:4" x14ac:dyDescent="0.2">
      <c r="B17">
        <v>500</v>
      </c>
      <c r="C17">
        <v>1781</v>
      </c>
      <c r="D17" s="3">
        <f t="shared" si="0"/>
        <v>3.5619999999999998</v>
      </c>
    </row>
    <row r="18" spans="2:4" x14ac:dyDescent="0.2">
      <c r="B18">
        <v>600</v>
      </c>
      <c r="C18">
        <v>2204</v>
      </c>
      <c r="D18" s="3">
        <f t="shared" si="0"/>
        <v>3.6733333333333333</v>
      </c>
    </row>
    <row r="19" spans="2:4" x14ac:dyDescent="0.2">
      <c r="B19">
        <v>600</v>
      </c>
      <c r="C19">
        <v>2049</v>
      </c>
      <c r="D19" s="3">
        <f t="shared" si="0"/>
        <v>3.415</v>
      </c>
    </row>
    <row r="20" spans="2:4" x14ac:dyDescent="0.2">
      <c r="B20">
        <v>600</v>
      </c>
      <c r="C20">
        <v>2094</v>
      </c>
      <c r="D20" s="3">
        <f t="shared" si="0"/>
        <v>3.49</v>
      </c>
    </row>
    <row r="21" spans="2:4" x14ac:dyDescent="0.2">
      <c r="B21">
        <v>700</v>
      </c>
      <c r="C21">
        <v>2329</v>
      </c>
      <c r="D21" s="3">
        <f t="shared" si="0"/>
        <v>3.327142857142857</v>
      </c>
    </row>
    <row r="22" spans="2:4" x14ac:dyDescent="0.2">
      <c r="B22">
        <v>700</v>
      </c>
      <c r="C22">
        <v>2375</v>
      </c>
      <c r="D22" s="3">
        <f t="shared" si="0"/>
        <v>3.3928571428571428</v>
      </c>
    </row>
    <row r="23" spans="2:4" x14ac:dyDescent="0.2">
      <c r="B23">
        <v>700</v>
      </c>
      <c r="C23">
        <v>2389</v>
      </c>
      <c r="D23" s="3">
        <f t="shared" si="0"/>
        <v>3.4128571428571428</v>
      </c>
    </row>
    <row r="24" spans="2:4" x14ac:dyDescent="0.2">
      <c r="B24">
        <v>800</v>
      </c>
      <c r="C24">
        <v>2556</v>
      </c>
      <c r="D24" s="3">
        <f t="shared" si="0"/>
        <v>3.1949999999999998</v>
      </c>
    </row>
    <row r="25" spans="2:4" x14ac:dyDescent="0.2">
      <c r="B25">
        <v>800</v>
      </c>
      <c r="C25">
        <v>2640</v>
      </c>
      <c r="D25" s="3">
        <f t="shared" si="0"/>
        <v>3.3</v>
      </c>
    </row>
    <row r="26" spans="2:4" x14ac:dyDescent="0.2">
      <c r="B26">
        <v>800</v>
      </c>
      <c r="C26">
        <v>2863</v>
      </c>
      <c r="D26" s="3">
        <f t="shared" si="0"/>
        <v>3.5787499999999999</v>
      </c>
    </row>
    <row r="27" spans="2:4" x14ac:dyDescent="0.2">
      <c r="B27">
        <v>900</v>
      </c>
      <c r="C27">
        <v>2857</v>
      </c>
      <c r="D27" s="3">
        <f t="shared" si="0"/>
        <v>3.1744444444444446</v>
      </c>
    </row>
    <row r="28" spans="2:4" x14ac:dyDescent="0.2">
      <c r="B28">
        <v>900</v>
      </c>
      <c r="C28">
        <v>2888</v>
      </c>
      <c r="D28" s="3">
        <f t="shared" si="0"/>
        <v>3.2088888888888887</v>
      </c>
    </row>
    <row r="29" spans="2:4" x14ac:dyDescent="0.2">
      <c r="B29">
        <v>900</v>
      </c>
      <c r="C29">
        <v>2771</v>
      </c>
      <c r="D29" s="3">
        <f t="shared" si="0"/>
        <v>3.0788888888888888</v>
      </c>
    </row>
    <row r="30" spans="2:4" x14ac:dyDescent="0.2">
      <c r="B30">
        <v>1000</v>
      </c>
      <c r="C30">
        <v>3238</v>
      </c>
      <c r="D30" s="3">
        <f t="shared" si="0"/>
        <v>3.238</v>
      </c>
    </row>
    <row r="31" spans="2:4" x14ac:dyDescent="0.2">
      <c r="B31">
        <v>1000</v>
      </c>
      <c r="C31">
        <v>3184</v>
      </c>
      <c r="D31" s="3">
        <f t="shared" si="0"/>
        <v>3.1840000000000002</v>
      </c>
    </row>
    <row r="32" spans="2:4" x14ac:dyDescent="0.2">
      <c r="B32">
        <v>1000</v>
      </c>
      <c r="C32">
        <v>3270</v>
      </c>
      <c r="D32" s="3">
        <f t="shared" si="0"/>
        <v>3.27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Std Vol 1200MB</vt:lpstr>
      <vt:lpstr>README</vt:lpstr>
      <vt:lpstr>1200MB Pause</vt:lpstr>
      <vt:lpstr>Fiohog AWS Tests</vt:lpstr>
      <vt:lpstr>Fiohog Local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Woods</dc:creator>
  <cp:lastModifiedBy>Eoin Woods</cp:lastModifiedBy>
  <dcterms:created xsi:type="dcterms:W3CDTF">2018-08-18T22:53:53Z</dcterms:created>
  <dcterms:modified xsi:type="dcterms:W3CDTF">2018-08-19T21:22:27Z</dcterms:modified>
</cp:coreProperties>
</file>