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\마감 업무\기타\이종하 9월 청구_신정우 선임님\"/>
    </mc:Choice>
  </mc:AlternateContent>
  <xr:revisionPtr revIDLastSave="0" documentId="8_{09122E04-EB19-4C56-B132-734C478C9FF9}" xr6:coauthVersionLast="47" xr6:coauthVersionMax="47" xr10:uidLastSave="{00000000-0000-0000-0000-000000000000}"/>
  <bookViews>
    <workbookView xWindow="1920" yWindow="624" windowWidth="16920" windowHeight="12336" xr2:uid="{00000000-000D-0000-FFFF-FFFF00000000}"/>
  </bookViews>
  <sheets>
    <sheet name="MAKESHOPNCOMPANY" sheetId="10" r:id="rId1"/>
    <sheet name="GBLHR" sheetId="7" r:id="rId2"/>
    <sheet name="GBLHR-3PL" sheetId="5" r:id="rId3"/>
    <sheet name="GB보상" sheetId="17" r:id="rId4"/>
    <sheet name="DEFRA" sheetId="11" r:id="rId5"/>
    <sheet name="DEFRA-3PL" sheetId="12" r:id="rId6"/>
    <sheet name="MRN(DE)" sheetId="13" r:id="rId7"/>
    <sheet name="DE보상" sheetId="16" r:id="rId8"/>
    <sheet name="미착" sheetId="15" r:id="rId9"/>
    <sheet name="특이사항" sheetId="14" r:id="rId10"/>
    <sheet name="Mapping" sheetId="18" r:id="rId11"/>
  </sheets>
  <externalReferences>
    <externalReference r:id="rId12"/>
  </externalReferences>
  <definedNames>
    <definedName name="_xlnm._FilterDatabase" localSheetId="4" hidden="1">DEFRA!$A$2:$BH$788</definedName>
    <definedName name="_xlnm._FilterDatabase" localSheetId="1" hidden="1">GBLHR!$X$1:$BE$965</definedName>
    <definedName name="A" localSheetId="3">#REF!</definedName>
    <definedName name="A">#REF!</definedName>
    <definedName name="D" localSheetId="3">#REF!</definedName>
    <definedName name="D">#REF!</definedName>
    <definedName name="LHR" localSheetId="3">#REF!</definedName>
    <definedName name="LHR">#REF!</definedName>
    <definedName name="_xlnm.Print_Area" localSheetId="0">MAKESHOPNCOMPANY!$A$1:$J$26</definedName>
    <definedName name="_xlnm.Print_Area" localSheetId="6">'MRN(DE)'!$A$1:$I$18</definedName>
    <definedName name="QEEQ" localSheetId="7">#REF!</definedName>
    <definedName name="QEEQ" localSheetId="3">#REF!</definedName>
    <definedName name="QEEQ">'MRN(DE)'!$L$24:$L$38</definedName>
    <definedName name="quki">'MRN(DE)'!$L$22:$L$28</definedName>
    <definedName name="TYTY" localSheetId="3">#REF!</definedName>
    <definedName name="TYTY">#REF!</definedName>
    <definedName name="UUUUU" localSheetId="7">#REF!</definedName>
    <definedName name="UUUUU" localSheetId="3">#REF!</definedName>
    <definedName name="UUUUU">'MRN(DE)'!$L$24:$L$98</definedName>
    <definedName name="ㅁ2" localSheetId="3">#REF!</definedName>
    <definedName name="ㅁ2">#REF!</definedName>
    <definedName name="ㅁㄴㅇ" localSheetId="3">#REF!</definedName>
    <definedName name="ㅁㄴㅇ">#REF!</definedName>
    <definedName name="사전신고비용" localSheetId="3">#REF!</definedName>
    <definedName name="사전신고비용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8" i="5" l="1"/>
  <c r="W543" i="11" l="1"/>
  <c r="M543" i="11"/>
  <c r="N543" i="11" s="1"/>
  <c r="L543" i="11"/>
  <c r="K543" i="11"/>
  <c r="J543" i="11"/>
  <c r="I543" i="11"/>
  <c r="H543" i="11"/>
  <c r="Q543" i="11" s="1"/>
  <c r="G543" i="11"/>
  <c r="F543" i="11"/>
  <c r="E543" i="11"/>
  <c r="D543" i="11"/>
  <c r="C543" i="11"/>
  <c r="B543" i="11"/>
  <c r="W542" i="11"/>
  <c r="M542" i="11"/>
  <c r="N542" i="11" s="1"/>
  <c r="L542" i="11"/>
  <c r="K542" i="11"/>
  <c r="J542" i="11"/>
  <c r="I542" i="11"/>
  <c r="H542" i="11"/>
  <c r="Q542" i="11" s="1"/>
  <c r="G542" i="11"/>
  <c r="F542" i="11"/>
  <c r="E542" i="11"/>
  <c r="D542" i="11"/>
  <c r="C542" i="11"/>
  <c r="B542" i="11"/>
  <c r="W541" i="11"/>
  <c r="M541" i="11"/>
  <c r="N541" i="11" s="1"/>
  <c r="L541" i="11"/>
  <c r="K541" i="11"/>
  <c r="J541" i="11"/>
  <c r="O541" i="11" s="1"/>
  <c r="I541" i="11"/>
  <c r="H541" i="11"/>
  <c r="Q541" i="11" s="1"/>
  <c r="G541" i="11"/>
  <c r="F541" i="11"/>
  <c r="E541" i="11"/>
  <c r="D541" i="11"/>
  <c r="C541" i="11"/>
  <c r="B541" i="11"/>
  <c r="W540" i="11"/>
  <c r="M540" i="11"/>
  <c r="N540" i="11" s="1"/>
  <c r="L540" i="11"/>
  <c r="K540" i="11"/>
  <c r="J540" i="11"/>
  <c r="I540" i="11"/>
  <c r="H540" i="11"/>
  <c r="Q540" i="11" s="1"/>
  <c r="G540" i="11"/>
  <c r="F540" i="11"/>
  <c r="E540" i="11"/>
  <c r="D540" i="11"/>
  <c r="C540" i="11"/>
  <c r="B540" i="11"/>
  <c r="W539" i="11"/>
  <c r="M539" i="11"/>
  <c r="N539" i="11" s="1"/>
  <c r="L539" i="11"/>
  <c r="K539" i="11"/>
  <c r="J539" i="11"/>
  <c r="I539" i="11"/>
  <c r="H539" i="11"/>
  <c r="Q539" i="11" s="1"/>
  <c r="G539" i="11"/>
  <c r="F539" i="11"/>
  <c r="E539" i="11"/>
  <c r="D539" i="11"/>
  <c r="C539" i="11"/>
  <c r="B539" i="11"/>
  <c r="W538" i="11"/>
  <c r="M538" i="11"/>
  <c r="N538" i="11" s="1"/>
  <c r="L538" i="11"/>
  <c r="K538" i="11"/>
  <c r="J538" i="11"/>
  <c r="I538" i="11"/>
  <c r="H538" i="11"/>
  <c r="Q538" i="11" s="1"/>
  <c r="G538" i="11"/>
  <c r="F538" i="11"/>
  <c r="E538" i="11"/>
  <c r="D538" i="11"/>
  <c r="C538" i="11"/>
  <c r="B538" i="11"/>
  <c r="W537" i="11"/>
  <c r="M537" i="11"/>
  <c r="N537" i="11" s="1"/>
  <c r="L537" i="11"/>
  <c r="K537" i="11"/>
  <c r="J537" i="11"/>
  <c r="I537" i="11"/>
  <c r="H537" i="11"/>
  <c r="Q537" i="11" s="1"/>
  <c r="G537" i="11"/>
  <c r="F537" i="11"/>
  <c r="E537" i="11"/>
  <c r="D537" i="11"/>
  <c r="C537" i="11"/>
  <c r="B537" i="11"/>
  <c r="W536" i="11"/>
  <c r="M536" i="11"/>
  <c r="N536" i="11" s="1"/>
  <c r="L536" i="11"/>
  <c r="K536" i="11"/>
  <c r="J536" i="11"/>
  <c r="I536" i="11"/>
  <c r="H536" i="11"/>
  <c r="Q536" i="11" s="1"/>
  <c r="G536" i="11"/>
  <c r="F536" i="11"/>
  <c r="E536" i="11"/>
  <c r="D536" i="11"/>
  <c r="C536" i="11"/>
  <c r="B536" i="11"/>
  <c r="W535" i="11"/>
  <c r="M535" i="11"/>
  <c r="N535" i="11" s="1"/>
  <c r="L535" i="11"/>
  <c r="K535" i="11"/>
  <c r="J535" i="11"/>
  <c r="I535" i="11"/>
  <c r="H535" i="11"/>
  <c r="Q535" i="11" s="1"/>
  <c r="G535" i="11"/>
  <c r="F535" i="11"/>
  <c r="E535" i="11"/>
  <c r="D535" i="11"/>
  <c r="C535" i="11"/>
  <c r="B535" i="11"/>
  <c r="W534" i="11"/>
  <c r="N534" i="11"/>
  <c r="M534" i="11"/>
  <c r="L534" i="11"/>
  <c r="K534" i="11"/>
  <c r="J534" i="11"/>
  <c r="I534" i="11"/>
  <c r="H534" i="11"/>
  <c r="Q534" i="11" s="1"/>
  <c r="G534" i="11"/>
  <c r="F534" i="11"/>
  <c r="E534" i="11"/>
  <c r="D534" i="11"/>
  <c r="C534" i="11"/>
  <c r="B534" i="11"/>
  <c r="W533" i="11"/>
  <c r="M533" i="11"/>
  <c r="N533" i="11" s="1"/>
  <c r="L533" i="11"/>
  <c r="K533" i="11"/>
  <c r="J533" i="11"/>
  <c r="I533" i="11"/>
  <c r="H533" i="11"/>
  <c r="Q533" i="11" s="1"/>
  <c r="G533" i="11"/>
  <c r="F533" i="11"/>
  <c r="E533" i="11"/>
  <c r="D533" i="11"/>
  <c r="C533" i="11"/>
  <c r="B533" i="11"/>
  <c r="W532" i="11"/>
  <c r="M532" i="11"/>
  <c r="N532" i="11" s="1"/>
  <c r="L532" i="11"/>
  <c r="K532" i="11"/>
  <c r="J532" i="11"/>
  <c r="O532" i="11" s="1"/>
  <c r="I532" i="11"/>
  <c r="H532" i="11"/>
  <c r="Q532" i="11" s="1"/>
  <c r="G532" i="11"/>
  <c r="F532" i="11"/>
  <c r="E532" i="11"/>
  <c r="D532" i="11"/>
  <c r="C532" i="11"/>
  <c r="B532" i="11"/>
  <c r="W531" i="11"/>
  <c r="M531" i="11"/>
  <c r="N531" i="11" s="1"/>
  <c r="L531" i="11"/>
  <c r="K531" i="11"/>
  <c r="J531" i="11"/>
  <c r="I531" i="11"/>
  <c r="H531" i="11"/>
  <c r="Q531" i="11" s="1"/>
  <c r="G531" i="11"/>
  <c r="F531" i="11"/>
  <c r="E531" i="11"/>
  <c r="D531" i="11"/>
  <c r="C531" i="11"/>
  <c r="B531" i="11"/>
  <c r="W530" i="11"/>
  <c r="M530" i="11"/>
  <c r="O530" i="11" s="1"/>
  <c r="L530" i="11"/>
  <c r="K530" i="11"/>
  <c r="J530" i="11"/>
  <c r="I530" i="11"/>
  <c r="H530" i="11"/>
  <c r="Q530" i="11" s="1"/>
  <c r="G530" i="11"/>
  <c r="F530" i="11"/>
  <c r="E530" i="11"/>
  <c r="D530" i="11"/>
  <c r="C530" i="11"/>
  <c r="B530" i="11"/>
  <c r="W529" i="11"/>
  <c r="M529" i="11"/>
  <c r="N529" i="11" s="1"/>
  <c r="L529" i="11"/>
  <c r="K529" i="11"/>
  <c r="J529" i="11"/>
  <c r="I529" i="11"/>
  <c r="H529" i="11"/>
  <c r="Q529" i="11" s="1"/>
  <c r="G529" i="11"/>
  <c r="F529" i="11"/>
  <c r="E529" i="11"/>
  <c r="D529" i="11"/>
  <c r="C529" i="11"/>
  <c r="B529" i="11"/>
  <c r="W528" i="11"/>
  <c r="M528" i="11"/>
  <c r="N528" i="11" s="1"/>
  <c r="L528" i="11"/>
  <c r="K528" i="11"/>
  <c r="J528" i="11"/>
  <c r="I528" i="11"/>
  <c r="H528" i="11"/>
  <c r="Q528" i="11" s="1"/>
  <c r="G528" i="11"/>
  <c r="F528" i="11"/>
  <c r="E528" i="11"/>
  <c r="D528" i="11"/>
  <c r="C528" i="11"/>
  <c r="B528" i="11"/>
  <c r="W527" i="11"/>
  <c r="M527" i="11"/>
  <c r="L527" i="11"/>
  <c r="K527" i="11"/>
  <c r="J527" i="11"/>
  <c r="I527" i="11"/>
  <c r="H527" i="11"/>
  <c r="Q527" i="11" s="1"/>
  <c r="G527" i="11"/>
  <c r="F527" i="11"/>
  <c r="E527" i="11"/>
  <c r="D527" i="11"/>
  <c r="C527" i="11"/>
  <c r="B527" i="11"/>
  <c r="W526" i="11"/>
  <c r="M526" i="11"/>
  <c r="N526" i="11" s="1"/>
  <c r="L526" i="11"/>
  <c r="K526" i="11"/>
  <c r="J526" i="11"/>
  <c r="I526" i="11"/>
  <c r="H526" i="11"/>
  <c r="Q526" i="11" s="1"/>
  <c r="G526" i="11"/>
  <c r="F526" i="11"/>
  <c r="E526" i="11"/>
  <c r="D526" i="11"/>
  <c r="C526" i="11"/>
  <c r="B526" i="11"/>
  <c r="W525" i="11"/>
  <c r="M525" i="11"/>
  <c r="N525" i="11" s="1"/>
  <c r="L525" i="11"/>
  <c r="K525" i="11"/>
  <c r="J525" i="11"/>
  <c r="I525" i="11"/>
  <c r="H525" i="11"/>
  <c r="Q525" i="11" s="1"/>
  <c r="G525" i="11"/>
  <c r="F525" i="11"/>
  <c r="E525" i="11"/>
  <c r="D525" i="11"/>
  <c r="C525" i="11"/>
  <c r="B525" i="11"/>
  <c r="W524" i="11"/>
  <c r="Q524" i="11"/>
  <c r="M524" i="11"/>
  <c r="N524" i="11" s="1"/>
  <c r="L524" i="11"/>
  <c r="K524" i="11"/>
  <c r="J524" i="11"/>
  <c r="I524" i="11"/>
  <c r="H524" i="11"/>
  <c r="G524" i="11"/>
  <c r="F524" i="11"/>
  <c r="E524" i="11"/>
  <c r="D524" i="11"/>
  <c r="C524" i="11"/>
  <c r="B524" i="11"/>
  <c r="W523" i="11"/>
  <c r="M523" i="11"/>
  <c r="N523" i="11" s="1"/>
  <c r="L523" i="11"/>
  <c r="K523" i="11"/>
  <c r="J523" i="11"/>
  <c r="I523" i="11"/>
  <c r="H523" i="11"/>
  <c r="Q523" i="11" s="1"/>
  <c r="G523" i="11"/>
  <c r="F523" i="11"/>
  <c r="E523" i="11"/>
  <c r="D523" i="11"/>
  <c r="C523" i="11"/>
  <c r="B523" i="11"/>
  <c r="W522" i="11"/>
  <c r="M522" i="11"/>
  <c r="N522" i="11" s="1"/>
  <c r="L522" i="11"/>
  <c r="K522" i="11"/>
  <c r="J522" i="11"/>
  <c r="I522" i="11"/>
  <c r="H522" i="11"/>
  <c r="Q522" i="11" s="1"/>
  <c r="G522" i="11"/>
  <c r="F522" i="11"/>
  <c r="E522" i="11"/>
  <c r="D522" i="11"/>
  <c r="C522" i="11"/>
  <c r="B522" i="11"/>
  <c r="W521" i="11"/>
  <c r="M521" i="11"/>
  <c r="N521" i="11" s="1"/>
  <c r="L521" i="11"/>
  <c r="K521" i="11"/>
  <c r="J521" i="11"/>
  <c r="O521" i="11" s="1"/>
  <c r="I521" i="11"/>
  <c r="H521" i="11"/>
  <c r="Q521" i="11" s="1"/>
  <c r="G521" i="11"/>
  <c r="F521" i="11"/>
  <c r="E521" i="11"/>
  <c r="D521" i="11"/>
  <c r="C521" i="11"/>
  <c r="B521" i="11"/>
  <c r="W520" i="11"/>
  <c r="M520" i="11"/>
  <c r="N520" i="11" s="1"/>
  <c r="L520" i="11"/>
  <c r="K520" i="11"/>
  <c r="J520" i="11"/>
  <c r="I520" i="11"/>
  <c r="H520" i="11"/>
  <c r="Q520" i="11" s="1"/>
  <c r="G520" i="11"/>
  <c r="F520" i="11"/>
  <c r="E520" i="11"/>
  <c r="D520" i="11"/>
  <c r="C520" i="11"/>
  <c r="B520" i="11"/>
  <c r="W519" i="11"/>
  <c r="M519" i="11"/>
  <c r="N519" i="11" s="1"/>
  <c r="L519" i="11"/>
  <c r="K519" i="11"/>
  <c r="J519" i="11"/>
  <c r="I519" i="11"/>
  <c r="H519" i="11"/>
  <c r="Q519" i="11" s="1"/>
  <c r="G519" i="11"/>
  <c r="F519" i="11"/>
  <c r="E519" i="11"/>
  <c r="D519" i="11"/>
  <c r="C519" i="11"/>
  <c r="B519" i="11"/>
  <c r="W518" i="11"/>
  <c r="M518" i="11"/>
  <c r="N518" i="11" s="1"/>
  <c r="L518" i="11"/>
  <c r="K518" i="11"/>
  <c r="J518" i="11"/>
  <c r="I518" i="11"/>
  <c r="H518" i="11"/>
  <c r="Q518" i="11" s="1"/>
  <c r="G518" i="11"/>
  <c r="F518" i="11"/>
  <c r="E518" i="11"/>
  <c r="D518" i="11"/>
  <c r="C518" i="11"/>
  <c r="B518" i="11"/>
  <c r="W517" i="11"/>
  <c r="M517" i="11"/>
  <c r="N517" i="11" s="1"/>
  <c r="L517" i="11"/>
  <c r="K517" i="11"/>
  <c r="J517" i="11"/>
  <c r="O517" i="11" s="1"/>
  <c r="I517" i="11"/>
  <c r="H517" i="11"/>
  <c r="Q517" i="11" s="1"/>
  <c r="G517" i="11"/>
  <c r="F517" i="11"/>
  <c r="E517" i="11"/>
  <c r="D517" i="11"/>
  <c r="C517" i="11"/>
  <c r="B517" i="11"/>
  <c r="W516" i="11"/>
  <c r="M516" i="11"/>
  <c r="N516" i="11" s="1"/>
  <c r="L516" i="11"/>
  <c r="K516" i="11"/>
  <c r="J516" i="11"/>
  <c r="I516" i="11"/>
  <c r="H516" i="11"/>
  <c r="Q516" i="11" s="1"/>
  <c r="G516" i="11"/>
  <c r="F516" i="11"/>
  <c r="E516" i="11"/>
  <c r="D516" i="11"/>
  <c r="C516" i="11"/>
  <c r="B516" i="11"/>
  <c r="W515" i="11"/>
  <c r="M515" i="11"/>
  <c r="N515" i="11" s="1"/>
  <c r="L515" i="11"/>
  <c r="K515" i="11"/>
  <c r="J515" i="11"/>
  <c r="I515" i="11"/>
  <c r="H515" i="11"/>
  <c r="Q515" i="11" s="1"/>
  <c r="G515" i="11"/>
  <c r="F515" i="11"/>
  <c r="E515" i="11"/>
  <c r="D515" i="11"/>
  <c r="C515" i="11"/>
  <c r="B515" i="11"/>
  <c r="W514" i="11"/>
  <c r="Q514" i="11"/>
  <c r="M514" i="11"/>
  <c r="L514" i="11"/>
  <c r="K514" i="11"/>
  <c r="J514" i="11"/>
  <c r="I514" i="11"/>
  <c r="H514" i="11"/>
  <c r="G514" i="11"/>
  <c r="F514" i="11"/>
  <c r="E514" i="11"/>
  <c r="D514" i="11"/>
  <c r="C514" i="11"/>
  <c r="B514" i="11"/>
  <c r="W513" i="11"/>
  <c r="M513" i="11"/>
  <c r="N513" i="11" s="1"/>
  <c r="L513" i="11"/>
  <c r="K513" i="11"/>
  <c r="J513" i="11"/>
  <c r="I513" i="11"/>
  <c r="H513" i="11"/>
  <c r="Q513" i="11" s="1"/>
  <c r="G513" i="11"/>
  <c r="F513" i="11"/>
  <c r="E513" i="11"/>
  <c r="D513" i="11"/>
  <c r="C513" i="11"/>
  <c r="B513" i="11"/>
  <c r="W512" i="11"/>
  <c r="M512" i="11"/>
  <c r="N512" i="11" s="1"/>
  <c r="L512" i="11"/>
  <c r="K512" i="11"/>
  <c r="J512" i="11"/>
  <c r="I512" i="11"/>
  <c r="H512" i="11"/>
  <c r="Q512" i="11" s="1"/>
  <c r="G512" i="11"/>
  <c r="F512" i="11"/>
  <c r="E512" i="11"/>
  <c r="D512" i="11"/>
  <c r="C512" i="11"/>
  <c r="B512" i="11"/>
  <c r="W511" i="11"/>
  <c r="M511" i="11"/>
  <c r="N511" i="11" s="1"/>
  <c r="L511" i="11"/>
  <c r="K511" i="11"/>
  <c r="J511" i="11"/>
  <c r="O511" i="11" s="1"/>
  <c r="I511" i="11"/>
  <c r="H511" i="11"/>
  <c r="Q511" i="11" s="1"/>
  <c r="G511" i="11"/>
  <c r="F511" i="11"/>
  <c r="E511" i="11"/>
  <c r="D511" i="11"/>
  <c r="C511" i="11"/>
  <c r="B511" i="11"/>
  <c r="W510" i="11"/>
  <c r="M510" i="11"/>
  <c r="N510" i="11" s="1"/>
  <c r="L510" i="11"/>
  <c r="K510" i="11"/>
  <c r="J510" i="11"/>
  <c r="O510" i="11" s="1"/>
  <c r="I510" i="11"/>
  <c r="H510" i="11"/>
  <c r="Q510" i="11" s="1"/>
  <c r="G510" i="11"/>
  <c r="F510" i="11"/>
  <c r="E510" i="11"/>
  <c r="D510" i="11"/>
  <c r="C510" i="11"/>
  <c r="B510" i="11"/>
  <c r="W509" i="11"/>
  <c r="M509" i="11"/>
  <c r="N509" i="11" s="1"/>
  <c r="L509" i="11"/>
  <c r="K509" i="11"/>
  <c r="J509" i="11"/>
  <c r="I509" i="11"/>
  <c r="H509" i="11"/>
  <c r="Q509" i="11" s="1"/>
  <c r="G509" i="11"/>
  <c r="F509" i="11"/>
  <c r="E509" i="11"/>
  <c r="D509" i="11"/>
  <c r="C509" i="11"/>
  <c r="B509" i="11"/>
  <c r="W508" i="11"/>
  <c r="M508" i="11"/>
  <c r="N508" i="11" s="1"/>
  <c r="L508" i="11"/>
  <c r="K508" i="11"/>
  <c r="J508" i="11"/>
  <c r="I508" i="11"/>
  <c r="H508" i="11"/>
  <c r="Q508" i="11" s="1"/>
  <c r="G508" i="11"/>
  <c r="F508" i="11"/>
  <c r="E508" i="11"/>
  <c r="D508" i="11"/>
  <c r="C508" i="11"/>
  <c r="B508" i="11"/>
  <c r="W507" i="11"/>
  <c r="N507" i="11"/>
  <c r="M507" i="11"/>
  <c r="L507" i="11"/>
  <c r="K507" i="11"/>
  <c r="J507" i="11"/>
  <c r="I507" i="11"/>
  <c r="H507" i="11"/>
  <c r="Q507" i="11" s="1"/>
  <c r="G507" i="11"/>
  <c r="F507" i="11"/>
  <c r="E507" i="11"/>
  <c r="D507" i="11"/>
  <c r="C507" i="11"/>
  <c r="B507" i="11"/>
  <c r="W506" i="11"/>
  <c r="M506" i="11"/>
  <c r="N506" i="11" s="1"/>
  <c r="L506" i="11"/>
  <c r="K506" i="11"/>
  <c r="J506" i="11"/>
  <c r="I506" i="11"/>
  <c r="H506" i="11"/>
  <c r="Q506" i="11" s="1"/>
  <c r="G506" i="11"/>
  <c r="F506" i="11"/>
  <c r="E506" i="11"/>
  <c r="D506" i="11"/>
  <c r="C506" i="11"/>
  <c r="B506" i="11"/>
  <c r="W505" i="11"/>
  <c r="M505" i="11"/>
  <c r="N505" i="11" s="1"/>
  <c r="L505" i="11"/>
  <c r="K505" i="11"/>
  <c r="J505" i="11"/>
  <c r="I505" i="11"/>
  <c r="H505" i="11"/>
  <c r="Q505" i="11" s="1"/>
  <c r="G505" i="11"/>
  <c r="F505" i="11"/>
  <c r="E505" i="11"/>
  <c r="D505" i="11"/>
  <c r="C505" i="11"/>
  <c r="B505" i="11"/>
  <c r="W504" i="11"/>
  <c r="M504" i="11"/>
  <c r="N504" i="11" s="1"/>
  <c r="L504" i="11"/>
  <c r="K504" i="11"/>
  <c r="J504" i="11"/>
  <c r="I504" i="11"/>
  <c r="H504" i="11"/>
  <c r="Q504" i="11" s="1"/>
  <c r="G504" i="11"/>
  <c r="F504" i="11"/>
  <c r="E504" i="11"/>
  <c r="D504" i="11"/>
  <c r="C504" i="11"/>
  <c r="B504" i="11"/>
  <c r="W503" i="11"/>
  <c r="M503" i="11"/>
  <c r="N503" i="11" s="1"/>
  <c r="L503" i="11"/>
  <c r="K503" i="11"/>
  <c r="J503" i="11"/>
  <c r="O503" i="11" s="1"/>
  <c r="I503" i="11"/>
  <c r="H503" i="11"/>
  <c r="Q503" i="11" s="1"/>
  <c r="G503" i="11"/>
  <c r="F503" i="11"/>
  <c r="E503" i="11"/>
  <c r="D503" i="11"/>
  <c r="C503" i="11"/>
  <c r="B503" i="11"/>
  <c r="W502" i="11"/>
  <c r="M502" i="11"/>
  <c r="N502" i="11" s="1"/>
  <c r="L502" i="11"/>
  <c r="K502" i="11"/>
  <c r="J502" i="11"/>
  <c r="O502" i="11" s="1"/>
  <c r="I502" i="11"/>
  <c r="H502" i="11"/>
  <c r="Q502" i="11" s="1"/>
  <c r="G502" i="11"/>
  <c r="F502" i="11"/>
  <c r="E502" i="11"/>
  <c r="D502" i="11"/>
  <c r="C502" i="11"/>
  <c r="B502" i="11"/>
  <c r="W501" i="11"/>
  <c r="M501" i="11"/>
  <c r="N501" i="11" s="1"/>
  <c r="L501" i="11"/>
  <c r="K501" i="11"/>
  <c r="J501" i="11"/>
  <c r="I501" i="11"/>
  <c r="H501" i="11"/>
  <c r="Q501" i="11" s="1"/>
  <c r="G501" i="11"/>
  <c r="F501" i="11"/>
  <c r="E501" i="11"/>
  <c r="D501" i="11"/>
  <c r="C501" i="11"/>
  <c r="B501" i="11"/>
  <c r="W500" i="11"/>
  <c r="M500" i="11"/>
  <c r="N500" i="11" s="1"/>
  <c r="L500" i="11"/>
  <c r="K500" i="11"/>
  <c r="J500" i="11"/>
  <c r="I500" i="11"/>
  <c r="H500" i="11"/>
  <c r="Q500" i="11" s="1"/>
  <c r="G500" i="11"/>
  <c r="F500" i="11"/>
  <c r="E500" i="11"/>
  <c r="D500" i="11"/>
  <c r="C500" i="11"/>
  <c r="B500" i="11"/>
  <c r="W499" i="11"/>
  <c r="N499" i="11"/>
  <c r="M499" i="11"/>
  <c r="L499" i="11"/>
  <c r="K499" i="11"/>
  <c r="J499" i="11"/>
  <c r="I499" i="11"/>
  <c r="H499" i="11"/>
  <c r="Q499" i="11" s="1"/>
  <c r="G499" i="11"/>
  <c r="F499" i="11"/>
  <c r="E499" i="11"/>
  <c r="D499" i="11"/>
  <c r="C499" i="11"/>
  <c r="B499" i="11"/>
  <c r="W498" i="11"/>
  <c r="M498" i="11"/>
  <c r="N498" i="11" s="1"/>
  <c r="L498" i="11"/>
  <c r="K498" i="11"/>
  <c r="J498" i="11"/>
  <c r="I498" i="11"/>
  <c r="H498" i="11"/>
  <c r="Q498" i="11" s="1"/>
  <c r="G498" i="11"/>
  <c r="F498" i="11"/>
  <c r="E498" i="11"/>
  <c r="D498" i="11"/>
  <c r="C498" i="11"/>
  <c r="B498" i="11"/>
  <c r="W497" i="11"/>
  <c r="M497" i="11"/>
  <c r="L497" i="11"/>
  <c r="K497" i="11"/>
  <c r="J497" i="11"/>
  <c r="I497" i="11"/>
  <c r="H497" i="11"/>
  <c r="Q497" i="11" s="1"/>
  <c r="G497" i="11"/>
  <c r="F497" i="11"/>
  <c r="E497" i="11"/>
  <c r="D497" i="11"/>
  <c r="C497" i="11"/>
  <c r="B497" i="11"/>
  <c r="W496" i="11"/>
  <c r="M496" i="11"/>
  <c r="N496" i="11" s="1"/>
  <c r="L496" i="11"/>
  <c r="K496" i="11"/>
  <c r="J496" i="11"/>
  <c r="I496" i="11"/>
  <c r="H496" i="11"/>
  <c r="Q496" i="11" s="1"/>
  <c r="G496" i="11"/>
  <c r="F496" i="11"/>
  <c r="E496" i="11"/>
  <c r="D496" i="11"/>
  <c r="C496" i="11"/>
  <c r="B496" i="11"/>
  <c r="W495" i="11"/>
  <c r="M495" i="11"/>
  <c r="N495" i="11" s="1"/>
  <c r="L495" i="11"/>
  <c r="K495" i="11"/>
  <c r="J495" i="11"/>
  <c r="I495" i="11"/>
  <c r="H495" i="11"/>
  <c r="Q495" i="11" s="1"/>
  <c r="G495" i="11"/>
  <c r="F495" i="11"/>
  <c r="E495" i="11"/>
  <c r="D495" i="11"/>
  <c r="C495" i="11"/>
  <c r="B495" i="11"/>
  <c r="W494" i="11"/>
  <c r="M494" i="11"/>
  <c r="N494" i="11" s="1"/>
  <c r="L494" i="11"/>
  <c r="K494" i="11"/>
  <c r="J494" i="11"/>
  <c r="I494" i="11"/>
  <c r="H494" i="11"/>
  <c r="Q494" i="11" s="1"/>
  <c r="G494" i="11"/>
  <c r="F494" i="11"/>
  <c r="E494" i="11"/>
  <c r="D494" i="11"/>
  <c r="C494" i="11"/>
  <c r="B494" i="11"/>
  <c r="W493" i="11"/>
  <c r="M493" i="11"/>
  <c r="N493" i="11" s="1"/>
  <c r="L493" i="11"/>
  <c r="K493" i="11"/>
  <c r="J493" i="11"/>
  <c r="I493" i="11"/>
  <c r="H493" i="11"/>
  <c r="Q493" i="11" s="1"/>
  <c r="G493" i="11"/>
  <c r="F493" i="11"/>
  <c r="E493" i="11"/>
  <c r="D493" i="11"/>
  <c r="C493" i="11"/>
  <c r="B493" i="11"/>
  <c r="W492" i="11"/>
  <c r="M492" i="11"/>
  <c r="N492" i="11" s="1"/>
  <c r="L492" i="11"/>
  <c r="K492" i="11"/>
  <c r="J492" i="11"/>
  <c r="I492" i="11"/>
  <c r="H492" i="11"/>
  <c r="Q492" i="11" s="1"/>
  <c r="G492" i="11"/>
  <c r="F492" i="11"/>
  <c r="E492" i="11"/>
  <c r="D492" i="11"/>
  <c r="C492" i="11"/>
  <c r="B492" i="11"/>
  <c r="W491" i="11"/>
  <c r="M491" i="11"/>
  <c r="N491" i="11" s="1"/>
  <c r="L491" i="11"/>
  <c r="K491" i="11"/>
  <c r="J491" i="11"/>
  <c r="I491" i="11"/>
  <c r="H491" i="11"/>
  <c r="Q491" i="11" s="1"/>
  <c r="G491" i="11"/>
  <c r="F491" i="11"/>
  <c r="E491" i="11"/>
  <c r="D491" i="11"/>
  <c r="C491" i="11"/>
  <c r="B491" i="11"/>
  <c r="W490" i="11"/>
  <c r="M490" i="11"/>
  <c r="N490" i="11" s="1"/>
  <c r="L490" i="11"/>
  <c r="K490" i="11"/>
  <c r="J490" i="11"/>
  <c r="I490" i="11"/>
  <c r="H490" i="11"/>
  <c r="Q490" i="11" s="1"/>
  <c r="G490" i="11"/>
  <c r="F490" i="11"/>
  <c r="E490" i="11"/>
  <c r="D490" i="11"/>
  <c r="C490" i="11"/>
  <c r="B490" i="11"/>
  <c r="W489" i="11"/>
  <c r="M489" i="11"/>
  <c r="N489" i="11" s="1"/>
  <c r="L489" i="11"/>
  <c r="K489" i="11"/>
  <c r="J489" i="11"/>
  <c r="I489" i="11"/>
  <c r="H489" i="11"/>
  <c r="Q489" i="11" s="1"/>
  <c r="G489" i="11"/>
  <c r="F489" i="11"/>
  <c r="E489" i="11"/>
  <c r="D489" i="11"/>
  <c r="C489" i="11"/>
  <c r="B489" i="11"/>
  <c r="W488" i="11"/>
  <c r="M488" i="11"/>
  <c r="N488" i="11" s="1"/>
  <c r="L488" i="11"/>
  <c r="K488" i="11"/>
  <c r="J488" i="11"/>
  <c r="I488" i="11"/>
  <c r="H488" i="11"/>
  <c r="Q488" i="11" s="1"/>
  <c r="G488" i="11"/>
  <c r="F488" i="11"/>
  <c r="E488" i="11"/>
  <c r="D488" i="11"/>
  <c r="C488" i="11"/>
  <c r="B488" i="11"/>
  <c r="W487" i="11"/>
  <c r="M487" i="11"/>
  <c r="N487" i="11" s="1"/>
  <c r="L487" i="11"/>
  <c r="K487" i="11"/>
  <c r="J487" i="11"/>
  <c r="I487" i="11"/>
  <c r="H487" i="11"/>
  <c r="Q487" i="11" s="1"/>
  <c r="G487" i="11"/>
  <c r="F487" i="11"/>
  <c r="E487" i="11"/>
  <c r="D487" i="11"/>
  <c r="C487" i="11"/>
  <c r="B487" i="11"/>
  <c r="W486" i="11"/>
  <c r="Q486" i="11"/>
  <c r="M486" i="11"/>
  <c r="N486" i="11" s="1"/>
  <c r="L486" i="11"/>
  <c r="K486" i="11"/>
  <c r="J486" i="11"/>
  <c r="I486" i="11"/>
  <c r="H486" i="11"/>
  <c r="G486" i="11"/>
  <c r="F486" i="11"/>
  <c r="E486" i="11"/>
  <c r="D486" i="11"/>
  <c r="C486" i="11"/>
  <c r="B486" i="11"/>
  <c r="W485" i="11"/>
  <c r="M485" i="11"/>
  <c r="N485" i="11" s="1"/>
  <c r="L485" i="11"/>
  <c r="K485" i="11"/>
  <c r="J485" i="11"/>
  <c r="I485" i="11"/>
  <c r="H485" i="11"/>
  <c r="Q485" i="11" s="1"/>
  <c r="G485" i="11"/>
  <c r="F485" i="11"/>
  <c r="E485" i="11"/>
  <c r="D485" i="11"/>
  <c r="C485" i="11"/>
  <c r="B485" i="11"/>
  <c r="W484" i="11"/>
  <c r="M484" i="11"/>
  <c r="N484" i="11" s="1"/>
  <c r="L484" i="11"/>
  <c r="K484" i="11"/>
  <c r="J484" i="11"/>
  <c r="I484" i="11"/>
  <c r="H484" i="11"/>
  <c r="Q484" i="11" s="1"/>
  <c r="G484" i="11"/>
  <c r="F484" i="11"/>
  <c r="E484" i="11"/>
  <c r="D484" i="11"/>
  <c r="C484" i="11"/>
  <c r="B484" i="11"/>
  <c r="W483" i="11"/>
  <c r="M483" i="11"/>
  <c r="N483" i="11" s="1"/>
  <c r="L483" i="11"/>
  <c r="K483" i="11"/>
  <c r="J483" i="11"/>
  <c r="I483" i="11"/>
  <c r="H483" i="11"/>
  <c r="Q483" i="11" s="1"/>
  <c r="G483" i="11"/>
  <c r="F483" i="11"/>
  <c r="E483" i="11"/>
  <c r="D483" i="11"/>
  <c r="C483" i="11"/>
  <c r="B483" i="11"/>
  <c r="W482" i="11"/>
  <c r="M482" i="11"/>
  <c r="N482" i="11" s="1"/>
  <c r="L482" i="11"/>
  <c r="K482" i="11"/>
  <c r="J482" i="11"/>
  <c r="I482" i="11"/>
  <c r="H482" i="11"/>
  <c r="Q482" i="11" s="1"/>
  <c r="G482" i="11"/>
  <c r="F482" i="11"/>
  <c r="E482" i="11"/>
  <c r="D482" i="11"/>
  <c r="C482" i="11"/>
  <c r="B482" i="11"/>
  <c r="W481" i="11"/>
  <c r="M481" i="11"/>
  <c r="N481" i="11" s="1"/>
  <c r="L481" i="11"/>
  <c r="K481" i="11"/>
  <c r="J481" i="11"/>
  <c r="I481" i="11"/>
  <c r="H481" i="11"/>
  <c r="Q481" i="11" s="1"/>
  <c r="G481" i="11"/>
  <c r="F481" i="11"/>
  <c r="E481" i="11"/>
  <c r="D481" i="11"/>
  <c r="C481" i="11"/>
  <c r="B481" i="11"/>
  <c r="W480" i="11"/>
  <c r="M480" i="11"/>
  <c r="N480" i="11" s="1"/>
  <c r="L480" i="11"/>
  <c r="K480" i="11"/>
  <c r="J480" i="11"/>
  <c r="O480" i="11" s="1"/>
  <c r="I480" i="11"/>
  <c r="H480" i="11"/>
  <c r="Q480" i="11" s="1"/>
  <c r="G480" i="11"/>
  <c r="F480" i="11"/>
  <c r="E480" i="11"/>
  <c r="D480" i="11"/>
  <c r="C480" i="11"/>
  <c r="B480" i="11"/>
  <c r="W479" i="11"/>
  <c r="M479" i="11"/>
  <c r="N479" i="11" s="1"/>
  <c r="L479" i="11"/>
  <c r="K479" i="11"/>
  <c r="J479" i="11"/>
  <c r="I479" i="11"/>
  <c r="H479" i="11"/>
  <c r="Q479" i="11" s="1"/>
  <c r="G479" i="11"/>
  <c r="F479" i="11"/>
  <c r="E479" i="11"/>
  <c r="D479" i="11"/>
  <c r="C479" i="11"/>
  <c r="B479" i="11"/>
  <c r="W478" i="11"/>
  <c r="M478" i="11"/>
  <c r="N478" i="11" s="1"/>
  <c r="L478" i="11"/>
  <c r="K478" i="11"/>
  <c r="J478" i="11"/>
  <c r="I478" i="11"/>
  <c r="H478" i="11"/>
  <c r="Q478" i="11" s="1"/>
  <c r="G478" i="11"/>
  <c r="F478" i="11"/>
  <c r="E478" i="11"/>
  <c r="D478" i="11"/>
  <c r="C478" i="11"/>
  <c r="B478" i="11"/>
  <c r="W477" i="11"/>
  <c r="M477" i="11"/>
  <c r="N477" i="11" s="1"/>
  <c r="L477" i="11"/>
  <c r="K477" i="11"/>
  <c r="J477" i="11"/>
  <c r="O477" i="11" s="1"/>
  <c r="I477" i="11"/>
  <c r="H477" i="11"/>
  <c r="Q477" i="11" s="1"/>
  <c r="G477" i="11"/>
  <c r="F477" i="11"/>
  <c r="E477" i="11"/>
  <c r="D477" i="11"/>
  <c r="C477" i="11"/>
  <c r="B477" i="11"/>
  <c r="W476" i="11"/>
  <c r="M476" i="11"/>
  <c r="N476" i="11" s="1"/>
  <c r="L476" i="11"/>
  <c r="K476" i="11"/>
  <c r="J476" i="11"/>
  <c r="O476" i="11" s="1"/>
  <c r="I476" i="11"/>
  <c r="H476" i="11"/>
  <c r="Q476" i="11" s="1"/>
  <c r="G476" i="11"/>
  <c r="F476" i="11"/>
  <c r="E476" i="11"/>
  <c r="D476" i="11"/>
  <c r="C476" i="11"/>
  <c r="B476" i="11"/>
  <c r="W475" i="11"/>
  <c r="M475" i="11"/>
  <c r="N475" i="11" s="1"/>
  <c r="L475" i="11"/>
  <c r="K475" i="11"/>
  <c r="J475" i="11"/>
  <c r="I475" i="11"/>
  <c r="H475" i="11"/>
  <c r="Q475" i="11" s="1"/>
  <c r="G475" i="11"/>
  <c r="F475" i="11"/>
  <c r="E475" i="11"/>
  <c r="D475" i="11"/>
  <c r="C475" i="11"/>
  <c r="B475" i="11"/>
  <c r="W474" i="11"/>
  <c r="M474" i="11"/>
  <c r="N474" i="11" s="1"/>
  <c r="L474" i="11"/>
  <c r="K474" i="11"/>
  <c r="J474" i="11"/>
  <c r="I474" i="11"/>
  <c r="H474" i="11"/>
  <c r="Q474" i="11" s="1"/>
  <c r="G474" i="11"/>
  <c r="F474" i="11"/>
  <c r="E474" i="11"/>
  <c r="D474" i="11"/>
  <c r="C474" i="11"/>
  <c r="B474" i="11"/>
  <c r="W473" i="11"/>
  <c r="O473" i="11"/>
  <c r="M473" i="11"/>
  <c r="N473" i="11" s="1"/>
  <c r="L473" i="11"/>
  <c r="K473" i="11"/>
  <c r="J473" i="11"/>
  <c r="I473" i="11"/>
  <c r="H473" i="11"/>
  <c r="Q473" i="11" s="1"/>
  <c r="G473" i="11"/>
  <c r="F473" i="11"/>
  <c r="E473" i="11"/>
  <c r="D473" i="11"/>
  <c r="C473" i="11"/>
  <c r="B473" i="11"/>
  <c r="W472" i="11"/>
  <c r="M472" i="11"/>
  <c r="N472" i="11" s="1"/>
  <c r="L472" i="11"/>
  <c r="K472" i="11"/>
  <c r="J472" i="11"/>
  <c r="O472" i="11" s="1"/>
  <c r="I472" i="11"/>
  <c r="H472" i="11"/>
  <c r="Q472" i="11" s="1"/>
  <c r="G472" i="11"/>
  <c r="F472" i="11"/>
  <c r="E472" i="11"/>
  <c r="D472" i="11"/>
  <c r="C472" i="11"/>
  <c r="B472" i="11"/>
  <c r="W471" i="11"/>
  <c r="M471" i="11"/>
  <c r="N471" i="11" s="1"/>
  <c r="L471" i="11"/>
  <c r="K471" i="11"/>
  <c r="J471" i="11"/>
  <c r="I471" i="11"/>
  <c r="H471" i="11"/>
  <c r="Q471" i="11" s="1"/>
  <c r="G471" i="11"/>
  <c r="F471" i="11"/>
  <c r="E471" i="11"/>
  <c r="D471" i="11"/>
  <c r="C471" i="11"/>
  <c r="B471" i="11"/>
  <c r="W470" i="11"/>
  <c r="M470" i="11"/>
  <c r="N470" i="11" s="1"/>
  <c r="L470" i="11"/>
  <c r="K470" i="11"/>
  <c r="J470" i="11"/>
  <c r="I470" i="11"/>
  <c r="H470" i="11"/>
  <c r="Q470" i="11" s="1"/>
  <c r="G470" i="11"/>
  <c r="F470" i="11"/>
  <c r="E470" i="11"/>
  <c r="D470" i="11"/>
  <c r="C470" i="11"/>
  <c r="B470" i="11"/>
  <c r="W469" i="11"/>
  <c r="M469" i="11"/>
  <c r="N469" i="11" s="1"/>
  <c r="L469" i="11"/>
  <c r="K469" i="11"/>
  <c r="J469" i="11"/>
  <c r="I469" i="11"/>
  <c r="H469" i="11"/>
  <c r="Q469" i="11" s="1"/>
  <c r="G469" i="11"/>
  <c r="F469" i="11"/>
  <c r="E469" i="11"/>
  <c r="D469" i="11"/>
  <c r="C469" i="11"/>
  <c r="B469" i="11"/>
  <c r="W468" i="11"/>
  <c r="M468" i="11"/>
  <c r="N468" i="11" s="1"/>
  <c r="L468" i="11"/>
  <c r="K468" i="11"/>
  <c r="J468" i="11"/>
  <c r="I468" i="11"/>
  <c r="H468" i="11"/>
  <c r="Q468" i="11" s="1"/>
  <c r="G468" i="11"/>
  <c r="F468" i="11"/>
  <c r="E468" i="11"/>
  <c r="D468" i="11"/>
  <c r="C468" i="11"/>
  <c r="B468" i="11"/>
  <c r="W467" i="11"/>
  <c r="M467" i="11"/>
  <c r="N467" i="11" s="1"/>
  <c r="L467" i="11"/>
  <c r="K467" i="11"/>
  <c r="J467" i="11"/>
  <c r="I467" i="11"/>
  <c r="H467" i="11"/>
  <c r="Q467" i="11" s="1"/>
  <c r="G467" i="11"/>
  <c r="F467" i="11"/>
  <c r="E467" i="11"/>
  <c r="D467" i="11"/>
  <c r="C467" i="11"/>
  <c r="B467" i="11"/>
  <c r="W466" i="11"/>
  <c r="M466" i="11"/>
  <c r="N466" i="11" s="1"/>
  <c r="L466" i="11"/>
  <c r="K466" i="11"/>
  <c r="J466" i="11"/>
  <c r="I466" i="11"/>
  <c r="H466" i="11"/>
  <c r="Q466" i="11" s="1"/>
  <c r="G466" i="11"/>
  <c r="F466" i="11"/>
  <c r="E466" i="11"/>
  <c r="D466" i="11"/>
  <c r="C466" i="11"/>
  <c r="B466" i="11"/>
  <c r="W465" i="11"/>
  <c r="M465" i="11"/>
  <c r="N465" i="11" s="1"/>
  <c r="L465" i="11"/>
  <c r="K465" i="11"/>
  <c r="J465" i="11"/>
  <c r="I465" i="11"/>
  <c r="H465" i="11"/>
  <c r="Q465" i="11" s="1"/>
  <c r="G465" i="11"/>
  <c r="F465" i="11"/>
  <c r="E465" i="11"/>
  <c r="D465" i="11"/>
  <c r="C465" i="11"/>
  <c r="B465" i="11"/>
  <c r="W464" i="11"/>
  <c r="M464" i="11"/>
  <c r="N464" i="11" s="1"/>
  <c r="L464" i="11"/>
  <c r="K464" i="11"/>
  <c r="J464" i="11"/>
  <c r="I464" i="11"/>
  <c r="H464" i="11"/>
  <c r="Q464" i="11" s="1"/>
  <c r="G464" i="11"/>
  <c r="F464" i="11"/>
  <c r="E464" i="11"/>
  <c r="D464" i="11"/>
  <c r="C464" i="11"/>
  <c r="B464" i="11"/>
  <c r="W463" i="11"/>
  <c r="M463" i="11"/>
  <c r="N463" i="11" s="1"/>
  <c r="L463" i="11"/>
  <c r="K463" i="11"/>
  <c r="J463" i="11"/>
  <c r="I463" i="11"/>
  <c r="H463" i="11"/>
  <c r="Q463" i="11" s="1"/>
  <c r="G463" i="11"/>
  <c r="F463" i="11"/>
  <c r="E463" i="11"/>
  <c r="D463" i="11"/>
  <c r="C463" i="11"/>
  <c r="B463" i="11"/>
  <c r="W462" i="11"/>
  <c r="M462" i="11"/>
  <c r="N462" i="11" s="1"/>
  <c r="L462" i="11"/>
  <c r="K462" i="11"/>
  <c r="J462" i="11"/>
  <c r="O462" i="11" s="1"/>
  <c r="I462" i="11"/>
  <c r="H462" i="11"/>
  <c r="Q462" i="11" s="1"/>
  <c r="G462" i="11"/>
  <c r="F462" i="11"/>
  <c r="E462" i="11"/>
  <c r="D462" i="11"/>
  <c r="C462" i="11"/>
  <c r="B462" i="11"/>
  <c r="W461" i="11"/>
  <c r="M461" i="11"/>
  <c r="N461" i="11" s="1"/>
  <c r="L461" i="11"/>
  <c r="K461" i="11"/>
  <c r="J461" i="11"/>
  <c r="O461" i="11" s="1"/>
  <c r="I461" i="11"/>
  <c r="H461" i="11"/>
  <c r="Q461" i="11" s="1"/>
  <c r="G461" i="11"/>
  <c r="F461" i="11"/>
  <c r="E461" i="11"/>
  <c r="D461" i="11"/>
  <c r="C461" i="11"/>
  <c r="B461" i="11"/>
  <c r="W460" i="11"/>
  <c r="M460" i="11"/>
  <c r="N460" i="11" s="1"/>
  <c r="L460" i="11"/>
  <c r="K460" i="11"/>
  <c r="J460" i="11"/>
  <c r="I460" i="11"/>
  <c r="H460" i="11"/>
  <c r="Q460" i="11" s="1"/>
  <c r="G460" i="11"/>
  <c r="F460" i="11"/>
  <c r="E460" i="11"/>
  <c r="D460" i="11"/>
  <c r="C460" i="11"/>
  <c r="B460" i="11"/>
  <c r="W459" i="11"/>
  <c r="M459" i="11"/>
  <c r="N459" i="11" s="1"/>
  <c r="L459" i="11"/>
  <c r="K459" i="11"/>
  <c r="J459" i="11"/>
  <c r="I459" i="11"/>
  <c r="H459" i="11"/>
  <c r="Q459" i="11" s="1"/>
  <c r="G459" i="11"/>
  <c r="F459" i="11"/>
  <c r="E459" i="11"/>
  <c r="D459" i="11"/>
  <c r="C459" i="11"/>
  <c r="B459" i="11"/>
  <c r="W458" i="11"/>
  <c r="M458" i="11"/>
  <c r="N458" i="11" s="1"/>
  <c r="L458" i="11"/>
  <c r="K458" i="11"/>
  <c r="J458" i="11"/>
  <c r="I458" i="11"/>
  <c r="H458" i="11"/>
  <c r="Q458" i="11" s="1"/>
  <c r="G458" i="11"/>
  <c r="F458" i="11"/>
  <c r="E458" i="11"/>
  <c r="D458" i="11"/>
  <c r="C458" i="11"/>
  <c r="B458" i="11"/>
  <c r="W457" i="11"/>
  <c r="M457" i="11"/>
  <c r="N457" i="11" s="1"/>
  <c r="L457" i="11"/>
  <c r="K457" i="11"/>
  <c r="J457" i="11"/>
  <c r="O457" i="11" s="1"/>
  <c r="I457" i="11"/>
  <c r="H457" i="11"/>
  <c r="Q457" i="11" s="1"/>
  <c r="G457" i="11"/>
  <c r="F457" i="11"/>
  <c r="E457" i="11"/>
  <c r="D457" i="11"/>
  <c r="C457" i="11"/>
  <c r="B457" i="11"/>
  <c r="W456" i="11"/>
  <c r="M456" i="11"/>
  <c r="N456" i="11" s="1"/>
  <c r="L456" i="11"/>
  <c r="K456" i="11"/>
  <c r="J456" i="11"/>
  <c r="O456" i="11" s="1"/>
  <c r="I456" i="11"/>
  <c r="H456" i="11"/>
  <c r="Q456" i="11" s="1"/>
  <c r="G456" i="11"/>
  <c r="F456" i="11"/>
  <c r="E456" i="11"/>
  <c r="D456" i="11"/>
  <c r="C456" i="11"/>
  <c r="B456" i="11"/>
  <c r="W455" i="11"/>
  <c r="M455" i="11"/>
  <c r="N455" i="11" s="1"/>
  <c r="L455" i="11"/>
  <c r="K455" i="11"/>
  <c r="J455" i="11"/>
  <c r="I455" i="11"/>
  <c r="H455" i="11"/>
  <c r="Q455" i="11" s="1"/>
  <c r="G455" i="11"/>
  <c r="F455" i="11"/>
  <c r="E455" i="11"/>
  <c r="D455" i="11"/>
  <c r="C455" i="11"/>
  <c r="B455" i="11"/>
  <c r="W454" i="11"/>
  <c r="Q454" i="11"/>
  <c r="M454" i="11"/>
  <c r="N454" i="11" s="1"/>
  <c r="L454" i="11"/>
  <c r="K454" i="11"/>
  <c r="J454" i="11"/>
  <c r="I454" i="11"/>
  <c r="H454" i="11"/>
  <c r="G454" i="11"/>
  <c r="F454" i="11"/>
  <c r="E454" i="11"/>
  <c r="D454" i="11"/>
  <c r="C454" i="11"/>
  <c r="B454" i="11"/>
  <c r="W453" i="11"/>
  <c r="M453" i="11"/>
  <c r="N453" i="11" s="1"/>
  <c r="L453" i="11"/>
  <c r="K453" i="11"/>
  <c r="J453" i="11"/>
  <c r="I453" i="11"/>
  <c r="H453" i="11"/>
  <c r="Q453" i="11" s="1"/>
  <c r="G453" i="11"/>
  <c r="F453" i="11"/>
  <c r="E453" i="11"/>
  <c r="D453" i="11"/>
  <c r="C453" i="11"/>
  <c r="B453" i="11"/>
  <c r="W452" i="11"/>
  <c r="N452" i="11"/>
  <c r="M452" i="11"/>
  <c r="L452" i="11"/>
  <c r="K452" i="11"/>
  <c r="J452" i="11"/>
  <c r="I452" i="11"/>
  <c r="H452" i="11"/>
  <c r="Q452" i="11" s="1"/>
  <c r="G452" i="11"/>
  <c r="F452" i="11"/>
  <c r="E452" i="11"/>
  <c r="D452" i="11"/>
  <c r="C452" i="11"/>
  <c r="B452" i="11"/>
  <c r="W451" i="11"/>
  <c r="M451" i="11"/>
  <c r="N451" i="11" s="1"/>
  <c r="L451" i="11"/>
  <c r="K451" i="11"/>
  <c r="J451" i="11"/>
  <c r="I451" i="11"/>
  <c r="H451" i="11"/>
  <c r="Q451" i="11" s="1"/>
  <c r="G451" i="11"/>
  <c r="F451" i="11"/>
  <c r="E451" i="11"/>
  <c r="D451" i="11"/>
  <c r="C451" i="11"/>
  <c r="B451" i="11"/>
  <c r="W450" i="11"/>
  <c r="M450" i="11"/>
  <c r="N450" i="11" s="1"/>
  <c r="L450" i="11"/>
  <c r="K450" i="11"/>
  <c r="J450" i="11"/>
  <c r="I450" i="11"/>
  <c r="H450" i="11"/>
  <c r="Q450" i="11" s="1"/>
  <c r="G450" i="11"/>
  <c r="F450" i="11"/>
  <c r="E450" i="11"/>
  <c r="D450" i="11"/>
  <c r="C450" i="11"/>
  <c r="B450" i="11"/>
  <c r="W449" i="11"/>
  <c r="M449" i="11"/>
  <c r="N449" i="11" s="1"/>
  <c r="L449" i="11"/>
  <c r="K449" i="11"/>
  <c r="J449" i="11"/>
  <c r="O449" i="11" s="1"/>
  <c r="I449" i="11"/>
  <c r="H449" i="11"/>
  <c r="Q449" i="11" s="1"/>
  <c r="G449" i="11"/>
  <c r="F449" i="11"/>
  <c r="E449" i="11"/>
  <c r="D449" i="11"/>
  <c r="C449" i="11"/>
  <c r="B449" i="11"/>
  <c r="W448" i="11"/>
  <c r="M448" i="11"/>
  <c r="N448" i="11" s="1"/>
  <c r="L448" i="11"/>
  <c r="K448" i="11"/>
  <c r="J448" i="11"/>
  <c r="I448" i="11"/>
  <c r="H448" i="11"/>
  <c r="Q448" i="11" s="1"/>
  <c r="G448" i="11"/>
  <c r="F448" i="11"/>
  <c r="E448" i="11"/>
  <c r="D448" i="11"/>
  <c r="C448" i="11"/>
  <c r="B448" i="11"/>
  <c r="W447" i="11"/>
  <c r="M447" i="11"/>
  <c r="N447" i="11" s="1"/>
  <c r="L447" i="11"/>
  <c r="K447" i="11"/>
  <c r="J447" i="11"/>
  <c r="I447" i="11"/>
  <c r="H447" i="11"/>
  <c r="Q447" i="11" s="1"/>
  <c r="G447" i="11"/>
  <c r="F447" i="11"/>
  <c r="E447" i="11"/>
  <c r="D447" i="11"/>
  <c r="C447" i="11"/>
  <c r="B447" i="11"/>
  <c r="W446" i="11"/>
  <c r="M446" i="11"/>
  <c r="N446" i="11" s="1"/>
  <c r="L446" i="11"/>
  <c r="K446" i="11"/>
  <c r="J446" i="11"/>
  <c r="I446" i="11"/>
  <c r="H446" i="11"/>
  <c r="Q446" i="11" s="1"/>
  <c r="G446" i="11"/>
  <c r="F446" i="11"/>
  <c r="E446" i="11"/>
  <c r="D446" i="11"/>
  <c r="C446" i="11"/>
  <c r="B446" i="11"/>
  <c r="W445" i="11"/>
  <c r="Q445" i="11"/>
  <c r="M445" i="11"/>
  <c r="N445" i="11" s="1"/>
  <c r="L445" i="11"/>
  <c r="K445" i="11"/>
  <c r="J445" i="11"/>
  <c r="I445" i="11"/>
  <c r="H445" i="11"/>
  <c r="G445" i="11"/>
  <c r="F445" i="11"/>
  <c r="E445" i="11"/>
  <c r="D445" i="11"/>
  <c r="C445" i="11"/>
  <c r="B445" i="11"/>
  <c r="W444" i="11"/>
  <c r="N444" i="11"/>
  <c r="M444" i="11"/>
  <c r="L444" i="11"/>
  <c r="K444" i="11"/>
  <c r="J444" i="11"/>
  <c r="I444" i="11"/>
  <c r="H444" i="11"/>
  <c r="Q444" i="11" s="1"/>
  <c r="G444" i="11"/>
  <c r="F444" i="11"/>
  <c r="E444" i="11"/>
  <c r="D444" i="11"/>
  <c r="C444" i="11"/>
  <c r="B444" i="11"/>
  <c r="W443" i="11"/>
  <c r="M443" i="11"/>
  <c r="N443" i="11" s="1"/>
  <c r="L443" i="11"/>
  <c r="K443" i="11"/>
  <c r="J443" i="11"/>
  <c r="O443" i="11" s="1"/>
  <c r="I443" i="11"/>
  <c r="H443" i="11"/>
  <c r="Q443" i="11" s="1"/>
  <c r="G443" i="11"/>
  <c r="F443" i="11"/>
  <c r="E443" i="11"/>
  <c r="D443" i="11"/>
  <c r="C443" i="11"/>
  <c r="B443" i="11"/>
  <c r="W442" i="11"/>
  <c r="M442" i="11"/>
  <c r="N442" i="11" s="1"/>
  <c r="L442" i="11"/>
  <c r="K442" i="11"/>
  <c r="J442" i="11"/>
  <c r="O442" i="11" s="1"/>
  <c r="I442" i="11"/>
  <c r="H442" i="11"/>
  <c r="Q442" i="11" s="1"/>
  <c r="G442" i="11"/>
  <c r="F442" i="11"/>
  <c r="E442" i="11"/>
  <c r="D442" i="11"/>
  <c r="C442" i="11"/>
  <c r="B442" i="11"/>
  <c r="W441" i="11"/>
  <c r="M441" i="11"/>
  <c r="N441" i="11" s="1"/>
  <c r="L441" i="11"/>
  <c r="K441" i="11"/>
  <c r="J441" i="11"/>
  <c r="I441" i="11"/>
  <c r="H441" i="11"/>
  <c r="Q441" i="11" s="1"/>
  <c r="G441" i="11"/>
  <c r="F441" i="11"/>
  <c r="E441" i="11"/>
  <c r="D441" i="11"/>
  <c r="C441" i="11"/>
  <c r="B441" i="11"/>
  <c r="W440" i="11"/>
  <c r="M440" i="11"/>
  <c r="N440" i="11" s="1"/>
  <c r="L440" i="11"/>
  <c r="K440" i="11"/>
  <c r="J440" i="11"/>
  <c r="I440" i="11"/>
  <c r="H440" i="11"/>
  <c r="Q440" i="11" s="1"/>
  <c r="G440" i="11"/>
  <c r="F440" i="11"/>
  <c r="E440" i="11"/>
  <c r="D440" i="11"/>
  <c r="C440" i="11"/>
  <c r="B440" i="11"/>
  <c r="W439" i="11"/>
  <c r="M439" i="11"/>
  <c r="N439" i="11" s="1"/>
  <c r="L439" i="11"/>
  <c r="K439" i="11"/>
  <c r="J439" i="11"/>
  <c r="O439" i="11" s="1"/>
  <c r="I439" i="11"/>
  <c r="H439" i="11"/>
  <c r="Q439" i="11" s="1"/>
  <c r="G439" i="11"/>
  <c r="F439" i="11"/>
  <c r="E439" i="11"/>
  <c r="D439" i="11"/>
  <c r="C439" i="11"/>
  <c r="B439" i="11"/>
  <c r="W438" i="11"/>
  <c r="M438" i="11"/>
  <c r="N438" i="11" s="1"/>
  <c r="L438" i="11"/>
  <c r="K438" i="11"/>
  <c r="J438" i="11"/>
  <c r="O438" i="11" s="1"/>
  <c r="I438" i="11"/>
  <c r="H438" i="11"/>
  <c r="Q438" i="11" s="1"/>
  <c r="G438" i="11"/>
  <c r="F438" i="11"/>
  <c r="E438" i="11"/>
  <c r="D438" i="11"/>
  <c r="C438" i="11"/>
  <c r="B438" i="11"/>
  <c r="W437" i="11"/>
  <c r="M437" i="11"/>
  <c r="N437" i="11" s="1"/>
  <c r="L437" i="11"/>
  <c r="K437" i="11"/>
  <c r="J437" i="11"/>
  <c r="I437" i="11"/>
  <c r="H437" i="11"/>
  <c r="Q437" i="11" s="1"/>
  <c r="G437" i="11"/>
  <c r="F437" i="11"/>
  <c r="E437" i="11"/>
  <c r="D437" i="11"/>
  <c r="C437" i="11"/>
  <c r="B437" i="11"/>
  <c r="W436" i="11"/>
  <c r="O436" i="11"/>
  <c r="M436" i="11"/>
  <c r="N436" i="11" s="1"/>
  <c r="L436" i="11"/>
  <c r="K436" i="11"/>
  <c r="J436" i="11"/>
  <c r="I436" i="11"/>
  <c r="H436" i="11"/>
  <c r="Q436" i="11" s="1"/>
  <c r="G436" i="11"/>
  <c r="F436" i="11"/>
  <c r="E436" i="11"/>
  <c r="D436" i="11"/>
  <c r="C436" i="11"/>
  <c r="B436" i="11"/>
  <c r="W435" i="11"/>
  <c r="M435" i="11"/>
  <c r="L435" i="11"/>
  <c r="K435" i="11"/>
  <c r="J435" i="11"/>
  <c r="I435" i="11"/>
  <c r="H435" i="11"/>
  <c r="Q435" i="11" s="1"/>
  <c r="G435" i="11"/>
  <c r="F435" i="11"/>
  <c r="E435" i="11"/>
  <c r="D435" i="11"/>
  <c r="C435" i="11"/>
  <c r="B435" i="11"/>
  <c r="W434" i="11"/>
  <c r="M434" i="11"/>
  <c r="N434" i="11" s="1"/>
  <c r="L434" i="11"/>
  <c r="K434" i="11"/>
  <c r="J434" i="11"/>
  <c r="I434" i="11"/>
  <c r="H434" i="11"/>
  <c r="Q434" i="11" s="1"/>
  <c r="G434" i="11"/>
  <c r="F434" i="11"/>
  <c r="E434" i="11"/>
  <c r="D434" i="11"/>
  <c r="C434" i="11"/>
  <c r="B434" i="11"/>
  <c r="W433" i="11"/>
  <c r="M433" i="11"/>
  <c r="L433" i="11"/>
  <c r="K433" i="11"/>
  <c r="J433" i="11"/>
  <c r="I433" i="11"/>
  <c r="H433" i="11"/>
  <c r="Q433" i="11" s="1"/>
  <c r="G433" i="11"/>
  <c r="F433" i="11"/>
  <c r="E433" i="11"/>
  <c r="D433" i="11"/>
  <c r="C433" i="11"/>
  <c r="B433" i="11"/>
  <c r="W432" i="11"/>
  <c r="M432" i="11"/>
  <c r="N432" i="11" s="1"/>
  <c r="L432" i="11"/>
  <c r="K432" i="11"/>
  <c r="J432" i="11"/>
  <c r="I432" i="11"/>
  <c r="H432" i="11"/>
  <c r="Q432" i="11" s="1"/>
  <c r="G432" i="11"/>
  <c r="F432" i="11"/>
  <c r="E432" i="11"/>
  <c r="D432" i="11"/>
  <c r="C432" i="11"/>
  <c r="B432" i="11"/>
  <c r="W431" i="11"/>
  <c r="M431" i="11"/>
  <c r="L431" i="11"/>
  <c r="K431" i="11"/>
  <c r="J431" i="11"/>
  <c r="I431" i="11"/>
  <c r="H431" i="11"/>
  <c r="Q431" i="11" s="1"/>
  <c r="G431" i="11"/>
  <c r="F431" i="11"/>
  <c r="E431" i="11"/>
  <c r="D431" i="11"/>
  <c r="C431" i="11"/>
  <c r="B431" i="11"/>
  <c r="W430" i="11"/>
  <c r="M430" i="11"/>
  <c r="N430" i="11" s="1"/>
  <c r="L430" i="11"/>
  <c r="K430" i="11"/>
  <c r="J430" i="11"/>
  <c r="I430" i="11"/>
  <c r="H430" i="11"/>
  <c r="Q430" i="11" s="1"/>
  <c r="G430" i="11"/>
  <c r="F430" i="11"/>
  <c r="E430" i="11"/>
  <c r="D430" i="11"/>
  <c r="C430" i="11"/>
  <c r="B430" i="11"/>
  <c r="W429" i="11"/>
  <c r="M429" i="11"/>
  <c r="N429" i="11" s="1"/>
  <c r="L429" i="11"/>
  <c r="K429" i="11"/>
  <c r="J429" i="11"/>
  <c r="I429" i="11"/>
  <c r="H429" i="11"/>
  <c r="Q429" i="11" s="1"/>
  <c r="G429" i="11"/>
  <c r="F429" i="11"/>
  <c r="E429" i="11"/>
  <c r="D429" i="11"/>
  <c r="C429" i="11"/>
  <c r="B429" i="11"/>
  <c r="W428" i="11"/>
  <c r="M428" i="11"/>
  <c r="N428" i="11" s="1"/>
  <c r="L428" i="11"/>
  <c r="K428" i="11"/>
  <c r="J428" i="11"/>
  <c r="I428" i="11"/>
  <c r="H428" i="11"/>
  <c r="Q428" i="11" s="1"/>
  <c r="G428" i="11"/>
  <c r="F428" i="11"/>
  <c r="E428" i="11"/>
  <c r="D428" i="11"/>
  <c r="C428" i="11"/>
  <c r="B428" i="11"/>
  <c r="W427" i="11"/>
  <c r="M427" i="11"/>
  <c r="N427" i="11" s="1"/>
  <c r="L427" i="11"/>
  <c r="K427" i="11"/>
  <c r="J427" i="11"/>
  <c r="I427" i="11"/>
  <c r="H427" i="11"/>
  <c r="Q427" i="11" s="1"/>
  <c r="G427" i="11"/>
  <c r="F427" i="11"/>
  <c r="E427" i="11"/>
  <c r="D427" i="11"/>
  <c r="C427" i="11"/>
  <c r="B427" i="11"/>
  <c r="W426" i="11"/>
  <c r="M426" i="11"/>
  <c r="L426" i="11"/>
  <c r="K426" i="11"/>
  <c r="J426" i="11"/>
  <c r="I426" i="11"/>
  <c r="H426" i="11"/>
  <c r="Q426" i="11" s="1"/>
  <c r="G426" i="11"/>
  <c r="F426" i="11"/>
  <c r="E426" i="11"/>
  <c r="D426" i="11"/>
  <c r="C426" i="11"/>
  <c r="B426" i="11"/>
  <c r="W425" i="11"/>
  <c r="M425" i="11"/>
  <c r="N425" i="11" s="1"/>
  <c r="L425" i="11"/>
  <c r="K425" i="11"/>
  <c r="J425" i="11"/>
  <c r="I425" i="11"/>
  <c r="H425" i="11"/>
  <c r="Q425" i="11" s="1"/>
  <c r="G425" i="11"/>
  <c r="F425" i="11"/>
  <c r="E425" i="11"/>
  <c r="D425" i="11"/>
  <c r="C425" i="11"/>
  <c r="B425" i="11"/>
  <c r="W424" i="11"/>
  <c r="M424" i="11"/>
  <c r="N424" i="11" s="1"/>
  <c r="L424" i="11"/>
  <c r="K424" i="11"/>
  <c r="J424" i="11"/>
  <c r="I424" i="11"/>
  <c r="H424" i="11"/>
  <c r="Q424" i="11" s="1"/>
  <c r="G424" i="11"/>
  <c r="F424" i="11"/>
  <c r="E424" i="11"/>
  <c r="D424" i="11"/>
  <c r="C424" i="11"/>
  <c r="B424" i="11"/>
  <c r="W423" i="11"/>
  <c r="M423" i="11"/>
  <c r="N423" i="11" s="1"/>
  <c r="L423" i="11"/>
  <c r="K423" i="11"/>
  <c r="J423" i="11"/>
  <c r="I423" i="11"/>
  <c r="H423" i="11"/>
  <c r="Q423" i="11" s="1"/>
  <c r="G423" i="11"/>
  <c r="F423" i="11"/>
  <c r="E423" i="11"/>
  <c r="D423" i="11"/>
  <c r="C423" i="11"/>
  <c r="B423" i="11"/>
  <c r="W422" i="11"/>
  <c r="M422" i="11"/>
  <c r="N422" i="11" s="1"/>
  <c r="L422" i="11"/>
  <c r="K422" i="11"/>
  <c r="J422" i="11"/>
  <c r="I422" i="11"/>
  <c r="H422" i="11"/>
  <c r="Q422" i="11" s="1"/>
  <c r="G422" i="11"/>
  <c r="F422" i="11"/>
  <c r="E422" i="11"/>
  <c r="D422" i="11"/>
  <c r="C422" i="11"/>
  <c r="B422" i="11"/>
  <c r="W421" i="11"/>
  <c r="M421" i="11"/>
  <c r="N421" i="11" s="1"/>
  <c r="L421" i="11"/>
  <c r="K421" i="11"/>
  <c r="J421" i="11"/>
  <c r="I421" i="11"/>
  <c r="H421" i="11"/>
  <c r="Q421" i="11" s="1"/>
  <c r="G421" i="11"/>
  <c r="F421" i="11"/>
  <c r="E421" i="11"/>
  <c r="D421" i="11"/>
  <c r="C421" i="11"/>
  <c r="B421" i="11"/>
  <c r="W420" i="11"/>
  <c r="M420" i="11"/>
  <c r="N420" i="11" s="1"/>
  <c r="L420" i="11"/>
  <c r="K420" i="11"/>
  <c r="J420" i="11"/>
  <c r="O420" i="11" s="1"/>
  <c r="I420" i="11"/>
  <c r="H420" i="11"/>
  <c r="Q420" i="11" s="1"/>
  <c r="G420" i="11"/>
  <c r="F420" i="11"/>
  <c r="E420" i="11"/>
  <c r="D420" i="11"/>
  <c r="C420" i="11"/>
  <c r="B420" i="11"/>
  <c r="W419" i="11"/>
  <c r="M419" i="11"/>
  <c r="L419" i="11"/>
  <c r="K419" i="11"/>
  <c r="J419" i="11"/>
  <c r="I419" i="11"/>
  <c r="H419" i="11"/>
  <c r="Q419" i="11" s="1"/>
  <c r="G419" i="11"/>
  <c r="F419" i="11"/>
  <c r="E419" i="11"/>
  <c r="D419" i="11"/>
  <c r="C419" i="11"/>
  <c r="B419" i="11"/>
  <c r="W418" i="11"/>
  <c r="M418" i="11"/>
  <c r="L418" i="11"/>
  <c r="K418" i="11"/>
  <c r="J418" i="11"/>
  <c r="I418" i="11"/>
  <c r="H418" i="11"/>
  <c r="Q418" i="11" s="1"/>
  <c r="G418" i="11"/>
  <c r="F418" i="11"/>
  <c r="E418" i="11"/>
  <c r="D418" i="11"/>
  <c r="C418" i="11"/>
  <c r="B418" i="11"/>
  <c r="W417" i="11"/>
  <c r="Q417" i="11"/>
  <c r="M417" i="11"/>
  <c r="O417" i="11" s="1"/>
  <c r="L417" i="11"/>
  <c r="K417" i="11"/>
  <c r="J417" i="11"/>
  <c r="I417" i="11"/>
  <c r="H417" i="11"/>
  <c r="G417" i="11"/>
  <c r="F417" i="11"/>
  <c r="E417" i="11"/>
  <c r="D417" i="11"/>
  <c r="C417" i="11"/>
  <c r="B417" i="11"/>
  <c r="W416" i="11"/>
  <c r="M416" i="11"/>
  <c r="N416" i="11" s="1"/>
  <c r="L416" i="11"/>
  <c r="K416" i="11"/>
  <c r="J416" i="11"/>
  <c r="I416" i="11"/>
  <c r="H416" i="11"/>
  <c r="Q416" i="11" s="1"/>
  <c r="G416" i="11"/>
  <c r="F416" i="11"/>
  <c r="E416" i="11"/>
  <c r="D416" i="11"/>
  <c r="C416" i="11"/>
  <c r="B416" i="11"/>
  <c r="W415" i="11"/>
  <c r="N415" i="11"/>
  <c r="M415" i="11"/>
  <c r="L415" i="11"/>
  <c r="K415" i="11"/>
  <c r="J415" i="11"/>
  <c r="O415" i="11" s="1"/>
  <c r="I415" i="11"/>
  <c r="H415" i="11"/>
  <c r="Q415" i="11" s="1"/>
  <c r="G415" i="11"/>
  <c r="F415" i="11"/>
  <c r="E415" i="11"/>
  <c r="D415" i="11"/>
  <c r="C415" i="11"/>
  <c r="B415" i="11"/>
  <c r="W414" i="11"/>
  <c r="M414" i="11"/>
  <c r="N414" i="11" s="1"/>
  <c r="L414" i="11"/>
  <c r="K414" i="11"/>
  <c r="J414" i="11"/>
  <c r="I414" i="11"/>
  <c r="H414" i="11"/>
  <c r="Q414" i="11" s="1"/>
  <c r="G414" i="11"/>
  <c r="F414" i="11"/>
  <c r="E414" i="11"/>
  <c r="D414" i="11"/>
  <c r="C414" i="11"/>
  <c r="B414" i="11"/>
  <c r="W413" i="11"/>
  <c r="M413" i="11"/>
  <c r="N413" i="11" s="1"/>
  <c r="L413" i="11"/>
  <c r="K413" i="11"/>
  <c r="J413" i="11"/>
  <c r="I413" i="11"/>
  <c r="H413" i="11"/>
  <c r="Q413" i="11" s="1"/>
  <c r="G413" i="11"/>
  <c r="F413" i="11"/>
  <c r="E413" i="11"/>
  <c r="D413" i="11"/>
  <c r="C413" i="11"/>
  <c r="B413" i="11"/>
  <c r="W412" i="11"/>
  <c r="M412" i="11"/>
  <c r="N412" i="11" s="1"/>
  <c r="L412" i="11"/>
  <c r="K412" i="11"/>
  <c r="J412" i="11"/>
  <c r="I412" i="11"/>
  <c r="H412" i="11"/>
  <c r="Q412" i="11" s="1"/>
  <c r="G412" i="11"/>
  <c r="F412" i="11"/>
  <c r="E412" i="11"/>
  <c r="D412" i="11"/>
  <c r="C412" i="11"/>
  <c r="B412" i="11"/>
  <c r="W411" i="11"/>
  <c r="M411" i="11"/>
  <c r="N411" i="11" s="1"/>
  <c r="L411" i="11"/>
  <c r="K411" i="11"/>
  <c r="J411" i="11"/>
  <c r="I411" i="11"/>
  <c r="H411" i="11"/>
  <c r="Q411" i="11" s="1"/>
  <c r="G411" i="11"/>
  <c r="F411" i="11"/>
  <c r="E411" i="11"/>
  <c r="D411" i="11"/>
  <c r="C411" i="11"/>
  <c r="B411" i="11"/>
  <c r="W410" i="11"/>
  <c r="M410" i="11"/>
  <c r="L410" i="11"/>
  <c r="K410" i="11"/>
  <c r="J410" i="11"/>
  <c r="I410" i="11"/>
  <c r="H410" i="11"/>
  <c r="Q410" i="11" s="1"/>
  <c r="G410" i="11"/>
  <c r="F410" i="11"/>
  <c r="E410" i="11"/>
  <c r="D410" i="11"/>
  <c r="C410" i="11"/>
  <c r="B410" i="11"/>
  <c r="W409" i="11"/>
  <c r="M409" i="11"/>
  <c r="N409" i="11" s="1"/>
  <c r="L409" i="11"/>
  <c r="K409" i="11"/>
  <c r="J409" i="11"/>
  <c r="I409" i="11"/>
  <c r="H409" i="11"/>
  <c r="Q409" i="11" s="1"/>
  <c r="G409" i="11"/>
  <c r="F409" i="11"/>
  <c r="E409" i="11"/>
  <c r="D409" i="11"/>
  <c r="C409" i="11"/>
  <c r="B409" i="11"/>
  <c r="W408" i="11"/>
  <c r="M408" i="11"/>
  <c r="N408" i="11" s="1"/>
  <c r="L408" i="11"/>
  <c r="K408" i="11"/>
  <c r="J408" i="11"/>
  <c r="I408" i="11"/>
  <c r="H408" i="11"/>
  <c r="Q408" i="11" s="1"/>
  <c r="G408" i="11"/>
  <c r="F408" i="11"/>
  <c r="E408" i="11"/>
  <c r="D408" i="11"/>
  <c r="C408" i="11"/>
  <c r="B408" i="11"/>
  <c r="W407" i="11"/>
  <c r="M407" i="11"/>
  <c r="N407" i="11" s="1"/>
  <c r="L407" i="11"/>
  <c r="K407" i="11"/>
  <c r="J407" i="11"/>
  <c r="I407" i="11"/>
  <c r="H407" i="11"/>
  <c r="Q407" i="11" s="1"/>
  <c r="G407" i="11"/>
  <c r="F407" i="11"/>
  <c r="E407" i="11"/>
  <c r="D407" i="11"/>
  <c r="C407" i="11"/>
  <c r="B407" i="11"/>
  <c r="W406" i="11"/>
  <c r="M406" i="11"/>
  <c r="N406" i="11" s="1"/>
  <c r="L406" i="11"/>
  <c r="K406" i="11"/>
  <c r="J406" i="11"/>
  <c r="I406" i="11"/>
  <c r="H406" i="11"/>
  <c r="Q406" i="11" s="1"/>
  <c r="G406" i="11"/>
  <c r="F406" i="11"/>
  <c r="E406" i="11"/>
  <c r="D406" i="11"/>
  <c r="C406" i="11"/>
  <c r="B406" i="11"/>
  <c r="W405" i="11"/>
  <c r="M405" i="11"/>
  <c r="N405" i="11" s="1"/>
  <c r="L405" i="11"/>
  <c r="K405" i="11"/>
  <c r="J405" i="11"/>
  <c r="I405" i="11"/>
  <c r="H405" i="11"/>
  <c r="Q405" i="11" s="1"/>
  <c r="G405" i="11"/>
  <c r="F405" i="11"/>
  <c r="E405" i="11"/>
  <c r="D405" i="11"/>
  <c r="C405" i="11"/>
  <c r="B405" i="11"/>
  <c r="W404" i="11"/>
  <c r="M404" i="11"/>
  <c r="L404" i="11"/>
  <c r="K404" i="11"/>
  <c r="J404" i="11"/>
  <c r="I404" i="11"/>
  <c r="H404" i="11"/>
  <c r="Q404" i="11" s="1"/>
  <c r="G404" i="11"/>
  <c r="F404" i="11"/>
  <c r="E404" i="11"/>
  <c r="D404" i="11"/>
  <c r="C404" i="11"/>
  <c r="B404" i="11"/>
  <c r="W403" i="11"/>
  <c r="O403" i="11"/>
  <c r="M403" i="11"/>
  <c r="N403" i="11" s="1"/>
  <c r="L403" i="11"/>
  <c r="K403" i="11"/>
  <c r="J403" i="11"/>
  <c r="I403" i="11"/>
  <c r="H403" i="11"/>
  <c r="Q403" i="11" s="1"/>
  <c r="G403" i="11"/>
  <c r="F403" i="11"/>
  <c r="E403" i="11"/>
  <c r="D403" i="11"/>
  <c r="C403" i="11"/>
  <c r="B403" i="11"/>
  <c r="W402" i="11"/>
  <c r="M402" i="11"/>
  <c r="N402" i="11" s="1"/>
  <c r="L402" i="11"/>
  <c r="K402" i="11"/>
  <c r="J402" i="11"/>
  <c r="I402" i="11"/>
  <c r="H402" i="11"/>
  <c r="Q402" i="11" s="1"/>
  <c r="G402" i="11"/>
  <c r="F402" i="11"/>
  <c r="E402" i="11"/>
  <c r="D402" i="11"/>
  <c r="C402" i="11"/>
  <c r="B402" i="11"/>
  <c r="W401" i="11"/>
  <c r="M401" i="11"/>
  <c r="N401" i="11" s="1"/>
  <c r="L401" i="11"/>
  <c r="K401" i="11"/>
  <c r="J401" i="11"/>
  <c r="I401" i="11"/>
  <c r="H401" i="11"/>
  <c r="Q401" i="11" s="1"/>
  <c r="G401" i="11"/>
  <c r="F401" i="11"/>
  <c r="E401" i="11"/>
  <c r="D401" i="11"/>
  <c r="C401" i="11"/>
  <c r="B401" i="11"/>
  <c r="W400" i="11"/>
  <c r="M400" i="11"/>
  <c r="N400" i="11" s="1"/>
  <c r="L400" i="11"/>
  <c r="K400" i="11"/>
  <c r="J400" i="11"/>
  <c r="O400" i="11" s="1"/>
  <c r="I400" i="11"/>
  <c r="H400" i="11"/>
  <c r="Q400" i="11" s="1"/>
  <c r="G400" i="11"/>
  <c r="F400" i="11"/>
  <c r="E400" i="11"/>
  <c r="D400" i="11"/>
  <c r="C400" i="11"/>
  <c r="B400" i="11"/>
  <c r="W399" i="11"/>
  <c r="M399" i="11"/>
  <c r="L399" i="11"/>
  <c r="K399" i="11"/>
  <c r="J399" i="11"/>
  <c r="I399" i="11"/>
  <c r="H399" i="11"/>
  <c r="Q399" i="11" s="1"/>
  <c r="G399" i="11"/>
  <c r="F399" i="11"/>
  <c r="E399" i="11"/>
  <c r="D399" i="11"/>
  <c r="C399" i="11"/>
  <c r="B399" i="11"/>
  <c r="W398" i="11"/>
  <c r="M398" i="11"/>
  <c r="N398" i="11" s="1"/>
  <c r="L398" i="11"/>
  <c r="K398" i="11"/>
  <c r="J398" i="11"/>
  <c r="O398" i="11" s="1"/>
  <c r="I398" i="11"/>
  <c r="H398" i="11"/>
  <c r="Q398" i="11" s="1"/>
  <c r="G398" i="11"/>
  <c r="F398" i="11"/>
  <c r="E398" i="11"/>
  <c r="D398" i="11"/>
  <c r="C398" i="11"/>
  <c r="B398" i="11"/>
  <c r="W397" i="11"/>
  <c r="M397" i="11"/>
  <c r="N397" i="11" s="1"/>
  <c r="L397" i="11"/>
  <c r="K397" i="11"/>
  <c r="J397" i="11"/>
  <c r="I397" i="11"/>
  <c r="H397" i="11"/>
  <c r="Q397" i="11" s="1"/>
  <c r="G397" i="11"/>
  <c r="F397" i="11"/>
  <c r="E397" i="11"/>
  <c r="D397" i="11"/>
  <c r="C397" i="11"/>
  <c r="B397" i="11"/>
  <c r="W396" i="11"/>
  <c r="M396" i="11"/>
  <c r="N396" i="11" s="1"/>
  <c r="L396" i="11"/>
  <c r="K396" i="11"/>
  <c r="J396" i="11"/>
  <c r="I396" i="11"/>
  <c r="H396" i="11"/>
  <c r="Q396" i="11" s="1"/>
  <c r="G396" i="11"/>
  <c r="F396" i="11"/>
  <c r="E396" i="11"/>
  <c r="D396" i="11"/>
  <c r="C396" i="11"/>
  <c r="B396" i="11"/>
  <c r="W395" i="11"/>
  <c r="Q395" i="11"/>
  <c r="M395" i="11"/>
  <c r="N395" i="11" s="1"/>
  <c r="L395" i="11"/>
  <c r="K395" i="11"/>
  <c r="J395" i="11"/>
  <c r="I395" i="11"/>
  <c r="H395" i="11"/>
  <c r="G395" i="11"/>
  <c r="F395" i="11"/>
  <c r="E395" i="11"/>
  <c r="D395" i="11"/>
  <c r="C395" i="11"/>
  <c r="B395" i="11"/>
  <c r="W394" i="11"/>
  <c r="M394" i="11"/>
  <c r="L394" i="11"/>
  <c r="K394" i="11"/>
  <c r="J394" i="11"/>
  <c r="I394" i="11"/>
  <c r="H394" i="11"/>
  <c r="Q394" i="11" s="1"/>
  <c r="G394" i="11"/>
  <c r="F394" i="11"/>
  <c r="E394" i="11"/>
  <c r="D394" i="11"/>
  <c r="C394" i="11"/>
  <c r="B394" i="11"/>
  <c r="W393" i="11"/>
  <c r="M393" i="11"/>
  <c r="N393" i="11" s="1"/>
  <c r="L393" i="11"/>
  <c r="K393" i="11"/>
  <c r="J393" i="11"/>
  <c r="I393" i="11"/>
  <c r="H393" i="11"/>
  <c r="Q393" i="11" s="1"/>
  <c r="G393" i="11"/>
  <c r="F393" i="11"/>
  <c r="E393" i="11"/>
  <c r="D393" i="11"/>
  <c r="C393" i="11"/>
  <c r="B393" i="11"/>
  <c r="W392" i="11"/>
  <c r="M392" i="11"/>
  <c r="N392" i="11" s="1"/>
  <c r="L392" i="11"/>
  <c r="K392" i="11"/>
  <c r="J392" i="11"/>
  <c r="I392" i="11"/>
  <c r="H392" i="11"/>
  <c r="Q392" i="11" s="1"/>
  <c r="G392" i="11"/>
  <c r="F392" i="11"/>
  <c r="E392" i="11"/>
  <c r="D392" i="11"/>
  <c r="C392" i="11"/>
  <c r="B392" i="11"/>
  <c r="W391" i="11"/>
  <c r="M391" i="11"/>
  <c r="N391" i="11" s="1"/>
  <c r="L391" i="11"/>
  <c r="K391" i="11"/>
  <c r="J391" i="11"/>
  <c r="I391" i="11"/>
  <c r="H391" i="11"/>
  <c r="Q391" i="11" s="1"/>
  <c r="G391" i="11"/>
  <c r="F391" i="11"/>
  <c r="E391" i="11"/>
  <c r="D391" i="11"/>
  <c r="C391" i="11"/>
  <c r="B391" i="11"/>
  <c r="W390" i="11"/>
  <c r="M390" i="11"/>
  <c r="N390" i="11" s="1"/>
  <c r="L390" i="11"/>
  <c r="K390" i="11"/>
  <c r="J390" i="11"/>
  <c r="O390" i="11" s="1"/>
  <c r="I390" i="11"/>
  <c r="H390" i="11"/>
  <c r="Q390" i="11" s="1"/>
  <c r="G390" i="11"/>
  <c r="F390" i="11"/>
  <c r="E390" i="11"/>
  <c r="D390" i="11"/>
  <c r="C390" i="11"/>
  <c r="B390" i="11"/>
  <c r="W389" i="11"/>
  <c r="M389" i="11"/>
  <c r="N389" i="11" s="1"/>
  <c r="L389" i="11"/>
  <c r="K389" i="11"/>
  <c r="J389" i="11"/>
  <c r="I389" i="11"/>
  <c r="H389" i="11"/>
  <c r="Q389" i="11" s="1"/>
  <c r="G389" i="11"/>
  <c r="F389" i="11"/>
  <c r="E389" i="11"/>
  <c r="D389" i="11"/>
  <c r="C389" i="11"/>
  <c r="B389" i="11"/>
  <c r="W388" i="11"/>
  <c r="M388" i="11"/>
  <c r="N388" i="11" s="1"/>
  <c r="L388" i="11"/>
  <c r="K388" i="11"/>
  <c r="J388" i="11"/>
  <c r="I388" i="11"/>
  <c r="H388" i="11"/>
  <c r="Q388" i="11" s="1"/>
  <c r="G388" i="11"/>
  <c r="F388" i="11"/>
  <c r="E388" i="11"/>
  <c r="D388" i="11"/>
  <c r="C388" i="11"/>
  <c r="B388" i="11"/>
  <c r="W387" i="11"/>
  <c r="M387" i="11"/>
  <c r="N387" i="11" s="1"/>
  <c r="L387" i="11"/>
  <c r="K387" i="11"/>
  <c r="J387" i="11"/>
  <c r="O387" i="11" s="1"/>
  <c r="I387" i="11"/>
  <c r="H387" i="11"/>
  <c r="Q387" i="11" s="1"/>
  <c r="G387" i="11"/>
  <c r="F387" i="11"/>
  <c r="E387" i="11"/>
  <c r="D387" i="11"/>
  <c r="C387" i="11"/>
  <c r="B387" i="11"/>
  <c r="W386" i="11"/>
  <c r="M386" i="11"/>
  <c r="L386" i="11"/>
  <c r="K386" i="11"/>
  <c r="J386" i="11"/>
  <c r="I386" i="11"/>
  <c r="H386" i="11"/>
  <c r="Q386" i="11" s="1"/>
  <c r="G386" i="11"/>
  <c r="F386" i="11"/>
  <c r="E386" i="11"/>
  <c r="D386" i="11"/>
  <c r="C386" i="11"/>
  <c r="B386" i="11"/>
  <c r="W385" i="11"/>
  <c r="M385" i="11"/>
  <c r="N385" i="11" s="1"/>
  <c r="L385" i="11"/>
  <c r="K385" i="11"/>
  <c r="J385" i="11"/>
  <c r="I385" i="11"/>
  <c r="H385" i="11"/>
  <c r="Q385" i="11" s="1"/>
  <c r="G385" i="11"/>
  <c r="F385" i="11"/>
  <c r="E385" i="11"/>
  <c r="D385" i="11"/>
  <c r="C385" i="11"/>
  <c r="B385" i="11"/>
  <c r="W384" i="11"/>
  <c r="M384" i="11"/>
  <c r="N384" i="11" s="1"/>
  <c r="L384" i="11"/>
  <c r="K384" i="11"/>
  <c r="J384" i="11"/>
  <c r="I384" i="11"/>
  <c r="H384" i="11"/>
  <c r="Q384" i="11" s="1"/>
  <c r="G384" i="11"/>
  <c r="F384" i="11"/>
  <c r="E384" i="11"/>
  <c r="D384" i="11"/>
  <c r="C384" i="11"/>
  <c r="B384" i="11"/>
  <c r="W383" i="11"/>
  <c r="M383" i="11"/>
  <c r="N383" i="11" s="1"/>
  <c r="L383" i="11"/>
  <c r="K383" i="11"/>
  <c r="J383" i="11"/>
  <c r="I383" i="11"/>
  <c r="H383" i="11"/>
  <c r="Q383" i="11" s="1"/>
  <c r="G383" i="11"/>
  <c r="F383" i="11"/>
  <c r="E383" i="11"/>
  <c r="D383" i="11"/>
  <c r="C383" i="11"/>
  <c r="B383" i="11"/>
  <c r="W382" i="11"/>
  <c r="M382" i="11"/>
  <c r="L382" i="11"/>
  <c r="K382" i="11"/>
  <c r="J382" i="11"/>
  <c r="I382" i="11"/>
  <c r="H382" i="11"/>
  <c r="Q382" i="11" s="1"/>
  <c r="G382" i="11"/>
  <c r="F382" i="11"/>
  <c r="E382" i="11"/>
  <c r="D382" i="11"/>
  <c r="C382" i="11"/>
  <c r="B382" i="11"/>
  <c r="W381" i="11"/>
  <c r="M381" i="11"/>
  <c r="N381" i="11" s="1"/>
  <c r="L381" i="11"/>
  <c r="K381" i="11"/>
  <c r="J381" i="11"/>
  <c r="I381" i="11"/>
  <c r="H381" i="11"/>
  <c r="Q381" i="11" s="1"/>
  <c r="G381" i="11"/>
  <c r="F381" i="11"/>
  <c r="E381" i="11"/>
  <c r="D381" i="11"/>
  <c r="C381" i="11"/>
  <c r="B381" i="11"/>
  <c r="W380" i="11"/>
  <c r="M380" i="11"/>
  <c r="N380" i="11" s="1"/>
  <c r="L380" i="11"/>
  <c r="K380" i="11"/>
  <c r="J380" i="11"/>
  <c r="O380" i="11" s="1"/>
  <c r="I380" i="11"/>
  <c r="H380" i="11"/>
  <c r="Q380" i="11" s="1"/>
  <c r="G380" i="11"/>
  <c r="F380" i="11"/>
  <c r="E380" i="11"/>
  <c r="D380" i="11"/>
  <c r="C380" i="11"/>
  <c r="B380" i="11"/>
  <c r="W379" i="11"/>
  <c r="M379" i="11"/>
  <c r="N379" i="11" s="1"/>
  <c r="L379" i="11"/>
  <c r="K379" i="11"/>
  <c r="J379" i="11"/>
  <c r="I379" i="11"/>
  <c r="H379" i="11"/>
  <c r="Q379" i="11" s="1"/>
  <c r="G379" i="11"/>
  <c r="F379" i="11"/>
  <c r="E379" i="11"/>
  <c r="D379" i="11"/>
  <c r="C379" i="11"/>
  <c r="B379" i="11"/>
  <c r="W378" i="11"/>
  <c r="M378" i="11"/>
  <c r="N378" i="11" s="1"/>
  <c r="L378" i="11"/>
  <c r="K378" i="11"/>
  <c r="J378" i="11"/>
  <c r="O378" i="11" s="1"/>
  <c r="I378" i="11"/>
  <c r="H378" i="11"/>
  <c r="Q378" i="11" s="1"/>
  <c r="G378" i="11"/>
  <c r="F378" i="11"/>
  <c r="E378" i="11"/>
  <c r="D378" i="11"/>
  <c r="C378" i="11"/>
  <c r="B378" i="11"/>
  <c r="W377" i="11"/>
  <c r="M377" i="11"/>
  <c r="N377" i="11" s="1"/>
  <c r="L377" i="11"/>
  <c r="K377" i="11"/>
  <c r="J377" i="11"/>
  <c r="I377" i="11"/>
  <c r="H377" i="11"/>
  <c r="Q377" i="11" s="1"/>
  <c r="G377" i="11"/>
  <c r="F377" i="11"/>
  <c r="E377" i="11"/>
  <c r="D377" i="11"/>
  <c r="C377" i="11"/>
  <c r="B377" i="11"/>
  <c r="W376" i="11"/>
  <c r="M376" i="11"/>
  <c r="N376" i="11" s="1"/>
  <c r="L376" i="11"/>
  <c r="K376" i="11"/>
  <c r="J376" i="11"/>
  <c r="I376" i="11"/>
  <c r="H376" i="11"/>
  <c r="Q376" i="11" s="1"/>
  <c r="G376" i="11"/>
  <c r="F376" i="11"/>
  <c r="E376" i="11"/>
  <c r="D376" i="11"/>
  <c r="C376" i="11"/>
  <c r="B376" i="11"/>
  <c r="W375" i="11"/>
  <c r="M375" i="11"/>
  <c r="N375" i="11" s="1"/>
  <c r="L375" i="11"/>
  <c r="K375" i="11"/>
  <c r="J375" i="11"/>
  <c r="I375" i="11"/>
  <c r="H375" i="11"/>
  <c r="Q375" i="11" s="1"/>
  <c r="G375" i="11"/>
  <c r="F375" i="11"/>
  <c r="E375" i="11"/>
  <c r="D375" i="11"/>
  <c r="C375" i="11"/>
  <c r="B375" i="11"/>
  <c r="W374" i="11"/>
  <c r="M374" i="11"/>
  <c r="O374" i="11" s="1"/>
  <c r="L374" i="11"/>
  <c r="K374" i="11"/>
  <c r="J374" i="11"/>
  <c r="I374" i="11"/>
  <c r="H374" i="11"/>
  <c r="Q374" i="11" s="1"/>
  <c r="G374" i="11"/>
  <c r="F374" i="11"/>
  <c r="E374" i="11"/>
  <c r="D374" i="11"/>
  <c r="C374" i="11"/>
  <c r="B374" i="11"/>
  <c r="W373" i="11"/>
  <c r="N373" i="11"/>
  <c r="M373" i="11"/>
  <c r="L373" i="11"/>
  <c r="K373" i="11"/>
  <c r="J373" i="11"/>
  <c r="O373" i="11" s="1"/>
  <c r="I373" i="11"/>
  <c r="H373" i="11"/>
  <c r="Q373" i="11" s="1"/>
  <c r="G373" i="11"/>
  <c r="F373" i="11"/>
  <c r="E373" i="11"/>
  <c r="D373" i="11"/>
  <c r="C373" i="11"/>
  <c r="B373" i="11"/>
  <c r="W372" i="11"/>
  <c r="N372" i="11"/>
  <c r="M372" i="11"/>
  <c r="L372" i="11"/>
  <c r="K372" i="11"/>
  <c r="J372" i="11"/>
  <c r="I372" i="11"/>
  <c r="H372" i="11"/>
  <c r="Q372" i="11" s="1"/>
  <c r="G372" i="11"/>
  <c r="F372" i="11"/>
  <c r="E372" i="11"/>
  <c r="D372" i="11"/>
  <c r="C372" i="11"/>
  <c r="B372" i="11"/>
  <c r="W371" i="11"/>
  <c r="M371" i="11"/>
  <c r="N371" i="11" s="1"/>
  <c r="L371" i="11"/>
  <c r="K371" i="11"/>
  <c r="J371" i="11"/>
  <c r="I371" i="11"/>
  <c r="H371" i="11"/>
  <c r="Q371" i="11" s="1"/>
  <c r="G371" i="11"/>
  <c r="F371" i="11"/>
  <c r="E371" i="11"/>
  <c r="D371" i="11"/>
  <c r="C371" i="11"/>
  <c r="B371" i="11"/>
  <c r="W370" i="11"/>
  <c r="M370" i="11"/>
  <c r="L370" i="11"/>
  <c r="K370" i="11"/>
  <c r="J370" i="11"/>
  <c r="I370" i="11"/>
  <c r="H370" i="11"/>
  <c r="Q370" i="11" s="1"/>
  <c r="G370" i="11"/>
  <c r="F370" i="11"/>
  <c r="E370" i="11"/>
  <c r="D370" i="11"/>
  <c r="C370" i="11"/>
  <c r="B370" i="11"/>
  <c r="W369" i="11"/>
  <c r="M369" i="11"/>
  <c r="N369" i="11" s="1"/>
  <c r="L369" i="11"/>
  <c r="K369" i="11"/>
  <c r="J369" i="11"/>
  <c r="I369" i="11"/>
  <c r="H369" i="11"/>
  <c r="Q369" i="11" s="1"/>
  <c r="G369" i="11"/>
  <c r="F369" i="11"/>
  <c r="E369" i="11"/>
  <c r="D369" i="11"/>
  <c r="C369" i="11"/>
  <c r="B369" i="11"/>
  <c r="W368" i="11"/>
  <c r="M368" i="11"/>
  <c r="N368" i="11" s="1"/>
  <c r="L368" i="11"/>
  <c r="K368" i="11"/>
  <c r="J368" i="11"/>
  <c r="O368" i="11" s="1"/>
  <c r="I368" i="11"/>
  <c r="H368" i="11"/>
  <c r="Q368" i="11" s="1"/>
  <c r="G368" i="11"/>
  <c r="F368" i="11"/>
  <c r="E368" i="11"/>
  <c r="D368" i="11"/>
  <c r="C368" i="11"/>
  <c r="B368" i="11"/>
  <c r="W367" i="11"/>
  <c r="M367" i="11"/>
  <c r="N367" i="11" s="1"/>
  <c r="L367" i="11"/>
  <c r="K367" i="11"/>
  <c r="J367" i="11"/>
  <c r="I367" i="11"/>
  <c r="H367" i="11"/>
  <c r="Q367" i="11" s="1"/>
  <c r="G367" i="11"/>
  <c r="F367" i="11"/>
  <c r="E367" i="11"/>
  <c r="D367" i="11"/>
  <c r="C367" i="11"/>
  <c r="B367" i="11"/>
  <c r="W366" i="11"/>
  <c r="M366" i="11"/>
  <c r="N366" i="11" s="1"/>
  <c r="L366" i="11"/>
  <c r="K366" i="11"/>
  <c r="J366" i="11"/>
  <c r="I366" i="11"/>
  <c r="H366" i="11"/>
  <c r="Q366" i="11" s="1"/>
  <c r="G366" i="11"/>
  <c r="F366" i="11"/>
  <c r="E366" i="11"/>
  <c r="D366" i="11"/>
  <c r="C366" i="11"/>
  <c r="B366" i="11"/>
  <c r="W365" i="11"/>
  <c r="M365" i="11"/>
  <c r="N365" i="11" s="1"/>
  <c r="L365" i="11"/>
  <c r="K365" i="11"/>
  <c r="J365" i="11"/>
  <c r="I365" i="11"/>
  <c r="H365" i="11"/>
  <c r="Q365" i="11" s="1"/>
  <c r="G365" i="11"/>
  <c r="F365" i="11"/>
  <c r="E365" i="11"/>
  <c r="D365" i="11"/>
  <c r="C365" i="11"/>
  <c r="B365" i="11"/>
  <c r="W364" i="11"/>
  <c r="M364" i="11"/>
  <c r="N364" i="11" s="1"/>
  <c r="L364" i="11"/>
  <c r="K364" i="11"/>
  <c r="J364" i="11"/>
  <c r="I364" i="11"/>
  <c r="H364" i="11"/>
  <c r="Q364" i="11" s="1"/>
  <c r="G364" i="11"/>
  <c r="F364" i="11"/>
  <c r="E364" i="11"/>
  <c r="D364" i="11"/>
  <c r="C364" i="11"/>
  <c r="B364" i="11"/>
  <c r="W363" i="11"/>
  <c r="M363" i="11"/>
  <c r="L363" i="11"/>
  <c r="K363" i="11"/>
  <c r="J363" i="11"/>
  <c r="I363" i="11"/>
  <c r="H363" i="11"/>
  <c r="Q363" i="11" s="1"/>
  <c r="G363" i="11"/>
  <c r="F363" i="11"/>
  <c r="E363" i="11"/>
  <c r="D363" i="11"/>
  <c r="C363" i="11"/>
  <c r="B363" i="11"/>
  <c r="W362" i="11"/>
  <c r="M362" i="11"/>
  <c r="L362" i="11"/>
  <c r="K362" i="11"/>
  <c r="J362" i="11"/>
  <c r="I362" i="11"/>
  <c r="H362" i="11"/>
  <c r="Q362" i="11" s="1"/>
  <c r="G362" i="11"/>
  <c r="F362" i="11"/>
  <c r="E362" i="11"/>
  <c r="D362" i="11"/>
  <c r="C362" i="11"/>
  <c r="B362" i="11"/>
  <c r="W361" i="11"/>
  <c r="M361" i="11"/>
  <c r="N361" i="11" s="1"/>
  <c r="L361" i="11"/>
  <c r="K361" i="11"/>
  <c r="J361" i="11"/>
  <c r="I361" i="11"/>
  <c r="H361" i="11"/>
  <c r="Q361" i="11" s="1"/>
  <c r="G361" i="11"/>
  <c r="F361" i="11"/>
  <c r="E361" i="11"/>
  <c r="D361" i="11"/>
  <c r="C361" i="11"/>
  <c r="B361" i="11"/>
  <c r="W360" i="11"/>
  <c r="Q360" i="11"/>
  <c r="M360" i="11"/>
  <c r="L360" i="11"/>
  <c r="K360" i="11"/>
  <c r="J360" i="11"/>
  <c r="I360" i="11"/>
  <c r="H360" i="11"/>
  <c r="G360" i="11"/>
  <c r="F360" i="11"/>
  <c r="E360" i="11"/>
  <c r="D360" i="11"/>
  <c r="C360" i="11"/>
  <c r="B360" i="11"/>
  <c r="W359" i="11"/>
  <c r="M359" i="11"/>
  <c r="L359" i="11"/>
  <c r="K359" i="11"/>
  <c r="J359" i="11"/>
  <c r="I359" i="11"/>
  <c r="H359" i="11"/>
  <c r="Q359" i="11" s="1"/>
  <c r="G359" i="11"/>
  <c r="F359" i="11"/>
  <c r="E359" i="11"/>
  <c r="D359" i="11"/>
  <c r="C359" i="11"/>
  <c r="B359" i="11"/>
  <c r="W358" i="11"/>
  <c r="M358" i="11"/>
  <c r="N358" i="11" s="1"/>
  <c r="L358" i="11"/>
  <c r="K358" i="11"/>
  <c r="J358" i="11"/>
  <c r="I358" i="11"/>
  <c r="H358" i="11"/>
  <c r="Q358" i="11" s="1"/>
  <c r="G358" i="11"/>
  <c r="F358" i="11"/>
  <c r="E358" i="11"/>
  <c r="D358" i="11"/>
  <c r="C358" i="11"/>
  <c r="B358" i="11"/>
  <c r="W357" i="11"/>
  <c r="M357" i="11"/>
  <c r="N357" i="11" s="1"/>
  <c r="L357" i="11"/>
  <c r="K357" i="11"/>
  <c r="J357" i="11"/>
  <c r="I357" i="11"/>
  <c r="H357" i="11"/>
  <c r="Q357" i="11" s="1"/>
  <c r="G357" i="11"/>
  <c r="F357" i="11"/>
  <c r="E357" i="11"/>
  <c r="D357" i="11"/>
  <c r="C357" i="11"/>
  <c r="B357" i="11"/>
  <c r="W356" i="11"/>
  <c r="M356" i="11"/>
  <c r="L356" i="11"/>
  <c r="K356" i="11"/>
  <c r="J356" i="11"/>
  <c r="I356" i="11"/>
  <c r="H356" i="11"/>
  <c r="Q356" i="11" s="1"/>
  <c r="G356" i="11"/>
  <c r="F356" i="11"/>
  <c r="E356" i="11"/>
  <c r="D356" i="11"/>
  <c r="C356" i="11"/>
  <c r="B356" i="11"/>
  <c r="W355" i="11"/>
  <c r="M355" i="11"/>
  <c r="N355" i="11" s="1"/>
  <c r="L355" i="11"/>
  <c r="K355" i="11"/>
  <c r="J355" i="11"/>
  <c r="O355" i="11" s="1"/>
  <c r="I355" i="11"/>
  <c r="H355" i="11"/>
  <c r="Q355" i="11" s="1"/>
  <c r="G355" i="11"/>
  <c r="F355" i="11"/>
  <c r="E355" i="11"/>
  <c r="D355" i="11"/>
  <c r="C355" i="11"/>
  <c r="B355" i="11"/>
  <c r="W354" i="11"/>
  <c r="M354" i="11"/>
  <c r="N354" i="11" s="1"/>
  <c r="L354" i="11"/>
  <c r="K354" i="11"/>
  <c r="J354" i="11"/>
  <c r="I354" i="11"/>
  <c r="H354" i="11"/>
  <c r="Q354" i="11" s="1"/>
  <c r="G354" i="11"/>
  <c r="F354" i="11"/>
  <c r="E354" i="11"/>
  <c r="D354" i="11"/>
  <c r="C354" i="11"/>
  <c r="B354" i="11"/>
  <c r="W353" i="11"/>
  <c r="M353" i="11"/>
  <c r="N353" i="11" s="1"/>
  <c r="L353" i="11"/>
  <c r="K353" i="11"/>
  <c r="J353" i="11"/>
  <c r="I353" i="11"/>
  <c r="H353" i="11"/>
  <c r="Q353" i="11" s="1"/>
  <c r="G353" i="11"/>
  <c r="F353" i="11"/>
  <c r="E353" i="11"/>
  <c r="D353" i="11"/>
  <c r="C353" i="11"/>
  <c r="B353" i="11"/>
  <c r="W352" i="11"/>
  <c r="M352" i="11"/>
  <c r="N352" i="11" s="1"/>
  <c r="L352" i="11"/>
  <c r="K352" i="11"/>
  <c r="J352" i="11"/>
  <c r="O352" i="11" s="1"/>
  <c r="I352" i="11"/>
  <c r="H352" i="11"/>
  <c r="Q352" i="11" s="1"/>
  <c r="G352" i="11"/>
  <c r="F352" i="11"/>
  <c r="E352" i="11"/>
  <c r="D352" i="11"/>
  <c r="C352" i="11"/>
  <c r="B352" i="11"/>
  <c r="W351" i="11"/>
  <c r="Q351" i="11"/>
  <c r="M351" i="11"/>
  <c r="N351" i="11" s="1"/>
  <c r="L351" i="11"/>
  <c r="K351" i="11"/>
  <c r="J351" i="11"/>
  <c r="I351" i="11"/>
  <c r="H351" i="11"/>
  <c r="G351" i="11"/>
  <c r="F351" i="11"/>
  <c r="E351" i="11"/>
  <c r="D351" i="11"/>
  <c r="C351" i="11"/>
  <c r="B351" i="11"/>
  <c r="W350" i="11"/>
  <c r="M350" i="11"/>
  <c r="N350" i="11" s="1"/>
  <c r="L350" i="11"/>
  <c r="K350" i="11"/>
  <c r="J350" i="11"/>
  <c r="I350" i="11"/>
  <c r="H350" i="11"/>
  <c r="Q350" i="11" s="1"/>
  <c r="G350" i="11"/>
  <c r="F350" i="11"/>
  <c r="E350" i="11"/>
  <c r="D350" i="11"/>
  <c r="C350" i="11"/>
  <c r="B350" i="11"/>
  <c r="W349" i="11"/>
  <c r="M349" i="11"/>
  <c r="N349" i="11" s="1"/>
  <c r="L349" i="11"/>
  <c r="K349" i="11"/>
  <c r="J349" i="11"/>
  <c r="I349" i="11"/>
  <c r="H349" i="11"/>
  <c r="Q349" i="11" s="1"/>
  <c r="G349" i="11"/>
  <c r="F349" i="11"/>
  <c r="E349" i="11"/>
  <c r="D349" i="11"/>
  <c r="C349" i="11"/>
  <c r="B349" i="11"/>
  <c r="W348" i="11"/>
  <c r="M348" i="11"/>
  <c r="N348" i="11" s="1"/>
  <c r="L348" i="11"/>
  <c r="K348" i="11"/>
  <c r="J348" i="11"/>
  <c r="I348" i="11"/>
  <c r="H348" i="11"/>
  <c r="Q348" i="11" s="1"/>
  <c r="G348" i="11"/>
  <c r="F348" i="11"/>
  <c r="E348" i="11"/>
  <c r="D348" i="11"/>
  <c r="C348" i="11"/>
  <c r="B348" i="11"/>
  <c r="W347" i="11"/>
  <c r="M347" i="11"/>
  <c r="N347" i="11" s="1"/>
  <c r="L347" i="11"/>
  <c r="K347" i="11"/>
  <c r="J347" i="11"/>
  <c r="O347" i="11" s="1"/>
  <c r="I347" i="11"/>
  <c r="H347" i="11"/>
  <c r="Q347" i="11" s="1"/>
  <c r="G347" i="11"/>
  <c r="F347" i="11"/>
  <c r="E347" i="11"/>
  <c r="D347" i="11"/>
  <c r="C347" i="11"/>
  <c r="B347" i="11"/>
  <c r="W346" i="11"/>
  <c r="M346" i="11"/>
  <c r="L346" i="11"/>
  <c r="K346" i="11"/>
  <c r="J346" i="11"/>
  <c r="I346" i="11"/>
  <c r="H346" i="11"/>
  <c r="Q346" i="11" s="1"/>
  <c r="G346" i="11"/>
  <c r="F346" i="11"/>
  <c r="E346" i="11"/>
  <c r="D346" i="11"/>
  <c r="C346" i="11"/>
  <c r="B346" i="11"/>
  <c r="W345" i="11"/>
  <c r="M345" i="11"/>
  <c r="N345" i="11" s="1"/>
  <c r="L345" i="11"/>
  <c r="K345" i="11"/>
  <c r="J345" i="11"/>
  <c r="I345" i="11"/>
  <c r="H345" i="11"/>
  <c r="Q345" i="11" s="1"/>
  <c r="G345" i="11"/>
  <c r="F345" i="11"/>
  <c r="E345" i="11"/>
  <c r="D345" i="11"/>
  <c r="C345" i="11"/>
  <c r="B345" i="11"/>
  <c r="W344" i="11"/>
  <c r="M344" i="11"/>
  <c r="N344" i="11" s="1"/>
  <c r="L344" i="11"/>
  <c r="K344" i="11"/>
  <c r="J344" i="11"/>
  <c r="I344" i="11"/>
  <c r="H344" i="11"/>
  <c r="Q344" i="11" s="1"/>
  <c r="G344" i="11"/>
  <c r="F344" i="11"/>
  <c r="E344" i="11"/>
  <c r="D344" i="11"/>
  <c r="C344" i="11"/>
  <c r="B344" i="11"/>
  <c r="W343" i="11"/>
  <c r="M343" i="11"/>
  <c r="N343" i="11" s="1"/>
  <c r="L343" i="11"/>
  <c r="K343" i="11"/>
  <c r="J343" i="11"/>
  <c r="I343" i="11"/>
  <c r="H343" i="11"/>
  <c r="Q343" i="11" s="1"/>
  <c r="G343" i="11"/>
  <c r="F343" i="11"/>
  <c r="E343" i="11"/>
  <c r="D343" i="11"/>
  <c r="C343" i="11"/>
  <c r="B343" i="11"/>
  <c r="W342" i="11"/>
  <c r="M342" i="11"/>
  <c r="L342" i="11"/>
  <c r="K342" i="11"/>
  <c r="J342" i="11"/>
  <c r="I342" i="11"/>
  <c r="H342" i="11"/>
  <c r="Q342" i="11" s="1"/>
  <c r="G342" i="11"/>
  <c r="F342" i="11"/>
  <c r="E342" i="11"/>
  <c r="D342" i="11"/>
  <c r="C342" i="11"/>
  <c r="B342" i="11"/>
  <c r="W341" i="11"/>
  <c r="M341" i="11"/>
  <c r="N341" i="11" s="1"/>
  <c r="L341" i="11"/>
  <c r="K341" i="11"/>
  <c r="J341" i="11"/>
  <c r="I341" i="11"/>
  <c r="H341" i="11"/>
  <c r="Q341" i="11" s="1"/>
  <c r="G341" i="11"/>
  <c r="F341" i="11"/>
  <c r="E341" i="11"/>
  <c r="D341" i="11"/>
  <c r="C341" i="11"/>
  <c r="B341" i="11"/>
  <c r="W340" i="11"/>
  <c r="Q340" i="11"/>
  <c r="M340" i="11"/>
  <c r="N340" i="11" s="1"/>
  <c r="L340" i="11"/>
  <c r="K340" i="11"/>
  <c r="J340" i="11"/>
  <c r="I340" i="11"/>
  <c r="H340" i="11"/>
  <c r="G340" i="11"/>
  <c r="F340" i="11"/>
  <c r="E340" i="11"/>
  <c r="D340" i="11"/>
  <c r="C340" i="11"/>
  <c r="B340" i="11"/>
  <c r="W339" i="11"/>
  <c r="M339" i="11"/>
  <c r="N339" i="11" s="1"/>
  <c r="L339" i="11"/>
  <c r="K339" i="11"/>
  <c r="J339" i="11"/>
  <c r="I339" i="11"/>
  <c r="H339" i="11"/>
  <c r="Q339" i="11" s="1"/>
  <c r="G339" i="11"/>
  <c r="F339" i="11"/>
  <c r="E339" i="11"/>
  <c r="D339" i="11"/>
  <c r="C339" i="11"/>
  <c r="B339" i="11"/>
  <c r="W338" i="11"/>
  <c r="M338" i="11"/>
  <c r="L338" i="11"/>
  <c r="K338" i="11"/>
  <c r="J338" i="11"/>
  <c r="I338" i="11"/>
  <c r="H338" i="11"/>
  <c r="Q338" i="11" s="1"/>
  <c r="G338" i="11"/>
  <c r="F338" i="11"/>
  <c r="E338" i="11"/>
  <c r="D338" i="11"/>
  <c r="C338" i="11"/>
  <c r="B338" i="11"/>
  <c r="W337" i="11"/>
  <c r="M337" i="11"/>
  <c r="N337" i="11" s="1"/>
  <c r="L337" i="11"/>
  <c r="K337" i="11"/>
  <c r="J337" i="11"/>
  <c r="I337" i="11"/>
  <c r="H337" i="11"/>
  <c r="Q337" i="11" s="1"/>
  <c r="G337" i="11"/>
  <c r="F337" i="11"/>
  <c r="E337" i="11"/>
  <c r="D337" i="11"/>
  <c r="C337" i="11"/>
  <c r="B337" i="11"/>
  <c r="W336" i="11"/>
  <c r="M336" i="11"/>
  <c r="N336" i="11" s="1"/>
  <c r="L336" i="11"/>
  <c r="K336" i="11"/>
  <c r="J336" i="11"/>
  <c r="I336" i="11"/>
  <c r="H336" i="11"/>
  <c r="Q336" i="11" s="1"/>
  <c r="G336" i="11"/>
  <c r="F336" i="11"/>
  <c r="E336" i="11"/>
  <c r="D336" i="11"/>
  <c r="C336" i="11"/>
  <c r="B336" i="11"/>
  <c r="W335" i="11"/>
  <c r="M335" i="11"/>
  <c r="N335" i="11" s="1"/>
  <c r="L335" i="11"/>
  <c r="K335" i="11"/>
  <c r="J335" i="11"/>
  <c r="O335" i="11" s="1"/>
  <c r="I335" i="11"/>
  <c r="H335" i="11"/>
  <c r="Q335" i="11" s="1"/>
  <c r="G335" i="11"/>
  <c r="F335" i="11"/>
  <c r="E335" i="11"/>
  <c r="D335" i="11"/>
  <c r="C335" i="11"/>
  <c r="B335" i="11"/>
  <c r="W334" i="11"/>
  <c r="M334" i="11"/>
  <c r="N334" i="11" s="1"/>
  <c r="L334" i="11"/>
  <c r="K334" i="11"/>
  <c r="J334" i="11"/>
  <c r="I334" i="11"/>
  <c r="H334" i="11"/>
  <c r="Q334" i="11" s="1"/>
  <c r="G334" i="11"/>
  <c r="F334" i="11"/>
  <c r="E334" i="11"/>
  <c r="D334" i="11"/>
  <c r="C334" i="11"/>
  <c r="B334" i="11"/>
  <c r="W333" i="11"/>
  <c r="M333" i="11"/>
  <c r="N333" i="11" s="1"/>
  <c r="L333" i="11"/>
  <c r="K333" i="11"/>
  <c r="J333" i="11"/>
  <c r="I333" i="11"/>
  <c r="H333" i="11"/>
  <c r="Q333" i="11" s="1"/>
  <c r="G333" i="11"/>
  <c r="F333" i="11"/>
  <c r="E333" i="11"/>
  <c r="D333" i="11"/>
  <c r="C333" i="11"/>
  <c r="B333" i="11"/>
  <c r="W332" i="11"/>
  <c r="Q332" i="11"/>
  <c r="M332" i="11"/>
  <c r="N332" i="11" s="1"/>
  <c r="L332" i="11"/>
  <c r="K332" i="11"/>
  <c r="J332" i="11"/>
  <c r="O332" i="11" s="1"/>
  <c r="I332" i="11"/>
  <c r="H332" i="11"/>
  <c r="G332" i="11"/>
  <c r="F332" i="11"/>
  <c r="E332" i="11"/>
  <c r="D332" i="11"/>
  <c r="C332" i="11"/>
  <c r="B332" i="11"/>
  <c r="W331" i="11"/>
  <c r="M331" i="11"/>
  <c r="N331" i="11" s="1"/>
  <c r="L331" i="11"/>
  <c r="K331" i="11"/>
  <c r="J331" i="11"/>
  <c r="O331" i="11" s="1"/>
  <c r="I331" i="11"/>
  <c r="H331" i="11"/>
  <c r="Q331" i="11" s="1"/>
  <c r="G331" i="11"/>
  <c r="F331" i="11"/>
  <c r="E331" i="11"/>
  <c r="D331" i="11"/>
  <c r="C331" i="11"/>
  <c r="B331" i="11"/>
  <c r="W330" i="11"/>
  <c r="M330" i="11"/>
  <c r="N330" i="11" s="1"/>
  <c r="L330" i="11"/>
  <c r="K330" i="11"/>
  <c r="J330" i="11"/>
  <c r="I330" i="11"/>
  <c r="H330" i="11"/>
  <c r="Q330" i="11" s="1"/>
  <c r="G330" i="11"/>
  <c r="F330" i="11"/>
  <c r="E330" i="11"/>
  <c r="D330" i="11"/>
  <c r="C330" i="11"/>
  <c r="B330" i="11"/>
  <c r="W329" i="11"/>
  <c r="M329" i="11"/>
  <c r="L329" i="11"/>
  <c r="K329" i="11"/>
  <c r="J329" i="11"/>
  <c r="I329" i="11"/>
  <c r="H329" i="11"/>
  <c r="Q329" i="11" s="1"/>
  <c r="G329" i="11"/>
  <c r="F329" i="11"/>
  <c r="E329" i="11"/>
  <c r="D329" i="11"/>
  <c r="C329" i="11"/>
  <c r="B329" i="11"/>
  <c r="W328" i="11"/>
  <c r="M328" i="11"/>
  <c r="N328" i="11" s="1"/>
  <c r="L328" i="11"/>
  <c r="K328" i="11"/>
  <c r="J328" i="11"/>
  <c r="I328" i="11"/>
  <c r="H328" i="11"/>
  <c r="Q328" i="11" s="1"/>
  <c r="G328" i="11"/>
  <c r="F328" i="11"/>
  <c r="E328" i="11"/>
  <c r="D328" i="11"/>
  <c r="C328" i="11"/>
  <c r="B328" i="11"/>
  <c r="W327" i="11"/>
  <c r="M327" i="11"/>
  <c r="L327" i="11"/>
  <c r="K327" i="11"/>
  <c r="J327" i="11"/>
  <c r="I327" i="11"/>
  <c r="H327" i="11"/>
  <c r="Q327" i="11" s="1"/>
  <c r="G327" i="11"/>
  <c r="F327" i="11"/>
  <c r="E327" i="11"/>
  <c r="D327" i="11"/>
  <c r="C327" i="11"/>
  <c r="B327" i="11"/>
  <c r="W326" i="11"/>
  <c r="M326" i="11"/>
  <c r="N326" i="11" s="1"/>
  <c r="L326" i="11"/>
  <c r="K326" i="11"/>
  <c r="J326" i="11"/>
  <c r="O326" i="11" s="1"/>
  <c r="I326" i="11"/>
  <c r="H326" i="11"/>
  <c r="Q326" i="11" s="1"/>
  <c r="G326" i="11"/>
  <c r="F326" i="11"/>
  <c r="E326" i="11"/>
  <c r="D326" i="11"/>
  <c r="C326" i="11"/>
  <c r="B326" i="11"/>
  <c r="W325" i="11"/>
  <c r="M325" i="11"/>
  <c r="L325" i="11"/>
  <c r="K325" i="11"/>
  <c r="J325" i="11"/>
  <c r="I325" i="11"/>
  <c r="H325" i="11"/>
  <c r="Q325" i="11" s="1"/>
  <c r="G325" i="11"/>
  <c r="F325" i="11"/>
  <c r="E325" i="11"/>
  <c r="D325" i="11"/>
  <c r="C325" i="11"/>
  <c r="B325" i="11"/>
  <c r="W324" i="11"/>
  <c r="M324" i="11"/>
  <c r="N324" i="11" s="1"/>
  <c r="L324" i="11"/>
  <c r="K324" i="11"/>
  <c r="J324" i="11"/>
  <c r="I324" i="11"/>
  <c r="H324" i="11"/>
  <c r="Q324" i="11" s="1"/>
  <c r="G324" i="11"/>
  <c r="F324" i="11"/>
  <c r="E324" i="11"/>
  <c r="D324" i="11"/>
  <c r="C324" i="11"/>
  <c r="B324" i="11"/>
  <c r="W323" i="11"/>
  <c r="M323" i="11"/>
  <c r="N323" i="11" s="1"/>
  <c r="L323" i="11"/>
  <c r="K323" i="11"/>
  <c r="J323" i="11"/>
  <c r="O323" i="11" s="1"/>
  <c r="I323" i="11"/>
  <c r="H323" i="11"/>
  <c r="Q323" i="11" s="1"/>
  <c r="G323" i="11"/>
  <c r="F323" i="11"/>
  <c r="E323" i="11"/>
  <c r="D323" i="11"/>
  <c r="C323" i="11"/>
  <c r="B323" i="11"/>
  <c r="W322" i="11"/>
  <c r="M322" i="11"/>
  <c r="N322" i="11" s="1"/>
  <c r="L322" i="11"/>
  <c r="K322" i="11"/>
  <c r="J322" i="11"/>
  <c r="I322" i="11"/>
  <c r="H322" i="11"/>
  <c r="Q322" i="11" s="1"/>
  <c r="G322" i="11"/>
  <c r="F322" i="11"/>
  <c r="E322" i="11"/>
  <c r="D322" i="11"/>
  <c r="C322" i="11"/>
  <c r="B322" i="11"/>
  <c r="W321" i="11"/>
  <c r="M321" i="11"/>
  <c r="L321" i="11"/>
  <c r="K321" i="11"/>
  <c r="J321" i="11"/>
  <c r="I321" i="11"/>
  <c r="H321" i="11"/>
  <c r="Q321" i="11" s="1"/>
  <c r="G321" i="11"/>
  <c r="F321" i="11"/>
  <c r="E321" i="11"/>
  <c r="D321" i="11"/>
  <c r="C321" i="11"/>
  <c r="B321" i="11"/>
  <c r="W320" i="11"/>
  <c r="M320" i="11"/>
  <c r="N320" i="11" s="1"/>
  <c r="L320" i="11"/>
  <c r="K320" i="11"/>
  <c r="J320" i="11"/>
  <c r="I320" i="11"/>
  <c r="H320" i="11"/>
  <c r="Q320" i="11" s="1"/>
  <c r="G320" i="11"/>
  <c r="F320" i="11"/>
  <c r="E320" i="11"/>
  <c r="D320" i="11"/>
  <c r="C320" i="11"/>
  <c r="B320" i="11"/>
  <c r="W319" i="11"/>
  <c r="M319" i="11"/>
  <c r="O319" i="11" s="1"/>
  <c r="L319" i="11"/>
  <c r="K319" i="11"/>
  <c r="J319" i="11"/>
  <c r="I319" i="11"/>
  <c r="H319" i="11"/>
  <c r="Q319" i="11" s="1"/>
  <c r="G319" i="11"/>
  <c r="F319" i="11"/>
  <c r="E319" i="11"/>
  <c r="D319" i="11"/>
  <c r="C319" i="11"/>
  <c r="B319" i="11"/>
  <c r="W318" i="11"/>
  <c r="M318" i="11"/>
  <c r="N318" i="11" s="1"/>
  <c r="L318" i="11"/>
  <c r="K318" i="11"/>
  <c r="J318" i="11"/>
  <c r="I318" i="11"/>
  <c r="H318" i="11"/>
  <c r="Q318" i="11" s="1"/>
  <c r="G318" i="11"/>
  <c r="F318" i="11"/>
  <c r="E318" i="11"/>
  <c r="D318" i="11"/>
  <c r="C318" i="11"/>
  <c r="B318" i="11"/>
  <c r="W317" i="11"/>
  <c r="M317" i="11"/>
  <c r="N317" i="11" s="1"/>
  <c r="L317" i="11"/>
  <c r="K317" i="11"/>
  <c r="J317" i="11"/>
  <c r="O317" i="11" s="1"/>
  <c r="I317" i="11"/>
  <c r="H317" i="11"/>
  <c r="Q317" i="11" s="1"/>
  <c r="G317" i="11"/>
  <c r="F317" i="11"/>
  <c r="E317" i="11"/>
  <c r="D317" i="11"/>
  <c r="C317" i="11"/>
  <c r="B317" i="11"/>
  <c r="W316" i="11"/>
  <c r="M316" i="11"/>
  <c r="N316" i="11" s="1"/>
  <c r="L316" i="11"/>
  <c r="K316" i="11"/>
  <c r="J316" i="11"/>
  <c r="I316" i="11"/>
  <c r="H316" i="11"/>
  <c r="Q316" i="11" s="1"/>
  <c r="G316" i="11"/>
  <c r="F316" i="11"/>
  <c r="E316" i="11"/>
  <c r="D316" i="11"/>
  <c r="C316" i="11"/>
  <c r="B316" i="11"/>
  <c r="W315" i="11"/>
  <c r="M315" i="11"/>
  <c r="N315" i="11" s="1"/>
  <c r="L315" i="11"/>
  <c r="K315" i="11"/>
  <c r="J315" i="11"/>
  <c r="I315" i="11"/>
  <c r="H315" i="11"/>
  <c r="Q315" i="11" s="1"/>
  <c r="G315" i="11"/>
  <c r="F315" i="11"/>
  <c r="E315" i="11"/>
  <c r="D315" i="11"/>
  <c r="C315" i="11"/>
  <c r="B315" i="11"/>
  <c r="W314" i="11"/>
  <c r="M314" i="11"/>
  <c r="N314" i="11" s="1"/>
  <c r="L314" i="11"/>
  <c r="K314" i="11"/>
  <c r="J314" i="11"/>
  <c r="I314" i="11"/>
  <c r="H314" i="11"/>
  <c r="Q314" i="11" s="1"/>
  <c r="G314" i="11"/>
  <c r="F314" i="11"/>
  <c r="E314" i="11"/>
  <c r="D314" i="11"/>
  <c r="C314" i="11"/>
  <c r="B314" i="11"/>
  <c r="W313" i="11"/>
  <c r="M313" i="11"/>
  <c r="N313" i="11" s="1"/>
  <c r="L313" i="11"/>
  <c r="K313" i="11"/>
  <c r="J313" i="11"/>
  <c r="I313" i="11"/>
  <c r="H313" i="11"/>
  <c r="Q313" i="11" s="1"/>
  <c r="G313" i="11"/>
  <c r="F313" i="11"/>
  <c r="E313" i="11"/>
  <c r="D313" i="11"/>
  <c r="C313" i="11"/>
  <c r="B313" i="11"/>
  <c r="W312" i="11"/>
  <c r="M312" i="11"/>
  <c r="N312" i="11" s="1"/>
  <c r="L312" i="11"/>
  <c r="K312" i="11"/>
  <c r="J312" i="11"/>
  <c r="O312" i="11" s="1"/>
  <c r="I312" i="11"/>
  <c r="H312" i="11"/>
  <c r="Q312" i="11" s="1"/>
  <c r="G312" i="11"/>
  <c r="F312" i="11"/>
  <c r="E312" i="11"/>
  <c r="D312" i="11"/>
  <c r="C312" i="11"/>
  <c r="B312" i="11"/>
  <c r="W311" i="11"/>
  <c r="M311" i="11"/>
  <c r="N311" i="11" s="1"/>
  <c r="L311" i="11"/>
  <c r="K311" i="11"/>
  <c r="J311" i="11"/>
  <c r="O311" i="11" s="1"/>
  <c r="I311" i="11"/>
  <c r="H311" i="11"/>
  <c r="Q311" i="11" s="1"/>
  <c r="G311" i="11"/>
  <c r="F311" i="11"/>
  <c r="E311" i="11"/>
  <c r="D311" i="11"/>
  <c r="C311" i="11"/>
  <c r="B311" i="11"/>
  <c r="W310" i="11"/>
  <c r="M310" i="11"/>
  <c r="N310" i="11" s="1"/>
  <c r="L310" i="11"/>
  <c r="K310" i="11"/>
  <c r="J310" i="11"/>
  <c r="I310" i="11"/>
  <c r="H310" i="11"/>
  <c r="Q310" i="11" s="1"/>
  <c r="G310" i="11"/>
  <c r="F310" i="11"/>
  <c r="E310" i="11"/>
  <c r="D310" i="11"/>
  <c r="C310" i="11"/>
  <c r="B310" i="11"/>
  <c r="W309" i="11"/>
  <c r="M309" i="11"/>
  <c r="N309" i="11" s="1"/>
  <c r="L309" i="11"/>
  <c r="K309" i="11"/>
  <c r="J309" i="11"/>
  <c r="I309" i="11"/>
  <c r="H309" i="11"/>
  <c r="Q309" i="11" s="1"/>
  <c r="G309" i="11"/>
  <c r="F309" i="11"/>
  <c r="E309" i="11"/>
  <c r="D309" i="11"/>
  <c r="C309" i="11"/>
  <c r="B309" i="11"/>
  <c r="W308" i="11"/>
  <c r="M308" i="11"/>
  <c r="N308" i="11" s="1"/>
  <c r="L308" i="11"/>
  <c r="K308" i="11"/>
  <c r="J308" i="11"/>
  <c r="I308" i="11"/>
  <c r="H308" i="11"/>
  <c r="Q308" i="11" s="1"/>
  <c r="G308" i="11"/>
  <c r="F308" i="11"/>
  <c r="E308" i="11"/>
  <c r="D308" i="11"/>
  <c r="C308" i="11"/>
  <c r="B308" i="11"/>
  <c r="W307" i="11"/>
  <c r="M307" i="11"/>
  <c r="N307" i="11" s="1"/>
  <c r="L307" i="11"/>
  <c r="K307" i="11"/>
  <c r="J307" i="11"/>
  <c r="I307" i="11"/>
  <c r="H307" i="11"/>
  <c r="Q307" i="11" s="1"/>
  <c r="G307" i="11"/>
  <c r="F307" i="11"/>
  <c r="E307" i="11"/>
  <c r="D307" i="11"/>
  <c r="C307" i="11"/>
  <c r="B307" i="11"/>
  <c r="W306" i="11"/>
  <c r="Q306" i="11"/>
  <c r="M306" i="11"/>
  <c r="N306" i="11" s="1"/>
  <c r="L306" i="11"/>
  <c r="K306" i="11"/>
  <c r="J306" i="11"/>
  <c r="I306" i="11"/>
  <c r="H306" i="11"/>
  <c r="G306" i="11"/>
  <c r="F306" i="11"/>
  <c r="E306" i="11"/>
  <c r="D306" i="11"/>
  <c r="C306" i="11"/>
  <c r="B306" i="11"/>
  <c r="W305" i="11"/>
  <c r="M305" i="11"/>
  <c r="L305" i="11"/>
  <c r="K305" i="11"/>
  <c r="J305" i="11"/>
  <c r="I305" i="11"/>
  <c r="H305" i="11"/>
  <c r="Q305" i="11" s="1"/>
  <c r="G305" i="11"/>
  <c r="F305" i="11"/>
  <c r="E305" i="11"/>
  <c r="D305" i="11"/>
  <c r="C305" i="11"/>
  <c r="B305" i="11"/>
  <c r="W304" i="11"/>
  <c r="M304" i="11"/>
  <c r="N304" i="11" s="1"/>
  <c r="L304" i="11"/>
  <c r="K304" i="11"/>
  <c r="J304" i="11"/>
  <c r="I304" i="11"/>
  <c r="H304" i="11"/>
  <c r="Q304" i="11" s="1"/>
  <c r="G304" i="11"/>
  <c r="F304" i="11"/>
  <c r="E304" i="11"/>
  <c r="D304" i="11"/>
  <c r="C304" i="11"/>
  <c r="B304" i="11"/>
  <c r="W303" i="11"/>
  <c r="O303" i="11"/>
  <c r="N303" i="11"/>
  <c r="M303" i="11"/>
  <c r="L303" i="11"/>
  <c r="K303" i="11"/>
  <c r="J303" i="11"/>
  <c r="I303" i="11"/>
  <c r="H303" i="11"/>
  <c r="Q303" i="11" s="1"/>
  <c r="G303" i="11"/>
  <c r="F303" i="11"/>
  <c r="E303" i="11"/>
  <c r="D303" i="11"/>
  <c r="C303" i="11"/>
  <c r="B303" i="11"/>
  <c r="W302" i="11"/>
  <c r="M302" i="11"/>
  <c r="N302" i="11" s="1"/>
  <c r="L302" i="11"/>
  <c r="K302" i="11"/>
  <c r="J302" i="11"/>
  <c r="O302" i="11" s="1"/>
  <c r="I302" i="11"/>
  <c r="H302" i="11"/>
  <c r="Q302" i="11" s="1"/>
  <c r="G302" i="11"/>
  <c r="F302" i="11"/>
  <c r="E302" i="11"/>
  <c r="D302" i="11"/>
  <c r="C302" i="11"/>
  <c r="B302" i="11"/>
  <c r="W301" i="11"/>
  <c r="M301" i="11"/>
  <c r="L301" i="11"/>
  <c r="K301" i="11"/>
  <c r="J301" i="11"/>
  <c r="I301" i="11"/>
  <c r="H301" i="11"/>
  <c r="Q301" i="11" s="1"/>
  <c r="G301" i="11"/>
  <c r="F301" i="11"/>
  <c r="E301" i="11"/>
  <c r="D301" i="11"/>
  <c r="C301" i="11"/>
  <c r="B301" i="11"/>
  <c r="W300" i="11"/>
  <c r="M300" i="11"/>
  <c r="N300" i="11" s="1"/>
  <c r="L300" i="11"/>
  <c r="K300" i="11"/>
  <c r="J300" i="11"/>
  <c r="I300" i="11"/>
  <c r="H300" i="11"/>
  <c r="Q300" i="11" s="1"/>
  <c r="G300" i="11"/>
  <c r="F300" i="11"/>
  <c r="E300" i="11"/>
  <c r="D300" i="11"/>
  <c r="C300" i="11"/>
  <c r="B300" i="11"/>
  <c r="W299" i="11"/>
  <c r="M299" i="11"/>
  <c r="N299" i="11" s="1"/>
  <c r="L299" i="11"/>
  <c r="K299" i="11"/>
  <c r="J299" i="11"/>
  <c r="I299" i="11"/>
  <c r="H299" i="11"/>
  <c r="Q299" i="11" s="1"/>
  <c r="G299" i="11"/>
  <c r="F299" i="11"/>
  <c r="E299" i="11"/>
  <c r="D299" i="11"/>
  <c r="C299" i="11"/>
  <c r="B299" i="11"/>
  <c r="W298" i="11"/>
  <c r="Q298" i="11"/>
  <c r="M298" i="11"/>
  <c r="N298" i="11" s="1"/>
  <c r="L298" i="11"/>
  <c r="K298" i="11"/>
  <c r="J298" i="11"/>
  <c r="I298" i="11"/>
  <c r="H298" i="11"/>
  <c r="G298" i="11"/>
  <c r="F298" i="11"/>
  <c r="E298" i="11"/>
  <c r="D298" i="11"/>
  <c r="C298" i="11"/>
  <c r="B298" i="11"/>
  <c r="W297" i="11"/>
  <c r="M297" i="11"/>
  <c r="N297" i="11" s="1"/>
  <c r="L297" i="11"/>
  <c r="K297" i="11"/>
  <c r="J297" i="11"/>
  <c r="O297" i="11" s="1"/>
  <c r="I297" i="11"/>
  <c r="H297" i="11"/>
  <c r="Q297" i="11" s="1"/>
  <c r="G297" i="11"/>
  <c r="F297" i="11"/>
  <c r="E297" i="11"/>
  <c r="D297" i="11"/>
  <c r="C297" i="11"/>
  <c r="B297" i="11"/>
  <c r="W296" i="11"/>
  <c r="M296" i="11"/>
  <c r="N296" i="11" s="1"/>
  <c r="L296" i="11"/>
  <c r="K296" i="11"/>
  <c r="J296" i="11"/>
  <c r="I296" i="11"/>
  <c r="H296" i="11"/>
  <c r="Q296" i="11" s="1"/>
  <c r="G296" i="11"/>
  <c r="F296" i="11"/>
  <c r="E296" i="11"/>
  <c r="D296" i="11"/>
  <c r="C296" i="11"/>
  <c r="B296" i="11"/>
  <c r="W295" i="11"/>
  <c r="M295" i="11"/>
  <c r="N295" i="11" s="1"/>
  <c r="L295" i="11"/>
  <c r="K295" i="11"/>
  <c r="J295" i="11"/>
  <c r="I295" i="11"/>
  <c r="H295" i="11"/>
  <c r="Q295" i="11" s="1"/>
  <c r="G295" i="11"/>
  <c r="F295" i="11"/>
  <c r="E295" i="11"/>
  <c r="D295" i="11"/>
  <c r="C295" i="11"/>
  <c r="B295" i="11"/>
  <c r="W294" i="11"/>
  <c r="M294" i="11"/>
  <c r="N294" i="11" s="1"/>
  <c r="L294" i="11"/>
  <c r="K294" i="11"/>
  <c r="J294" i="11"/>
  <c r="O294" i="11" s="1"/>
  <c r="I294" i="11"/>
  <c r="H294" i="11"/>
  <c r="Q294" i="11" s="1"/>
  <c r="G294" i="11"/>
  <c r="F294" i="11"/>
  <c r="E294" i="11"/>
  <c r="D294" i="11"/>
  <c r="C294" i="11"/>
  <c r="B294" i="11"/>
  <c r="W293" i="11"/>
  <c r="M293" i="11"/>
  <c r="N293" i="11" s="1"/>
  <c r="L293" i="11"/>
  <c r="K293" i="11"/>
  <c r="J293" i="11"/>
  <c r="I293" i="11"/>
  <c r="H293" i="11"/>
  <c r="Q293" i="11" s="1"/>
  <c r="G293" i="11"/>
  <c r="F293" i="11"/>
  <c r="E293" i="11"/>
  <c r="D293" i="11"/>
  <c r="C293" i="11"/>
  <c r="B293" i="11"/>
  <c r="W292" i="11"/>
  <c r="Q292" i="11"/>
  <c r="M292" i="11"/>
  <c r="N292" i="11" s="1"/>
  <c r="L292" i="11"/>
  <c r="K292" i="11"/>
  <c r="J292" i="11"/>
  <c r="I292" i="11"/>
  <c r="H292" i="11"/>
  <c r="G292" i="11"/>
  <c r="F292" i="11"/>
  <c r="E292" i="11"/>
  <c r="D292" i="11"/>
  <c r="C292" i="11"/>
  <c r="B292" i="11"/>
  <c r="W291" i="11"/>
  <c r="M291" i="11"/>
  <c r="N291" i="11" s="1"/>
  <c r="L291" i="11"/>
  <c r="K291" i="11"/>
  <c r="J291" i="11"/>
  <c r="I291" i="11"/>
  <c r="H291" i="11"/>
  <c r="Q291" i="11" s="1"/>
  <c r="G291" i="11"/>
  <c r="F291" i="11"/>
  <c r="E291" i="11"/>
  <c r="D291" i="11"/>
  <c r="C291" i="11"/>
  <c r="B291" i="11"/>
  <c r="W290" i="11"/>
  <c r="M290" i="11"/>
  <c r="N290" i="11" s="1"/>
  <c r="L290" i="11"/>
  <c r="K290" i="11"/>
  <c r="J290" i="11"/>
  <c r="I290" i="11"/>
  <c r="H290" i="11"/>
  <c r="Q290" i="11" s="1"/>
  <c r="G290" i="11"/>
  <c r="F290" i="11"/>
  <c r="E290" i="11"/>
  <c r="D290" i="11"/>
  <c r="C290" i="11"/>
  <c r="B290" i="11"/>
  <c r="W289" i="11"/>
  <c r="M289" i="11"/>
  <c r="N289" i="11" s="1"/>
  <c r="L289" i="11"/>
  <c r="K289" i="11"/>
  <c r="J289" i="11"/>
  <c r="I289" i="11"/>
  <c r="H289" i="11"/>
  <c r="Q289" i="11" s="1"/>
  <c r="G289" i="11"/>
  <c r="F289" i="11"/>
  <c r="E289" i="11"/>
  <c r="D289" i="11"/>
  <c r="C289" i="11"/>
  <c r="B289" i="11"/>
  <c r="W288" i="11"/>
  <c r="M288" i="11"/>
  <c r="N288" i="11" s="1"/>
  <c r="L288" i="11"/>
  <c r="K288" i="11"/>
  <c r="J288" i="11"/>
  <c r="I288" i="11"/>
  <c r="H288" i="11"/>
  <c r="Q288" i="11" s="1"/>
  <c r="G288" i="11"/>
  <c r="F288" i="11"/>
  <c r="E288" i="11"/>
  <c r="D288" i="11"/>
  <c r="C288" i="11"/>
  <c r="B288" i="11"/>
  <c r="W287" i="11"/>
  <c r="M287" i="11"/>
  <c r="N287" i="11" s="1"/>
  <c r="L287" i="11"/>
  <c r="K287" i="11"/>
  <c r="J287" i="11"/>
  <c r="O287" i="11" s="1"/>
  <c r="I287" i="11"/>
  <c r="H287" i="11"/>
  <c r="Q287" i="11" s="1"/>
  <c r="G287" i="11"/>
  <c r="F287" i="11"/>
  <c r="E287" i="11"/>
  <c r="D287" i="11"/>
  <c r="C287" i="11"/>
  <c r="B287" i="11"/>
  <c r="W286" i="11"/>
  <c r="M286" i="11"/>
  <c r="N286" i="11" s="1"/>
  <c r="L286" i="11"/>
  <c r="K286" i="11"/>
  <c r="J286" i="11"/>
  <c r="I286" i="11"/>
  <c r="H286" i="11"/>
  <c r="Q286" i="11" s="1"/>
  <c r="G286" i="11"/>
  <c r="F286" i="11"/>
  <c r="E286" i="11"/>
  <c r="D286" i="11"/>
  <c r="C286" i="11"/>
  <c r="B286" i="11"/>
  <c r="W285" i="11"/>
  <c r="N285" i="11"/>
  <c r="M285" i="11"/>
  <c r="L285" i="11"/>
  <c r="K285" i="11"/>
  <c r="J285" i="11"/>
  <c r="O285" i="11" s="1"/>
  <c r="I285" i="11"/>
  <c r="H285" i="11"/>
  <c r="Q285" i="11" s="1"/>
  <c r="G285" i="11"/>
  <c r="F285" i="11"/>
  <c r="E285" i="11"/>
  <c r="D285" i="11"/>
  <c r="C285" i="11"/>
  <c r="B285" i="11"/>
  <c r="W284" i="11"/>
  <c r="M284" i="11"/>
  <c r="N284" i="11" s="1"/>
  <c r="L284" i="11"/>
  <c r="K284" i="11"/>
  <c r="J284" i="11"/>
  <c r="O284" i="11" s="1"/>
  <c r="I284" i="11"/>
  <c r="H284" i="11"/>
  <c r="Q284" i="11" s="1"/>
  <c r="G284" i="11"/>
  <c r="F284" i="11"/>
  <c r="E284" i="11"/>
  <c r="D284" i="11"/>
  <c r="C284" i="11"/>
  <c r="B284" i="11"/>
  <c r="W283" i="11"/>
  <c r="M283" i="11"/>
  <c r="N283" i="11" s="1"/>
  <c r="L283" i="11"/>
  <c r="K283" i="11"/>
  <c r="J283" i="11"/>
  <c r="O283" i="11" s="1"/>
  <c r="I283" i="11"/>
  <c r="H283" i="11"/>
  <c r="Q283" i="11" s="1"/>
  <c r="G283" i="11"/>
  <c r="F283" i="11"/>
  <c r="E283" i="11"/>
  <c r="D283" i="11"/>
  <c r="C283" i="11"/>
  <c r="B283" i="11"/>
  <c r="W282" i="11"/>
  <c r="M282" i="11"/>
  <c r="N282" i="11" s="1"/>
  <c r="L282" i="11"/>
  <c r="K282" i="11"/>
  <c r="J282" i="11"/>
  <c r="I282" i="11"/>
  <c r="H282" i="11"/>
  <c r="Q282" i="11" s="1"/>
  <c r="G282" i="11"/>
  <c r="F282" i="11"/>
  <c r="E282" i="11"/>
  <c r="D282" i="11"/>
  <c r="C282" i="11"/>
  <c r="B282" i="11"/>
  <c r="W281" i="11"/>
  <c r="M281" i="11"/>
  <c r="N281" i="11" s="1"/>
  <c r="L281" i="11"/>
  <c r="K281" i="11"/>
  <c r="J281" i="11"/>
  <c r="I281" i="11"/>
  <c r="H281" i="11"/>
  <c r="Q281" i="11" s="1"/>
  <c r="G281" i="11"/>
  <c r="F281" i="11"/>
  <c r="E281" i="11"/>
  <c r="D281" i="11"/>
  <c r="C281" i="11"/>
  <c r="B281" i="11"/>
  <c r="W280" i="11"/>
  <c r="M280" i="11"/>
  <c r="N280" i="11" s="1"/>
  <c r="L280" i="11"/>
  <c r="K280" i="11"/>
  <c r="J280" i="11"/>
  <c r="I280" i="11"/>
  <c r="H280" i="11"/>
  <c r="Q280" i="11" s="1"/>
  <c r="G280" i="11"/>
  <c r="F280" i="11"/>
  <c r="E280" i="11"/>
  <c r="D280" i="11"/>
  <c r="C280" i="11"/>
  <c r="B280" i="11"/>
  <c r="W279" i="11"/>
  <c r="M279" i="11"/>
  <c r="N279" i="11" s="1"/>
  <c r="L279" i="11"/>
  <c r="K279" i="11"/>
  <c r="J279" i="11"/>
  <c r="I279" i="11"/>
  <c r="H279" i="11"/>
  <c r="Q279" i="11" s="1"/>
  <c r="G279" i="11"/>
  <c r="F279" i="11"/>
  <c r="E279" i="11"/>
  <c r="D279" i="11"/>
  <c r="C279" i="11"/>
  <c r="B279" i="11"/>
  <c r="W278" i="11"/>
  <c r="M278" i="11"/>
  <c r="N278" i="11" s="1"/>
  <c r="L278" i="11"/>
  <c r="K278" i="11"/>
  <c r="J278" i="11"/>
  <c r="I278" i="11"/>
  <c r="H278" i="11"/>
  <c r="Q278" i="11" s="1"/>
  <c r="G278" i="11"/>
  <c r="F278" i="11"/>
  <c r="E278" i="11"/>
  <c r="D278" i="11"/>
  <c r="C278" i="11"/>
  <c r="B278" i="11"/>
  <c r="W277" i="11"/>
  <c r="M277" i="11"/>
  <c r="N277" i="11" s="1"/>
  <c r="L277" i="11"/>
  <c r="K277" i="11"/>
  <c r="J277" i="11"/>
  <c r="I277" i="11"/>
  <c r="H277" i="11"/>
  <c r="Q277" i="11" s="1"/>
  <c r="G277" i="11"/>
  <c r="F277" i="11"/>
  <c r="E277" i="11"/>
  <c r="D277" i="11"/>
  <c r="C277" i="11"/>
  <c r="B277" i="11"/>
  <c r="W276" i="11"/>
  <c r="M276" i="11"/>
  <c r="N276" i="11" s="1"/>
  <c r="L276" i="11"/>
  <c r="K276" i="11"/>
  <c r="J276" i="11"/>
  <c r="I276" i="11"/>
  <c r="H276" i="11"/>
  <c r="Q276" i="11" s="1"/>
  <c r="G276" i="11"/>
  <c r="F276" i="11"/>
  <c r="E276" i="11"/>
  <c r="D276" i="11"/>
  <c r="C276" i="11"/>
  <c r="B276" i="11"/>
  <c r="W275" i="11"/>
  <c r="N275" i="11"/>
  <c r="M275" i="11"/>
  <c r="L275" i="11"/>
  <c r="K275" i="11"/>
  <c r="J275" i="11"/>
  <c r="O275" i="11" s="1"/>
  <c r="I275" i="11"/>
  <c r="H275" i="11"/>
  <c r="Q275" i="11" s="1"/>
  <c r="G275" i="11"/>
  <c r="F275" i="11"/>
  <c r="E275" i="11"/>
  <c r="D275" i="11"/>
  <c r="C275" i="11"/>
  <c r="B275" i="11"/>
  <c r="W274" i="11"/>
  <c r="M274" i="11"/>
  <c r="N274" i="11" s="1"/>
  <c r="L274" i="11"/>
  <c r="K274" i="11"/>
  <c r="J274" i="11"/>
  <c r="I274" i="11"/>
  <c r="H274" i="11"/>
  <c r="Q274" i="11" s="1"/>
  <c r="G274" i="11"/>
  <c r="F274" i="11"/>
  <c r="E274" i="11"/>
  <c r="D274" i="11"/>
  <c r="C274" i="11"/>
  <c r="B274" i="11"/>
  <c r="W273" i="11"/>
  <c r="M273" i="11"/>
  <c r="N273" i="11" s="1"/>
  <c r="L273" i="11"/>
  <c r="K273" i="11"/>
  <c r="J273" i="11"/>
  <c r="O273" i="11" s="1"/>
  <c r="I273" i="11"/>
  <c r="H273" i="11"/>
  <c r="Q273" i="11" s="1"/>
  <c r="G273" i="11"/>
  <c r="F273" i="11"/>
  <c r="E273" i="11"/>
  <c r="D273" i="11"/>
  <c r="C273" i="11"/>
  <c r="B273" i="11"/>
  <c r="W272" i="11"/>
  <c r="M272" i="11"/>
  <c r="N272" i="11" s="1"/>
  <c r="L272" i="11"/>
  <c r="K272" i="11"/>
  <c r="J272" i="11"/>
  <c r="I272" i="11"/>
  <c r="H272" i="11"/>
  <c r="Q272" i="11" s="1"/>
  <c r="G272" i="11"/>
  <c r="F272" i="11"/>
  <c r="E272" i="11"/>
  <c r="D272" i="11"/>
  <c r="C272" i="11"/>
  <c r="B272" i="11"/>
  <c r="W271" i="11"/>
  <c r="M271" i="11"/>
  <c r="N271" i="11" s="1"/>
  <c r="L271" i="11"/>
  <c r="K271" i="11"/>
  <c r="J271" i="11"/>
  <c r="I271" i="11"/>
  <c r="H271" i="11"/>
  <c r="Q271" i="11" s="1"/>
  <c r="G271" i="11"/>
  <c r="F271" i="11"/>
  <c r="E271" i="11"/>
  <c r="D271" i="11"/>
  <c r="C271" i="11"/>
  <c r="B271" i="11"/>
  <c r="W270" i="11"/>
  <c r="Q270" i="11"/>
  <c r="M270" i="11"/>
  <c r="N270" i="11" s="1"/>
  <c r="L270" i="11"/>
  <c r="K270" i="11"/>
  <c r="J270" i="11"/>
  <c r="I270" i="11"/>
  <c r="H270" i="11"/>
  <c r="G270" i="11"/>
  <c r="F270" i="11"/>
  <c r="E270" i="11"/>
  <c r="D270" i="11"/>
  <c r="C270" i="11"/>
  <c r="B270" i="11"/>
  <c r="W269" i="11"/>
  <c r="M269" i="11"/>
  <c r="N269" i="11" s="1"/>
  <c r="L269" i="11"/>
  <c r="K269" i="11"/>
  <c r="J269" i="11"/>
  <c r="I269" i="11"/>
  <c r="H269" i="11"/>
  <c r="Q269" i="11" s="1"/>
  <c r="G269" i="11"/>
  <c r="F269" i="11"/>
  <c r="E269" i="11"/>
  <c r="D269" i="11"/>
  <c r="C269" i="11"/>
  <c r="B269" i="11"/>
  <c r="W268" i="11"/>
  <c r="M268" i="11"/>
  <c r="N268" i="11" s="1"/>
  <c r="L268" i="11"/>
  <c r="K268" i="11"/>
  <c r="J268" i="11"/>
  <c r="I268" i="11"/>
  <c r="H268" i="11"/>
  <c r="Q268" i="11" s="1"/>
  <c r="G268" i="11"/>
  <c r="F268" i="11"/>
  <c r="E268" i="11"/>
  <c r="D268" i="11"/>
  <c r="C268" i="11"/>
  <c r="B268" i="11"/>
  <c r="W267" i="11"/>
  <c r="M267" i="11"/>
  <c r="N267" i="11" s="1"/>
  <c r="L267" i="11"/>
  <c r="K267" i="11"/>
  <c r="J267" i="11"/>
  <c r="I267" i="11"/>
  <c r="H267" i="11"/>
  <c r="Q267" i="11" s="1"/>
  <c r="G267" i="11"/>
  <c r="F267" i="11"/>
  <c r="E267" i="11"/>
  <c r="D267" i="11"/>
  <c r="C267" i="11"/>
  <c r="B267" i="11"/>
  <c r="W266" i="11"/>
  <c r="M266" i="11"/>
  <c r="N266" i="11" s="1"/>
  <c r="L266" i="11"/>
  <c r="K266" i="11"/>
  <c r="J266" i="11"/>
  <c r="I266" i="11"/>
  <c r="H266" i="11"/>
  <c r="Q266" i="11" s="1"/>
  <c r="G266" i="11"/>
  <c r="F266" i="11"/>
  <c r="E266" i="11"/>
  <c r="D266" i="11"/>
  <c r="C266" i="11"/>
  <c r="B266" i="11"/>
  <c r="W265" i="11"/>
  <c r="M265" i="11"/>
  <c r="N265" i="11" s="1"/>
  <c r="L265" i="11"/>
  <c r="K265" i="11"/>
  <c r="J265" i="11"/>
  <c r="I265" i="11"/>
  <c r="H265" i="11"/>
  <c r="Q265" i="11" s="1"/>
  <c r="G265" i="11"/>
  <c r="F265" i="11"/>
  <c r="E265" i="11"/>
  <c r="D265" i="11"/>
  <c r="C265" i="11"/>
  <c r="B265" i="11"/>
  <c r="W264" i="11"/>
  <c r="M264" i="11"/>
  <c r="N264" i="11" s="1"/>
  <c r="L264" i="11"/>
  <c r="K264" i="11"/>
  <c r="J264" i="11"/>
  <c r="I264" i="11"/>
  <c r="H264" i="11"/>
  <c r="Q264" i="11" s="1"/>
  <c r="G264" i="11"/>
  <c r="F264" i="11"/>
  <c r="E264" i="11"/>
  <c r="D264" i="11"/>
  <c r="C264" i="11"/>
  <c r="B264" i="11"/>
  <c r="W263" i="11"/>
  <c r="M263" i="11"/>
  <c r="N263" i="11" s="1"/>
  <c r="L263" i="11"/>
  <c r="K263" i="11"/>
  <c r="J263" i="11"/>
  <c r="I263" i="11"/>
  <c r="H263" i="11"/>
  <c r="Q263" i="11" s="1"/>
  <c r="G263" i="11"/>
  <c r="F263" i="11"/>
  <c r="E263" i="11"/>
  <c r="D263" i="11"/>
  <c r="C263" i="11"/>
  <c r="B263" i="11"/>
  <c r="W262" i="11"/>
  <c r="Q262" i="11"/>
  <c r="M262" i="11"/>
  <c r="N262" i="11" s="1"/>
  <c r="L262" i="11"/>
  <c r="K262" i="11"/>
  <c r="J262" i="11"/>
  <c r="I262" i="11"/>
  <c r="H262" i="11"/>
  <c r="G262" i="11"/>
  <c r="F262" i="11"/>
  <c r="E262" i="11"/>
  <c r="D262" i="11"/>
  <c r="C262" i="11"/>
  <c r="B262" i="11"/>
  <c r="W261" i="11"/>
  <c r="M261" i="11"/>
  <c r="N261" i="11" s="1"/>
  <c r="L261" i="11"/>
  <c r="K261" i="11"/>
  <c r="J261" i="11"/>
  <c r="I261" i="11"/>
  <c r="H261" i="11"/>
  <c r="Q261" i="11" s="1"/>
  <c r="G261" i="11"/>
  <c r="F261" i="11"/>
  <c r="E261" i="11"/>
  <c r="D261" i="11"/>
  <c r="C261" i="11"/>
  <c r="B261" i="11"/>
  <c r="W260" i="11"/>
  <c r="M260" i="11"/>
  <c r="N260" i="11" s="1"/>
  <c r="L260" i="11"/>
  <c r="K260" i="11"/>
  <c r="J260" i="11"/>
  <c r="O260" i="11" s="1"/>
  <c r="I260" i="11"/>
  <c r="H260" i="11"/>
  <c r="Q260" i="11" s="1"/>
  <c r="G260" i="11"/>
  <c r="F260" i="11"/>
  <c r="E260" i="11"/>
  <c r="D260" i="11"/>
  <c r="C260" i="11"/>
  <c r="B260" i="11"/>
  <c r="W259" i="11"/>
  <c r="M259" i="11"/>
  <c r="N259" i="11" s="1"/>
  <c r="L259" i="11"/>
  <c r="K259" i="11"/>
  <c r="J259" i="11"/>
  <c r="I259" i="11"/>
  <c r="H259" i="11"/>
  <c r="Q259" i="11" s="1"/>
  <c r="G259" i="11"/>
  <c r="F259" i="11"/>
  <c r="E259" i="11"/>
  <c r="D259" i="11"/>
  <c r="C259" i="11"/>
  <c r="B259" i="11"/>
  <c r="W258" i="11"/>
  <c r="M258" i="11"/>
  <c r="N258" i="11" s="1"/>
  <c r="L258" i="11"/>
  <c r="K258" i="11"/>
  <c r="J258" i="11"/>
  <c r="I258" i="11"/>
  <c r="H258" i="11"/>
  <c r="Q258" i="11" s="1"/>
  <c r="G258" i="11"/>
  <c r="F258" i="11"/>
  <c r="E258" i="11"/>
  <c r="D258" i="11"/>
  <c r="C258" i="11"/>
  <c r="B258" i="11"/>
  <c r="W257" i="11"/>
  <c r="M257" i="11"/>
  <c r="N257" i="11" s="1"/>
  <c r="L257" i="11"/>
  <c r="K257" i="11"/>
  <c r="J257" i="11"/>
  <c r="I257" i="11"/>
  <c r="H257" i="11"/>
  <c r="Q257" i="11" s="1"/>
  <c r="G257" i="11"/>
  <c r="F257" i="11"/>
  <c r="E257" i="11"/>
  <c r="D257" i="11"/>
  <c r="C257" i="11"/>
  <c r="B257" i="11"/>
  <c r="W256" i="11"/>
  <c r="M256" i="11"/>
  <c r="N256" i="11" s="1"/>
  <c r="L256" i="11"/>
  <c r="K256" i="11"/>
  <c r="J256" i="11"/>
  <c r="I256" i="11"/>
  <c r="H256" i="11"/>
  <c r="Q256" i="11" s="1"/>
  <c r="G256" i="11"/>
  <c r="F256" i="11"/>
  <c r="E256" i="11"/>
  <c r="D256" i="11"/>
  <c r="C256" i="11"/>
  <c r="B256" i="11"/>
  <c r="W255" i="11"/>
  <c r="M255" i="11"/>
  <c r="N255" i="11" s="1"/>
  <c r="L255" i="11"/>
  <c r="K255" i="11"/>
  <c r="J255" i="11"/>
  <c r="O255" i="11" s="1"/>
  <c r="I255" i="11"/>
  <c r="H255" i="11"/>
  <c r="Q255" i="11" s="1"/>
  <c r="G255" i="11"/>
  <c r="F255" i="11"/>
  <c r="E255" i="11"/>
  <c r="D255" i="11"/>
  <c r="C255" i="11"/>
  <c r="B255" i="11"/>
  <c r="W254" i="11"/>
  <c r="M254" i="11"/>
  <c r="N254" i="11" s="1"/>
  <c r="L254" i="11"/>
  <c r="K254" i="11"/>
  <c r="J254" i="11"/>
  <c r="I254" i="11"/>
  <c r="H254" i="11"/>
  <c r="Q254" i="11" s="1"/>
  <c r="G254" i="11"/>
  <c r="F254" i="11"/>
  <c r="E254" i="11"/>
  <c r="D254" i="11"/>
  <c r="C254" i="11"/>
  <c r="B254" i="11"/>
  <c r="W253" i="11"/>
  <c r="M253" i="11"/>
  <c r="N253" i="11" s="1"/>
  <c r="L253" i="11"/>
  <c r="K253" i="11"/>
  <c r="J253" i="11"/>
  <c r="I253" i="11"/>
  <c r="H253" i="11"/>
  <c r="Q253" i="11" s="1"/>
  <c r="G253" i="11"/>
  <c r="F253" i="11"/>
  <c r="E253" i="11"/>
  <c r="D253" i="11"/>
  <c r="C253" i="11"/>
  <c r="B253" i="11"/>
  <c r="W252" i="11"/>
  <c r="M252" i="11"/>
  <c r="N252" i="11" s="1"/>
  <c r="L252" i="11"/>
  <c r="K252" i="11"/>
  <c r="J252" i="11"/>
  <c r="I252" i="11"/>
  <c r="H252" i="11"/>
  <c r="Q252" i="11" s="1"/>
  <c r="G252" i="11"/>
  <c r="F252" i="11"/>
  <c r="E252" i="11"/>
  <c r="D252" i="11"/>
  <c r="C252" i="11"/>
  <c r="B252" i="11"/>
  <c r="W251" i="11"/>
  <c r="M251" i="11"/>
  <c r="N251" i="11" s="1"/>
  <c r="L251" i="11"/>
  <c r="K251" i="11"/>
  <c r="J251" i="11"/>
  <c r="I251" i="11"/>
  <c r="H251" i="11"/>
  <c r="Q251" i="11" s="1"/>
  <c r="G251" i="11"/>
  <c r="F251" i="11"/>
  <c r="E251" i="11"/>
  <c r="D251" i="11"/>
  <c r="C251" i="11"/>
  <c r="B251" i="11"/>
  <c r="W250" i="11"/>
  <c r="M250" i="11"/>
  <c r="N250" i="11" s="1"/>
  <c r="L250" i="11"/>
  <c r="K250" i="11"/>
  <c r="J250" i="11"/>
  <c r="I250" i="11"/>
  <c r="H250" i="11"/>
  <c r="Q250" i="11" s="1"/>
  <c r="G250" i="11"/>
  <c r="F250" i="11"/>
  <c r="E250" i="11"/>
  <c r="D250" i="11"/>
  <c r="C250" i="11"/>
  <c r="B250" i="11"/>
  <c r="W249" i="11"/>
  <c r="M249" i="11"/>
  <c r="N249" i="11" s="1"/>
  <c r="L249" i="11"/>
  <c r="K249" i="11"/>
  <c r="J249" i="11"/>
  <c r="I249" i="11"/>
  <c r="H249" i="11"/>
  <c r="Q249" i="11" s="1"/>
  <c r="G249" i="11"/>
  <c r="F249" i="11"/>
  <c r="E249" i="11"/>
  <c r="D249" i="11"/>
  <c r="C249" i="11"/>
  <c r="B249" i="11"/>
  <c r="W248" i="11"/>
  <c r="M248" i="11"/>
  <c r="L248" i="11"/>
  <c r="K248" i="11"/>
  <c r="J248" i="11"/>
  <c r="I248" i="11"/>
  <c r="H248" i="11"/>
  <c r="Q248" i="11" s="1"/>
  <c r="G248" i="11"/>
  <c r="F248" i="11"/>
  <c r="E248" i="11"/>
  <c r="D248" i="11"/>
  <c r="C248" i="11"/>
  <c r="B248" i="11"/>
  <c r="W247" i="11"/>
  <c r="M247" i="11"/>
  <c r="N247" i="11" s="1"/>
  <c r="L247" i="11"/>
  <c r="K247" i="11"/>
  <c r="J247" i="11"/>
  <c r="O247" i="11" s="1"/>
  <c r="I247" i="11"/>
  <c r="H247" i="11"/>
  <c r="Q247" i="11" s="1"/>
  <c r="G247" i="11"/>
  <c r="F247" i="11"/>
  <c r="E247" i="11"/>
  <c r="D247" i="11"/>
  <c r="C247" i="11"/>
  <c r="B247" i="11"/>
  <c r="W246" i="11"/>
  <c r="M246" i="11"/>
  <c r="N246" i="11" s="1"/>
  <c r="L246" i="11"/>
  <c r="K246" i="11"/>
  <c r="J246" i="11"/>
  <c r="O246" i="11" s="1"/>
  <c r="I246" i="11"/>
  <c r="H246" i="11"/>
  <c r="Q246" i="11" s="1"/>
  <c r="G246" i="11"/>
  <c r="F246" i="11"/>
  <c r="E246" i="11"/>
  <c r="D246" i="11"/>
  <c r="C246" i="11"/>
  <c r="B246" i="11"/>
  <c r="W245" i="11"/>
  <c r="M245" i="11"/>
  <c r="N245" i="11" s="1"/>
  <c r="L245" i="11"/>
  <c r="K245" i="11"/>
  <c r="J245" i="11"/>
  <c r="I245" i="11"/>
  <c r="H245" i="11"/>
  <c r="Q245" i="11" s="1"/>
  <c r="G245" i="11"/>
  <c r="F245" i="11"/>
  <c r="E245" i="11"/>
  <c r="D245" i="11"/>
  <c r="C245" i="11"/>
  <c r="B245" i="11"/>
  <c r="W244" i="11"/>
  <c r="M244" i="11"/>
  <c r="N244" i="11" s="1"/>
  <c r="L244" i="11"/>
  <c r="K244" i="11"/>
  <c r="J244" i="11"/>
  <c r="I244" i="11"/>
  <c r="H244" i="11"/>
  <c r="Q244" i="11" s="1"/>
  <c r="G244" i="11"/>
  <c r="F244" i="11"/>
  <c r="E244" i="11"/>
  <c r="D244" i="11"/>
  <c r="C244" i="11"/>
  <c r="B244" i="11"/>
  <c r="W243" i="11"/>
  <c r="M243" i="11"/>
  <c r="N243" i="11" s="1"/>
  <c r="L243" i="11"/>
  <c r="K243" i="11"/>
  <c r="J243" i="11"/>
  <c r="I243" i="11"/>
  <c r="H243" i="11"/>
  <c r="Q243" i="11" s="1"/>
  <c r="G243" i="11"/>
  <c r="F243" i="11"/>
  <c r="E243" i="11"/>
  <c r="D243" i="11"/>
  <c r="C243" i="11"/>
  <c r="B243" i="11"/>
  <c r="W242" i="11"/>
  <c r="N242" i="11"/>
  <c r="M242" i="11"/>
  <c r="L242" i="11"/>
  <c r="K242" i="11"/>
  <c r="J242" i="11"/>
  <c r="I242" i="11"/>
  <c r="H242" i="11"/>
  <c r="Q242" i="11" s="1"/>
  <c r="G242" i="11"/>
  <c r="F242" i="11"/>
  <c r="E242" i="11"/>
  <c r="D242" i="11"/>
  <c r="C242" i="11"/>
  <c r="B242" i="11"/>
  <c r="W241" i="11"/>
  <c r="M241" i="11"/>
  <c r="N241" i="11" s="1"/>
  <c r="L241" i="11"/>
  <c r="K241" i="11"/>
  <c r="J241" i="11"/>
  <c r="I241" i="11"/>
  <c r="H241" i="11"/>
  <c r="Q241" i="11" s="1"/>
  <c r="G241" i="11"/>
  <c r="F241" i="11"/>
  <c r="E241" i="11"/>
  <c r="D241" i="11"/>
  <c r="C241" i="11"/>
  <c r="B241" i="11"/>
  <c r="W240" i="11"/>
  <c r="M240" i="11"/>
  <c r="N240" i="11" s="1"/>
  <c r="L240" i="11"/>
  <c r="K240" i="11"/>
  <c r="J240" i="11"/>
  <c r="I240" i="11"/>
  <c r="H240" i="11"/>
  <c r="Q240" i="11" s="1"/>
  <c r="G240" i="11"/>
  <c r="F240" i="11"/>
  <c r="E240" i="11"/>
  <c r="D240" i="11"/>
  <c r="C240" i="11"/>
  <c r="B240" i="11"/>
  <c r="W239" i="11"/>
  <c r="M239" i="11"/>
  <c r="N239" i="11" s="1"/>
  <c r="L239" i="11"/>
  <c r="K239" i="11"/>
  <c r="J239" i="11"/>
  <c r="I239" i="11"/>
  <c r="H239" i="11"/>
  <c r="Q239" i="11" s="1"/>
  <c r="G239" i="11"/>
  <c r="F239" i="11"/>
  <c r="E239" i="11"/>
  <c r="D239" i="11"/>
  <c r="C239" i="11"/>
  <c r="B239" i="11"/>
  <c r="W238" i="11"/>
  <c r="M238" i="11"/>
  <c r="N238" i="11" s="1"/>
  <c r="L238" i="11"/>
  <c r="K238" i="11"/>
  <c r="J238" i="11"/>
  <c r="I238" i="11"/>
  <c r="H238" i="11"/>
  <c r="Q238" i="11" s="1"/>
  <c r="G238" i="11"/>
  <c r="F238" i="11"/>
  <c r="E238" i="11"/>
  <c r="D238" i="11"/>
  <c r="C238" i="11"/>
  <c r="B238" i="11"/>
  <c r="W237" i="11"/>
  <c r="M237" i="11"/>
  <c r="N237" i="11" s="1"/>
  <c r="L237" i="11"/>
  <c r="K237" i="11"/>
  <c r="J237" i="11"/>
  <c r="I237" i="11"/>
  <c r="H237" i="11"/>
  <c r="Q237" i="11" s="1"/>
  <c r="G237" i="11"/>
  <c r="F237" i="11"/>
  <c r="E237" i="11"/>
  <c r="D237" i="11"/>
  <c r="C237" i="11"/>
  <c r="B237" i="11"/>
  <c r="W236" i="11"/>
  <c r="Q236" i="11"/>
  <c r="M236" i="11"/>
  <c r="L236" i="11"/>
  <c r="K236" i="11"/>
  <c r="J236" i="11"/>
  <c r="I236" i="11"/>
  <c r="H236" i="11"/>
  <c r="G236" i="11"/>
  <c r="F236" i="11"/>
  <c r="E236" i="11"/>
  <c r="D236" i="11"/>
  <c r="C236" i="11"/>
  <c r="B236" i="11"/>
  <c r="W235" i="11"/>
  <c r="M235" i="11"/>
  <c r="N235" i="11" s="1"/>
  <c r="L235" i="11"/>
  <c r="K235" i="11"/>
  <c r="J235" i="11"/>
  <c r="I235" i="11"/>
  <c r="H235" i="11"/>
  <c r="Q235" i="11" s="1"/>
  <c r="G235" i="11"/>
  <c r="F235" i="11"/>
  <c r="E235" i="11"/>
  <c r="D235" i="11"/>
  <c r="C235" i="11"/>
  <c r="B235" i="11"/>
  <c r="W234" i="11"/>
  <c r="N234" i="11"/>
  <c r="M234" i="11"/>
  <c r="L234" i="11"/>
  <c r="K234" i="11"/>
  <c r="J234" i="11"/>
  <c r="I234" i="11"/>
  <c r="H234" i="11"/>
  <c r="Q234" i="11" s="1"/>
  <c r="G234" i="11"/>
  <c r="F234" i="11"/>
  <c r="E234" i="11"/>
  <c r="D234" i="11"/>
  <c r="C234" i="11"/>
  <c r="B234" i="11"/>
  <c r="W233" i="11"/>
  <c r="M233" i="11"/>
  <c r="N233" i="11" s="1"/>
  <c r="L233" i="11"/>
  <c r="K233" i="11"/>
  <c r="J233" i="11"/>
  <c r="O233" i="11" s="1"/>
  <c r="I233" i="11"/>
  <c r="H233" i="11"/>
  <c r="Q233" i="11" s="1"/>
  <c r="G233" i="11"/>
  <c r="F233" i="11"/>
  <c r="E233" i="11"/>
  <c r="D233" i="11"/>
  <c r="C233" i="11"/>
  <c r="B233" i="11"/>
  <c r="W232" i="11"/>
  <c r="M232" i="11"/>
  <c r="N232" i="11" s="1"/>
  <c r="L232" i="11"/>
  <c r="K232" i="11"/>
  <c r="J232" i="11"/>
  <c r="I232" i="11"/>
  <c r="H232" i="11"/>
  <c r="Q232" i="11" s="1"/>
  <c r="G232" i="11"/>
  <c r="F232" i="11"/>
  <c r="E232" i="11"/>
  <c r="D232" i="11"/>
  <c r="C232" i="11"/>
  <c r="B232" i="11"/>
  <c r="W231" i="11"/>
  <c r="M231" i="11"/>
  <c r="N231" i="11" s="1"/>
  <c r="L231" i="11"/>
  <c r="K231" i="11"/>
  <c r="J231" i="11"/>
  <c r="I231" i="11"/>
  <c r="H231" i="11"/>
  <c r="Q231" i="11" s="1"/>
  <c r="G231" i="11"/>
  <c r="F231" i="11"/>
  <c r="E231" i="11"/>
  <c r="D231" i="11"/>
  <c r="C231" i="11"/>
  <c r="B231" i="11"/>
  <c r="W230" i="11"/>
  <c r="M230" i="11"/>
  <c r="N230" i="11" s="1"/>
  <c r="L230" i="11"/>
  <c r="K230" i="11"/>
  <c r="J230" i="11"/>
  <c r="I230" i="11"/>
  <c r="H230" i="11"/>
  <c r="Q230" i="11" s="1"/>
  <c r="G230" i="11"/>
  <c r="F230" i="11"/>
  <c r="E230" i="11"/>
  <c r="D230" i="11"/>
  <c r="C230" i="11"/>
  <c r="B230" i="11"/>
  <c r="W229" i="11"/>
  <c r="M229" i="11"/>
  <c r="N229" i="11" s="1"/>
  <c r="L229" i="11"/>
  <c r="K229" i="11"/>
  <c r="J229" i="11"/>
  <c r="I229" i="11"/>
  <c r="H229" i="11"/>
  <c r="Q229" i="11" s="1"/>
  <c r="G229" i="11"/>
  <c r="F229" i="11"/>
  <c r="E229" i="11"/>
  <c r="D229" i="11"/>
  <c r="C229" i="11"/>
  <c r="B229" i="11"/>
  <c r="W228" i="11"/>
  <c r="M228" i="11"/>
  <c r="N228" i="11" s="1"/>
  <c r="L228" i="11"/>
  <c r="K228" i="11"/>
  <c r="J228" i="11"/>
  <c r="I228" i="11"/>
  <c r="H228" i="11"/>
  <c r="Q228" i="11" s="1"/>
  <c r="G228" i="11"/>
  <c r="F228" i="11"/>
  <c r="E228" i="11"/>
  <c r="D228" i="11"/>
  <c r="C228" i="11"/>
  <c r="B228" i="11"/>
  <c r="W227" i="11"/>
  <c r="M227" i="11"/>
  <c r="N227" i="11" s="1"/>
  <c r="L227" i="11"/>
  <c r="K227" i="11"/>
  <c r="J227" i="11"/>
  <c r="I227" i="11"/>
  <c r="H227" i="11"/>
  <c r="Q227" i="11" s="1"/>
  <c r="G227" i="11"/>
  <c r="F227" i="11"/>
  <c r="E227" i="11"/>
  <c r="D227" i="11"/>
  <c r="C227" i="11"/>
  <c r="B227" i="11"/>
  <c r="W226" i="11"/>
  <c r="M226" i="11"/>
  <c r="N226" i="11" s="1"/>
  <c r="L226" i="11"/>
  <c r="K226" i="11"/>
  <c r="J226" i="11"/>
  <c r="I226" i="11"/>
  <c r="H226" i="11"/>
  <c r="Q226" i="11" s="1"/>
  <c r="G226" i="11"/>
  <c r="F226" i="11"/>
  <c r="E226" i="11"/>
  <c r="D226" i="11"/>
  <c r="C226" i="11"/>
  <c r="B226" i="11"/>
  <c r="W225" i="11"/>
  <c r="M225" i="11"/>
  <c r="N225" i="11" s="1"/>
  <c r="L225" i="11"/>
  <c r="K225" i="11"/>
  <c r="J225" i="11"/>
  <c r="I225" i="11"/>
  <c r="H225" i="11"/>
  <c r="Q225" i="11" s="1"/>
  <c r="G225" i="11"/>
  <c r="F225" i="11"/>
  <c r="E225" i="11"/>
  <c r="D225" i="11"/>
  <c r="C225" i="11"/>
  <c r="B225" i="11"/>
  <c r="W224" i="11"/>
  <c r="M224" i="11"/>
  <c r="L224" i="11"/>
  <c r="K224" i="11"/>
  <c r="J224" i="11"/>
  <c r="I224" i="11"/>
  <c r="H224" i="11"/>
  <c r="Q224" i="11" s="1"/>
  <c r="G224" i="11"/>
  <c r="F224" i="11"/>
  <c r="E224" i="11"/>
  <c r="D224" i="11"/>
  <c r="C224" i="11"/>
  <c r="B224" i="11"/>
  <c r="W223" i="11"/>
  <c r="M223" i="11"/>
  <c r="N223" i="11" s="1"/>
  <c r="L223" i="11"/>
  <c r="K223" i="11"/>
  <c r="J223" i="11"/>
  <c r="I223" i="11"/>
  <c r="H223" i="11"/>
  <c r="Q223" i="11" s="1"/>
  <c r="G223" i="11"/>
  <c r="F223" i="11"/>
  <c r="E223" i="11"/>
  <c r="D223" i="11"/>
  <c r="C223" i="11"/>
  <c r="B223" i="11"/>
  <c r="W222" i="11"/>
  <c r="N222" i="11"/>
  <c r="M222" i="11"/>
  <c r="L222" i="11"/>
  <c r="K222" i="11"/>
  <c r="J222" i="11"/>
  <c r="O222" i="11" s="1"/>
  <c r="I222" i="11"/>
  <c r="H222" i="11"/>
  <c r="Q222" i="11" s="1"/>
  <c r="G222" i="11"/>
  <c r="F222" i="11"/>
  <c r="E222" i="11"/>
  <c r="D222" i="11"/>
  <c r="C222" i="11"/>
  <c r="B222" i="11"/>
  <c r="W221" i="11"/>
  <c r="M221" i="11"/>
  <c r="N221" i="11" s="1"/>
  <c r="L221" i="11"/>
  <c r="K221" i="11"/>
  <c r="J221" i="11"/>
  <c r="I221" i="11"/>
  <c r="H221" i="11"/>
  <c r="Q221" i="11" s="1"/>
  <c r="G221" i="11"/>
  <c r="F221" i="11"/>
  <c r="E221" i="11"/>
  <c r="D221" i="11"/>
  <c r="C221" i="11"/>
  <c r="B221" i="11"/>
  <c r="W220" i="11"/>
  <c r="M220" i="11"/>
  <c r="N220" i="11" s="1"/>
  <c r="L220" i="11"/>
  <c r="K220" i="11"/>
  <c r="J220" i="11"/>
  <c r="I220" i="11"/>
  <c r="H220" i="11"/>
  <c r="Q220" i="11" s="1"/>
  <c r="G220" i="11"/>
  <c r="F220" i="11"/>
  <c r="E220" i="11"/>
  <c r="D220" i="11"/>
  <c r="C220" i="11"/>
  <c r="B220" i="11"/>
  <c r="W219" i="11"/>
  <c r="M219" i="11"/>
  <c r="N219" i="11" s="1"/>
  <c r="L219" i="11"/>
  <c r="K219" i="11"/>
  <c r="J219" i="11"/>
  <c r="I219" i="11"/>
  <c r="H219" i="11"/>
  <c r="Q219" i="11" s="1"/>
  <c r="G219" i="11"/>
  <c r="F219" i="11"/>
  <c r="E219" i="11"/>
  <c r="D219" i="11"/>
  <c r="C219" i="11"/>
  <c r="B219" i="11"/>
  <c r="W218" i="11"/>
  <c r="Q218" i="11"/>
  <c r="M218" i="11"/>
  <c r="N218" i="11" s="1"/>
  <c r="L218" i="11"/>
  <c r="K218" i="11"/>
  <c r="J218" i="11"/>
  <c r="O218" i="11" s="1"/>
  <c r="I218" i="11"/>
  <c r="H218" i="11"/>
  <c r="G218" i="11"/>
  <c r="F218" i="11"/>
  <c r="E218" i="11"/>
  <c r="D218" i="11"/>
  <c r="C218" i="11"/>
  <c r="B218" i="11"/>
  <c r="W217" i="11"/>
  <c r="M217" i="11"/>
  <c r="L217" i="11"/>
  <c r="K217" i="11"/>
  <c r="J217" i="11"/>
  <c r="I217" i="11"/>
  <c r="H217" i="11"/>
  <c r="Q217" i="11" s="1"/>
  <c r="G217" i="11"/>
  <c r="F217" i="11"/>
  <c r="E217" i="11"/>
  <c r="D217" i="11"/>
  <c r="C217" i="11"/>
  <c r="B217" i="11"/>
  <c r="W216" i="11"/>
  <c r="M216" i="11"/>
  <c r="N216" i="11" s="1"/>
  <c r="L216" i="11"/>
  <c r="K216" i="11"/>
  <c r="J216" i="11"/>
  <c r="I216" i="11"/>
  <c r="H216" i="11"/>
  <c r="Q216" i="11" s="1"/>
  <c r="G216" i="11"/>
  <c r="F216" i="11"/>
  <c r="E216" i="11"/>
  <c r="D216" i="11"/>
  <c r="C216" i="11"/>
  <c r="B216" i="11"/>
  <c r="W215" i="11"/>
  <c r="M215" i="11"/>
  <c r="N215" i="11" s="1"/>
  <c r="L215" i="11"/>
  <c r="K215" i="11"/>
  <c r="J215" i="11"/>
  <c r="I215" i="11"/>
  <c r="H215" i="11"/>
  <c r="Q215" i="11" s="1"/>
  <c r="G215" i="11"/>
  <c r="F215" i="11"/>
  <c r="E215" i="11"/>
  <c r="D215" i="11"/>
  <c r="C215" i="11"/>
  <c r="B215" i="11"/>
  <c r="W214" i="11"/>
  <c r="M214" i="11"/>
  <c r="N214" i="11" s="1"/>
  <c r="L214" i="11"/>
  <c r="K214" i="11"/>
  <c r="J214" i="11"/>
  <c r="I214" i="11"/>
  <c r="H214" i="11"/>
  <c r="Q214" i="11" s="1"/>
  <c r="G214" i="11"/>
  <c r="F214" i="11"/>
  <c r="E214" i="11"/>
  <c r="D214" i="11"/>
  <c r="C214" i="11"/>
  <c r="B214" i="11"/>
  <c r="W213" i="11"/>
  <c r="M213" i="11"/>
  <c r="L213" i="11"/>
  <c r="K213" i="11"/>
  <c r="J213" i="11"/>
  <c r="I213" i="11"/>
  <c r="H213" i="11"/>
  <c r="Q213" i="11" s="1"/>
  <c r="G213" i="11"/>
  <c r="F213" i="11"/>
  <c r="E213" i="11"/>
  <c r="D213" i="11"/>
  <c r="C213" i="11"/>
  <c r="B213" i="11"/>
  <c r="W212" i="11"/>
  <c r="M212" i="11"/>
  <c r="L212" i="11"/>
  <c r="K212" i="11"/>
  <c r="J212" i="11"/>
  <c r="I212" i="11"/>
  <c r="H212" i="11"/>
  <c r="Q212" i="11" s="1"/>
  <c r="G212" i="11"/>
  <c r="F212" i="11"/>
  <c r="E212" i="11"/>
  <c r="D212" i="11"/>
  <c r="C212" i="11"/>
  <c r="B212" i="11"/>
  <c r="W211" i="11"/>
  <c r="M211" i="11"/>
  <c r="N211" i="11" s="1"/>
  <c r="L211" i="11"/>
  <c r="K211" i="11"/>
  <c r="J211" i="11"/>
  <c r="I211" i="11"/>
  <c r="H211" i="11"/>
  <c r="Q211" i="11" s="1"/>
  <c r="G211" i="11"/>
  <c r="F211" i="11"/>
  <c r="E211" i="11"/>
  <c r="D211" i="11"/>
  <c r="C211" i="11"/>
  <c r="B211" i="11"/>
  <c r="W210" i="11"/>
  <c r="M210" i="11"/>
  <c r="N210" i="11" s="1"/>
  <c r="L210" i="11"/>
  <c r="K210" i="11"/>
  <c r="J210" i="11"/>
  <c r="I210" i="11"/>
  <c r="H210" i="11"/>
  <c r="Q210" i="11" s="1"/>
  <c r="G210" i="11"/>
  <c r="F210" i="11"/>
  <c r="E210" i="11"/>
  <c r="D210" i="11"/>
  <c r="C210" i="11"/>
  <c r="B210" i="11"/>
  <c r="W209" i="11"/>
  <c r="M209" i="11"/>
  <c r="L209" i="11"/>
  <c r="K209" i="11"/>
  <c r="J209" i="11"/>
  <c r="I209" i="11"/>
  <c r="H209" i="11"/>
  <c r="Q209" i="11" s="1"/>
  <c r="G209" i="11"/>
  <c r="F209" i="11"/>
  <c r="E209" i="11"/>
  <c r="D209" i="11"/>
  <c r="C209" i="11"/>
  <c r="B209" i="11"/>
  <c r="W208" i="11"/>
  <c r="M208" i="11"/>
  <c r="N208" i="11" s="1"/>
  <c r="L208" i="11"/>
  <c r="K208" i="11"/>
  <c r="J208" i="11"/>
  <c r="I208" i="11"/>
  <c r="H208" i="11"/>
  <c r="Q208" i="11" s="1"/>
  <c r="G208" i="11"/>
  <c r="F208" i="11"/>
  <c r="E208" i="11"/>
  <c r="D208" i="11"/>
  <c r="C208" i="11"/>
  <c r="B208" i="11"/>
  <c r="W207" i="11"/>
  <c r="M207" i="11"/>
  <c r="N207" i="11" s="1"/>
  <c r="L207" i="11"/>
  <c r="K207" i="11"/>
  <c r="J207" i="11"/>
  <c r="I207" i="11"/>
  <c r="H207" i="11"/>
  <c r="Q207" i="11" s="1"/>
  <c r="G207" i="11"/>
  <c r="F207" i="11"/>
  <c r="E207" i="11"/>
  <c r="D207" i="11"/>
  <c r="C207" i="11"/>
  <c r="B207" i="11"/>
  <c r="W206" i="11"/>
  <c r="M206" i="11"/>
  <c r="N206" i="11" s="1"/>
  <c r="L206" i="11"/>
  <c r="K206" i="11"/>
  <c r="J206" i="11"/>
  <c r="I206" i="11"/>
  <c r="H206" i="11"/>
  <c r="Q206" i="11" s="1"/>
  <c r="G206" i="11"/>
  <c r="F206" i="11"/>
  <c r="E206" i="11"/>
  <c r="D206" i="11"/>
  <c r="C206" i="11"/>
  <c r="B206" i="11"/>
  <c r="W205" i="11"/>
  <c r="M205" i="11"/>
  <c r="N205" i="11" s="1"/>
  <c r="L205" i="11"/>
  <c r="K205" i="11"/>
  <c r="J205" i="11"/>
  <c r="I205" i="11"/>
  <c r="H205" i="11"/>
  <c r="Q205" i="11" s="1"/>
  <c r="G205" i="11"/>
  <c r="F205" i="11"/>
  <c r="E205" i="11"/>
  <c r="D205" i="11"/>
  <c r="C205" i="11"/>
  <c r="B205" i="11"/>
  <c r="W204" i="11"/>
  <c r="M204" i="11"/>
  <c r="N204" i="11" s="1"/>
  <c r="L204" i="11"/>
  <c r="K204" i="11"/>
  <c r="J204" i="11"/>
  <c r="I204" i="11"/>
  <c r="H204" i="11"/>
  <c r="Q204" i="11" s="1"/>
  <c r="G204" i="11"/>
  <c r="F204" i="11"/>
  <c r="E204" i="11"/>
  <c r="D204" i="11"/>
  <c r="C204" i="11"/>
  <c r="B204" i="11"/>
  <c r="W203" i="11"/>
  <c r="M203" i="11"/>
  <c r="N203" i="11" s="1"/>
  <c r="L203" i="11"/>
  <c r="K203" i="11"/>
  <c r="J203" i="11"/>
  <c r="I203" i="11"/>
  <c r="H203" i="11"/>
  <c r="Q203" i="11" s="1"/>
  <c r="G203" i="11"/>
  <c r="F203" i="11"/>
  <c r="E203" i="11"/>
  <c r="D203" i="11"/>
  <c r="C203" i="11"/>
  <c r="B203" i="11"/>
  <c r="W202" i="11"/>
  <c r="M202" i="11"/>
  <c r="N202" i="11" s="1"/>
  <c r="L202" i="11"/>
  <c r="K202" i="11"/>
  <c r="J202" i="11"/>
  <c r="I202" i="11"/>
  <c r="H202" i="11"/>
  <c r="Q202" i="11" s="1"/>
  <c r="G202" i="11"/>
  <c r="F202" i="11"/>
  <c r="E202" i="11"/>
  <c r="D202" i="11"/>
  <c r="C202" i="11"/>
  <c r="B202" i="11"/>
  <c r="W201" i="11"/>
  <c r="M201" i="11"/>
  <c r="L201" i="11"/>
  <c r="K201" i="11"/>
  <c r="J201" i="11"/>
  <c r="I201" i="11"/>
  <c r="H201" i="11"/>
  <c r="Q201" i="11" s="1"/>
  <c r="G201" i="11"/>
  <c r="F201" i="11"/>
  <c r="E201" i="11"/>
  <c r="D201" i="11"/>
  <c r="C201" i="11"/>
  <c r="B201" i="11"/>
  <c r="W200" i="11"/>
  <c r="M200" i="11"/>
  <c r="N200" i="11" s="1"/>
  <c r="L200" i="11"/>
  <c r="K200" i="11"/>
  <c r="J200" i="11"/>
  <c r="I200" i="11"/>
  <c r="H200" i="11"/>
  <c r="Q200" i="11" s="1"/>
  <c r="G200" i="11"/>
  <c r="F200" i="11"/>
  <c r="E200" i="11"/>
  <c r="D200" i="11"/>
  <c r="C200" i="11"/>
  <c r="B200" i="11"/>
  <c r="W199" i="11"/>
  <c r="M199" i="11"/>
  <c r="N199" i="11" s="1"/>
  <c r="L199" i="11"/>
  <c r="K199" i="11"/>
  <c r="J199" i="11"/>
  <c r="I199" i="11"/>
  <c r="H199" i="11"/>
  <c r="Q199" i="11" s="1"/>
  <c r="G199" i="11"/>
  <c r="F199" i="11"/>
  <c r="E199" i="11"/>
  <c r="D199" i="11"/>
  <c r="C199" i="11"/>
  <c r="B199" i="11"/>
  <c r="W198" i="11"/>
  <c r="M198" i="11"/>
  <c r="N198" i="11" s="1"/>
  <c r="L198" i="11"/>
  <c r="K198" i="11"/>
  <c r="J198" i="11"/>
  <c r="O198" i="11" s="1"/>
  <c r="I198" i="11"/>
  <c r="H198" i="11"/>
  <c r="Q198" i="11" s="1"/>
  <c r="G198" i="11"/>
  <c r="F198" i="11"/>
  <c r="E198" i="11"/>
  <c r="D198" i="11"/>
  <c r="C198" i="11"/>
  <c r="B198" i="11"/>
  <c r="W197" i="11"/>
  <c r="M197" i="11"/>
  <c r="L197" i="11"/>
  <c r="K197" i="11"/>
  <c r="J197" i="11"/>
  <c r="I197" i="11"/>
  <c r="H197" i="11"/>
  <c r="Q197" i="11" s="1"/>
  <c r="G197" i="11"/>
  <c r="F197" i="11"/>
  <c r="E197" i="11"/>
  <c r="D197" i="11"/>
  <c r="C197" i="11"/>
  <c r="B197" i="11"/>
  <c r="W196" i="11"/>
  <c r="Q196" i="11"/>
  <c r="M196" i="11"/>
  <c r="N196" i="11" s="1"/>
  <c r="L196" i="11"/>
  <c r="K196" i="11"/>
  <c r="J196" i="11"/>
  <c r="I196" i="11"/>
  <c r="H196" i="11"/>
  <c r="G196" i="11"/>
  <c r="F196" i="11"/>
  <c r="E196" i="11"/>
  <c r="D196" i="11"/>
  <c r="C196" i="11"/>
  <c r="B196" i="11"/>
  <c r="W195" i="11"/>
  <c r="M195" i="11"/>
  <c r="N195" i="11" s="1"/>
  <c r="L195" i="11"/>
  <c r="K195" i="11"/>
  <c r="J195" i="11"/>
  <c r="I195" i="11"/>
  <c r="H195" i="11"/>
  <c r="Q195" i="11" s="1"/>
  <c r="G195" i="11"/>
  <c r="F195" i="11"/>
  <c r="E195" i="11"/>
  <c r="D195" i="11"/>
  <c r="C195" i="11"/>
  <c r="B195" i="11"/>
  <c r="W194" i="11"/>
  <c r="N194" i="11"/>
  <c r="M194" i="11"/>
  <c r="L194" i="11"/>
  <c r="K194" i="11"/>
  <c r="J194" i="11"/>
  <c r="O194" i="11" s="1"/>
  <c r="I194" i="11"/>
  <c r="H194" i="11"/>
  <c r="Q194" i="11" s="1"/>
  <c r="G194" i="11"/>
  <c r="F194" i="11"/>
  <c r="E194" i="11"/>
  <c r="D194" i="11"/>
  <c r="C194" i="11"/>
  <c r="B194" i="11"/>
  <c r="W193" i="11"/>
  <c r="M193" i="11"/>
  <c r="N193" i="11" s="1"/>
  <c r="L193" i="11"/>
  <c r="K193" i="11"/>
  <c r="J193" i="11"/>
  <c r="O193" i="11" s="1"/>
  <c r="I193" i="11"/>
  <c r="H193" i="11"/>
  <c r="Q193" i="11" s="1"/>
  <c r="G193" i="11"/>
  <c r="F193" i="11"/>
  <c r="E193" i="11"/>
  <c r="D193" i="11"/>
  <c r="C193" i="11"/>
  <c r="B193" i="11"/>
  <c r="W192" i="11"/>
  <c r="M192" i="11"/>
  <c r="N192" i="11" s="1"/>
  <c r="L192" i="11"/>
  <c r="K192" i="11"/>
  <c r="J192" i="11"/>
  <c r="I192" i="11"/>
  <c r="H192" i="11"/>
  <c r="Q192" i="11" s="1"/>
  <c r="G192" i="11"/>
  <c r="F192" i="11"/>
  <c r="E192" i="11"/>
  <c r="D192" i="11"/>
  <c r="C192" i="11"/>
  <c r="B192" i="11"/>
  <c r="W191" i="11"/>
  <c r="M191" i="11"/>
  <c r="N191" i="11" s="1"/>
  <c r="L191" i="11"/>
  <c r="K191" i="11"/>
  <c r="J191" i="11"/>
  <c r="I191" i="11"/>
  <c r="H191" i="11"/>
  <c r="Q191" i="11" s="1"/>
  <c r="G191" i="11"/>
  <c r="F191" i="11"/>
  <c r="E191" i="11"/>
  <c r="D191" i="11"/>
  <c r="C191" i="11"/>
  <c r="B191" i="11"/>
  <c r="W190" i="11"/>
  <c r="M190" i="11"/>
  <c r="N190" i="11" s="1"/>
  <c r="L190" i="11"/>
  <c r="K190" i="11"/>
  <c r="J190" i="11"/>
  <c r="I190" i="11"/>
  <c r="H190" i="11"/>
  <c r="Q190" i="11" s="1"/>
  <c r="G190" i="11"/>
  <c r="F190" i="11"/>
  <c r="E190" i="11"/>
  <c r="D190" i="11"/>
  <c r="C190" i="11"/>
  <c r="B190" i="11"/>
  <c r="W189" i="11"/>
  <c r="M189" i="11"/>
  <c r="N189" i="11" s="1"/>
  <c r="L189" i="11"/>
  <c r="K189" i="11"/>
  <c r="J189" i="11"/>
  <c r="O189" i="11" s="1"/>
  <c r="I189" i="11"/>
  <c r="H189" i="11"/>
  <c r="Q189" i="11" s="1"/>
  <c r="G189" i="11"/>
  <c r="F189" i="11"/>
  <c r="E189" i="11"/>
  <c r="D189" i="11"/>
  <c r="C189" i="11"/>
  <c r="B189" i="11"/>
  <c r="W188" i="11"/>
  <c r="M188" i="11"/>
  <c r="L188" i="11"/>
  <c r="K188" i="11"/>
  <c r="J188" i="11"/>
  <c r="I188" i="11"/>
  <c r="H188" i="11"/>
  <c r="Q188" i="11" s="1"/>
  <c r="G188" i="11"/>
  <c r="F188" i="11"/>
  <c r="E188" i="11"/>
  <c r="D188" i="11"/>
  <c r="C188" i="11"/>
  <c r="B188" i="11"/>
  <c r="W187" i="11"/>
  <c r="M187" i="11"/>
  <c r="N187" i="11" s="1"/>
  <c r="L187" i="11"/>
  <c r="K187" i="11"/>
  <c r="J187" i="11"/>
  <c r="I187" i="11"/>
  <c r="H187" i="11"/>
  <c r="Q187" i="11" s="1"/>
  <c r="G187" i="11"/>
  <c r="F187" i="11"/>
  <c r="E187" i="11"/>
  <c r="D187" i="11"/>
  <c r="C187" i="11"/>
  <c r="B187" i="11"/>
  <c r="W186" i="11"/>
  <c r="M186" i="11"/>
  <c r="O186" i="11" s="1"/>
  <c r="L186" i="11"/>
  <c r="K186" i="11"/>
  <c r="J186" i="11"/>
  <c r="I186" i="11"/>
  <c r="H186" i="11"/>
  <c r="Q186" i="11" s="1"/>
  <c r="G186" i="11"/>
  <c r="F186" i="11"/>
  <c r="E186" i="11"/>
  <c r="D186" i="11"/>
  <c r="C186" i="11"/>
  <c r="B186" i="11"/>
  <c r="W185" i="11"/>
  <c r="M185" i="11"/>
  <c r="N185" i="11" s="1"/>
  <c r="L185" i="11"/>
  <c r="K185" i="11"/>
  <c r="J185" i="11"/>
  <c r="I185" i="11"/>
  <c r="H185" i="11"/>
  <c r="Q185" i="11" s="1"/>
  <c r="G185" i="11"/>
  <c r="F185" i="11"/>
  <c r="E185" i="11"/>
  <c r="D185" i="11"/>
  <c r="C185" i="11"/>
  <c r="B185" i="11"/>
  <c r="W184" i="11"/>
  <c r="N184" i="11"/>
  <c r="M184" i="11"/>
  <c r="L184" i="11"/>
  <c r="K184" i="11"/>
  <c r="J184" i="11"/>
  <c r="O184" i="11" s="1"/>
  <c r="I184" i="11"/>
  <c r="H184" i="11"/>
  <c r="Q184" i="11" s="1"/>
  <c r="G184" i="11"/>
  <c r="F184" i="11"/>
  <c r="E184" i="11"/>
  <c r="D184" i="11"/>
  <c r="C184" i="11"/>
  <c r="B184" i="11"/>
  <c r="W183" i="11"/>
  <c r="M183" i="11"/>
  <c r="N183" i="11" s="1"/>
  <c r="L183" i="11"/>
  <c r="K183" i="11"/>
  <c r="J183" i="11"/>
  <c r="I183" i="11"/>
  <c r="H183" i="11"/>
  <c r="Q183" i="11" s="1"/>
  <c r="G183" i="11"/>
  <c r="F183" i="11"/>
  <c r="E183" i="11"/>
  <c r="D183" i="11"/>
  <c r="C183" i="11"/>
  <c r="B183" i="11"/>
  <c r="W182" i="11"/>
  <c r="M182" i="11"/>
  <c r="N182" i="11" s="1"/>
  <c r="L182" i="11"/>
  <c r="K182" i="11"/>
  <c r="J182" i="11"/>
  <c r="I182" i="11"/>
  <c r="H182" i="11"/>
  <c r="Q182" i="11" s="1"/>
  <c r="G182" i="11"/>
  <c r="F182" i="11"/>
  <c r="E182" i="11"/>
  <c r="D182" i="11"/>
  <c r="C182" i="11"/>
  <c r="B182" i="11"/>
  <c r="W181" i="11"/>
  <c r="M181" i="11"/>
  <c r="N181" i="11" s="1"/>
  <c r="L181" i="11"/>
  <c r="K181" i="11"/>
  <c r="J181" i="11"/>
  <c r="I181" i="11"/>
  <c r="H181" i="11"/>
  <c r="Q181" i="11" s="1"/>
  <c r="G181" i="11"/>
  <c r="F181" i="11"/>
  <c r="E181" i="11"/>
  <c r="D181" i="11"/>
  <c r="C181" i="11"/>
  <c r="B181" i="11"/>
  <c r="W180" i="11"/>
  <c r="Q180" i="11"/>
  <c r="M180" i="11"/>
  <c r="N180" i="11" s="1"/>
  <c r="L180" i="11"/>
  <c r="K180" i="11"/>
  <c r="J180" i="11"/>
  <c r="O180" i="11" s="1"/>
  <c r="I180" i="11"/>
  <c r="H180" i="11"/>
  <c r="G180" i="11"/>
  <c r="F180" i="11"/>
  <c r="E180" i="11"/>
  <c r="D180" i="11"/>
  <c r="C180" i="11"/>
  <c r="B180" i="11"/>
  <c r="W179" i="11"/>
  <c r="M179" i="11"/>
  <c r="N179" i="11" s="1"/>
  <c r="L179" i="11"/>
  <c r="K179" i="11"/>
  <c r="J179" i="11"/>
  <c r="I179" i="11"/>
  <c r="H179" i="11"/>
  <c r="Q179" i="11" s="1"/>
  <c r="G179" i="11"/>
  <c r="F179" i="11"/>
  <c r="E179" i="11"/>
  <c r="D179" i="11"/>
  <c r="C179" i="11"/>
  <c r="B179" i="11"/>
  <c r="W178" i="11"/>
  <c r="M178" i="11"/>
  <c r="N178" i="11" s="1"/>
  <c r="L178" i="11"/>
  <c r="K178" i="11"/>
  <c r="J178" i="11"/>
  <c r="I178" i="11"/>
  <c r="H178" i="11"/>
  <c r="Q178" i="11" s="1"/>
  <c r="G178" i="11"/>
  <c r="F178" i="11"/>
  <c r="E178" i="11"/>
  <c r="D178" i="11"/>
  <c r="C178" i="11"/>
  <c r="B178" i="11"/>
  <c r="W177" i="11"/>
  <c r="M177" i="11"/>
  <c r="N177" i="11" s="1"/>
  <c r="L177" i="11"/>
  <c r="K177" i="11"/>
  <c r="J177" i="11"/>
  <c r="I177" i="11"/>
  <c r="H177" i="11"/>
  <c r="Q177" i="11" s="1"/>
  <c r="G177" i="11"/>
  <c r="F177" i="11"/>
  <c r="E177" i="11"/>
  <c r="D177" i="11"/>
  <c r="C177" i="11"/>
  <c r="B177" i="11"/>
  <c r="W176" i="11"/>
  <c r="M176" i="11"/>
  <c r="N176" i="11" s="1"/>
  <c r="L176" i="11"/>
  <c r="K176" i="11"/>
  <c r="J176" i="11"/>
  <c r="I176" i="11"/>
  <c r="H176" i="11"/>
  <c r="Q176" i="11" s="1"/>
  <c r="G176" i="11"/>
  <c r="F176" i="11"/>
  <c r="E176" i="11"/>
  <c r="D176" i="11"/>
  <c r="C176" i="11"/>
  <c r="B176" i="11"/>
  <c r="W175" i="11"/>
  <c r="M175" i="11"/>
  <c r="N175" i="11" s="1"/>
  <c r="L175" i="11"/>
  <c r="K175" i="11"/>
  <c r="J175" i="11"/>
  <c r="I175" i="11"/>
  <c r="H175" i="11"/>
  <c r="Q175" i="11" s="1"/>
  <c r="G175" i="11"/>
  <c r="F175" i="11"/>
  <c r="E175" i="11"/>
  <c r="D175" i="11"/>
  <c r="C175" i="11"/>
  <c r="B175" i="11"/>
  <c r="W174" i="11"/>
  <c r="M174" i="11"/>
  <c r="N174" i="11" s="1"/>
  <c r="L174" i="11"/>
  <c r="K174" i="11"/>
  <c r="J174" i="11"/>
  <c r="I174" i="11"/>
  <c r="H174" i="11"/>
  <c r="Q174" i="11" s="1"/>
  <c r="G174" i="11"/>
  <c r="F174" i="11"/>
  <c r="E174" i="11"/>
  <c r="D174" i="11"/>
  <c r="C174" i="11"/>
  <c r="B174" i="11"/>
  <c r="W173" i="11"/>
  <c r="M173" i="11"/>
  <c r="N173" i="11" s="1"/>
  <c r="L173" i="11"/>
  <c r="K173" i="11"/>
  <c r="J173" i="11"/>
  <c r="I173" i="11"/>
  <c r="H173" i="11"/>
  <c r="Q173" i="11" s="1"/>
  <c r="G173" i="11"/>
  <c r="F173" i="11"/>
  <c r="E173" i="11"/>
  <c r="D173" i="11"/>
  <c r="C173" i="11"/>
  <c r="B173" i="11"/>
  <c r="W172" i="11"/>
  <c r="M172" i="11"/>
  <c r="L172" i="11"/>
  <c r="K172" i="11"/>
  <c r="J172" i="11"/>
  <c r="I172" i="11"/>
  <c r="H172" i="11"/>
  <c r="Q172" i="11" s="1"/>
  <c r="G172" i="11"/>
  <c r="F172" i="11"/>
  <c r="E172" i="11"/>
  <c r="D172" i="11"/>
  <c r="C172" i="11"/>
  <c r="B172" i="11"/>
  <c r="W171" i="11"/>
  <c r="M171" i="11"/>
  <c r="N171" i="11" s="1"/>
  <c r="L171" i="11"/>
  <c r="K171" i="11"/>
  <c r="J171" i="11"/>
  <c r="I171" i="11"/>
  <c r="H171" i="11"/>
  <c r="Q171" i="11" s="1"/>
  <c r="G171" i="11"/>
  <c r="F171" i="11"/>
  <c r="E171" i="11"/>
  <c r="D171" i="11"/>
  <c r="C171" i="11"/>
  <c r="B171" i="11"/>
  <c r="W170" i="11"/>
  <c r="M170" i="11"/>
  <c r="L170" i="11"/>
  <c r="K170" i="11"/>
  <c r="J170" i="11"/>
  <c r="I170" i="11"/>
  <c r="H170" i="11"/>
  <c r="Q170" i="11" s="1"/>
  <c r="G170" i="11"/>
  <c r="F170" i="11"/>
  <c r="E170" i="11"/>
  <c r="D170" i="11"/>
  <c r="C170" i="11"/>
  <c r="B170" i="11"/>
  <c r="W169" i="11"/>
  <c r="M169" i="11"/>
  <c r="N169" i="11" s="1"/>
  <c r="L169" i="11"/>
  <c r="K169" i="11"/>
  <c r="J169" i="11"/>
  <c r="I169" i="11"/>
  <c r="H169" i="11"/>
  <c r="Q169" i="11" s="1"/>
  <c r="G169" i="11"/>
  <c r="F169" i="11"/>
  <c r="E169" i="11"/>
  <c r="D169" i="11"/>
  <c r="C169" i="11"/>
  <c r="B169" i="11"/>
  <c r="W168" i="11"/>
  <c r="M168" i="11"/>
  <c r="N168" i="11" s="1"/>
  <c r="L168" i="11"/>
  <c r="K168" i="11"/>
  <c r="J168" i="11"/>
  <c r="I168" i="11"/>
  <c r="H168" i="11"/>
  <c r="Q168" i="11" s="1"/>
  <c r="G168" i="11"/>
  <c r="F168" i="11"/>
  <c r="E168" i="11"/>
  <c r="D168" i="11"/>
  <c r="C168" i="11"/>
  <c r="B168" i="11"/>
  <c r="W167" i="11"/>
  <c r="M167" i="11"/>
  <c r="N167" i="11" s="1"/>
  <c r="L167" i="11"/>
  <c r="K167" i="11"/>
  <c r="J167" i="11"/>
  <c r="I167" i="11"/>
  <c r="H167" i="11"/>
  <c r="Q167" i="11" s="1"/>
  <c r="G167" i="11"/>
  <c r="F167" i="11"/>
  <c r="E167" i="11"/>
  <c r="D167" i="11"/>
  <c r="C167" i="11"/>
  <c r="B167" i="11"/>
  <c r="W166" i="11"/>
  <c r="Q166" i="11"/>
  <c r="M166" i="11"/>
  <c r="N166" i="11" s="1"/>
  <c r="L166" i="11"/>
  <c r="K166" i="11"/>
  <c r="J166" i="11"/>
  <c r="O166" i="11" s="1"/>
  <c r="I166" i="11"/>
  <c r="H166" i="11"/>
  <c r="G166" i="11"/>
  <c r="F166" i="11"/>
  <c r="E166" i="11"/>
  <c r="D166" i="11"/>
  <c r="C166" i="11"/>
  <c r="B166" i="11"/>
  <c r="W165" i="11"/>
  <c r="M165" i="11"/>
  <c r="N165" i="11" s="1"/>
  <c r="L165" i="11"/>
  <c r="K165" i="11"/>
  <c r="J165" i="11"/>
  <c r="I165" i="11"/>
  <c r="H165" i="11"/>
  <c r="Q165" i="11" s="1"/>
  <c r="G165" i="11"/>
  <c r="F165" i="11"/>
  <c r="E165" i="11"/>
  <c r="D165" i="11"/>
  <c r="C165" i="11"/>
  <c r="B165" i="11"/>
  <c r="W164" i="11"/>
  <c r="Q164" i="11"/>
  <c r="M164" i="11"/>
  <c r="N164" i="11" s="1"/>
  <c r="L164" i="11"/>
  <c r="K164" i="11"/>
  <c r="J164" i="11"/>
  <c r="I164" i="11"/>
  <c r="H164" i="11"/>
  <c r="G164" i="11"/>
  <c r="F164" i="11"/>
  <c r="E164" i="11"/>
  <c r="D164" i="11"/>
  <c r="C164" i="11"/>
  <c r="B164" i="11"/>
  <c r="W163" i="11"/>
  <c r="M163" i="11"/>
  <c r="N163" i="11" s="1"/>
  <c r="L163" i="11"/>
  <c r="K163" i="11"/>
  <c r="J163" i="11"/>
  <c r="I163" i="11"/>
  <c r="H163" i="11"/>
  <c r="Q163" i="11" s="1"/>
  <c r="G163" i="11"/>
  <c r="F163" i="11"/>
  <c r="E163" i="11"/>
  <c r="D163" i="11"/>
  <c r="C163" i="11"/>
  <c r="B163" i="11"/>
  <c r="W162" i="11"/>
  <c r="M162" i="11"/>
  <c r="N162" i="11" s="1"/>
  <c r="L162" i="11"/>
  <c r="K162" i="11"/>
  <c r="J162" i="11"/>
  <c r="I162" i="11"/>
  <c r="H162" i="11"/>
  <c r="Q162" i="11" s="1"/>
  <c r="G162" i="11"/>
  <c r="F162" i="11"/>
  <c r="E162" i="11"/>
  <c r="D162" i="11"/>
  <c r="C162" i="11"/>
  <c r="B162" i="11"/>
  <c r="W161" i="11"/>
  <c r="M161" i="11"/>
  <c r="N161" i="11" s="1"/>
  <c r="L161" i="11"/>
  <c r="K161" i="11"/>
  <c r="J161" i="11"/>
  <c r="O161" i="11" s="1"/>
  <c r="I161" i="11"/>
  <c r="H161" i="11"/>
  <c r="Q161" i="11" s="1"/>
  <c r="G161" i="11"/>
  <c r="F161" i="11"/>
  <c r="E161" i="11"/>
  <c r="D161" i="11"/>
  <c r="C161" i="11"/>
  <c r="B161" i="11"/>
  <c r="W160" i="11"/>
  <c r="M160" i="11"/>
  <c r="N160" i="11" s="1"/>
  <c r="L160" i="11"/>
  <c r="K160" i="11"/>
  <c r="J160" i="11"/>
  <c r="I160" i="11"/>
  <c r="H160" i="11"/>
  <c r="Q160" i="11" s="1"/>
  <c r="G160" i="11"/>
  <c r="F160" i="11"/>
  <c r="E160" i="11"/>
  <c r="D160" i="11"/>
  <c r="C160" i="11"/>
  <c r="B160" i="11"/>
  <c r="W159" i="11"/>
  <c r="M159" i="11"/>
  <c r="N159" i="11" s="1"/>
  <c r="L159" i="11"/>
  <c r="K159" i="11"/>
  <c r="J159" i="11"/>
  <c r="I159" i="11"/>
  <c r="H159" i="11"/>
  <c r="Q159" i="11" s="1"/>
  <c r="G159" i="11"/>
  <c r="F159" i="11"/>
  <c r="E159" i="11"/>
  <c r="D159" i="11"/>
  <c r="C159" i="11"/>
  <c r="B159" i="11"/>
  <c r="W158" i="11"/>
  <c r="M158" i="11"/>
  <c r="N158" i="11" s="1"/>
  <c r="L158" i="11"/>
  <c r="K158" i="11"/>
  <c r="J158" i="11"/>
  <c r="I158" i="11"/>
  <c r="H158" i="11"/>
  <c r="Q158" i="11" s="1"/>
  <c r="G158" i="11"/>
  <c r="F158" i="11"/>
  <c r="E158" i="11"/>
  <c r="D158" i="11"/>
  <c r="C158" i="11"/>
  <c r="B158" i="11"/>
  <c r="W157" i="11"/>
  <c r="M157" i="11"/>
  <c r="N157" i="11" s="1"/>
  <c r="L157" i="11"/>
  <c r="K157" i="11"/>
  <c r="J157" i="11"/>
  <c r="I157" i="11"/>
  <c r="H157" i="11"/>
  <c r="Q157" i="11" s="1"/>
  <c r="G157" i="11"/>
  <c r="F157" i="11"/>
  <c r="E157" i="11"/>
  <c r="D157" i="11"/>
  <c r="C157" i="11"/>
  <c r="B157" i="11"/>
  <c r="W156" i="11"/>
  <c r="M156" i="11"/>
  <c r="N156" i="11" s="1"/>
  <c r="L156" i="11"/>
  <c r="K156" i="11"/>
  <c r="J156" i="11"/>
  <c r="O156" i="11" s="1"/>
  <c r="I156" i="11"/>
  <c r="H156" i="11"/>
  <c r="Q156" i="11" s="1"/>
  <c r="G156" i="11"/>
  <c r="F156" i="11"/>
  <c r="E156" i="11"/>
  <c r="D156" i="11"/>
  <c r="C156" i="11"/>
  <c r="B156" i="11"/>
  <c r="W155" i="11"/>
  <c r="M155" i="11"/>
  <c r="N155" i="11" s="1"/>
  <c r="L155" i="11"/>
  <c r="K155" i="11"/>
  <c r="J155" i="11"/>
  <c r="I155" i="11"/>
  <c r="H155" i="11"/>
  <c r="Q155" i="11" s="1"/>
  <c r="G155" i="11"/>
  <c r="F155" i="11"/>
  <c r="E155" i="11"/>
  <c r="D155" i="11"/>
  <c r="C155" i="11"/>
  <c r="B155" i="11"/>
  <c r="W154" i="11"/>
  <c r="M154" i="11"/>
  <c r="N154" i="11" s="1"/>
  <c r="L154" i="11"/>
  <c r="K154" i="11"/>
  <c r="J154" i="11"/>
  <c r="I154" i="11"/>
  <c r="H154" i="11"/>
  <c r="Q154" i="11" s="1"/>
  <c r="G154" i="11"/>
  <c r="F154" i="11"/>
  <c r="E154" i="11"/>
  <c r="D154" i="11"/>
  <c r="C154" i="11"/>
  <c r="B154" i="11"/>
  <c r="W153" i="11"/>
  <c r="M153" i="11"/>
  <c r="N153" i="11" s="1"/>
  <c r="L153" i="11"/>
  <c r="K153" i="11"/>
  <c r="J153" i="11"/>
  <c r="O153" i="11" s="1"/>
  <c r="I153" i="11"/>
  <c r="H153" i="11"/>
  <c r="Q153" i="11" s="1"/>
  <c r="G153" i="11"/>
  <c r="F153" i="11"/>
  <c r="E153" i="11"/>
  <c r="D153" i="11"/>
  <c r="C153" i="11"/>
  <c r="B153" i="11"/>
  <c r="W152" i="11"/>
  <c r="M152" i="11"/>
  <c r="N152" i="11" s="1"/>
  <c r="L152" i="11"/>
  <c r="K152" i="11"/>
  <c r="J152" i="11"/>
  <c r="I152" i="11"/>
  <c r="H152" i="11"/>
  <c r="Q152" i="11" s="1"/>
  <c r="G152" i="11"/>
  <c r="F152" i="11"/>
  <c r="E152" i="11"/>
  <c r="D152" i="11"/>
  <c r="C152" i="11"/>
  <c r="B152" i="11"/>
  <c r="W151" i="11"/>
  <c r="M151" i="11"/>
  <c r="N151" i="11" s="1"/>
  <c r="L151" i="11"/>
  <c r="K151" i="11"/>
  <c r="J151" i="11"/>
  <c r="I151" i="11"/>
  <c r="H151" i="11"/>
  <c r="Q151" i="11" s="1"/>
  <c r="G151" i="11"/>
  <c r="F151" i="11"/>
  <c r="E151" i="11"/>
  <c r="D151" i="11"/>
  <c r="C151" i="11"/>
  <c r="B151" i="11"/>
  <c r="W150" i="11"/>
  <c r="M150" i="11"/>
  <c r="N150" i="11" s="1"/>
  <c r="L150" i="11"/>
  <c r="K150" i="11"/>
  <c r="J150" i="11"/>
  <c r="I150" i="11"/>
  <c r="H150" i="11"/>
  <c r="Q150" i="11" s="1"/>
  <c r="G150" i="11"/>
  <c r="F150" i="11"/>
  <c r="E150" i="11"/>
  <c r="D150" i="11"/>
  <c r="C150" i="11"/>
  <c r="B150" i="11"/>
  <c r="W149" i="11"/>
  <c r="M149" i="11"/>
  <c r="N149" i="11" s="1"/>
  <c r="L149" i="11"/>
  <c r="K149" i="11"/>
  <c r="J149" i="11"/>
  <c r="I149" i="11"/>
  <c r="H149" i="11"/>
  <c r="Q149" i="11" s="1"/>
  <c r="G149" i="11"/>
  <c r="F149" i="11"/>
  <c r="E149" i="11"/>
  <c r="D149" i="11"/>
  <c r="C149" i="11"/>
  <c r="B149" i="11"/>
  <c r="W148" i="11"/>
  <c r="M148" i="11"/>
  <c r="N148" i="11" s="1"/>
  <c r="L148" i="11"/>
  <c r="K148" i="11"/>
  <c r="J148" i="11"/>
  <c r="I148" i="11"/>
  <c r="H148" i="11"/>
  <c r="Q148" i="11" s="1"/>
  <c r="G148" i="11"/>
  <c r="F148" i="11"/>
  <c r="E148" i="11"/>
  <c r="D148" i="11"/>
  <c r="C148" i="11"/>
  <c r="B148" i="11"/>
  <c r="W147" i="11"/>
  <c r="M147" i="11"/>
  <c r="N147" i="11" s="1"/>
  <c r="L147" i="11"/>
  <c r="K147" i="11"/>
  <c r="J147" i="11"/>
  <c r="I147" i="11"/>
  <c r="H147" i="11"/>
  <c r="Q147" i="11" s="1"/>
  <c r="G147" i="11"/>
  <c r="F147" i="11"/>
  <c r="E147" i="11"/>
  <c r="D147" i="11"/>
  <c r="C147" i="11"/>
  <c r="B147" i="11"/>
  <c r="W146" i="11"/>
  <c r="M146" i="11"/>
  <c r="N146" i="11" s="1"/>
  <c r="L146" i="11"/>
  <c r="K146" i="11"/>
  <c r="J146" i="11"/>
  <c r="I146" i="11"/>
  <c r="H146" i="11"/>
  <c r="Q146" i="11" s="1"/>
  <c r="G146" i="11"/>
  <c r="F146" i="11"/>
  <c r="E146" i="11"/>
  <c r="D146" i="11"/>
  <c r="C146" i="11"/>
  <c r="B146" i="11"/>
  <c r="W145" i="11"/>
  <c r="M145" i="11"/>
  <c r="N145" i="11" s="1"/>
  <c r="L145" i="11"/>
  <c r="K145" i="11"/>
  <c r="J145" i="11"/>
  <c r="I145" i="11"/>
  <c r="H145" i="11"/>
  <c r="Q145" i="11" s="1"/>
  <c r="G145" i="11"/>
  <c r="F145" i="11"/>
  <c r="E145" i="11"/>
  <c r="D145" i="11"/>
  <c r="C145" i="11"/>
  <c r="B145" i="11"/>
  <c r="W144" i="11"/>
  <c r="M144" i="11"/>
  <c r="N144" i="11" s="1"/>
  <c r="L144" i="11"/>
  <c r="K144" i="11"/>
  <c r="J144" i="11"/>
  <c r="I144" i="11"/>
  <c r="H144" i="11"/>
  <c r="Q144" i="11" s="1"/>
  <c r="G144" i="11"/>
  <c r="F144" i="11"/>
  <c r="E144" i="11"/>
  <c r="D144" i="11"/>
  <c r="C144" i="11"/>
  <c r="B144" i="11"/>
  <c r="W143" i="11"/>
  <c r="M143" i="11"/>
  <c r="N143" i="11" s="1"/>
  <c r="L143" i="11"/>
  <c r="K143" i="11"/>
  <c r="J143" i="11"/>
  <c r="I143" i="11"/>
  <c r="H143" i="11"/>
  <c r="Q143" i="11" s="1"/>
  <c r="G143" i="11"/>
  <c r="F143" i="11"/>
  <c r="E143" i="11"/>
  <c r="D143" i="11"/>
  <c r="C143" i="11"/>
  <c r="B143" i="11"/>
  <c r="W142" i="11"/>
  <c r="M142" i="11"/>
  <c r="N142" i="11" s="1"/>
  <c r="L142" i="11"/>
  <c r="K142" i="11"/>
  <c r="J142" i="11"/>
  <c r="I142" i="11"/>
  <c r="H142" i="11"/>
  <c r="Q142" i="11" s="1"/>
  <c r="G142" i="11"/>
  <c r="F142" i="11"/>
  <c r="E142" i="11"/>
  <c r="D142" i="11"/>
  <c r="C142" i="11"/>
  <c r="B142" i="11"/>
  <c r="W141" i="11"/>
  <c r="M141" i="11"/>
  <c r="L141" i="11"/>
  <c r="K141" i="11"/>
  <c r="J141" i="11"/>
  <c r="I141" i="11"/>
  <c r="H141" i="11"/>
  <c r="Q141" i="11" s="1"/>
  <c r="G141" i="11"/>
  <c r="F141" i="11"/>
  <c r="E141" i="11"/>
  <c r="D141" i="11"/>
  <c r="C141" i="11"/>
  <c r="B141" i="11"/>
  <c r="W140" i="11"/>
  <c r="M140" i="11"/>
  <c r="N140" i="11" s="1"/>
  <c r="L140" i="11"/>
  <c r="K140" i="11"/>
  <c r="J140" i="11"/>
  <c r="I140" i="11"/>
  <c r="H140" i="11"/>
  <c r="Q140" i="11" s="1"/>
  <c r="G140" i="11"/>
  <c r="F140" i="11"/>
  <c r="E140" i="11"/>
  <c r="D140" i="11"/>
  <c r="C140" i="11"/>
  <c r="B140" i="11"/>
  <c r="W139" i="11"/>
  <c r="M139" i="11"/>
  <c r="N139" i="11" s="1"/>
  <c r="L139" i="11"/>
  <c r="K139" i="11"/>
  <c r="J139" i="11"/>
  <c r="I139" i="11"/>
  <c r="H139" i="11"/>
  <c r="Q139" i="11" s="1"/>
  <c r="G139" i="11"/>
  <c r="F139" i="11"/>
  <c r="E139" i="11"/>
  <c r="D139" i="11"/>
  <c r="C139" i="11"/>
  <c r="B139" i="11"/>
  <c r="W138" i="11"/>
  <c r="M138" i="11"/>
  <c r="N138" i="11" s="1"/>
  <c r="L138" i="11"/>
  <c r="K138" i="11"/>
  <c r="J138" i="11"/>
  <c r="O138" i="11" s="1"/>
  <c r="I138" i="11"/>
  <c r="H138" i="11"/>
  <c r="Q138" i="11" s="1"/>
  <c r="G138" i="11"/>
  <c r="F138" i="11"/>
  <c r="E138" i="11"/>
  <c r="D138" i="11"/>
  <c r="C138" i="11"/>
  <c r="B138" i="11"/>
  <c r="W137" i="11"/>
  <c r="M137" i="11"/>
  <c r="N137" i="11" s="1"/>
  <c r="L137" i="11"/>
  <c r="K137" i="11"/>
  <c r="J137" i="11"/>
  <c r="I137" i="11"/>
  <c r="H137" i="11"/>
  <c r="Q137" i="11" s="1"/>
  <c r="G137" i="11"/>
  <c r="F137" i="11"/>
  <c r="E137" i="11"/>
  <c r="D137" i="11"/>
  <c r="C137" i="11"/>
  <c r="B137" i="11"/>
  <c r="W136" i="11"/>
  <c r="Q136" i="11"/>
  <c r="M136" i="11"/>
  <c r="N136" i="11" s="1"/>
  <c r="L136" i="11"/>
  <c r="K136" i="11"/>
  <c r="J136" i="11"/>
  <c r="I136" i="11"/>
  <c r="H136" i="11"/>
  <c r="G136" i="11"/>
  <c r="F136" i="11"/>
  <c r="E136" i="11"/>
  <c r="D136" i="11"/>
  <c r="C136" i="11"/>
  <c r="B136" i="11"/>
  <c r="W135" i="11"/>
  <c r="M135" i="11"/>
  <c r="N135" i="11" s="1"/>
  <c r="L135" i="11"/>
  <c r="K135" i="11"/>
  <c r="J135" i="11"/>
  <c r="I135" i="11"/>
  <c r="H135" i="11"/>
  <c r="Q135" i="11" s="1"/>
  <c r="G135" i="11"/>
  <c r="F135" i="11"/>
  <c r="E135" i="11"/>
  <c r="D135" i="11"/>
  <c r="C135" i="11"/>
  <c r="B135" i="11"/>
  <c r="W134" i="11"/>
  <c r="M134" i="11"/>
  <c r="N134" i="11" s="1"/>
  <c r="L134" i="11"/>
  <c r="K134" i="11"/>
  <c r="J134" i="11"/>
  <c r="O134" i="11" s="1"/>
  <c r="I134" i="11"/>
  <c r="H134" i="11"/>
  <c r="Q134" i="11" s="1"/>
  <c r="G134" i="11"/>
  <c r="F134" i="11"/>
  <c r="E134" i="11"/>
  <c r="D134" i="11"/>
  <c r="C134" i="11"/>
  <c r="B134" i="11"/>
  <c r="W133" i="11"/>
  <c r="M133" i="11"/>
  <c r="L133" i="11"/>
  <c r="K133" i="11"/>
  <c r="J133" i="11"/>
  <c r="I133" i="11"/>
  <c r="H133" i="11"/>
  <c r="Q133" i="11" s="1"/>
  <c r="G133" i="11"/>
  <c r="F133" i="11"/>
  <c r="E133" i="11"/>
  <c r="D133" i="11"/>
  <c r="C133" i="11"/>
  <c r="B133" i="11"/>
  <c r="W132" i="11"/>
  <c r="M132" i="11"/>
  <c r="N132" i="11" s="1"/>
  <c r="L132" i="11"/>
  <c r="K132" i="11"/>
  <c r="J132" i="11"/>
  <c r="I132" i="11"/>
  <c r="H132" i="11"/>
  <c r="Q132" i="11" s="1"/>
  <c r="G132" i="11"/>
  <c r="F132" i="11"/>
  <c r="E132" i="11"/>
  <c r="D132" i="11"/>
  <c r="C132" i="11"/>
  <c r="B132" i="11"/>
  <c r="W131" i="11"/>
  <c r="M131" i="11"/>
  <c r="N131" i="11" s="1"/>
  <c r="L131" i="11"/>
  <c r="K131" i="11"/>
  <c r="J131" i="11"/>
  <c r="I131" i="11"/>
  <c r="H131" i="11"/>
  <c r="Q131" i="11" s="1"/>
  <c r="G131" i="11"/>
  <c r="F131" i="11"/>
  <c r="E131" i="11"/>
  <c r="D131" i="11"/>
  <c r="C131" i="11"/>
  <c r="B131" i="11"/>
  <c r="W130" i="11"/>
  <c r="Q130" i="11"/>
  <c r="M130" i="11"/>
  <c r="N130" i="11" s="1"/>
  <c r="L130" i="11"/>
  <c r="K130" i="11"/>
  <c r="J130" i="11"/>
  <c r="O130" i="11" s="1"/>
  <c r="I130" i="11"/>
  <c r="H130" i="11"/>
  <c r="G130" i="11"/>
  <c r="F130" i="11"/>
  <c r="E130" i="11"/>
  <c r="D130" i="11"/>
  <c r="C130" i="11"/>
  <c r="B130" i="11"/>
  <c r="W129" i="11"/>
  <c r="M129" i="11"/>
  <c r="L129" i="11"/>
  <c r="K129" i="11"/>
  <c r="J129" i="11"/>
  <c r="I129" i="11"/>
  <c r="H129" i="11"/>
  <c r="Q129" i="11" s="1"/>
  <c r="G129" i="11"/>
  <c r="F129" i="11"/>
  <c r="E129" i="11"/>
  <c r="D129" i="11"/>
  <c r="C129" i="11"/>
  <c r="B129" i="11"/>
  <c r="W128" i="11"/>
  <c r="M128" i="11"/>
  <c r="N128" i="11" s="1"/>
  <c r="L128" i="11"/>
  <c r="K128" i="11"/>
  <c r="J128" i="11"/>
  <c r="I128" i="11"/>
  <c r="H128" i="11"/>
  <c r="Q128" i="11" s="1"/>
  <c r="G128" i="11"/>
  <c r="F128" i="11"/>
  <c r="E128" i="11"/>
  <c r="D128" i="11"/>
  <c r="C128" i="11"/>
  <c r="B128" i="11"/>
  <c r="W127" i="11"/>
  <c r="M127" i="11"/>
  <c r="N127" i="11" s="1"/>
  <c r="L127" i="11"/>
  <c r="K127" i="11"/>
  <c r="J127" i="11"/>
  <c r="I127" i="11"/>
  <c r="H127" i="11"/>
  <c r="Q127" i="11" s="1"/>
  <c r="G127" i="11"/>
  <c r="F127" i="11"/>
  <c r="E127" i="11"/>
  <c r="D127" i="11"/>
  <c r="C127" i="11"/>
  <c r="B127" i="11"/>
  <c r="W126" i="11"/>
  <c r="M126" i="11"/>
  <c r="N126" i="11" s="1"/>
  <c r="L126" i="11"/>
  <c r="K126" i="11"/>
  <c r="J126" i="11"/>
  <c r="I126" i="11"/>
  <c r="H126" i="11"/>
  <c r="Q126" i="11" s="1"/>
  <c r="G126" i="11"/>
  <c r="F126" i="11"/>
  <c r="E126" i="11"/>
  <c r="D126" i="11"/>
  <c r="C126" i="11"/>
  <c r="B126" i="11"/>
  <c r="W125" i="11"/>
  <c r="M125" i="11"/>
  <c r="L125" i="11"/>
  <c r="K125" i="11"/>
  <c r="J125" i="11"/>
  <c r="I125" i="11"/>
  <c r="H125" i="11"/>
  <c r="Q125" i="11" s="1"/>
  <c r="G125" i="11"/>
  <c r="F125" i="11"/>
  <c r="E125" i="11"/>
  <c r="D125" i="11"/>
  <c r="C125" i="11"/>
  <c r="B125" i="11"/>
  <c r="W124" i="11"/>
  <c r="M124" i="11"/>
  <c r="N124" i="11" s="1"/>
  <c r="L124" i="11"/>
  <c r="K124" i="11"/>
  <c r="J124" i="11"/>
  <c r="I124" i="11"/>
  <c r="H124" i="11"/>
  <c r="Q124" i="11" s="1"/>
  <c r="G124" i="11"/>
  <c r="F124" i="11"/>
  <c r="E124" i="11"/>
  <c r="D124" i="11"/>
  <c r="C124" i="11"/>
  <c r="B124" i="11"/>
  <c r="W123" i="11"/>
  <c r="M123" i="11"/>
  <c r="N123" i="11" s="1"/>
  <c r="L123" i="11"/>
  <c r="K123" i="11"/>
  <c r="J123" i="11"/>
  <c r="O123" i="11" s="1"/>
  <c r="I123" i="11"/>
  <c r="H123" i="11"/>
  <c r="Q123" i="11" s="1"/>
  <c r="G123" i="11"/>
  <c r="F123" i="11"/>
  <c r="E123" i="11"/>
  <c r="D123" i="11"/>
  <c r="C123" i="11"/>
  <c r="B123" i="11"/>
  <c r="W122" i="11"/>
  <c r="M122" i="11"/>
  <c r="L122" i="11"/>
  <c r="K122" i="11"/>
  <c r="J122" i="11"/>
  <c r="I122" i="11"/>
  <c r="H122" i="11"/>
  <c r="Q122" i="11" s="1"/>
  <c r="G122" i="11"/>
  <c r="F122" i="11"/>
  <c r="E122" i="11"/>
  <c r="D122" i="11"/>
  <c r="C122" i="11"/>
  <c r="B122" i="11"/>
  <c r="W121" i="11"/>
  <c r="Q121" i="11"/>
  <c r="M121" i="11"/>
  <c r="N121" i="11" s="1"/>
  <c r="L121" i="11"/>
  <c r="K121" i="11"/>
  <c r="J121" i="11"/>
  <c r="I121" i="11"/>
  <c r="H121" i="11"/>
  <c r="G121" i="11"/>
  <c r="F121" i="11"/>
  <c r="E121" i="11"/>
  <c r="D121" i="11"/>
  <c r="C121" i="11"/>
  <c r="B121" i="11"/>
  <c r="W120" i="11"/>
  <c r="M120" i="11"/>
  <c r="L120" i="11"/>
  <c r="K120" i="11"/>
  <c r="J120" i="11"/>
  <c r="I120" i="11"/>
  <c r="H120" i="11"/>
  <c r="Q120" i="11" s="1"/>
  <c r="G120" i="11"/>
  <c r="F120" i="11"/>
  <c r="E120" i="11"/>
  <c r="D120" i="11"/>
  <c r="C120" i="11"/>
  <c r="B120" i="11"/>
  <c r="W119" i="11"/>
  <c r="M119" i="11"/>
  <c r="N119" i="11" s="1"/>
  <c r="L119" i="11"/>
  <c r="K119" i="11"/>
  <c r="J119" i="11"/>
  <c r="I119" i="11"/>
  <c r="H119" i="11"/>
  <c r="Q119" i="11" s="1"/>
  <c r="G119" i="11"/>
  <c r="F119" i="11"/>
  <c r="E119" i="11"/>
  <c r="D119" i="11"/>
  <c r="C119" i="11"/>
  <c r="B119" i="11"/>
  <c r="W118" i="11"/>
  <c r="M118" i="11"/>
  <c r="N118" i="11" s="1"/>
  <c r="L118" i="11"/>
  <c r="K118" i="11"/>
  <c r="J118" i="11"/>
  <c r="I118" i="11"/>
  <c r="H118" i="11"/>
  <c r="Q118" i="11" s="1"/>
  <c r="G118" i="11"/>
  <c r="F118" i="11"/>
  <c r="E118" i="11"/>
  <c r="D118" i="11"/>
  <c r="C118" i="11"/>
  <c r="B118" i="11"/>
  <c r="W117" i="11"/>
  <c r="M117" i="11"/>
  <c r="L117" i="11"/>
  <c r="K117" i="11"/>
  <c r="J117" i="11"/>
  <c r="I117" i="11"/>
  <c r="H117" i="11"/>
  <c r="Q117" i="11" s="1"/>
  <c r="G117" i="11"/>
  <c r="F117" i="11"/>
  <c r="E117" i="11"/>
  <c r="D117" i="11"/>
  <c r="C117" i="11"/>
  <c r="B117" i="11"/>
  <c r="W116" i="11"/>
  <c r="M116" i="11"/>
  <c r="N116" i="11" s="1"/>
  <c r="L116" i="11"/>
  <c r="K116" i="11"/>
  <c r="J116" i="11"/>
  <c r="I116" i="11"/>
  <c r="H116" i="11"/>
  <c r="Q116" i="11" s="1"/>
  <c r="G116" i="11"/>
  <c r="F116" i="11"/>
  <c r="E116" i="11"/>
  <c r="D116" i="11"/>
  <c r="C116" i="11"/>
  <c r="B116" i="11"/>
  <c r="W115" i="11"/>
  <c r="M115" i="11"/>
  <c r="N115" i="11" s="1"/>
  <c r="L115" i="11"/>
  <c r="K115" i="11"/>
  <c r="J115" i="11"/>
  <c r="I115" i="11"/>
  <c r="H115" i="11"/>
  <c r="Q115" i="11" s="1"/>
  <c r="G115" i="11"/>
  <c r="F115" i="11"/>
  <c r="E115" i="11"/>
  <c r="D115" i="11"/>
  <c r="C115" i="11"/>
  <c r="B115" i="11"/>
  <c r="W114" i="11"/>
  <c r="M114" i="11"/>
  <c r="N114" i="11" s="1"/>
  <c r="L114" i="11"/>
  <c r="K114" i="11"/>
  <c r="J114" i="11"/>
  <c r="O114" i="11" s="1"/>
  <c r="I114" i="11"/>
  <c r="H114" i="11"/>
  <c r="Q114" i="11" s="1"/>
  <c r="G114" i="11"/>
  <c r="F114" i="11"/>
  <c r="E114" i="11"/>
  <c r="D114" i="11"/>
  <c r="C114" i="11"/>
  <c r="B114" i="11"/>
  <c r="W113" i="11"/>
  <c r="M113" i="11"/>
  <c r="L113" i="11"/>
  <c r="K113" i="11"/>
  <c r="J113" i="11"/>
  <c r="I113" i="11"/>
  <c r="H113" i="11"/>
  <c r="Q113" i="11" s="1"/>
  <c r="G113" i="11"/>
  <c r="F113" i="11"/>
  <c r="E113" i="11"/>
  <c r="D113" i="11"/>
  <c r="C113" i="11"/>
  <c r="B113" i="11"/>
  <c r="W112" i="11"/>
  <c r="M112" i="11"/>
  <c r="N112" i="11" s="1"/>
  <c r="L112" i="11"/>
  <c r="K112" i="11"/>
  <c r="J112" i="11"/>
  <c r="I112" i="11"/>
  <c r="H112" i="11"/>
  <c r="Q112" i="11" s="1"/>
  <c r="G112" i="11"/>
  <c r="F112" i="11"/>
  <c r="E112" i="11"/>
  <c r="D112" i="11"/>
  <c r="C112" i="11"/>
  <c r="B112" i="11"/>
  <c r="W111" i="11"/>
  <c r="M111" i="11"/>
  <c r="N111" i="11" s="1"/>
  <c r="L111" i="11"/>
  <c r="K111" i="11"/>
  <c r="J111" i="11"/>
  <c r="I111" i="11"/>
  <c r="H111" i="11"/>
  <c r="Q111" i="11" s="1"/>
  <c r="G111" i="11"/>
  <c r="F111" i="11"/>
  <c r="E111" i="11"/>
  <c r="D111" i="11"/>
  <c r="C111" i="11"/>
  <c r="B111" i="11"/>
  <c r="W110" i="11"/>
  <c r="N110" i="11"/>
  <c r="M110" i="11"/>
  <c r="L110" i="11"/>
  <c r="K110" i="11"/>
  <c r="J110" i="11"/>
  <c r="O110" i="11" s="1"/>
  <c r="I110" i="11"/>
  <c r="H110" i="11"/>
  <c r="Q110" i="11" s="1"/>
  <c r="G110" i="11"/>
  <c r="F110" i="11"/>
  <c r="E110" i="11"/>
  <c r="D110" i="11"/>
  <c r="C110" i="11"/>
  <c r="B110" i="11"/>
  <c r="W109" i="11"/>
  <c r="M109" i="11"/>
  <c r="N109" i="11" s="1"/>
  <c r="L109" i="11"/>
  <c r="K109" i="11"/>
  <c r="J109" i="11"/>
  <c r="I109" i="11"/>
  <c r="H109" i="11"/>
  <c r="Q109" i="11" s="1"/>
  <c r="G109" i="11"/>
  <c r="F109" i="11"/>
  <c r="E109" i="11"/>
  <c r="D109" i="11"/>
  <c r="C109" i="11"/>
  <c r="B109" i="11"/>
  <c r="W108" i="11"/>
  <c r="M108" i="11"/>
  <c r="L108" i="11"/>
  <c r="K108" i="11"/>
  <c r="J108" i="11"/>
  <c r="I108" i="11"/>
  <c r="H108" i="11"/>
  <c r="Q108" i="11" s="1"/>
  <c r="G108" i="11"/>
  <c r="F108" i="11"/>
  <c r="E108" i="11"/>
  <c r="D108" i="11"/>
  <c r="C108" i="11"/>
  <c r="B108" i="11"/>
  <c r="W107" i="11"/>
  <c r="M107" i="11"/>
  <c r="N107" i="11" s="1"/>
  <c r="L107" i="11"/>
  <c r="K107" i="11"/>
  <c r="J107" i="11"/>
  <c r="O107" i="11" s="1"/>
  <c r="I107" i="11"/>
  <c r="H107" i="11"/>
  <c r="Q107" i="11" s="1"/>
  <c r="G107" i="11"/>
  <c r="F107" i="11"/>
  <c r="E107" i="11"/>
  <c r="D107" i="11"/>
  <c r="C107" i="11"/>
  <c r="B107" i="11"/>
  <c r="W106" i="11"/>
  <c r="M106" i="11"/>
  <c r="N106" i="11" s="1"/>
  <c r="L106" i="11"/>
  <c r="K106" i="11"/>
  <c r="J106" i="11"/>
  <c r="I106" i="11"/>
  <c r="H106" i="11"/>
  <c r="Q106" i="11" s="1"/>
  <c r="G106" i="11"/>
  <c r="F106" i="11"/>
  <c r="E106" i="11"/>
  <c r="D106" i="11"/>
  <c r="C106" i="11"/>
  <c r="B106" i="11"/>
  <c r="W105" i="11"/>
  <c r="M105" i="11"/>
  <c r="N105" i="11" s="1"/>
  <c r="L105" i="11"/>
  <c r="K105" i="11"/>
  <c r="J105" i="11"/>
  <c r="I105" i="11"/>
  <c r="H105" i="11"/>
  <c r="Q105" i="11" s="1"/>
  <c r="G105" i="11"/>
  <c r="F105" i="11"/>
  <c r="E105" i="11"/>
  <c r="D105" i="11"/>
  <c r="C105" i="11"/>
  <c r="B105" i="11"/>
  <c r="W104" i="11"/>
  <c r="M104" i="11"/>
  <c r="N104" i="11" s="1"/>
  <c r="L104" i="11"/>
  <c r="K104" i="11"/>
  <c r="J104" i="11"/>
  <c r="I104" i="11"/>
  <c r="H104" i="11"/>
  <c r="Q104" i="11" s="1"/>
  <c r="G104" i="11"/>
  <c r="F104" i="11"/>
  <c r="E104" i="11"/>
  <c r="D104" i="11"/>
  <c r="C104" i="11"/>
  <c r="B104" i="11"/>
  <c r="W103" i="11"/>
  <c r="M103" i="11"/>
  <c r="N103" i="11" s="1"/>
  <c r="L103" i="11"/>
  <c r="K103" i="11"/>
  <c r="J103" i="11"/>
  <c r="I103" i="11"/>
  <c r="H103" i="11"/>
  <c r="Q103" i="11" s="1"/>
  <c r="G103" i="11"/>
  <c r="F103" i="11"/>
  <c r="E103" i="11"/>
  <c r="D103" i="11"/>
  <c r="C103" i="11"/>
  <c r="B103" i="11"/>
  <c r="W102" i="11"/>
  <c r="M102" i="11"/>
  <c r="N102" i="11" s="1"/>
  <c r="L102" i="11"/>
  <c r="K102" i="11"/>
  <c r="J102" i="11"/>
  <c r="I102" i="11"/>
  <c r="H102" i="11"/>
  <c r="Q102" i="11" s="1"/>
  <c r="G102" i="11"/>
  <c r="F102" i="11"/>
  <c r="E102" i="11"/>
  <c r="D102" i="11"/>
  <c r="C102" i="11"/>
  <c r="B102" i="11"/>
  <c r="W101" i="11"/>
  <c r="N101" i="11"/>
  <c r="M101" i="11"/>
  <c r="L101" i="11"/>
  <c r="K101" i="11"/>
  <c r="J101" i="11"/>
  <c r="O101" i="11" s="1"/>
  <c r="I101" i="11"/>
  <c r="H101" i="11"/>
  <c r="Q101" i="11" s="1"/>
  <c r="G101" i="11"/>
  <c r="F101" i="11"/>
  <c r="E101" i="11"/>
  <c r="D101" i="11"/>
  <c r="C101" i="11"/>
  <c r="B101" i="11"/>
  <c r="W100" i="11"/>
  <c r="M100" i="11"/>
  <c r="N100" i="11" s="1"/>
  <c r="L100" i="11"/>
  <c r="K100" i="11"/>
  <c r="J100" i="11"/>
  <c r="O100" i="11" s="1"/>
  <c r="I100" i="11"/>
  <c r="H100" i="11"/>
  <c r="Q100" i="11" s="1"/>
  <c r="G100" i="11"/>
  <c r="F100" i="11"/>
  <c r="E100" i="11"/>
  <c r="D100" i="11"/>
  <c r="C100" i="11"/>
  <c r="B100" i="11"/>
  <c r="W99" i="11"/>
  <c r="M99" i="11"/>
  <c r="N99" i="11" s="1"/>
  <c r="L99" i="11"/>
  <c r="K99" i="11"/>
  <c r="J99" i="11"/>
  <c r="I99" i="11"/>
  <c r="H99" i="11"/>
  <c r="Q99" i="11" s="1"/>
  <c r="G99" i="11"/>
  <c r="F99" i="11"/>
  <c r="E99" i="11"/>
  <c r="D99" i="11"/>
  <c r="C99" i="11"/>
  <c r="B99" i="11"/>
  <c r="W98" i="11"/>
  <c r="M98" i="11"/>
  <c r="N98" i="11" s="1"/>
  <c r="L98" i="11"/>
  <c r="K98" i="11"/>
  <c r="J98" i="11"/>
  <c r="I98" i="11"/>
  <c r="H98" i="11"/>
  <c r="Q98" i="11" s="1"/>
  <c r="G98" i="11"/>
  <c r="F98" i="11"/>
  <c r="E98" i="11"/>
  <c r="D98" i="11"/>
  <c r="C98" i="11"/>
  <c r="B98" i="11"/>
  <c r="W97" i="11"/>
  <c r="M97" i="11"/>
  <c r="N97" i="11" s="1"/>
  <c r="L97" i="11"/>
  <c r="K97" i="11"/>
  <c r="J97" i="11"/>
  <c r="I97" i="11"/>
  <c r="H97" i="11"/>
  <c r="Q97" i="11" s="1"/>
  <c r="G97" i="11"/>
  <c r="F97" i="11"/>
  <c r="E97" i="11"/>
  <c r="D97" i="11"/>
  <c r="C97" i="11"/>
  <c r="B97" i="11"/>
  <c r="W96" i="11"/>
  <c r="M96" i="11"/>
  <c r="L96" i="11"/>
  <c r="K96" i="11"/>
  <c r="J96" i="11"/>
  <c r="I96" i="11"/>
  <c r="H96" i="11"/>
  <c r="Q96" i="11" s="1"/>
  <c r="G96" i="11"/>
  <c r="F96" i="11"/>
  <c r="E96" i="11"/>
  <c r="D96" i="11"/>
  <c r="C96" i="11"/>
  <c r="B96" i="11"/>
  <c r="W95" i="11"/>
  <c r="M95" i="11"/>
  <c r="N95" i="11" s="1"/>
  <c r="L95" i="11"/>
  <c r="K95" i="11"/>
  <c r="J95" i="11"/>
  <c r="I95" i="11"/>
  <c r="H95" i="11"/>
  <c r="Q95" i="11" s="1"/>
  <c r="G95" i="11"/>
  <c r="F95" i="11"/>
  <c r="E95" i="11"/>
  <c r="D95" i="11"/>
  <c r="C95" i="11"/>
  <c r="B95" i="11"/>
  <c r="W94" i="11"/>
  <c r="M94" i="11"/>
  <c r="N94" i="11" s="1"/>
  <c r="L94" i="11"/>
  <c r="K94" i="11"/>
  <c r="J94" i="11"/>
  <c r="O94" i="11" s="1"/>
  <c r="I94" i="11"/>
  <c r="H94" i="11"/>
  <c r="Q94" i="11" s="1"/>
  <c r="G94" i="11"/>
  <c r="F94" i="11"/>
  <c r="E94" i="11"/>
  <c r="D94" i="11"/>
  <c r="C94" i="11"/>
  <c r="B94" i="11"/>
  <c r="W93" i="11"/>
  <c r="M93" i="11"/>
  <c r="N93" i="11" s="1"/>
  <c r="L93" i="11"/>
  <c r="K93" i="11"/>
  <c r="J93" i="11"/>
  <c r="O93" i="11" s="1"/>
  <c r="I93" i="11"/>
  <c r="H93" i="11"/>
  <c r="Q93" i="11" s="1"/>
  <c r="G93" i="11"/>
  <c r="F93" i="11"/>
  <c r="E93" i="11"/>
  <c r="D93" i="11"/>
  <c r="C93" i="11"/>
  <c r="B93" i="11"/>
  <c r="W92" i="11"/>
  <c r="Q92" i="11"/>
  <c r="M92" i="11"/>
  <c r="N92" i="11" s="1"/>
  <c r="L92" i="11"/>
  <c r="K92" i="11"/>
  <c r="J92" i="11"/>
  <c r="I92" i="11"/>
  <c r="H92" i="11"/>
  <c r="G92" i="11"/>
  <c r="F92" i="11"/>
  <c r="E92" i="11"/>
  <c r="D92" i="11"/>
  <c r="C92" i="11"/>
  <c r="B92" i="11"/>
  <c r="W91" i="11"/>
  <c r="M91" i="11"/>
  <c r="N91" i="11" s="1"/>
  <c r="L91" i="11"/>
  <c r="K91" i="11"/>
  <c r="J91" i="11"/>
  <c r="I91" i="11"/>
  <c r="H91" i="11"/>
  <c r="Q91" i="11" s="1"/>
  <c r="G91" i="11"/>
  <c r="F91" i="11"/>
  <c r="E91" i="11"/>
  <c r="D91" i="11"/>
  <c r="C91" i="11"/>
  <c r="B91" i="11"/>
  <c r="W90" i="11"/>
  <c r="M90" i="11"/>
  <c r="N90" i="11" s="1"/>
  <c r="L90" i="11"/>
  <c r="K90" i="11"/>
  <c r="J90" i="11"/>
  <c r="O90" i="11" s="1"/>
  <c r="I90" i="11"/>
  <c r="H90" i="11"/>
  <c r="Q90" i="11" s="1"/>
  <c r="G90" i="11"/>
  <c r="F90" i="11"/>
  <c r="E90" i="11"/>
  <c r="D90" i="11"/>
  <c r="C90" i="11"/>
  <c r="B90" i="11"/>
  <c r="W89" i="11"/>
  <c r="M89" i="11"/>
  <c r="N89" i="11" s="1"/>
  <c r="L89" i="11"/>
  <c r="K89" i="11"/>
  <c r="J89" i="11"/>
  <c r="I89" i="11"/>
  <c r="H89" i="11"/>
  <c r="Q89" i="11" s="1"/>
  <c r="G89" i="11"/>
  <c r="F89" i="11"/>
  <c r="E89" i="11"/>
  <c r="D89" i="11"/>
  <c r="C89" i="11"/>
  <c r="B89" i="11"/>
  <c r="W88" i="11"/>
  <c r="M88" i="11"/>
  <c r="N88" i="11" s="1"/>
  <c r="L88" i="11"/>
  <c r="K88" i="11"/>
  <c r="J88" i="11"/>
  <c r="I88" i="11"/>
  <c r="H88" i="11"/>
  <c r="Q88" i="11" s="1"/>
  <c r="G88" i="11"/>
  <c r="F88" i="11"/>
  <c r="E88" i="11"/>
  <c r="D88" i="11"/>
  <c r="C88" i="11"/>
  <c r="B88" i="11"/>
  <c r="W87" i="11"/>
  <c r="M87" i="11"/>
  <c r="N87" i="11" s="1"/>
  <c r="L87" i="11"/>
  <c r="K87" i="11"/>
  <c r="J87" i="11"/>
  <c r="I87" i="11"/>
  <c r="H87" i="11"/>
  <c r="Q87" i="11" s="1"/>
  <c r="G87" i="11"/>
  <c r="F87" i="11"/>
  <c r="E87" i="11"/>
  <c r="D87" i="11"/>
  <c r="C87" i="11"/>
  <c r="B87" i="11"/>
  <c r="W86" i="11"/>
  <c r="Q86" i="11"/>
  <c r="M86" i="11"/>
  <c r="N86" i="11" s="1"/>
  <c r="L86" i="11"/>
  <c r="K86" i="11"/>
  <c r="J86" i="11"/>
  <c r="O86" i="11" s="1"/>
  <c r="I86" i="11"/>
  <c r="H86" i="11"/>
  <c r="G86" i="11"/>
  <c r="F86" i="11"/>
  <c r="E86" i="11"/>
  <c r="D86" i="11"/>
  <c r="C86" i="11"/>
  <c r="B86" i="11"/>
  <c r="W85" i="11"/>
  <c r="M85" i="11"/>
  <c r="N85" i="11" s="1"/>
  <c r="L85" i="11"/>
  <c r="K85" i="11"/>
  <c r="J85" i="11"/>
  <c r="I85" i="11"/>
  <c r="H85" i="11"/>
  <c r="Q85" i="11" s="1"/>
  <c r="G85" i="11"/>
  <c r="F85" i="11"/>
  <c r="E85" i="11"/>
  <c r="D85" i="11"/>
  <c r="C85" i="11"/>
  <c r="B85" i="11"/>
  <c r="W84" i="11"/>
  <c r="M84" i="11"/>
  <c r="N84" i="11" s="1"/>
  <c r="L84" i="11"/>
  <c r="K84" i="11"/>
  <c r="J84" i="11"/>
  <c r="I84" i="11"/>
  <c r="H84" i="11"/>
  <c r="Q84" i="11" s="1"/>
  <c r="G84" i="11"/>
  <c r="F84" i="11"/>
  <c r="E84" i="11"/>
  <c r="D84" i="11"/>
  <c r="C84" i="11"/>
  <c r="B84" i="11"/>
  <c r="W83" i="11"/>
  <c r="Q83" i="11"/>
  <c r="M83" i="11"/>
  <c r="N83" i="11" s="1"/>
  <c r="L83" i="11"/>
  <c r="K83" i="11"/>
  <c r="J83" i="11"/>
  <c r="I83" i="11"/>
  <c r="H83" i="11"/>
  <c r="G83" i="11"/>
  <c r="F83" i="11"/>
  <c r="E83" i="11"/>
  <c r="D83" i="11"/>
  <c r="C83" i="11"/>
  <c r="B83" i="11"/>
  <c r="W82" i="11"/>
  <c r="M82" i="11"/>
  <c r="N82" i="11" s="1"/>
  <c r="L82" i="11"/>
  <c r="K82" i="11"/>
  <c r="J82" i="11"/>
  <c r="I82" i="11"/>
  <c r="H82" i="11"/>
  <c r="Q82" i="11" s="1"/>
  <c r="G82" i="11"/>
  <c r="F82" i="11"/>
  <c r="E82" i="11"/>
  <c r="D82" i="11"/>
  <c r="C82" i="11"/>
  <c r="B82" i="11"/>
  <c r="W81" i="11"/>
  <c r="M81" i="11"/>
  <c r="N81" i="11" s="1"/>
  <c r="L81" i="11"/>
  <c r="K81" i="11"/>
  <c r="J81" i="11"/>
  <c r="I81" i="11"/>
  <c r="H81" i="11"/>
  <c r="Q81" i="11" s="1"/>
  <c r="G81" i="11"/>
  <c r="F81" i="11"/>
  <c r="E81" i="11"/>
  <c r="D81" i="11"/>
  <c r="C81" i="11"/>
  <c r="B81" i="11"/>
  <c r="W80" i="11"/>
  <c r="M80" i="11"/>
  <c r="N80" i="11" s="1"/>
  <c r="L80" i="11"/>
  <c r="K80" i="11"/>
  <c r="J80" i="11"/>
  <c r="I80" i="11"/>
  <c r="H80" i="11"/>
  <c r="Q80" i="11" s="1"/>
  <c r="G80" i="11"/>
  <c r="F80" i="11"/>
  <c r="E80" i="11"/>
  <c r="D80" i="11"/>
  <c r="C80" i="11"/>
  <c r="B80" i="11"/>
  <c r="W79" i="11"/>
  <c r="M79" i="11"/>
  <c r="N79" i="11" s="1"/>
  <c r="L79" i="11"/>
  <c r="K79" i="11"/>
  <c r="J79" i="11"/>
  <c r="I79" i="11"/>
  <c r="H79" i="11"/>
  <c r="Q79" i="11" s="1"/>
  <c r="G79" i="11"/>
  <c r="F79" i="11"/>
  <c r="E79" i="11"/>
  <c r="D79" i="11"/>
  <c r="C79" i="11"/>
  <c r="B79" i="11"/>
  <c r="W78" i="11"/>
  <c r="M78" i="11"/>
  <c r="N78" i="11" s="1"/>
  <c r="L78" i="11"/>
  <c r="K78" i="11"/>
  <c r="J78" i="11"/>
  <c r="I78" i="11"/>
  <c r="H78" i="11"/>
  <c r="Q78" i="11" s="1"/>
  <c r="G78" i="11"/>
  <c r="F78" i="11"/>
  <c r="E78" i="11"/>
  <c r="D78" i="11"/>
  <c r="C78" i="11"/>
  <c r="B78" i="11"/>
  <c r="W77" i="11"/>
  <c r="M77" i="11"/>
  <c r="L77" i="11"/>
  <c r="K77" i="11"/>
  <c r="J77" i="11"/>
  <c r="I77" i="11"/>
  <c r="H77" i="11"/>
  <c r="Q77" i="11" s="1"/>
  <c r="G77" i="11"/>
  <c r="F77" i="11"/>
  <c r="E77" i="11"/>
  <c r="D77" i="11"/>
  <c r="C77" i="11"/>
  <c r="B77" i="11"/>
  <c r="W76" i="11"/>
  <c r="M76" i="11"/>
  <c r="N76" i="11" s="1"/>
  <c r="L76" i="11"/>
  <c r="K76" i="11"/>
  <c r="J76" i="11"/>
  <c r="O76" i="11" s="1"/>
  <c r="I76" i="11"/>
  <c r="H76" i="11"/>
  <c r="Q76" i="11" s="1"/>
  <c r="G76" i="11"/>
  <c r="F76" i="11"/>
  <c r="E76" i="11"/>
  <c r="D76" i="11"/>
  <c r="C76" i="11"/>
  <c r="B76" i="11"/>
  <c r="W75" i="11"/>
  <c r="M75" i="11"/>
  <c r="N75" i="11" s="1"/>
  <c r="L75" i="11"/>
  <c r="K75" i="11"/>
  <c r="J75" i="11"/>
  <c r="I75" i="11"/>
  <c r="H75" i="11"/>
  <c r="Q75" i="11" s="1"/>
  <c r="G75" i="11"/>
  <c r="F75" i="11"/>
  <c r="E75" i="11"/>
  <c r="D75" i="11"/>
  <c r="C75" i="11"/>
  <c r="B75" i="11"/>
  <c r="W74" i="11"/>
  <c r="M74" i="11"/>
  <c r="N74" i="11" s="1"/>
  <c r="L74" i="11"/>
  <c r="K74" i="11"/>
  <c r="J74" i="11"/>
  <c r="I74" i="11"/>
  <c r="H74" i="11"/>
  <c r="Q74" i="11" s="1"/>
  <c r="G74" i="11"/>
  <c r="F74" i="11"/>
  <c r="E74" i="11"/>
  <c r="D74" i="11"/>
  <c r="C74" i="11"/>
  <c r="B74" i="11"/>
  <c r="W73" i="11"/>
  <c r="M73" i="11"/>
  <c r="N73" i="11" s="1"/>
  <c r="L73" i="11"/>
  <c r="K73" i="11"/>
  <c r="J73" i="11"/>
  <c r="I73" i="11"/>
  <c r="H73" i="11"/>
  <c r="Q73" i="11" s="1"/>
  <c r="G73" i="11"/>
  <c r="F73" i="11"/>
  <c r="E73" i="11"/>
  <c r="D73" i="11"/>
  <c r="C73" i="11"/>
  <c r="B73" i="11"/>
  <c r="W72" i="11"/>
  <c r="M72" i="11"/>
  <c r="N72" i="11" s="1"/>
  <c r="L72" i="11"/>
  <c r="K72" i="11"/>
  <c r="J72" i="11"/>
  <c r="I72" i="11"/>
  <c r="H72" i="11"/>
  <c r="Q72" i="11" s="1"/>
  <c r="G72" i="11"/>
  <c r="F72" i="11"/>
  <c r="E72" i="11"/>
  <c r="D72" i="11"/>
  <c r="C72" i="11"/>
  <c r="B72" i="11"/>
  <c r="W71" i="11"/>
  <c r="M71" i="11"/>
  <c r="N71" i="11" s="1"/>
  <c r="L71" i="11"/>
  <c r="K71" i="11"/>
  <c r="J71" i="11"/>
  <c r="O71" i="11" s="1"/>
  <c r="I71" i="11"/>
  <c r="H71" i="11"/>
  <c r="Q71" i="11" s="1"/>
  <c r="G71" i="11"/>
  <c r="F71" i="11"/>
  <c r="E71" i="11"/>
  <c r="D71" i="11"/>
  <c r="C71" i="11"/>
  <c r="B71" i="11"/>
  <c r="W70" i="11"/>
  <c r="M70" i="11"/>
  <c r="N70" i="11" s="1"/>
  <c r="L70" i="11"/>
  <c r="K70" i="11"/>
  <c r="J70" i="11"/>
  <c r="I70" i="11"/>
  <c r="H70" i="11"/>
  <c r="Q70" i="11" s="1"/>
  <c r="G70" i="11"/>
  <c r="F70" i="11"/>
  <c r="E70" i="11"/>
  <c r="D70" i="11"/>
  <c r="C70" i="11"/>
  <c r="B70" i="11"/>
  <c r="W69" i="11"/>
  <c r="M69" i="11"/>
  <c r="N69" i="11" s="1"/>
  <c r="L69" i="11"/>
  <c r="K69" i="11"/>
  <c r="J69" i="11"/>
  <c r="I69" i="11"/>
  <c r="H69" i="11"/>
  <c r="Q69" i="11" s="1"/>
  <c r="G69" i="11"/>
  <c r="F69" i="11"/>
  <c r="E69" i="11"/>
  <c r="D69" i="11"/>
  <c r="C69" i="11"/>
  <c r="B69" i="11"/>
  <c r="W68" i="11"/>
  <c r="N68" i="11"/>
  <c r="M68" i="11"/>
  <c r="L68" i="11"/>
  <c r="K68" i="11"/>
  <c r="J68" i="11"/>
  <c r="O68" i="11" s="1"/>
  <c r="I68" i="11"/>
  <c r="H68" i="11"/>
  <c r="Q68" i="11" s="1"/>
  <c r="G68" i="11"/>
  <c r="F68" i="11"/>
  <c r="E68" i="11"/>
  <c r="D68" i="11"/>
  <c r="C68" i="11"/>
  <c r="B68" i="11"/>
  <c r="W67" i="11"/>
  <c r="M67" i="11"/>
  <c r="N67" i="11" s="1"/>
  <c r="L67" i="11"/>
  <c r="K67" i="11"/>
  <c r="J67" i="11"/>
  <c r="I67" i="11"/>
  <c r="H67" i="11"/>
  <c r="Q67" i="11" s="1"/>
  <c r="G67" i="11"/>
  <c r="F67" i="11"/>
  <c r="E67" i="11"/>
  <c r="D67" i="11"/>
  <c r="C67" i="11"/>
  <c r="B67" i="11"/>
  <c r="W66" i="11"/>
  <c r="M66" i="11"/>
  <c r="N66" i="11" s="1"/>
  <c r="L66" i="11"/>
  <c r="K66" i="11"/>
  <c r="J66" i="11"/>
  <c r="I66" i="11"/>
  <c r="H66" i="11"/>
  <c r="Q66" i="11" s="1"/>
  <c r="G66" i="11"/>
  <c r="F66" i="11"/>
  <c r="E66" i="11"/>
  <c r="D66" i="11"/>
  <c r="C66" i="11"/>
  <c r="B66" i="11"/>
  <c r="W65" i="11"/>
  <c r="M65" i="11"/>
  <c r="N65" i="11" s="1"/>
  <c r="L65" i="11"/>
  <c r="K65" i="11"/>
  <c r="J65" i="11"/>
  <c r="I65" i="11"/>
  <c r="H65" i="11"/>
  <c r="Q65" i="11" s="1"/>
  <c r="G65" i="11"/>
  <c r="F65" i="11"/>
  <c r="E65" i="11"/>
  <c r="D65" i="11"/>
  <c r="C65" i="11"/>
  <c r="B65" i="11"/>
  <c r="W64" i="11"/>
  <c r="M64" i="11"/>
  <c r="L64" i="11"/>
  <c r="K64" i="11"/>
  <c r="J64" i="11"/>
  <c r="I64" i="11"/>
  <c r="H64" i="11"/>
  <c r="Q64" i="11" s="1"/>
  <c r="G64" i="11"/>
  <c r="F64" i="11"/>
  <c r="E64" i="11"/>
  <c r="D64" i="11"/>
  <c r="C64" i="11"/>
  <c r="B64" i="11"/>
  <c r="W63" i="11"/>
  <c r="Q63" i="11"/>
  <c r="M63" i="11"/>
  <c r="N63" i="11" s="1"/>
  <c r="L63" i="11"/>
  <c r="K63" i="11"/>
  <c r="J63" i="11"/>
  <c r="I63" i="11"/>
  <c r="H63" i="11"/>
  <c r="G63" i="11"/>
  <c r="F63" i="11"/>
  <c r="E63" i="11"/>
  <c r="D63" i="11"/>
  <c r="C63" i="11"/>
  <c r="B63" i="11"/>
  <c r="W62" i="11"/>
  <c r="M62" i="11"/>
  <c r="N62" i="11" s="1"/>
  <c r="L62" i="11"/>
  <c r="K62" i="11"/>
  <c r="J62" i="11"/>
  <c r="I62" i="11"/>
  <c r="H62" i="11"/>
  <c r="Q62" i="11" s="1"/>
  <c r="G62" i="11"/>
  <c r="F62" i="11"/>
  <c r="E62" i="11"/>
  <c r="D62" i="11"/>
  <c r="C62" i="11"/>
  <c r="B62" i="11"/>
  <c r="W61" i="11"/>
  <c r="M61" i="11"/>
  <c r="N61" i="11" s="1"/>
  <c r="L61" i="11"/>
  <c r="K61" i="11"/>
  <c r="J61" i="11"/>
  <c r="I61" i="11"/>
  <c r="H61" i="11"/>
  <c r="Q61" i="11" s="1"/>
  <c r="G61" i="11"/>
  <c r="F61" i="11"/>
  <c r="E61" i="11"/>
  <c r="D61" i="11"/>
  <c r="C61" i="11"/>
  <c r="B61" i="11"/>
  <c r="W60" i="11"/>
  <c r="M60" i="11"/>
  <c r="N60" i="11" s="1"/>
  <c r="L60" i="11"/>
  <c r="K60" i="11"/>
  <c r="J60" i="11"/>
  <c r="I60" i="11"/>
  <c r="H60" i="11"/>
  <c r="Q60" i="11" s="1"/>
  <c r="G60" i="11"/>
  <c r="F60" i="11"/>
  <c r="E60" i="11"/>
  <c r="D60" i="11"/>
  <c r="C60" i="11"/>
  <c r="B60" i="11"/>
  <c r="W59" i="11"/>
  <c r="M59" i="11"/>
  <c r="N59" i="11" s="1"/>
  <c r="L59" i="11"/>
  <c r="K59" i="11"/>
  <c r="J59" i="11"/>
  <c r="O59" i="11" s="1"/>
  <c r="I59" i="11"/>
  <c r="H59" i="11"/>
  <c r="Q59" i="11" s="1"/>
  <c r="G59" i="11"/>
  <c r="F59" i="11"/>
  <c r="E59" i="11"/>
  <c r="D59" i="11"/>
  <c r="C59" i="11"/>
  <c r="B59" i="11"/>
  <c r="W58" i="11"/>
  <c r="M58" i="11"/>
  <c r="N58" i="11" s="1"/>
  <c r="L58" i="11"/>
  <c r="K58" i="11"/>
  <c r="J58" i="11"/>
  <c r="O58" i="11" s="1"/>
  <c r="I58" i="11"/>
  <c r="H58" i="11"/>
  <c r="Q58" i="11" s="1"/>
  <c r="G58" i="11"/>
  <c r="F58" i="11"/>
  <c r="E58" i="11"/>
  <c r="D58" i="11"/>
  <c r="C58" i="11"/>
  <c r="B58" i="11"/>
  <c r="W57" i="11"/>
  <c r="Q57" i="11"/>
  <c r="M57" i="11"/>
  <c r="N57" i="11" s="1"/>
  <c r="L57" i="11"/>
  <c r="K57" i="11"/>
  <c r="J57" i="11"/>
  <c r="I57" i="11"/>
  <c r="H57" i="11"/>
  <c r="G57" i="11"/>
  <c r="F57" i="11"/>
  <c r="E57" i="11"/>
  <c r="D57" i="11"/>
  <c r="C57" i="11"/>
  <c r="B57" i="11"/>
  <c r="W56" i="11"/>
  <c r="M56" i="11"/>
  <c r="L56" i="11"/>
  <c r="K56" i="11"/>
  <c r="J56" i="11"/>
  <c r="I56" i="11"/>
  <c r="H56" i="11"/>
  <c r="Q56" i="11" s="1"/>
  <c r="G56" i="11"/>
  <c r="F56" i="11"/>
  <c r="E56" i="11"/>
  <c r="D56" i="11"/>
  <c r="C56" i="11"/>
  <c r="B56" i="11"/>
  <c r="W55" i="11"/>
  <c r="M55" i="11"/>
  <c r="N55" i="11" s="1"/>
  <c r="L55" i="11"/>
  <c r="K55" i="11"/>
  <c r="J55" i="11"/>
  <c r="I55" i="11"/>
  <c r="H55" i="11"/>
  <c r="Q55" i="11" s="1"/>
  <c r="G55" i="11"/>
  <c r="F55" i="11"/>
  <c r="E55" i="11"/>
  <c r="D55" i="11"/>
  <c r="C55" i="11"/>
  <c r="B55" i="11"/>
  <c r="W54" i="11"/>
  <c r="M54" i="11"/>
  <c r="N54" i="11" s="1"/>
  <c r="L54" i="11"/>
  <c r="K54" i="11"/>
  <c r="J54" i="11"/>
  <c r="I54" i="11"/>
  <c r="H54" i="11"/>
  <c r="Q54" i="11" s="1"/>
  <c r="G54" i="11"/>
  <c r="F54" i="11"/>
  <c r="E54" i="11"/>
  <c r="D54" i="11"/>
  <c r="C54" i="11"/>
  <c r="B54" i="11"/>
  <c r="W53" i="11"/>
  <c r="M53" i="11"/>
  <c r="N53" i="11" s="1"/>
  <c r="L53" i="11"/>
  <c r="K53" i="11"/>
  <c r="J53" i="11"/>
  <c r="I53" i="11"/>
  <c r="H53" i="11"/>
  <c r="Q53" i="11" s="1"/>
  <c r="G53" i="11"/>
  <c r="F53" i="11"/>
  <c r="E53" i="11"/>
  <c r="D53" i="11"/>
  <c r="C53" i="11"/>
  <c r="B53" i="11"/>
  <c r="W52" i="11"/>
  <c r="M52" i="11"/>
  <c r="L52" i="11"/>
  <c r="K52" i="11"/>
  <c r="J52" i="11"/>
  <c r="I52" i="11"/>
  <c r="H52" i="11"/>
  <c r="Q52" i="11" s="1"/>
  <c r="G52" i="11"/>
  <c r="F52" i="11"/>
  <c r="E52" i="11"/>
  <c r="D52" i="11"/>
  <c r="C52" i="11"/>
  <c r="B52" i="11"/>
  <c r="W51" i="11"/>
  <c r="M51" i="11"/>
  <c r="N51" i="11" s="1"/>
  <c r="L51" i="11"/>
  <c r="K51" i="11"/>
  <c r="J51" i="11"/>
  <c r="I51" i="11"/>
  <c r="H51" i="11"/>
  <c r="Q51" i="11" s="1"/>
  <c r="G51" i="11"/>
  <c r="F51" i="11"/>
  <c r="E51" i="11"/>
  <c r="D51" i="11"/>
  <c r="C51" i="11"/>
  <c r="B51" i="11"/>
  <c r="W50" i="11"/>
  <c r="M50" i="11"/>
  <c r="N50" i="11" s="1"/>
  <c r="L50" i="11"/>
  <c r="K50" i="11"/>
  <c r="J50" i="11"/>
  <c r="I50" i="11"/>
  <c r="H50" i="11"/>
  <c r="Q50" i="11" s="1"/>
  <c r="G50" i="11"/>
  <c r="F50" i="11"/>
  <c r="E50" i="11"/>
  <c r="D50" i="11"/>
  <c r="C50" i="11"/>
  <c r="B50" i="11"/>
  <c r="W49" i="11"/>
  <c r="N49" i="11"/>
  <c r="M49" i="11"/>
  <c r="L49" i="11"/>
  <c r="K49" i="11"/>
  <c r="J49" i="11"/>
  <c r="O49" i="11" s="1"/>
  <c r="I49" i="11"/>
  <c r="H49" i="11"/>
  <c r="Q49" i="11" s="1"/>
  <c r="G49" i="11"/>
  <c r="F49" i="11"/>
  <c r="E49" i="11"/>
  <c r="D49" i="11"/>
  <c r="C49" i="11"/>
  <c r="B49" i="11"/>
  <c r="W48" i="11"/>
  <c r="M48" i="11"/>
  <c r="N48" i="11" s="1"/>
  <c r="L48" i="11"/>
  <c r="K48" i="11"/>
  <c r="J48" i="11"/>
  <c r="O48" i="11" s="1"/>
  <c r="I48" i="11"/>
  <c r="H48" i="11"/>
  <c r="Q48" i="11" s="1"/>
  <c r="G48" i="11"/>
  <c r="F48" i="11"/>
  <c r="E48" i="11"/>
  <c r="D48" i="11"/>
  <c r="C48" i="11"/>
  <c r="B48" i="11"/>
  <c r="W47" i="11"/>
  <c r="M47" i="11"/>
  <c r="N47" i="11" s="1"/>
  <c r="L47" i="11"/>
  <c r="K47" i="11"/>
  <c r="J47" i="11"/>
  <c r="I47" i="11"/>
  <c r="H47" i="11"/>
  <c r="Q47" i="11" s="1"/>
  <c r="G47" i="11"/>
  <c r="F47" i="11"/>
  <c r="E47" i="11"/>
  <c r="D47" i="11"/>
  <c r="C47" i="11"/>
  <c r="B47" i="11"/>
  <c r="W46" i="11"/>
  <c r="M46" i="11"/>
  <c r="O46" i="11" s="1"/>
  <c r="L46" i="11"/>
  <c r="K46" i="11"/>
  <c r="J46" i="11"/>
  <c r="I46" i="11"/>
  <c r="H46" i="11"/>
  <c r="Q46" i="11" s="1"/>
  <c r="G46" i="11"/>
  <c r="F46" i="11"/>
  <c r="E46" i="11"/>
  <c r="D46" i="11"/>
  <c r="C46" i="11"/>
  <c r="B46" i="11"/>
  <c r="W45" i="11"/>
  <c r="N45" i="11"/>
  <c r="M45" i="11"/>
  <c r="L45" i="11"/>
  <c r="K45" i="11"/>
  <c r="J45" i="11"/>
  <c r="O45" i="11" s="1"/>
  <c r="I45" i="11"/>
  <c r="H45" i="11"/>
  <c r="Q45" i="11" s="1"/>
  <c r="G45" i="11"/>
  <c r="F45" i="11"/>
  <c r="E45" i="11"/>
  <c r="D45" i="11"/>
  <c r="C45" i="11"/>
  <c r="B45" i="11"/>
  <c r="W44" i="11"/>
  <c r="M44" i="11"/>
  <c r="N44" i="11" s="1"/>
  <c r="L44" i="11"/>
  <c r="K44" i="11"/>
  <c r="J44" i="11"/>
  <c r="O44" i="11" s="1"/>
  <c r="I44" i="11"/>
  <c r="H44" i="11"/>
  <c r="Q44" i="11" s="1"/>
  <c r="G44" i="11"/>
  <c r="F44" i="11"/>
  <c r="E44" i="11"/>
  <c r="D44" i="11"/>
  <c r="C44" i="11"/>
  <c r="B44" i="11"/>
  <c r="W43" i="11"/>
  <c r="M43" i="11"/>
  <c r="N43" i="11" s="1"/>
  <c r="L43" i="11"/>
  <c r="K43" i="11"/>
  <c r="J43" i="11"/>
  <c r="I43" i="11"/>
  <c r="H43" i="11"/>
  <c r="Q43" i="11" s="1"/>
  <c r="G43" i="11"/>
  <c r="F43" i="11"/>
  <c r="E43" i="11"/>
  <c r="D43" i="11"/>
  <c r="C43" i="11"/>
  <c r="B43" i="11"/>
  <c r="W42" i="11"/>
  <c r="M42" i="11"/>
  <c r="N42" i="11" s="1"/>
  <c r="L42" i="11"/>
  <c r="K42" i="11"/>
  <c r="J42" i="11"/>
  <c r="I42" i="11"/>
  <c r="H42" i="11"/>
  <c r="Q42" i="11" s="1"/>
  <c r="G42" i="11"/>
  <c r="F42" i="11"/>
  <c r="E42" i="11"/>
  <c r="D42" i="11"/>
  <c r="C42" i="11"/>
  <c r="B42" i="11"/>
  <c r="W41" i="11"/>
  <c r="M41" i="11"/>
  <c r="N41" i="11" s="1"/>
  <c r="L41" i="11"/>
  <c r="K41" i="11"/>
  <c r="J41" i="11"/>
  <c r="I41" i="11"/>
  <c r="H41" i="11"/>
  <c r="Q41" i="11" s="1"/>
  <c r="G41" i="11"/>
  <c r="F41" i="11"/>
  <c r="E41" i="11"/>
  <c r="D41" i="11"/>
  <c r="C41" i="11"/>
  <c r="B41" i="11"/>
  <c r="W40" i="11"/>
  <c r="M40" i="11"/>
  <c r="N40" i="11" s="1"/>
  <c r="L40" i="11"/>
  <c r="K40" i="11"/>
  <c r="J40" i="11"/>
  <c r="I40" i="11"/>
  <c r="H40" i="11"/>
  <c r="Q40" i="11" s="1"/>
  <c r="G40" i="11"/>
  <c r="F40" i="11"/>
  <c r="E40" i="11"/>
  <c r="D40" i="11"/>
  <c r="C40" i="11"/>
  <c r="B40" i="11"/>
  <c r="W39" i="11"/>
  <c r="M39" i="11"/>
  <c r="N39" i="11" s="1"/>
  <c r="L39" i="11"/>
  <c r="K39" i="11"/>
  <c r="J39" i="11"/>
  <c r="I39" i="11"/>
  <c r="H39" i="11"/>
  <c r="Q39" i="11" s="1"/>
  <c r="G39" i="11"/>
  <c r="F39" i="11"/>
  <c r="E39" i="11"/>
  <c r="D39" i="11"/>
  <c r="C39" i="11"/>
  <c r="B39" i="11"/>
  <c r="W38" i="11"/>
  <c r="M38" i="11"/>
  <c r="N38" i="11" s="1"/>
  <c r="L38" i="11"/>
  <c r="K38" i="11"/>
  <c r="J38" i="11"/>
  <c r="O38" i="11" s="1"/>
  <c r="I38" i="11"/>
  <c r="H38" i="11"/>
  <c r="Q38" i="11" s="1"/>
  <c r="G38" i="11"/>
  <c r="F38" i="11"/>
  <c r="E38" i="11"/>
  <c r="D38" i="11"/>
  <c r="C38" i="11"/>
  <c r="B38" i="11"/>
  <c r="W37" i="11"/>
  <c r="M37" i="11"/>
  <c r="N37" i="11" s="1"/>
  <c r="L37" i="11"/>
  <c r="K37" i="11"/>
  <c r="J37" i="11"/>
  <c r="I37" i="11"/>
  <c r="H37" i="11"/>
  <c r="Q37" i="11" s="1"/>
  <c r="G37" i="11"/>
  <c r="F37" i="11"/>
  <c r="E37" i="11"/>
  <c r="D37" i="11"/>
  <c r="C37" i="11"/>
  <c r="B37" i="11"/>
  <c r="W36" i="11"/>
  <c r="M36" i="11"/>
  <c r="N36" i="11" s="1"/>
  <c r="L36" i="11"/>
  <c r="K36" i="11"/>
  <c r="J36" i="11"/>
  <c r="I36" i="11"/>
  <c r="H36" i="11"/>
  <c r="Q36" i="11" s="1"/>
  <c r="G36" i="11"/>
  <c r="F36" i="11"/>
  <c r="E36" i="11"/>
  <c r="D36" i="11"/>
  <c r="C36" i="11"/>
  <c r="B36" i="11"/>
  <c r="W35" i="11"/>
  <c r="M35" i="11"/>
  <c r="N35" i="11" s="1"/>
  <c r="L35" i="11"/>
  <c r="K35" i="11"/>
  <c r="J35" i="11"/>
  <c r="I35" i="11"/>
  <c r="H35" i="11"/>
  <c r="Q35" i="11" s="1"/>
  <c r="G35" i="11"/>
  <c r="F35" i="11"/>
  <c r="E35" i="11"/>
  <c r="D35" i="11"/>
  <c r="C35" i="11"/>
  <c r="B35" i="11"/>
  <c r="W34" i="11"/>
  <c r="M34" i="11"/>
  <c r="N34" i="11" s="1"/>
  <c r="L34" i="11"/>
  <c r="K34" i="11"/>
  <c r="J34" i="11"/>
  <c r="I34" i="11"/>
  <c r="H34" i="11"/>
  <c r="Q34" i="11" s="1"/>
  <c r="G34" i="11"/>
  <c r="F34" i="11"/>
  <c r="E34" i="11"/>
  <c r="D34" i="11"/>
  <c r="C34" i="11"/>
  <c r="B34" i="11"/>
  <c r="W33" i="11"/>
  <c r="M33" i="11"/>
  <c r="N33" i="11" s="1"/>
  <c r="L33" i="11"/>
  <c r="K33" i="11"/>
  <c r="J33" i="11"/>
  <c r="I33" i="11"/>
  <c r="H33" i="11"/>
  <c r="Q33" i="11" s="1"/>
  <c r="G33" i="11"/>
  <c r="F33" i="11"/>
  <c r="E33" i="11"/>
  <c r="D33" i="11"/>
  <c r="C33" i="11"/>
  <c r="B33" i="11"/>
  <c r="W32" i="11"/>
  <c r="M32" i="11"/>
  <c r="N32" i="11" s="1"/>
  <c r="L32" i="11"/>
  <c r="K32" i="11"/>
  <c r="J32" i="11"/>
  <c r="O32" i="11" s="1"/>
  <c r="I32" i="11"/>
  <c r="H32" i="11"/>
  <c r="Q32" i="11" s="1"/>
  <c r="G32" i="11"/>
  <c r="F32" i="11"/>
  <c r="E32" i="11"/>
  <c r="D32" i="11"/>
  <c r="C32" i="11"/>
  <c r="B32" i="11"/>
  <c r="W31" i="11"/>
  <c r="M31" i="11"/>
  <c r="N31" i="11" s="1"/>
  <c r="L31" i="11"/>
  <c r="K31" i="11"/>
  <c r="J31" i="11"/>
  <c r="O31" i="11" s="1"/>
  <c r="I31" i="11"/>
  <c r="H31" i="11"/>
  <c r="Q31" i="11" s="1"/>
  <c r="G31" i="11"/>
  <c r="F31" i="11"/>
  <c r="E31" i="11"/>
  <c r="D31" i="11"/>
  <c r="C31" i="11"/>
  <c r="B31" i="11"/>
  <c r="W30" i="11"/>
  <c r="M30" i="11"/>
  <c r="L30" i="11"/>
  <c r="K30" i="11"/>
  <c r="J30" i="11"/>
  <c r="I30" i="11"/>
  <c r="H30" i="11"/>
  <c r="Q30" i="11" s="1"/>
  <c r="G30" i="11"/>
  <c r="F30" i="11"/>
  <c r="E30" i="11"/>
  <c r="D30" i="11"/>
  <c r="C30" i="11"/>
  <c r="B30" i="11"/>
  <c r="W29" i="11"/>
  <c r="M29" i="11"/>
  <c r="N29" i="11" s="1"/>
  <c r="L29" i="11"/>
  <c r="K29" i="11"/>
  <c r="J29" i="11"/>
  <c r="I29" i="11"/>
  <c r="H29" i="11"/>
  <c r="Q29" i="11" s="1"/>
  <c r="G29" i="11"/>
  <c r="F29" i="11"/>
  <c r="E29" i="11"/>
  <c r="D29" i="11"/>
  <c r="C29" i="11"/>
  <c r="B29" i="11"/>
  <c r="W28" i="11"/>
  <c r="N28" i="11"/>
  <c r="M28" i="11"/>
  <c r="L28" i="11"/>
  <c r="K28" i="11"/>
  <c r="J28" i="11"/>
  <c r="O28" i="11" s="1"/>
  <c r="I28" i="11"/>
  <c r="H28" i="11"/>
  <c r="Q28" i="11" s="1"/>
  <c r="G28" i="11"/>
  <c r="F28" i="11"/>
  <c r="E28" i="11"/>
  <c r="D28" i="11"/>
  <c r="C28" i="11"/>
  <c r="B28" i="11"/>
  <c r="W27" i="11"/>
  <c r="M27" i="11"/>
  <c r="N27" i="11" s="1"/>
  <c r="L27" i="11"/>
  <c r="K27" i="11"/>
  <c r="J27" i="11"/>
  <c r="I27" i="11"/>
  <c r="H27" i="11"/>
  <c r="Q27" i="11" s="1"/>
  <c r="G27" i="11"/>
  <c r="F27" i="11"/>
  <c r="E27" i="11"/>
  <c r="D27" i="11"/>
  <c r="C27" i="11"/>
  <c r="B27" i="11"/>
  <c r="W26" i="11"/>
  <c r="M26" i="11"/>
  <c r="N26" i="11" s="1"/>
  <c r="L26" i="11"/>
  <c r="K26" i="11"/>
  <c r="J26" i="11"/>
  <c r="I26" i="11"/>
  <c r="H26" i="11"/>
  <c r="Q26" i="11" s="1"/>
  <c r="G26" i="11"/>
  <c r="F26" i="11"/>
  <c r="E26" i="11"/>
  <c r="D26" i="11"/>
  <c r="C26" i="11"/>
  <c r="B26" i="11"/>
  <c r="W25" i="11"/>
  <c r="M25" i="11"/>
  <c r="N25" i="11" s="1"/>
  <c r="L25" i="11"/>
  <c r="K25" i="11"/>
  <c r="J25" i="11"/>
  <c r="I25" i="11"/>
  <c r="H25" i="11"/>
  <c r="Q25" i="11" s="1"/>
  <c r="G25" i="11"/>
  <c r="F25" i="11"/>
  <c r="E25" i="11"/>
  <c r="D25" i="11"/>
  <c r="C25" i="11"/>
  <c r="B25" i="11"/>
  <c r="W24" i="11"/>
  <c r="M24" i="11"/>
  <c r="N24" i="11" s="1"/>
  <c r="L24" i="11"/>
  <c r="K24" i="11"/>
  <c r="J24" i="11"/>
  <c r="I24" i="11"/>
  <c r="H24" i="11"/>
  <c r="Q24" i="11" s="1"/>
  <c r="G24" i="11"/>
  <c r="F24" i="11"/>
  <c r="E24" i="11"/>
  <c r="D24" i="11"/>
  <c r="C24" i="11"/>
  <c r="B24" i="11"/>
  <c r="W23" i="11"/>
  <c r="M23" i="11"/>
  <c r="N23" i="11" s="1"/>
  <c r="L23" i="11"/>
  <c r="K23" i="11"/>
  <c r="J23" i="11"/>
  <c r="I23" i="11"/>
  <c r="H23" i="11"/>
  <c r="Q23" i="11" s="1"/>
  <c r="G23" i="11"/>
  <c r="F23" i="11"/>
  <c r="E23" i="11"/>
  <c r="D23" i="11"/>
  <c r="C23" i="11"/>
  <c r="B23" i="11"/>
  <c r="W22" i="11"/>
  <c r="M22" i="11"/>
  <c r="L22" i="11"/>
  <c r="K22" i="11"/>
  <c r="J22" i="11"/>
  <c r="I22" i="11"/>
  <c r="H22" i="11"/>
  <c r="Q22" i="11" s="1"/>
  <c r="G22" i="11"/>
  <c r="F22" i="11"/>
  <c r="E22" i="11"/>
  <c r="D22" i="11"/>
  <c r="C22" i="11"/>
  <c r="B22" i="11"/>
  <c r="W21" i="11"/>
  <c r="M21" i="11"/>
  <c r="N21" i="11" s="1"/>
  <c r="L21" i="11"/>
  <c r="K21" i="11"/>
  <c r="J21" i="11"/>
  <c r="O21" i="11" s="1"/>
  <c r="I21" i="11"/>
  <c r="H21" i="11"/>
  <c r="Q21" i="11" s="1"/>
  <c r="G21" i="11"/>
  <c r="F21" i="11"/>
  <c r="E21" i="11"/>
  <c r="D21" i="11"/>
  <c r="C21" i="11"/>
  <c r="B21" i="11"/>
  <c r="W20" i="11"/>
  <c r="M20" i="11"/>
  <c r="N20" i="11" s="1"/>
  <c r="L20" i="11"/>
  <c r="K20" i="11"/>
  <c r="J20" i="11"/>
  <c r="I20" i="11"/>
  <c r="H20" i="11"/>
  <c r="Q20" i="11" s="1"/>
  <c r="G20" i="11"/>
  <c r="F20" i="11"/>
  <c r="E20" i="11"/>
  <c r="D20" i="11"/>
  <c r="C20" i="11"/>
  <c r="B20" i="11"/>
  <c r="W19" i="11"/>
  <c r="M19" i="11"/>
  <c r="N19" i="11" s="1"/>
  <c r="L19" i="11"/>
  <c r="K19" i="11"/>
  <c r="J19" i="11"/>
  <c r="I19" i="11"/>
  <c r="H19" i="11"/>
  <c r="Q19" i="11" s="1"/>
  <c r="G19" i="11"/>
  <c r="F19" i="11"/>
  <c r="E19" i="11"/>
  <c r="D19" i="11"/>
  <c r="C19" i="11"/>
  <c r="B19" i="11"/>
  <c r="W18" i="11"/>
  <c r="M18" i="11"/>
  <c r="N18" i="11" s="1"/>
  <c r="L18" i="11"/>
  <c r="K18" i="11"/>
  <c r="J18" i="11"/>
  <c r="I18" i="11"/>
  <c r="H18" i="11"/>
  <c r="Q18" i="11" s="1"/>
  <c r="G18" i="11"/>
  <c r="F18" i="11"/>
  <c r="E18" i="11"/>
  <c r="D18" i="11"/>
  <c r="C18" i="11"/>
  <c r="B18" i="11"/>
  <c r="W17" i="11"/>
  <c r="M17" i="11"/>
  <c r="N17" i="11" s="1"/>
  <c r="L17" i="11"/>
  <c r="K17" i="11"/>
  <c r="J17" i="11"/>
  <c r="O17" i="11" s="1"/>
  <c r="I17" i="11"/>
  <c r="H17" i="11"/>
  <c r="Q17" i="11" s="1"/>
  <c r="G17" i="11"/>
  <c r="F17" i="11"/>
  <c r="E17" i="11"/>
  <c r="D17" i="11"/>
  <c r="C17" i="11"/>
  <c r="B17" i="11"/>
  <c r="W16" i="11"/>
  <c r="M16" i="11"/>
  <c r="L16" i="11"/>
  <c r="K16" i="11"/>
  <c r="J16" i="11"/>
  <c r="I16" i="11"/>
  <c r="H16" i="11"/>
  <c r="Q16" i="11" s="1"/>
  <c r="G16" i="11"/>
  <c r="F16" i="11"/>
  <c r="E16" i="11"/>
  <c r="D16" i="11"/>
  <c r="C16" i="11"/>
  <c r="B16" i="11"/>
  <c r="W15" i="11"/>
  <c r="M15" i="11"/>
  <c r="N15" i="11" s="1"/>
  <c r="L15" i="11"/>
  <c r="K15" i="11"/>
  <c r="J15" i="11"/>
  <c r="O15" i="11" s="1"/>
  <c r="I15" i="11"/>
  <c r="H15" i="11"/>
  <c r="Q15" i="11" s="1"/>
  <c r="G15" i="11"/>
  <c r="F15" i="11"/>
  <c r="E15" i="11"/>
  <c r="D15" i="11"/>
  <c r="C15" i="11"/>
  <c r="B15" i="11"/>
  <c r="W14" i="11"/>
  <c r="Q14" i="11"/>
  <c r="M14" i="11"/>
  <c r="N14" i="11" s="1"/>
  <c r="L14" i="11"/>
  <c r="K14" i="11"/>
  <c r="J14" i="11"/>
  <c r="I14" i="11"/>
  <c r="H14" i="11"/>
  <c r="G14" i="11"/>
  <c r="F14" i="11"/>
  <c r="E14" i="11"/>
  <c r="D14" i="11"/>
  <c r="C14" i="11"/>
  <c r="B14" i="11"/>
  <c r="W13" i="11"/>
  <c r="Q13" i="11"/>
  <c r="M13" i="11"/>
  <c r="N13" i="11" s="1"/>
  <c r="L13" i="11"/>
  <c r="K13" i="11"/>
  <c r="J13" i="11"/>
  <c r="I13" i="11"/>
  <c r="H13" i="11"/>
  <c r="G13" i="11"/>
  <c r="F13" i="11"/>
  <c r="E13" i="11"/>
  <c r="D13" i="11"/>
  <c r="C13" i="11"/>
  <c r="B13" i="11"/>
  <c r="W12" i="11"/>
  <c r="M12" i="11"/>
  <c r="N12" i="11" s="1"/>
  <c r="L12" i="11"/>
  <c r="K12" i="11"/>
  <c r="J12" i="11"/>
  <c r="O12" i="11" s="1"/>
  <c r="I12" i="11"/>
  <c r="H12" i="11"/>
  <c r="Q12" i="11" s="1"/>
  <c r="G12" i="11"/>
  <c r="F12" i="11"/>
  <c r="E12" i="11"/>
  <c r="D12" i="11"/>
  <c r="C12" i="11"/>
  <c r="B12" i="11"/>
  <c r="W11" i="11"/>
  <c r="M11" i="11"/>
  <c r="N11" i="11" s="1"/>
  <c r="L11" i="11"/>
  <c r="K11" i="11"/>
  <c r="J11" i="11"/>
  <c r="O11" i="11" s="1"/>
  <c r="I11" i="11"/>
  <c r="H11" i="11"/>
  <c r="Q11" i="11" s="1"/>
  <c r="G11" i="11"/>
  <c r="F11" i="11"/>
  <c r="E11" i="11"/>
  <c r="D11" i="11"/>
  <c r="C11" i="11"/>
  <c r="B11" i="11"/>
  <c r="W10" i="11"/>
  <c r="M10" i="11"/>
  <c r="N10" i="11" s="1"/>
  <c r="L10" i="11"/>
  <c r="K10" i="11"/>
  <c r="J10" i="11"/>
  <c r="I10" i="11"/>
  <c r="H10" i="11"/>
  <c r="Q10" i="11" s="1"/>
  <c r="G10" i="11"/>
  <c r="F10" i="11"/>
  <c r="E10" i="11"/>
  <c r="D10" i="11"/>
  <c r="C10" i="11"/>
  <c r="B10" i="11"/>
  <c r="W9" i="11"/>
  <c r="M9" i="11"/>
  <c r="N9" i="11" s="1"/>
  <c r="L9" i="11"/>
  <c r="K9" i="11"/>
  <c r="J9" i="11"/>
  <c r="I9" i="11"/>
  <c r="H9" i="11"/>
  <c r="Q9" i="11" s="1"/>
  <c r="G9" i="11"/>
  <c r="F9" i="11"/>
  <c r="E9" i="11"/>
  <c r="D9" i="11"/>
  <c r="C9" i="11"/>
  <c r="B9" i="11"/>
  <c r="W8" i="11"/>
  <c r="M8" i="11"/>
  <c r="L8" i="11"/>
  <c r="K8" i="11"/>
  <c r="J8" i="11"/>
  <c r="I8" i="11"/>
  <c r="H8" i="11"/>
  <c r="Q8" i="11" s="1"/>
  <c r="G8" i="11"/>
  <c r="F8" i="11"/>
  <c r="E8" i="11"/>
  <c r="D8" i="11"/>
  <c r="C8" i="11"/>
  <c r="B8" i="11"/>
  <c r="W7" i="11"/>
  <c r="M7" i="11"/>
  <c r="N7" i="11" s="1"/>
  <c r="L7" i="11"/>
  <c r="K7" i="11"/>
  <c r="J7" i="11"/>
  <c r="O7" i="11" s="1"/>
  <c r="I7" i="11"/>
  <c r="H7" i="11"/>
  <c r="Q7" i="11" s="1"/>
  <c r="G7" i="11"/>
  <c r="F7" i="11"/>
  <c r="E7" i="11"/>
  <c r="D7" i="11"/>
  <c r="C7" i="11"/>
  <c r="B7" i="11"/>
  <c r="W6" i="11"/>
  <c r="M6" i="11"/>
  <c r="N6" i="11" s="1"/>
  <c r="L6" i="11"/>
  <c r="K6" i="11"/>
  <c r="J6" i="11"/>
  <c r="O6" i="11" s="1"/>
  <c r="I6" i="11"/>
  <c r="H6" i="11"/>
  <c r="Q6" i="11" s="1"/>
  <c r="G6" i="11"/>
  <c r="F6" i="11"/>
  <c r="E6" i="11"/>
  <c r="D6" i="11"/>
  <c r="C6" i="11"/>
  <c r="B6" i="11"/>
  <c r="A6" i="1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A195" i="11" s="1"/>
  <c r="A196" i="11" s="1"/>
  <c r="A197" i="11" s="1"/>
  <c r="A198" i="11" s="1"/>
  <c r="A199" i="11" s="1"/>
  <c r="A200" i="11" s="1"/>
  <c r="A201" i="11" s="1"/>
  <c r="A202" i="11" s="1"/>
  <c r="A203" i="11" s="1"/>
  <c r="A204" i="11" s="1"/>
  <c r="A205" i="11" s="1"/>
  <c r="A206" i="11" s="1"/>
  <c r="A207" i="11" s="1"/>
  <c r="A208" i="11" s="1"/>
  <c r="A209" i="11" s="1"/>
  <c r="A210" i="11" s="1"/>
  <c r="A211" i="11" s="1"/>
  <c r="A212" i="11" s="1"/>
  <c r="A213" i="11" s="1"/>
  <c r="A214" i="11" s="1"/>
  <c r="A215" i="11" s="1"/>
  <c r="A216" i="11" s="1"/>
  <c r="A217" i="11" s="1"/>
  <c r="A218" i="11" s="1"/>
  <c r="A219" i="11" s="1"/>
  <c r="A220" i="11" s="1"/>
  <c r="A221" i="11" s="1"/>
  <c r="A222" i="11" s="1"/>
  <c r="A223" i="11" s="1"/>
  <c r="A224" i="11" s="1"/>
  <c r="A225" i="11" s="1"/>
  <c r="A226" i="11" s="1"/>
  <c r="A227" i="11" s="1"/>
  <c r="A228" i="11" s="1"/>
  <c r="A229" i="11" s="1"/>
  <c r="A230" i="11" s="1"/>
  <c r="A231" i="11" s="1"/>
  <c r="A232" i="11" s="1"/>
  <c r="A233" i="11" s="1"/>
  <c r="A234" i="11" s="1"/>
  <c r="A235" i="11" s="1"/>
  <c r="A236" i="11" s="1"/>
  <c r="A237" i="11" s="1"/>
  <c r="A238" i="11" s="1"/>
  <c r="A239" i="11" s="1"/>
  <c r="A240" i="11" s="1"/>
  <c r="A241" i="11" s="1"/>
  <c r="A242" i="11" s="1"/>
  <c r="A243" i="11" s="1"/>
  <c r="A244" i="11" s="1"/>
  <c r="A245" i="11" s="1"/>
  <c r="A246" i="11" s="1"/>
  <c r="A247" i="11" s="1"/>
  <c r="A248" i="11" s="1"/>
  <c r="A249" i="11" s="1"/>
  <c r="A250" i="11" s="1"/>
  <c r="A251" i="11" s="1"/>
  <c r="A252" i="11" s="1"/>
  <c r="A253" i="11" s="1"/>
  <c r="A254" i="11" s="1"/>
  <c r="A255" i="11" s="1"/>
  <c r="A256" i="11" s="1"/>
  <c r="A257" i="11" s="1"/>
  <c r="A258" i="11" s="1"/>
  <c r="A259" i="11" s="1"/>
  <c r="A260" i="11" s="1"/>
  <c r="A261" i="11" s="1"/>
  <c r="A262" i="11" s="1"/>
  <c r="A263" i="11" s="1"/>
  <c r="A264" i="11" s="1"/>
  <c r="A265" i="11" s="1"/>
  <c r="A266" i="11" s="1"/>
  <c r="A267" i="11" s="1"/>
  <c r="A268" i="11" s="1"/>
  <c r="A269" i="11" s="1"/>
  <c r="A270" i="11" s="1"/>
  <c r="A271" i="11" s="1"/>
  <c r="A272" i="11" s="1"/>
  <c r="A273" i="11" s="1"/>
  <c r="A274" i="11" s="1"/>
  <c r="A275" i="11" s="1"/>
  <c r="A276" i="11" s="1"/>
  <c r="A277" i="11" s="1"/>
  <c r="A278" i="11" s="1"/>
  <c r="A279" i="11" s="1"/>
  <c r="A280" i="11" s="1"/>
  <c r="A281" i="11" s="1"/>
  <c r="A282" i="11" s="1"/>
  <c r="A283" i="11" s="1"/>
  <c r="A284" i="11" s="1"/>
  <c r="A285" i="11" s="1"/>
  <c r="A286" i="11" s="1"/>
  <c r="A287" i="11" s="1"/>
  <c r="A288" i="11" s="1"/>
  <c r="A289" i="11" s="1"/>
  <c r="A290" i="11" s="1"/>
  <c r="A291" i="11" s="1"/>
  <c r="A292" i="11" s="1"/>
  <c r="A293" i="11" s="1"/>
  <c r="A294" i="11" s="1"/>
  <c r="A295" i="11" s="1"/>
  <c r="A296" i="11" s="1"/>
  <c r="A297" i="11" s="1"/>
  <c r="A298" i="11" s="1"/>
  <c r="A299" i="11" s="1"/>
  <c r="A300" i="11" s="1"/>
  <c r="A301" i="11" s="1"/>
  <c r="A302" i="11" s="1"/>
  <c r="A303" i="11" s="1"/>
  <c r="A304" i="11" s="1"/>
  <c r="A305" i="11" s="1"/>
  <c r="A306" i="11" s="1"/>
  <c r="A307" i="11" s="1"/>
  <c r="A308" i="11" s="1"/>
  <c r="A309" i="11" s="1"/>
  <c r="A310" i="11" s="1"/>
  <c r="A311" i="11" s="1"/>
  <c r="A312" i="11" s="1"/>
  <c r="A313" i="11" s="1"/>
  <c r="A314" i="11" s="1"/>
  <c r="A315" i="11" s="1"/>
  <c r="A316" i="11" s="1"/>
  <c r="A317" i="11" s="1"/>
  <c r="A318" i="11" s="1"/>
  <c r="A319" i="11" s="1"/>
  <c r="A320" i="11" s="1"/>
  <c r="A321" i="11" s="1"/>
  <c r="A322" i="11" s="1"/>
  <c r="A323" i="11" s="1"/>
  <c r="A324" i="11" s="1"/>
  <c r="A325" i="11" s="1"/>
  <c r="A326" i="11" s="1"/>
  <c r="A327" i="11" s="1"/>
  <c r="A328" i="11" s="1"/>
  <c r="A329" i="11" s="1"/>
  <c r="A330" i="11" s="1"/>
  <c r="A331" i="11" s="1"/>
  <c r="A332" i="11" s="1"/>
  <c r="A333" i="11" s="1"/>
  <c r="A334" i="11" s="1"/>
  <c r="A335" i="11" s="1"/>
  <c r="A336" i="11" s="1"/>
  <c r="A337" i="11" s="1"/>
  <c r="A338" i="11" s="1"/>
  <c r="A339" i="11" s="1"/>
  <c r="A340" i="11" s="1"/>
  <c r="A341" i="11" s="1"/>
  <c r="A342" i="11" s="1"/>
  <c r="A343" i="11" s="1"/>
  <c r="A344" i="11" s="1"/>
  <c r="A345" i="11" s="1"/>
  <c r="A346" i="11" s="1"/>
  <c r="A347" i="11" s="1"/>
  <c r="A348" i="11" s="1"/>
  <c r="A349" i="11" s="1"/>
  <c r="A350" i="11" s="1"/>
  <c r="A351" i="11" s="1"/>
  <c r="A352" i="11" s="1"/>
  <c r="A353" i="11" s="1"/>
  <c r="A354" i="11" s="1"/>
  <c r="A355" i="11" s="1"/>
  <c r="A356" i="11" s="1"/>
  <c r="A357" i="11" s="1"/>
  <c r="A358" i="11" s="1"/>
  <c r="A359" i="11" s="1"/>
  <c r="A360" i="11" s="1"/>
  <c r="A361" i="11" s="1"/>
  <c r="A362" i="11" s="1"/>
  <c r="A363" i="11" s="1"/>
  <c r="A364" i="11" s="1"/>
  <c r="A365" i="11" s="1"/>
  <c r="A366" i="11" s="1"/>
  <c r="A367" i="11" s="1"/>
  <c r="A368" i="11" s="1"/>
  <c r="A369" i="11" s="1"/>
  <c r="A370" i="11" s="1"/>
  <c r="A371" i="11" s="1"/>
  <c r="A372" i="11" s="1"/>
  <c r="A373" i="11" s="1"/>
  <c r="A374" i="11" s="1"/>
  <c r="A375" i="11" s="1"/>
  <c r="A376" i="11" s="1"/>
  <c r="A377" i="11" s="1"/>
  <c r="A378" i="11" s="1"/>
  <c r="A379" i="11" s="1"/>
  <c r="A380" i="11" s="1"/>
  <c r="A381" i="11" s="1"/>
  <c r="A382" i="11" s="1"/>
  <c r="A383" i="11" s="1"/>
  <c r="A384" i="11" s="1"/>
  <c r="A385" i="11" s="1"/>
  <c r="A386" i="11" s="1"/>
  <c r="A387" i="11" s="1"/>
  <c r="A388" i="11" s="1"/>
  <c r="A389" i="11" s="1"/>
  <c r="A390" i="11" s="1"/>
  <c r="A391" i="11" s="1"/>
  <c r="A392" i="11" s="1"/>
  <c r="A393" i="11" s="1"/>
  <c r="A394" i="11" s="1"/>
  <c r="A395" i="11" s="1"/>
  <c r="A396" i="11" s="1"/>
  <c r="A397" i="11" s="1"/>
  <c r="A398" i="11" s="1"/>
  <c r="A399" i="11" s="1"/>
  <c r="A400" i="11" s="1"/>
  <c r="A401" i="11" s="1"/>
  <c r="A402" i="11" s="1"/>
  <c r="A403" i="11" s="1"/>
  <c r="A404" i="11" s="1"/>
  <c r="A405" i="11" s="1"/>
  <c r="A406" i="11" s="1"/>
  <c r="A407" i="11" s="1"/>
  <c r="A408" i="11" s="1"/>
  <c r="A409" i="11" s="1"/>
  <c r="A410" i="11" s="1"/>
  <c r="A411" i="11" s="1"/>
  <c r="A412" i="11" s="1"/>
  <c r="A413" i="11" s="1"/>
  <c r="A414" i="11" s="1"/>
  <c r="A415" i="11" s="1"/>
  <c r="A416" i="11" s="1"/>
  <c r="A417" i="11" s="1"/>
  <c r="A418" i="11" s="1"/>
  <c r="A419" i="11" s="1"/>
  <c r="A420" i="11" s="1"/>
  <c r="A421" i="11" s="1"/>
  <c r="A422" i="11" s="1"/>
  <c r="A423" i="11" s="1"/>
  <c r="A424" i="11" s="1"/>
  <c r="A425" i="11" s="1"/>
  <c r="A426" i="11" s="1"/>
  <c r="A427" i="11" s="1"/>
  <c r="A428" i="11" s="1"/>
  <c r="A429" i="11" s="1"/>
  <c r="A430" i="11" s="1"/>
  <c r="A431" i="11" s="1"/>
  <c r="A432" i="11" s="1"/>
  <c r="A433" i="11" s="1"/>
  <c r="A434" i="11" s="1"/>
  <c r="A435" i="11" s="1"/>
  <c r="A436" i="11" s="1"/>
  <c r="A437" i="11" s="1"/>
  <c r="A438" i="11" s="1"/>
  <c r="A439" i="11" s="1"/>
  <c r="A440" i="11" s="1"/>
  <c r="A441" i="11" s="1"/>
  <c r="A442" i="11" s="1"/>
  <c r="A443" i="11" s="1"/>
  <c r="A444" i="11" s="1"/>
  <c r="A445" i="11" s="1"/>
  <c r="A446" i="11" s="1"/>
  <c r="A447" i="11" s="1"/>
  <c r="A448" i="11" s="1"/>
  <c r="A449" i="11" s="1"/>
  <c r="A450" i="11" s="1"/>
  <c r="A451" i="11" s="1"/>
  <c r="A452" i="11" s="1"/>
  <c r="A453" i="11" s="1"/>
  <c r="A454" i="11" s="1"/>
  <c r="A455" i="11" s="1"/>
  <c r="A456" i="11" s="1"/>
  <c r="A457" i="11" s="1"/>
  <c r="A458" i="11" s="1"/>
  <c r="A459" i="11" s="1"/>
  <c r="A460" i="11" s="1"/>
  <c r="A461" i="11" s="1"/>
  <c r="A462" i="11" s="1"/>
  <c r="A463" i="11" s="1"/>
  <c r="A464" i="11" s="1"/>
  <c r="A465" i="11" s="1"/>
  <c r="A466" i="11" s="1"/>
  <c r="A467" i="11" s="1"/>
  <c r="A468" i="11" s="1"/>
  <c r="A469" i="11" s="1"/>
  <c r="A470" i="11" s="1"/>
  <c r="A471" i="11" s="1"/>
  <c r="A472" i="11" s="1"/>
  <c r="A473" i="11" s="1"/>
  <c r="A474" i="11" s="1"/>
  <c r="A475" i="11" s="1"/>
  <c r="A476" i="11" s="1"/>
  <c r="A477" i="11" s="1"/>
  <c r="A478" i="11" s="1"/>
  <c r="A479" i="11" s="1"/>
  <c r="A480" i="11" s="1"/>
  <c r="A481" i="11" s="1"/>
  <c r="A482" i="11" s="1"/>
  <c r="A483" i="11" s="1"/>
  <c r="A484" i="11" s="1"/>
  <c r="A485" i="11" s="1"/>
  <c r="A486" i="11" s="1"/>
  <c r="A487" i="11" s="1"/>
  <c r="A488" i="11" s="1"/>
  <c r="A489" i="11" s="1"/>
  <c r="A490" i="11" s="1"/>
  <c r="A491" i="11" s="1"/>
  <c r="A492" i="11" s="1"/>
  <c r="A493" i="11" s="1"/>
  <c r="A494" i="11" s="1"/>
  <c r="A495" i="11" s="1"/>
  <c r="A496" i="11" s="1"/>
  <c r="A497" i="11" s="1"/>
  <c r="A498" i="11" s="1"/>
  <c r="A499" i="11" s="1"/>
  <c r="A500" i="11" s="1"/>
  <c r="A501" i="11" s="1"/>
  <c r="A502" i="11" s="1"/>
  <c r="A503" i="11" s="1"/>
  <c r="A504" i="11" s="1"/>
  <c r="A505" i="11" s="1"/>
  <c r="A506" i="11" s="1"/>
  <c r="A507" i="11" s="1"/>
  <c r="A508" i="11" s="1"/>
  <c r="A509" i="11" s="1"/>
  <c r="A510" i="11" s="1"/>
  <c r="A511" i="11" s="1"/>
  <c r="A512" i="11" s="1"/>
  <c r="A513" i="11" s="1"/>
  <c r="A514" i="11" s="1"/>
  <c r="A515" i="11" s="1"/>
  <c r="A516" i="11" s="1"/>
  <c r="A517" i="11" s="1"/>
  <c r="A518" i="11" s="1"/>
  <c r="A519" i="11" s="1"/>
  <c r="A520" i="11" s="1"/>
  <c r="A521" i="11" s="1"/>
  <c r="A522" i="11" s="1"/>
  <c r="A523" i="11" s="1"/>
  <c r="A524" i="11" s="1"/>
  <c r="A525" i="11" s="1"/>
  <c r="A526" i="11" s="1"/>
  <c r="A527" i="11" s="1"/>
  <c r="A528" i="11" s="1"/>
  <c r="A529" i="11" s="1"/>
  <c r="A530" i="11" s="1"/>
  <c r="A531" i="11" s="1"/>
  <c r="A532" i="11" s="1"/>
  <c r="A533" i="11" s="1"/>
  <c r="A534" i="11" s="1"/>
  <c r="A535" i="11" s="1"/>
  <c r="A536" i="11" s="1"/>
  <c r="A537" i="11" s="1"/>
  <c r="A538" i="11" s="1"/>
  <c r="A539" i="11" s="1"/>
  <c r="A540" i="11" s="1"/>
  <c r="A541" i="11" s="1"/>
  <c r="A542" i="11" s="1"/>
  <c r="A543" i="11" s="1"/>
  <c r="W5" i="11"/>
  <c r="M5" i="11"/>
  <c r="N5" i="11" s="1"/>
  <c r="L5" i="11"/>
  <c r="K5" i="11"/>
  <c r="J5" i="11"/>
  <c r="I5" i="11"/>
  <c r="H5" i="11"/>
  <c r="Q5" i="11" s="1"/>
  <c r="G5" i="11"/>
  <c r="F5" i="11"/>
  <c r="E5" i="11"/>
  <c r="D5" i="11"/>
  <c r="C5" i="11"/>
  <c r="B5" i="11"/>
  <c r="A5" i="11"/>
  <c r="M965" i="7"/>
  <c r="N965" i="7" s="1"/>
  <c r="L965" i="7"/>
  <c r="K965" i="7"/>
  <c r="J965" i="7"/>
  <c r="I965" i="7"/>
  <c r="H965" i="7"/>
  <c r="Q965" i="7" s="1"/>
  <c r="G965" i="7"/>
  <c r="F965" i="7"/>
  <c r="E965" i="7"/>
  <c r="D965" i="7"/>
  <c r="C965" i="7"/>
  <c r="B965" i="7"/>
  <c r="Q964" i="7"/>
  <c r="M964" i="7"/>
  <c r="N964" i="7" s="1"/>
  <c r="L964" i="7"/>
  <c r="K964" i="7"/>
  <c r="J964" i="7"/>
  <c r="I964" i="7"/>
  <c r="H964" i="7"/>
  <c r="G964" i="7"/>
  <c r="F964" i="7"/>
  <c r="E964" i="7"/>
  <c r="D964" i="7"/>
  <c r="C964" i="7"/>
  <c r="B964" i="7"/>
  <c r="M963" i="7"/>
  <c r="N963" i="7" s="1"/>
  <c r="L963" i="7"/>
  <c r="K963" i="7"/>
  <c r="J963" i="7"/>
  <c r="I963" i="7"/>
  <c r="H963" i="7"/>
  <c r="Q963" i="7" s="1"/>
  <c r="G963" i="7"/>
  <c r="F963" i="7"/>
  <c r="E963" i="7"/>
  <c r="D963" i="7"/>
  <c r="C963" i="7"/>
  <c r="B963" i="7"/>
  <c r="N962" i="7"/>
  <c r="M962" i="7"/>
  <c r="L962" i="7"/>
  <c r="K962" i="7"/>
  <c r="J962" i="7"/>
  <c r="I962" i="7"/>
  <c r="H962" i="7"/>
  <c r="Q962" i="7" s="1"/>
  <c r="G962" i="7"/>
  <c r="F962" i="7"/>
  <c r="E962" i="7"/>
  <c r="D962" i="7"/>
  <c r="C962" i="7"/>
  <c r="B962" i="7"/>
  <c r="Q961" i="7"/>
  <c r="M961" i="7"/>
  <c r="N961" i="7" s="1"/>
  <c r="L961" i="7"/>
  <c r="K961" i="7"/>
  <c r="J961" i="7"/>
  <c r="I961" i="7"/>
  <c r="H961" i="7"/>
  <c r="G961" i="7"/>
  <c r="F961" i="7"/>
  <c r="E961" i="7"/>
  <c r="D961" i="7"/>
  <c r="C961" i="7"/>
  <c r="B961" i="7"/>
  <c r="M960" i="7"/>
  <c r="N960" i="7" s="1"/>
  <c r="L960" i="7"/>
  <c r="K960" i="7"/>
  <c r="J960" i="7"/>
  <c r="I960" i="7"/>
  <c r="H960" i="7"/>
  <c r="Q960" i="7" s="1"/>
  <c r="G960" i="7"/>
  <c r="F960" i="7"/>
  <c r="E960" i="7"/>
  <c r="D960" i="7"/>
  <c r="C960" i="7"/>
  <c r="B960" i="7"/>
  <c r="Q959" i="7"/>
  <c r="M959" i="7"/>
  <c r="N959" i="7" s="1"/>
  <c r="L959" i="7"/>
  <c r="K959" i="7"/>
  <c r="J959" i="7"/>
  <c r="I959" i="7"/>
  <c r="H959" i="7"/>
  <c r="G959" i="7"/>
  <c r="F959" i="7"/>
  <c r="E959" i="7"/>
  <c r="D959" i="7"/>
  <c r="C959" i="7"/>
  <c r="B959" i="7"/>
  <c r="M958" i="7"/>
  <c r="N958" i="7" s="1"/>
  <c r="L958" i="7"/>
  <c r="K958" i="7"/>
  <c r="J958" i="7"/>
  <c r="I958" i="7"/>
  <c r="H958" i="7"/>
  <c r="Q958" i="7" s="1"/>
  <c r="G958" i="7"/>
  <c r="F958" i="7"/>
  <c r="E958" i="7"/>
  <c r="D958" i="7"/>
  <c r="C958" i="7"/>
  <c r="B958" i="7"/>
  <c r="M957" i="7"/>
  <c r="N957" i="7" s="1"/>
  <c r="L957" i="7"/>
  <c r="K957" i="7"/>
  <c r="J957" i="7"/>
  <c r="I957" i="7"/>
  <c r="H957" i="7"/>
  <c r="Q957" i="7" s="1"/>
  <c r="G957" i="7"/>
  <c r="F957" i="7"/>
  <c r="E957" i="7"/>
  <c r="D957" i="7"/>
  <c r="C957" i="7"/>
  <c r="B957" i="7"/>
  <c r="M956" i="7"/>
  <c r="N956" i="7" s="1"/>
  <c r="L956" i="7"/>
  <c r="K956" i="7"/>
  <c r="J956" i="7"/>
  <c r="I956" i="7"/>
  <c r="H956" i="7"/>
  <c r="Q956" i="7" s="1"/>
  <c r="G956" i="7"/>
  <c r="F956" i="7"/>
  <c r="E956" i="7"/>
  <c r="D956" i="7"/>
  <c r="C956" i="7"/>
  <c r="B956" i="7"/>
  <c r="M955" i="7"/>
  <c r="N955" i="7" s="1"/>
  <c r="L955" i="7"/>
  <c r="K955" i="7"/>
  <c r="J955" i="7"/>
  <c r="I955" i="7"/>
  <c r="H955" i="7"/>
  <c r="Q955" i="7" s="1"/>
  <c r="G955" i="7"/>
  <c r="F955" i="7"/>
  <c r="E955" i="7"/>
  <c r="D955" i="7"/>
  <c r="C955" i="7"/>
  <c r="B955" i="7"/>
  <c r="M954" i="7"/>
  <c r="N954" i="7" s="1"/>
  <c r="L954" i="7"/>
  <c r="K954" i="7"/>
  <c r="J954" i="7"/>
  <c r="I954" i="7"/>
  <c r="H954" i="7"/>
  <c r="Q954" i="7" s="1"/>
  <c r="G954" i="7"/>
  <c r="F954" i="7"/>
  <c r="E954" i="7"/>
  <c r="D954" i="7"/>
  <c r="C954" i="7"/>
  <c r="B954" i="7"/>
  <c r="M953" i="7"/>
  <c r="N953" i="7" s="1"/>
  <c r="L953" i="7"/>
  <c r="K953" i="7"/>
  <c r="J953" i="7"/>
  <c r="I953" i="7"/>
  <c r="H953" i="7"/>
  <c r="Q953" i="7" s="1"/>
  <c r="G953" i="7"/>
  <c r="F953" i="7"/>
  <c r="E953" i="7"/>
  <c r="D953" i="7"/>
  <c r="C953" i="7"/>
  <c r="B953" i="7"/>
  <c r="Q952" i="7"/>
  <c r="M952" i="7"/>
  <c r="N952" i="7" s="1"/>
  <c r="L952" i="7"/>
  <c r="K952" i="7"/>
  <c r="J952" i="7"/>
  <c r="I952" i="7"/>
  <c r="H952" i="7"/>
  <c r="G952" i="7"/>
  <c r="F952" i="7"/>
  <c r="E952" i="7"/>
  <c r="D952" i="7"/>
  <c r="C952" i="7"/>
  <c r="B952" i="7"/>
  <c r="Q951" i="7"/>
  <c r="M951" i="7"/>
  <c r="N951" i="7" s="1"/>
  <c r="L951" i="7"/>
  <c r="K951" i="7"/>
  <c r="J951" i="7"/>
  <c r="I951" i="7"/>
  <c r="H951" i="7"/>
  <c r="G951" i="7"/>
  <c r="F951" i="7"/>
  <c r="E951" i="7"/>
  <c r="D951" i="7"/>
  <c r="C951" i="7"/>
  <c r="B951" i="7"/>
  <c r="M950" i="7"/>
  <c r="N950" i="7" s="1"/>
  <c r="L950" i="7"/>
  <c r="K950" i="7"/>
  <c r="J950" i="7"/>
  <c r="I950" i="7"/>
  <c r="H950" i="7"/>
  <c r="Q950" i="7" s="1"/>
  <c r="G950" i="7"/>
  <c r="F950" i="7"/>
  <c r="E950" i="7"/>
  <c r="D950" i="7"/>
  <c r="C950" i="7"/>
  <c r="B950" i="7"/>
  <c r="M949" i="7"/>
  <c r="N949" i="7" s="1"/>
  <c r="L949" i="7"/>
  <c r="K949" i="7"/>
  <c r="J949" i="7"/>
  <c r="I949" i="7"/>
  <c r="H949" i="7"/>
  <c r="Q949" i="7" s="1"/>
  <c r="G949" i="7"/>
  <c r="F949" i="7"/>
  <c r="E949" i="7"/>
  <c r="D949" i="7"/>
  <c r="C949" i="7"/>
  <c r="B949" i="7"/>
  <c r="M948" i="7"/>
  <c r="N948" i="7" s="1"/>
  <c r="L948" i="7"/>
  <c r="K948" i="7"/>
  <c r="J948" i="7"/>
  <c r="I948" i="7"/>
  <c r="H948" i="7"/>
  <c r="Q948" i="7" s="1"/>
  <c r="G948" i="7"/>
  <c r="F948" i="7"/>
  <c r="E948" i="7"/>
  <c r="D948" i="7"/>
  <c r="C948" i="7"/>
  <c r="B948" i="7"/>
  <c r="M947" i="7"/>
  <c r="N947" i="7" s="1"/>
  <c r="L947" i="7"/>
  <c r="K947" i="7"/>
  <c r="J947" i="7"/>
  <c r="I947" i="7"/>
  <c r="H947" i="7"/>
  <c r="Q947" i="7" s="1"/>
  <c r="G947" i="7"/>
  <c r="F947" i="7"/>
  <c r="E947" i="7"/>
  <c r="D947" i="7"/>
  <c r="C947" i="7"/>
  <c r="B947" i="7"/>
  <c r="M946" i="7"/>
  <c r="N946" i="7" s="1"/>
  <c r="L946" i="7"/>
  <c r="K946" i="7"/>
  <c r="J946" i="7"/>
  <c r="I946" i="7"/>
  <c r="H946" i="7"/>
  <c r="Q946" i="7" s="1"/>
  <c r="G946" i="7"/>
  <c r="F946" i="7"/>
  <c r="E946" i="7"/>
  <c r="D946" i="7"/>
  <c r="C946" i="7"/>
  <c r="B946" i="7"/>
  <c r="M945" i="7"/>
  <c r="N945" i="7" s="1"/>
  <c r="L945" i="7"/>
  <c r="K945" i="7"/>
  <c r="J945" i="7"/>
  <c r="I945" i="7"/>
  <c r="H945" i="7"/>
  <c r="Q945" i="7" s="1"/>
  <c r="G945" i="7"/>
  <c r="F945" i="7"/>
  <c r="E945" i="7"/>
  <c r="D945" i="7"/>
  <c r="C945" i="7"/>
  <c r="B945" i="7"/>
  <c r="M944" i="7"/>
  <c r="N944" i="7" s="1"/>
  <c r="L944" i="7"/>
  <c r="K944" i="7"/>
  <c r="J944" i="7"/>
  <c r="I944" i="7"/>
  <c r="H944" i="7"/>
  <c r="Q944" i="7" s="1"/>
  <c r="G944" i="7"/>
  <c r="F944" i="7"/>
  <c r="E944" i="7"/>
  <c r="D944" i="7"/>
  <c r="C944" i="7"/>
  <c r="B944" i="7"/>
  <c r="M943" i="7"/>
  <c r="N943" i="7" s="1"/>
  <c r="L943" i="7"/>
  <c r="K943" i="7"/>
  <c r="J943" i="7"/>
  <c r="I943" i="7"/>
  <c r="H943" i="7"/>
  <c r="Q943" i="7" s="1"/>
  <c r="G943" i="7"/>
  <c r="F943" i="7"/>
  <c r="E943" i="7"/>
  <c r="D943" i="7"/>
  <c r="C943" i="7"/>
  <c r="B943" i="7"/>
  <c r="M942" i="7"/>
  <c r="N942" i="7" s="1"/>
  <c r="L942" i="7"/>
  <c r="K942" i="7"/>
  <c r="J942" i="7"/>
  <c r="I942" i="7"/>
  <c r="H942" i="7"/>
  <c r="Q942" i="7" s="1"/>
  <c r="G942" i="7"/>
  <c r="F942" i="7"/>
  <c r="E942" i="7"/>
  <c r="D942" i="7"/>
  <c r="C942" i="7"/>
  <c r="B942" i="7"/>
  <c r="M941" i="7"/>
  <c r="N941" i="7" s="1"/>
  <c r="L941" i="7"/>
  <c r="K941" i="7"/>
  <c r="J941" i="7"/>
  <c r="I941" i="7"/>
  <c r="H941" i="7"/>
  <c r="Q941" i="7" s="1"/>
  <c r="G941" i="7"/>
  <c r="F941" i="7"/>
  <c r="E941" i="7"/>
  <c r="D941" i="7"/>
  <c r="C941" i="7"/>
  <c r="B941" i="7"/>
  <c r="M940" i="7"/>
  <c r="N940" i="7" s="1"/>
  <c r="L940" i="7"/>
  <c r="K940" i="7"/>
  <c r="J940" i="7"/>
  <c r="I940" i="7"/>
  <c r="H940" i="7"/>
  <c r="Q940" i="7" s="1"/>
  <c r="G940" i="7"/>
  <c r="F940" i="7"/>
  <c r="E940" i="7"/>
  <c r="D940" i="7"/>
  <c r="C940" i="7"/>
  <c r="B940" i="7"/>
  <c r="M939" i="7"/>
  <c r="N939" i="7" s="1"/>
  <c r="L939" i="7"/>
  <c r="K939" i="7"/>
  <c r="J939" i="7"/>
  <c r="I939" i="7"/>
  <c r="H939" i="7"/>
  <c r="Q939" i="7" s="1"/>
  <c r="G939" i="7"/>
  <c r="F939" i="7"/>
  <c r="E939" i="7"/>
  <c r="D939" i="7"/>
  <c r="C939" i="7"/>
  <c r="B939" i="7"/>
  <c r="M938" i="7"/>
  <c r="N938" i="7" s="1"/>
  <c r="L938" i="7"/>
  <c r="K938" i="7"/>
  <c r="J938" i="7"/>
  <c r="I938" i="7"/>
  <c r="H938" i="7"/>
  <c r="Q938" i="7" s="1"/>
  <c r="G938" i="7"/>
  <c r="F938" i="7"/>
  <c r="E938" i="7"/>
  <c r="D938" i="7"/>
  <c r="C938" i="7"/>
  <c r="B938" i="7"/>
  <c r="M937" i="7"/>
  <c r="N937" i="7" s="1"/>
  <c r="L937" i="7"/>
  <c r="K937" i="7"/>
  <c r="J937" i="7"/>
  <c r="I937" i="7"/>
  <c r="H937" i="7"/>
  <c r="Q937" i="7" s="1"/>
  <c r="G937" i="7"/>
  <c r="F937" i="7"/>
  <c r="E937" i="7"/>
  <c r="D937" i="7"/>
  <c r="C937" i="7"/>
  <c r="B937" i="7"/>
  <c r="M936" i="7"/>
  <c r="N936" i="7" s="1"/>
  <c r="L936" i="7"/>
  <c r="K936" i="7"/>
  <c r="J936" i="7"/>
  <c r="I936" i="7"/>
  <c r="H936" i="7"/>
  <c r="Q936" i="7" s="1"/>
  <c r="G936" i="7"/>
  <c r="F936" i="7"/>
  <c r="E936" i="7"/>
  <c r="D936" i="7"/>
  <c r="C936" i="7"/>
  <c r="B936" i="7"/>
  <c r="M935" i="7"/>
  <c r="N935" i="7" s="1"/>
  <c r="L935" i="7"/>
  <c r="K935" i="7"/>
  <c r="J935" i="7"/>
  <c r="I935" i="7"/>
  <c r="H935" i="7"/>
  <c r="Q935" i="7" s="1"/>
  <c r="G935" i="7"/>
  <c r="F935" i="7"/>
  <c r="E935" i="7"/>
  <c r="D935" i="7"/>
  <c r="C935" i="7"/>
  <c r="B935" i="7"/>
  <c r="M934" i="7"/>
  <c r="N934" i="7" s="1"/>
  <c r="L934" i="7"/>
  <c r="K934" i="7"/>
  <c r="J934" i="7"/>
  <c r="I934" i="7"/>
  <c r="H934" i="7"/>
  <c r="Q934" i="7" s="1"/>
  <c r="G934" i="7"/>
  <c r="F934" i="7"/>
  <c r="E934" i="7"/>
  <c r="D934" i="7"/>
  <c r="C934" i="7"/>
  <c r="B934" i="7"/>
  <c r="M933" i="7"/>
  <c r="N933" i="7" s="1"/>
  <c r="L933" i="7"/>
  <c r="K933" i="7"/>
  <c r="J933" i="7"/>
  <c r="I933" i="7"/>
  <c r="H933" i="7"/>
  <c r="Q933" i="7" s="1"/>
  <c r="G933" i="7"/>
  <c r="F933" i="7"/>
  <c r="E933" i="7"/>
  <c r="D933" i="7"/>
  <c r="C933" i="7"/>
  <c r="B933" i="7"/>
  <c r="M932" i="7"/>
  <c r="N932" i="7" s="1"/>
  <c r="L932" i="7"/>
  <c r="K932" i="7"/>
  <c r="J932" i="7"/>
  <c r="I932" i="7"/>
  <c r="H932" i="7"/>
  <c r="Q932" i="7" s="1"/>
  <c r="G932" i="7"/>
  <c r="F932" i="7"/>
  <c r="E932" i="7"/>
  <c r="D932" i="7"/>
  <c r="C932" i="7"/>
  <c r="B932" i="7"/>
  <c r="M931" i="7"/>
  <c r="N931" i="7" s="1"/>
  <c r="L931" i="7"/>
  <c r="K931" i="7"/>
  <c r="J931" i="7"/>
  <c r="I931" i="7"/>
  <c r="H931" i="7"/>
  <c r="Q931" i="7" s="1"/>
  <c r="G931" i="7"/>
  <c r="F931" i="7"/>
  <c r="E931" i="7"/>
  <c r="D931" i="7"/>
  <c r="C931" i="7"/>
  <c r="B931" i="7"/>
  <c r="M930" i="7"/>
  <c r="N930" i="7" s="1"/>
  <c r="L930" i="7"/>
  <c r="K930" i="7"/>
  <c r="J930" i="7"/>
  <c r="I930" i="7"/>
  <c r="H930" i="7"/>
  <c r="Q930" i="7" s="1"/>
  <c r="G930" i="7"/>
  <c r="F930" i="7"/>
  <c r="E930" i="7"/>
  <c r="D930" i="7"/>
  <c r="C930" i="7"/>
  <c r="B930" i="7"/>
  <c r="M929" i="7"/>
  <c r="N929" i="7" s="1"/>
  <c r="L929" i="7"/>
  <c r="K929" i="7"/>
  <c r="J929" i="7"/>
  <c r="I929" i="7"/>
  <c r="H929" i="7"/>
  <c r="Q929" i="7" s="1"/>
  <c r="G929" i="7"/>
  <c r="F929" i="7"/>
  <c r="E929" i="7"/>
  <c r="D929" i="7"/>
  <c r="C929" i="7"/>
  <c r="B929" i="7"/>
  <c r="M928" i="7"/>
  <c r="N928" i="7" s="1"/>
  <c r="L928" i="7"/>
  <c r="K928" i="7"/>
  <c r="J928" i="7"/>
  <c r="I928" i="7"/>
  <c r="H928" i="7"/>
  <c r="Q928" i="7" s="1"/>
  <c r="G928" i="7"/>
  <c r="F928" i="7"/>
  <c r="E928" i="7"/>
  <c r="D928" i="7"/>
  <c r="C928" i="7"/>
  <c r="B928" i="7"/>
  <c r="M927" i="7"/>
  <c r="N927" i="7" s="1"/>
  <c r="L927" i="7"/>
  <c r="K927" i="7"/>
  <c r="J927" i="7"/>
  <c r="I927" i="7"/>
  <c r="H927" i="7"/>
  <c r="Q927" i="7" s="1"/>
  <c r="G927" i="7"/>
  <c r="F927" i="7"/>
  <c r="E927" i="7"/>
  <c r="D927" i="7"/>
  <c r="C927" i="7"/>
  <c r="B927" i="7"/>
  <c r="M926" i="7"/>
  <c r="N926" i="7" s="1"/>
  <c r="L926" i="7"/>
  <c r="K926" i="7"/>
  <c r="J926" i="7"/>
  <c r="I926" i="7"/>
  <c r="H926" i="7"/>
  <c r="Q926" i="7" s="1"/>
  <c r="G926" i="7"/>
  <c r="F926" i="7"/>
  <c r="E926" i="7"/>
  <c r="D926" i="7"/>
  <c r="C926" i="7"/>
  <c r="B926" i="7"/>
  <c r="M925" i="7"/>
  <c r="N925" i="7" s="1"/>
  <c r="L925" i="7"/>
  <c r="K925" i="7"/>
  <c r="J925" i="7"/>
  <c r="I925" i="7"/>
  <c r="H925" i="7"/>
  <c r="Q925" i="7" s="1"/>
  <c r="G925" i="7"/>
  <c r="F925" i="7"/>
  <c r="E925" i="7"/>
  <c r="D925" i="7"/>
  <c r="C925" i="7"/>
  <c r="B925" i="7"/>
  <c r="M924" i="7"/>
  <c r="N924" i="7" s="1"/>
  <c r="L924" i="7"/>
  <c r="K924" i="7"/>
  <c r="J924" i="7"/>
  <c r="I924" i="7"/>
  <c r="H924" i="7"/>
  <c r="Q924" i="7" s="1"/>
  <c r="G924" i="7"/>
  <c r="F924" i="7"/>
  <c r="E924" i="7"/>
  <c r="D924" i="7"/>
  <c r="C924" i="7"/>
  <c r="B924" i="7"/>
  <c r="M923" i="7"/>
  <c r="N923" i="7" s="1"/>
  <c r="L923" i="7"/>
  <c r="K923" i="7"/>
  <c r="J923" i="7"/>
  <c r="I923" i="7"/>
  <c r="H923" i="7"/>
  <c r="Q923" i="7" s="1"/>
  <c r="G923" i="7"/>
  <c r="F923" i="7"/>
  <c r="E923" i="7"/>
  <c r="D923" i="7"/>
  <c r="C923" i="7"/>
  <c r="B923" i="7"/>
  <c r="M922" i="7"/>
  <c r="N922" i="7" s="1"/>
  <c r="L922" i="7"/>
  <c r="K922" i="7"/>
  <c r="J922" i="7"/>
  <c r="I922" i="7"/>
  <c r="H922" i="7"/>
  <c r="Q922" i="7" s="1"/>
  <c r="G922" i="7"/>
  <c r="F922" i="7"/>
  <c r="E922" i="7"/>
  <c r="D922" i="7"/>
  <c r="C922" i="7"/>
  <c r="B922" i="7"/>
  <c r="Q921" i="7"/>
  <c r="M921" i="7"/>
  <c r="N921" i="7" s="1"/>
  <c r="L921" i="7"/>
  <c r="K921" i="7"/>
  <c r="J921" i="7"/>
  <c r="I921" i="7"/>
  <c r="H921" i="7"/>
  <c r="G921" i="7"/>
  <c r="F921" i="7"/>
  <c r="E921" i="7"/>
  <c r="D921" i="7"/>
  <c r="C921" i="7"/>
  <c r="B921" i="7"/>
  <c r="Q920" i="7"/>
  <c r="M920" i="7"/>
  <c r="N920" i="7" s="1"/>
  <c r="L920" i="7"/>
  <c r="K920" i="7"/>
  <c r="J920" i="7"/>
  <c r="I920" i="7"/>
  <c r="H920" i="7"/>
  <c r="G920" i="7"/>
  <c r="F920" i="7"/>
  <c r="E920" i="7"/>
  <c r="D920" i="7"/>
  <c r="C920" i="7"/>
  <c r="B920" i="7"/>
  <c r="M919" i="7"/>
  <c r="N919" i="7" s="1"/>
  <c r="L919" i="7"/>
  <c r="K919" i="7"/>
  <c r="J919" i="7"/>
  <c r="I919" i="7"/>
  <c r="H919" i="7"/>
  <c r="Q919" i="7" s="1"/>
  <c r="G919" i="7"/>
  <c r="F919" i="7"/>
  <c r="E919" i="7"/>
  <c r="D919" i="7"/>
  <c r="C919" i="7"/>
  <c r="B919" i="7"/>
  <c r="Q918" i="7"/>
  <c r="M918" i="7"/>
  <c r="N918" i="7" s="1"/>
  <c r="L918" i="7"/>
  <c r="K918" i="7"/>
  <c r="J918" i="7"/>
  <c r="I918" i="7"/>
  <c r="H918" i="7"/>
  <c r="G918" i="7"/>
  <c r="F918" i="7"/>
  <c r="E918" i="7"/>
  <c r="D918" i="7"/>
  <c r="C918" i="7"/>
  <c r="B918" i="7"/>
  <c r="M917" i="7"/>
  <c r="N917" i="7" s="1"/>
  <c r="L917" i="7"/>
  <c r="K917" i="7"/>
  <c r="J917" i="7"/>
  <c r="I917" i="7"/>
  <c r="H917" i="7"/>
  <c r="Q917" i="7" s="1"/>
  <c r="G917" i="7"/>
  <c r="F917" i="7"/>
  <c r="E917" i="7"/>
  <c r="D917" i="7"/>
  <c r="C917" i="7"/>
  <c r="B917" i="7"/>
  <c r="M916" i="7"/>
  <c r="N916" i="7" s="1"/>
  <c r="L916" i="7"/>
  <c r="K916" i="7"/>
  <c r="J916" i="7"/>
  <c r="I916" i="7"/>
  <c r="H916" i="7"/>
  <c r="Q916" i="7" s="1"/>
  <c r="G916" i="7"/>
  <c r="F916" i="7"/>
  <c r="E916" i="7"/>
  <c r="D916" i="7"/>
  <c r="C916" i="7"/>
  <c r="B916" i="7"/>
  <c r="M915" i="7"/>
  <c r="N915" i="7" s="1"/>
  <c r="L915" i="7"/>
  <c r="K915" i="7"/>
  <c r="J915" i="7"/>
  <c r="I915" i="7"/>
  <c r="H915" i="7"/>
  <c r="Q915" i="7" s="1"/>
  <c r="G915" i="7"/>
  <c r="F915" i="7"/>
  <c r="E915" i="7"/>
  <c r="D915" i="7"/>
  <c r="C915" i="7"/>
  <c r="B915" i="7"/>
  <c r="M914" i="7"/>
  <c r="N914" i="7" s="1"/>
  <c r="L914" i="7"/>
  <c r="K914" i="7"/>
  <c r="J914" i="7"/>
  <c r="I914" i="7"/>
  <c r="H914" i="7"/>
  <c r="Q914" i="7" s="1"/>
  <c r="G914" i="7"/>
  <c r="F914" i="7"/>
  <c r="E914" i="7"/>
  <c r="D914" i="7"/>
  <c r="C914" i="7"/>
  <c r="B914" i="7"/>
  <c r="M913" i="7"/>
  <c r="N913" i="7" s="1"/>
  <c r="L913" i="7"/>
  <c r="K913" i="7"/>
  <c r="J913" i="7"/>
  <c r="I913" i="7"/>
  <c r="H913" i="7"/>
  <c r="Q913" i="7" s="1"/>
  <c r="G913" i="7"/>
  <c r="F913" i="7"/>
  <c r="E913" i="7"/>
  <c r="D913" i="7"/>
  <c r="C913" i="7"/>
  <c r="B913" i="7"/>
  <c r="Q912" i="7"/>
  <c r="M912" i="7"/>
  <c r="N912" i="7" s="1"/>
  <c r="L912" i="7"/>
  <c r="K912" i="7"/>
  <c r="J912" i="7"/>
  <c r="I912" i="7"/>
  <c r="H912" i="7"/>
  <c r="G912" i="7"/>
  <c r="F912" i="7"/>
  <c r="E912" i="7"/>
  <c r="D912" i="7"/>
  <c r="C912" i="7"/>
  <c r="B912" i="7"/>
  <c r="M911" i="7"/>
  <c r="N911" i="7" s="1"/>
  <c r="L911" i="7"/>
  <c r="K911" i="7"/>
  <c r="J911" i="7"/>
  <c r="I911" i="7"/>
  <c r="H911" i="7"/>
  <c r="Q911" i="7" s="1"/>
  <c r="G911" i="7"/>
  <c r="F911" i="7"/>
  <c r="E911" i="7"/>
  <c r="D911" i="7"/>
  <c r="C911" i="7"/>
  <c r="B911" i="7"/>
  <c r="M910" i="7"/>
  <c r="N910" i="7" s="1"/>
  <c r="L910" i="7"/>
  <c r="K910" i="7"/>
  <c r="J910" i="7"/>
  <c r="I910" i="7"/>
  <c r="H910" i="7"/>
  <c r="Q910" i="7" s="1"/>
  <c r="G910" i="7"/>
  <c r="F910" i="7"/>
  <c r="E910" i="7"/>
  <c r="D910" i="7"/>
  <c r="C910" i="7"/>
  <c r="B910" i="7"/>
  <c r="M909" i="7"/>
  <c r="N909" i="7" s="1"/>
  <c r="L909" i="7"/>
  <c r="K909" i="7"/>
  <c r="J909" i="7"/>
  <c r="I909" i="7"/>
  <c r="H909" i="7"/>
  <c r="Q909" i="7" s="1"/>
  <c r="G909" i="7"/>
  <c r="F909" i="7"/>
  <c r="E909" i="7"/>
  <c r="D909" i="7"/>
  <c r="C909" i="7"/>
  <c r="B909" i="7"/>
  <c r="M908" i="7"/>
  <c r="N908" i="7" s="1"/>
  <c r="L908" i="7"/>
  <c r="K908" i="7"/>
  <c r="J908" i="7"/>
  <c r="I908" i="7"/>
  <c r="H908" i="7"/>
  <c r="Q908" i="7" s="1"/>
  <c r="G908" i="7"/>
  <c r="F908" i="7"/>
  <c r="E908" i="7"/>
  <c r="D908" i="7"/>
  <c r="C908" i="7"/>
  <c r="B908" i="7"/>
  <c r="M907" i="7"/>
  <c r="N907" i="7" s="1"/>
  <c r="L907" i="7"/>
  <c r="K907" i="7"/>
  <c r="J907" i="7"/>
  <c r="I907" i="7"/>
  <c r="H907" i="7"/>
  <c r="Q907" i="7" s="1"/>
  <c r="G907" i="7"/>
  <c r="F907" i="7"/>
  <c r="E907" i="7"/>
  <c r="D907" i="7"/>
  <c r="C907" i="7"/>
  <c r="B907" i="7"/>
  <c r="M906" i="7"/>
  <c r="N906" i="7" s="1"/>
  <c r="L906" i="7"/>
  <c r="K906" i="7"/>
  <c r="J906" i="7"/>
  <c r="I906" i="7"/>
  <c r="H906" i="7"/>
  <c r="Q906" i="7" s="1"/>
  <c r="G906" i="7"/>
  <c r="F906" i="7"/>
  <c r="E906" i="7"/>
  <c r="D906" i="7"/>
  <c r="C906" i="7"/>
  <c r="B906" i="7"/>
  <c r="M905" i="7"/>
  <c r="N905" i="7" s="1"/>
  <c r="L905" i="7"/>
  <c r="K905" i="7"/>
  <c r="J905" i="7"/>
  <c r="I905" i="7"/>
  <c r="H905" i="7"/>
  <c r="Q905" i="7" s="1"/>
  <c r="G905" i="7"/>
  <c r="F905" i="7"/>
  <c r="E905" i="7"/>
  <c r="D905" i="7"/>
  <c r="C905" i="7"/>
  <c r="B905" i="7"/>
  <c r="M904" i="7"/>
  <c r="N904" i="7" s="1"/>
  <c r="L904" i="7"/>
  <c r="K904" i="7"/>
  <c r="J904" i="7"/>
  <c r="I904" i="7"/>
  <c r="H904" i="7"/>
  <c r="Q904" i="7" s="1"/>
  <c r="G904" i="7"/>
  <c r="F904" i="7"/>
  <c r="E904" i="7"/>
  <c r="D904" i="7"/>
  <c r="C904" i="7"/>
  <c r="B904" i="7"/>
  <c r="M903" i="7"/>
  <c r="N903" i="7" s="1"/>
  <c r="L903" i="7"/>
  <c r="K903" i="7"/>
  <c r="J903" i="7"/>
  <c r="I903" i="7"/>
  <c r="H903" i="7"/>
  <c r="Q903" i="7" s="1"/>
  <c r="G903" i="7"/>
  <c r="F903" i="7"/>
  <c r="E903" i="7"/>
  <c r="D903" i="7"/>
  <c r="C903" i="7"/>
  <c r="B903" i="7"/>
  <c r="M902" i="7"/>
  <c r="N902" i="7" s="1"/>
  <c r="L902" i="7"/>
  <c r="K902" i="7"/>
  <c r="J902" i="7"/>
  <c r="I902" i="7"/>
  <c r="H902" i="7"/>
  <c r="Q902" i="7" s="1"/>
  <c r="G902" i="7"/>
  <c r="F902" i="7"/>
  <c r="E902" i="7"/>
  <c r="D902" i="7"/>
  <c r="C902" i="7"/>
  <c r="B902" i="7"/>
  <c r="N901" i="7"/>
  <c r="M901" i="7"/>
  <c r="L901" i="7"/>
  <c r="K901" i="7"/>
  <c r="J901" i="7"/>
  <c r="I901" i="7"/>
  <c r="H901" i="7"/>
  <c r="Q901" i="7" s="1"/>
  <c r="G901" i="7"/>
  <c r="F901" i="7"/>
  <c r="E901" i="7"/>
  <c r="D901" i="7"/>
  <c r="C901" i="7"/>
  <c r="B901" i="7"/>
  <c r="M900" i="7"/>
  <c r="N900" i="7" s="1"/>
  <c r="L900" i="7"/>
  <c r="K900" i="7"/>
  <c r="J900" i="7"/>
  <c r="I900" i="7"/>
  <c r="H900" i="7"/>
  <c r="Q900" i="7" s="1"/>
  <c r="G900" i="7"/>
  <c r="F900" i="7"/>
  <c r="E900" i="7"/>
  <c r="D900" i="7"/>
  <c r="C900" i="7"/>
  <c r="B900" i="7"/>
  <c r="M899" i="7"/>
  <c r="N899" i="7" s="1"/>
  <c r="L899" i="7"/>
  <c r="K899" i="7"/>
  <c r="J899" i="7"/>
  <c r="I899" i="7"/>
  <c r="H899" i="7"/>
  <c r="Q899" i="7" s="1"/>
  <c r="G899" i="7"/>
  <c r="F899" i="7"/>
  <c r="E899" i="7"/>
  <c r="D899" i="7"/>
  <c r="C899" i="7"/>
  <c r="B899" i="7"/>
  <c r="M898" i="7"/>
  <c r="N898" i="7" s="1"/>
  <c r="L898" i="7"/>
  <c r="K898" i="7"/>
  <c r="J898" i="7"/>
  <c r="I898" i="7"/>
  <c r="H898" i="7"/>
  <c r="Q898" i="7" s="1"/>
  <c r="G898" i="7"/>
  <c r="F898" i="7"/>
  <c r="E898" i="7"/>
  <c r="D898" i="7"/>
  <c r="C898" i="7"/>
  <c r="B898" i="7"/>
  <c r="M897" i="7"/>
  <c r="N897" i="7" s="1"/>
  <c r="L897" i="7"/>
  <c r="K897" i="7"/>
  <c r="J897" i="7"/>
  <c r="I897" i="7"/>
  <c r="H897" i="7"/>
  <c r="Q897" i="7" s="1"/>
  <c r="G897" i="7"/>
  <c r="F897" i="7"/>
  <c r="E897" i="7"/>
  <c r="D897" i="7"/>
  <c r="C897" i="7"/>
  <c r="B897" i="7"/>
  <c r="M896" i="7"/>
  <c r="N896" i="7" s="1"/>
  <c r="L896" i="7"/>
  <c r="K896" i="7"/>
  <c r="J896" i="7"/>
  <c r="I896" i="7"/>
  <c r="H896" i="7"/>
  <c r="Q896" i="7" s="1"/>
  <c r="G896" i="7"/>
  <c r="F896" i="7"/>
  <c r="E896" i="7"/>
  <c r="D896" i="7"/>
  <c r="C896" i="7"/>
  <c r="B896" i="7"/>
  <c r="M895" i="7"/>
  <c r="N895" i="7" s="1"/>
  <c r="L895" i="7"/>
  <c r="K895" i="7"/>
  <c r="J895" i="7"/>
  <c r="I895" i="7"/>
  <c r="H895" i="7"/>
  <c r="Q895" i="7" s="1"/>
  <c r="G895" i="7"/>
  <c r="F895" i="7"/>
  <c r="E895" i="7"/>
  <c r="D895" i="7"/>
  <c r="C895" i="7"/>
  <c r="B895" i="7"/>
  <c r="M894" i="7"/>
  <c r="N894" i="7" s="1"/>
  <c r="L894" i="7"/>
  <c r="K894" i="7"/>
  <c r="J894" i="7"/>
  <c r="I894" i="7"/>
  <c r="H894" i="7"/>
  <c r="Q894" i="7" s="1"/>
  <c r="G894" i="7"/>
  <c r="F894" i="7"/>
  <c r="E894" i="7"/>
  <c r="D894" i="7"/>
  <c r="C894" i="7"/>
  <c r="B894" i="7"/>
  <c r="M893" i="7"/>
  <c r="N893" i="7" s="1"/>
  <c r="L893" i="7"/>
  <c r="K893" i="7"/>
  <c r="J893" i="7"/>
  <c r="I893" i="7"/>
  <c r="H893" i="7"/>
  <c r="Q893" i="7" s="1"/>
  <c r="G893" i="7"/>
  <c r="F893" i="7"/>
  <c r="E893" i="7"/>
  <c r="D893" i="7"/>
  <c r="C893" i="7"/>
  <c r="B893" i="7"/>
  <c r="M892" i="7"/>
  <c r="N892" i="7" s="1"/>
  <c r="L892" i="7"/>
  <c r="K892" i="7"/>
  <c r="J892" i="7"/>
  <c r="I892" i="7"/>
  <c r="H892" i="7"/>
  <c r="Q892" i="7" s="1"/>
  <c r="G892" i="7"/>
  <c r="F892" i="7"/>
  <c r="E892" i="7"/>
  <c r="D892" i="7"/>
  <c r="C892" i="7"/>
  <c r="B892" i="7"/>
  <c r="Q891" i="7"/>
  <c r="M891" i="7"/>
  <c r="N891" i="7" s="1"/>
  <c r="L891" i="7"/>
  <c r="K891" i="7"/>
  <c r="J891" i="7"/>
  <c r="I891" i="7"/>
  <c r="H891" i="7"/>
  <c r="G891" i="7"/>
  <c r="F891" i="7"/>
  <c r="E891" i="7"/>
  <c r="D891" i="7"/>
  <c r="C891" i="7"/>
  <c r="B891" i="7"/>
  <c r="M890" i="7"/>
  <c r="N890" i="7" s="1"/>
  <c r="L890" i="7"/>
  <c r="K890" i="7"/>
  <c r="J890" i="7"/>
  <c r="I890" i="7"/>
  <c r="H890" i="7"/>
  <c r="Q890" i="7" s="1"/>
  <c r="G890" i="7"/>
  <c r="F890" i="7"/>
  <c r="E890" i="7"/>
  <c r="D890" i="7"/>
  <c r="C890" i="7"/>
  <c r="B890" i="7"/>
  <c r="M889" i="7"/>
  <c r="N889" i="7" s="1"/>
  <c r="L889" i="7"/>
  <c r="K889" i="7"/>
  <c r="J889" i="7"/>
  <c r="I889" i="7"/>
  <c r="H889" i="7"/>
  <c r="Q889" i="7" s="1"/>
  <c r="G889" i="7"/>
  <c r="F889" i="7"/>
  <c r="E889" i="7"/>
  <c r="D889" i="7"/>
  <c r="C889" i="7"/>
  <c r="B889" i="7"/>
  <c r="Q888" i="7"/>
  <c r="N888" i="7"/>
  <c r="M888" i="7"/>
  <c r="L888" i="7"/>
  <c r="K888" i="7"/>
  <c r="J888" i="7"/>
  <c r="I888" i="7"/>
  <c r="H888" i="7"/>
  <c r="G888" i="7"/>
  <c r="F888" i="7"/>
  <c r="E888" i="7"/>
  <c r="D888" i="7"/>
  <c r="C888" i="7"/>
  <c r="B888" i="7"/>
  <c r="M887" i="7"/>
  <c r="N887" i="7" s="1"/>
  <c r="L887" i="7"/>
  <c r="K887" i="7"/>
  <c r="J887" i="7"/>
  <c r="I887" i="7"/>
  <c r="H887" i="7"/>
  <c r="Q887" i="7" s="1"/>
  <c r="G887" i="7"/>
  <c r="F887" i="7"/>
  <c r="E887" i="7"/>
  <c r="D887" i="7"/>
  <c r="C887" i="7"/>
  <c r="B887" i="7"/>
  <c r="M886" i="7"/>
  <c r="N886" i="7" s="1"/>
  <c r="L886" i="7"/>
  <c r="K886" i="7"/>
  <c r="J886" i="7"/>
  <c r="I886" i="7"/>
  <c r="H886" i="7"/>
  <c r="Q886" i="7" s="1"/>
  <c r="G886" i="7"/>
  <c r="F886" i="7"/>
  <c r="E886" i="7"/>
  <c r="D886" i="7"/>
  <c r="C886" i="7"/>
  <c r="B886" i="7"/>
  <c r="M885" i="7"/>
  <c r="N885" i="7" s="1"/>
  <c r="L885" i="7"/>
  <c r="K885" i="7"/>
  <c r="J885" i="7"/>
  <c r="I885" i="7"/>
  <c r="H885" i="7"/>
  <c r="Q885" i="7" s="1"/>
  <c r="G885" i="7"/>
  <c r="F885" i="7"/>
  <c r="E885" i="7"/>
  <c r="D885" i="7"/>
  <c r="C885" i="7"/>
  <c r="B885" i="7"/>
  <c r="M884" i="7"/>
  <c r="N884" i="7" s="1"/>
  <c r="L884" i="7"/>
  <c r="K884" i="7"/>
  <c r="J884" i="7"/>
  <c r="I884" i="7"/>
  <c r="H884" i="7"/>
  <c r="Q884" i="7" s="1"/>
  <c r="G884" i="7"/>
  <c r="F884" i="7"/>
  <c r="E884" i="7"/>
  <c r="D884" i="7"/>
  <c r="C884" i="7"/>
  <c r="B884" i="7"/>
  <c r="M883" i="7"/>
  <c r="N883" i="7" s="1"/>
  <c r="L883" i="7"/>
  <c r="K883" i="7"/>
  <c r="J883" i="7"/>
  <c r="I883" i="7"/>
  <c r="H883" i="7"/>
  <c r="Q883" i="7" s="1"/>
  <c r="G883" i="7"/>
  <c r="F883" i="7"/>
  <c r="E883" i="7"/>
  <c r="D883" i="7"/>
  <c r="C883" i="7"/>
  <c r="B883" i="7"/>
  <c r="M882" i="7"/>
  <c r="N882" i="7" s="1"/>
  <c r="L882" i="7"/>
  <c r="K882" i="7"/>
  <c r="J882" i="7"/>
  <c r="I882" i="7"/>
  <c r="H882" i="7"/>
  <c r="Q882" i="7" s="1"/>
  <c r="G882" i="7"/>
  <c r="F882" i="7"/>
  <c r="E882" i="7"/>
  <c r="D882" i="7"/>
  <c r="C882" i="7"/>
  <c r="B882" i="7"/>
  <c r="M881" i="7"/>
  <c r="N881" i="7" s="1"/>
  <c r="L881" i="7"/>
  <c r="K881" i="7"/>
  <c r="J881" i="7"/>
  <c r="I881" i="7"/>
  <c r="H881" i="7"/>
  <c r="Q881" i="7" s="1"/>
  <c r="G881" i="7"/>
  <c r="F881" i="7"/>
  <c r="E881" i="7"/>
  <c r="D881" i="7"/>
  <c r="C881" i="7"/>
  <c r="B881" i="7"/>
  <c r="Q880" i="7"/>
  <c r="M880" i="7"/>
  <c r="N880" i="7" s="1"/>
  <c r="L880" i="7"/>
  <c r="K880" i="7"/>
  <c r="J880" i="7"/>
  <c r="I880" i="7"/>
  <c r="H880" i="7"/>
  <c r="G880" i="7"/>
  <c r="F880" i="7"/>
  <c r="E880" i="7"/>
  <c r="D880" i="7"/>
  <c r="C880" i="7"/>
  <c r="B880" i="7"/>
  <c r="N879" i="7"/>
  <c r="M879" i="7"/>
  <c r="L879" i="7"/>
  <c r="K879" i="7"/>
  <c r="J879" i="7"/>
  <c r="I879" i="7"/>
  <c r="H879" i="7"/>
  <c r="Q879" i="7" s="1"/>
  <c r="G879" i="7"/>
  <c r="F879" i="7"/>
  <c r="E879" i="7"/>
  <c r="D879" i="7"/>
  <c r="C879" i="7"/>
  <c r="B879" i="7"/>
  <c r="M878" i="7"/>
  <c r="N878" i="7" s="1"/>
  <c r="L878" i="7"/>
  <c r="K878" i="7"/>
  <c r="J878" i="7"/>
  <c r="I878" i="7"/>
  <c r="H878" i="7"/>
  <c r="Q878" i="7" s="1"/>
  <c r="G878" i="7"/>
  <c r="F878" i="7"/>
  <c r="E878" i="7"/>
  <c r="D878" i="7"/>
  <c r="C878" i="7"/>
  <c r="B878" i="7"/>
  <c r="M877" i="7"/>
  <c r="N877" i="7" s="1"/>
  <c r="L877" i="7"/>
  <c r="K877" i="7"/>
  <c r="J877" i="7"/>
  <c r="I877" i="7"/>
  <c r="H877" i="7"/>
  <c r="Q877" i="7" s="1"/>
  <c r="G877" i="7"/>
  <c r="F877" i="7"/>
  <c r="E877" i="7"/>
  <c r="D877" i="7"/>
  <c r="C877" i="7"/>
  <c r="B877" i="7"/>
  <c r="M876" i="7"/>
  <c r="N876" i="7" s="1"/>
  <c r="L876" i="7"/>
  <c r="K876" i="7"/>
  <c r="J876" i="7"/>
  <c r="I876" i="7"/>
  <c r="H876" i="7"/>
  <c r="Q876" i="7" s="1"/>
  <c r="G876" i="7"/>
  <c r="F876" i="7"/>
  <c r="E876" i="7"/>
  <c r="D876" i="7"/>
  <c r="C876" i="7"/>
  <c r="B876" i="7"/>
  <c r="M875" i="7"/>
  <c r="N875" i="7" s="1"/>
  <c r="L875" i="7"/>
  <c r="K875" i="7"/>
  <c r="J875" i="7"/>
  <c r="I875" i="7"/>
  <c r="H875" i="7"/>
  <c r="Q875" i="7" s="1"/>
  <c r="G875" i="7"/>
  <c r="F875" i="7"/>
  <c r="E875" i="7"/>
  <c r="D875" i="7"/>
  <c r="C875" i="7"/>
  <c r="B875" i="7"/>
  <c r="M874" i="7"/>
  <c r="N874" i="7" s="1"/>
  <c r="L874" i="7"/>
  <c r="K874" i="7"/>
  <c r="J874" i="7"/>
  <c r="I874" i="7"/>
  <c r="H874" i="7"/>
  <c r="Q874" i="7" s="1"/>
  <c r="G874" i="7"/>
  <c r="F874" i="7"/>
  <c r="E874" i="7"/>
  <c r="D874" i="7"/>
  <c r="C874" i="7"/>
  <c r="B874" i="7"/>
  <c r="M873" i="7"/>
  <c r="N873" i="7" s="1"/>
  <c r="L873" i="7"/>
  <c r="K873" i="7"/>
  <c r="J873" i="7"/>
  <c r="I873" i="7"/>
  <c r="H873" i="7"/>
  <c r="Q873" i="7" s="1"/>
  <c r="G873" i="7"/>
  <c r="F873" i="7"/>
  <c r="E873" i="7"/>
  <c r="D873" i="7"/>
  <c r="C873" i="7"/>
  <c r="B873" i="7"/>
  <c r="Q872" i="7"/>
  <c r="M872" i="7"/>
  <c r="N872" i="7" s="1"/>
  <c r="L872" i="7"/>
  <c r="K872" i="7"/>
  <c r="J872" i="7"/>
  <c r="I872" i="7"/>
  <c r="H872" i="7"/>
  <c r="G872" i="7"/>
  <c r="F872" i="7"/>
  <c r="E872" i="7"/>
  <c r="D872" i="7"/>
  <c r="C872" i="7"/>
  <c r="B872" i="7"/>
  <c r="M871" i="7"/>
  <c r="N871" i="7" s="1"/>
  <c r="L871" i="7"/>
  <c r="K871" i="7"/>
  <c r="J871" i="7"/>
  <c r="I871" i="7"/>
  <c r="H871" i="7"/>
  <c r="Q871" i="7" s="1"/>
  <c r="G871" i="7"/>
  <c r="F871" i="7"/>
  <c r="E871" i="7"/>
  <c r="D871" i="7"/>
  <c r="C871" i="7"/>
  <c r="B871" i="7"/>
  <c r="M870" i="7"/>
  <c r="N870" i="7" s="1"/>
  <c r="L870" i="7"/>
  <c r="K870" i="7"/>
  <c r="J870" i="7"/>
  <c r="I870" i="7"/>
  <c r="H870" i="7"/>
  <c r="Q870" i="7" s="1"/>
  <c r="G870" i="7"/>
  <c r="F870" i="7"/>
  <c r="E870" i="7"/>
  <c r="D870" i="7"/>
  <c r="C870" i="7"/>
  <c r="B870" i="7"/>
  <c r="M869" i="7"/>
  <c r="N869" i="7" s="1"/>
  <c r="L869" i="7"/>
  <c r="K869" i="7"/>
  <c r="J869" i="7"/>
  <c r="I869" i="7"/>
  <c r="H869" i="7"/>
  <c r="Q869" i="7" s="1"/>
  <c r="G869" i="7"/>
  <c r="F869" i="7"/>
  <c r="E869" i="7"/>
  <c r="D869" i="7"/>
  <c r="C869" i="7"/>
  <c r="B869" i="7"/>
  <c r="M868" i="7"/>
  <c r="N868" i="7" s="1"/>
  <c r="L868" i="7"/>
  <c r="K868" i="7"/>
  <c r="J868" i="7"/>
  <c r="I868" i="7"/>
  <c r="H868" i="7"/>
  <c r="Q868" i="7" s="1"/>
  <c r="G868" i="7"/>
  <c r="F868" i="7"/>
  <c r="E868" i="7"/>
  <c r="D868" i="7"/>
  <c r="C868" i="7"/>
  <c r="B868" i="7"/>
  <c r="M867" i="7"/>
  <c r="N867" i="7" s="1"/>
  <c r="L867" i="7"/>
  <c r="K867" i="7"/>
  <c r="J867" i="7"/>
  <c r="I867" i="7"/>
  <c r="H867" i="7"/>
  <c r="Q867" i="7" s="1"/>
  <c r="G867" i="7"/>
  <c r="F867" i="7"/>
  <c r="E867" i="7"/>
  <c r="D867" i="7"/>
  <c r="C867" i="7"/>
  <c r="B867" i="7"/>
  <c r="M866" i="7"/>
  <c r="N866" i="7" s="1"/>
  <c r="L866" i="7"/>
  <c r="K866" i="7"/>
  <c r="J866" i="7"/>
  <c r="I866" i="7"/>
  <c r="H866" i="7"/>
  <c r="Q866" i="7" s="1"/>
  <c r="G866" i="7"/>
  <c r="F866" i="7"/>
  <c r="E866" i="7"/>
  <c r="D866" i="7"/>
  <c r="C866" i="7"/>
  <c r="B866" i="7"/>
  <c r="N865" i="7"/>
  <c r="M865" i="7"/>
  <c r="L865" i="7"/>
  <c r="K865" i="7"/>
  <c r="J865" i="7"/>
  <c r="I865" i="7"/>
  <c r="H865" i="7"/>
  <c r="Q865" i="7" s="1"/>
  <c r="G865" i="7"/>
  <c r="F865" i="7"/>
  <c r="E865" i="7"/>
  <c r="D865" i="7"/>
  <c r="C865" i="7"/>
  <c r="B865" i="7"/>
  <c r="M864" i="7"/>
  <c r="N864" i="7" s="1"/>
  <c r="L864" i="7"/>
  <c r="K864" i="7"/>
  <c r="J864" i="7"/>
  <c r="I864" i="7"/>
  <c r="H864" i="7"/>
  <c r="Q864" i="7" s="1"/>
  <c r="G864" i="7"/>
  <c r="F864" i="7"/>
  <c r="E864" i="7"/>
  <c r="D864" i="7"/>
  <c r="C864" i="7"/>
  <c r="B864" i="7"/>
  <c r="Q863" i="7"/>
  <c r="M863" i="7"/>
  <c r="N863" i="7" s="1"/>
  <c r="L863" i="7"/>
  <c r="K863" i="7"/>
  <c r="J863" i="7"/>
  <c r="I863" i="7"/>
  <c r="H863" i="7"/>
  <c r="G863" i="7"/>
  <c r="F863" i="7"/>
  <c r="E863" i="7"/>
  <c r="D863" i="7"/>
  <c r="C863" i="7"/>
  <c r="B863" i="7"/>
  <c r="Q862" i="7"/>
  <c r="M862" i="7"/>
  <c r="N862" i="7" s="1"/>
  <c r="L862" i="7"/>
  <c r="K862" i="7"/>
  <c r="J862" i="7"/>
  <c r="I862" i="7"/>
  <c r="H862" i="7"/>
  <c r="G862" i="7"/>
  <c r="F862" i="7"/>
  <c r="E862" i="7"/>
  <c r="D862" i="7"/>
  <c r="C862" i="7"/>
  <c r="B862" i="7"/>
  <c r="N861" i="7"/>
  <c r="M861" i="7"/>
  <c r="L861" i="7"/>
  <c r="K861" i="7"/>
  <c r="J861" i="7"/>
  <c r="I861" i="7"/>
  <c r="H861" i="7"/>
  <c r="Q861" i="7" s="1"/>
  <c r="G861" i="7"/>
  <c r="F861" i="7"/>
  <c r="E861" i="7"/>
  <c r="D861" i="7"/>
  <c r="C861" i="7"/>
  <c r="B861" i="7"/>
  <c r="M860" i="7"/>
  <c r="N860" i="7" s="1"/>
  <c r="L860" i="7"/>
  <c r="K860" i="7"/>
  <c r="J860" i="7"/>
  <c r="I860" i="7"/>
  <c r="H860" i="7"/>
  <c r="Q860" i="7" s="1"/>
  <c r="G860" i="7"/>
  <c r="F860" i="7"/>
  <c r="E860" i="7"/>
  <c r="D860" i="7"/>
  <c r="C860" i="7"/>
  <c r="B860" i="7"/>
  <c r="M859" i="7"/>
  <c r="N859" i="7" s="1"/>
  <c r="L859" i="7"/>
  <c r="K859" i="7"/>
  <c r="J859" i="7"/>
  <c r="I859" i="7"/>
  <c r="H859" i="7"/>
  <c r="Q859" i="7" s="1"/>
  <c r="G859" i="7"/>
  <c r="F859" i="7"/>
  <c r="E859" i="7"/>
  <c r="D859" i="7"/>
  <c r="C859" i="7"/>
  <c r="B859" i="7"/>
  <c r="M858" i="7"/>
  <c r="N858" i="7" s="1"/>
  <c r="L858" i="7"/>
  <c r="K858" i="7"/>
  <c r="J858" i="7"/>
  <c r="I858" i="7"/>
  <c r="H858" i="7"/>
  <c r="Q858" i="7" s="1"/>
  <c r="G858" i="7"/>
  <c r="F858" i="7"/>
  <c r="E858" i="7"/>
  <c r="D858" i="7"/>
  <c r="C858" i="7"/>
  <c r="B858" i="7"/>
  <c r="M857" i="7"/>
  <c r="N857" i="7" s="1"/>
  <c r="L857" i="7"/>
  <c r="K857" i="7"/>
  <c r="J857" i="7"/>
  <c r="I857" i="7"/>
  <c r="H857" i="7"/>
  <c r="Q857" i="7" s="1"/>
  <c r="G857" i="7"/>
  <c r="F857" i="7"/>
  <c r="E857" i="7"/>
  <c r="D857" i="7"/>
  <c r="C857" i="7"/>
  <c r="B857" i="7"/>
  <c r="M856" i="7"/>
  <c r="N856" i="7" s="1"/>
  <c r="L856" i="7"/>
  <c r="K856" i="7"/>
  <c r="J856" i="7"/>
  <c r="I856" i="7"/>
  <c r="H856" i="7"/>
  <c r="Q856" i="7" s="1"/>
  <c r="G856" i="7"/>
  <c r="F856" i="7"/>
  <c r="E856" i="7"/>
  <c r="D856" i="7"/>
  <c r="C856" i="7"/>
  <c r="B856" i="7"/>
  <c r="M855" i="7"/>
  <c r="N855" i="7" s="1"/>
  <c r="L855" i="7"/>
  <c r="K855" i="7"/>
  <c r="J855" i="7"/>
  <c r="I855" i="7"/>
  <c r="H855" i="7"/>
  <c r="Q855" i="7" s="1"/>
  <c r="G855" i="7"/>
  <c r="F855" i="7"/>
  <c r="E855" i="7"/>
  <c r="D855" i="7"/>
  <c r="C855" i="7"/>
  <c r="B855" i="7"/>
  <c r="M854" i="7"/>
  <c r="N854" i="7" s="1"/>
  <c r="L854" i="7"/>
  <c r="K854" i="7"/>
  <c r="J854" i="7"/>
  <c r="I854" i="7"/>
  <c r="H854" i="7"/>
  <c r="Q854" i="7" s="1"/>
  <c r="G854" i="7"/>
  <c r="F854" i="7"/>
  <c r="E854" i="7"/>
  <c r="D854" i="7"/>
  <c r="C854" i="7"/>
  <c r="B854" i="7"/>
  <c r="M853" i="7"/>
  <c r="N853" i="7" s="1"/>
  <c r="L853" i="7"/>
  <c r="K853" i="7"/>
  <c r="J853" i="7"/>
  <c r="I853" i="7"/>
  <c r="H853" i="7"/>
  <c r="Q853" i="7" s="1"/>
  <c r="G853" i="7"/>
  <c r="F853" i="7"/>
  <c r="E853" i="7"/>
  <c r="D853" i="7"/>
  <c r="C853" i="7"/>
  <c r="B853" i="7"/>
  <c r="M852" i="7"/>
  <c r="N852" i="7" s="1"/>
  <c r="L852" i="7"/>
  <c r="K852" i="7"/>
  <c r="J852" i="7"/>
  <c r="I852" i="7"/>
  <c r="H852" i="7"/>
  <c r="Q852" i="7" s="1"/>
  <c r="G852" i="7"/>
  <c r="F852" i="7"/>
  <c r="E852" i="7"/>
  <c r="D852" i="7"/>
  <c r="C852" i="7"/>
  <c r="B852" i="7"/>
  <c r="Q851" i="7"/>
  <c r="M851" i="7"/>
  <c r="N851" i="7" s="1"/>
  <c r="L851" i="7"/>
  <c r="K851" i="7"/>
  <c r="J851" i="7"/>
  <c r="I851" i="7"/>
  <c r="H851" i="7"/>
  <c r="G851" i="7"/>
  <c r="F851" i="7"/>
  <c r="E851" i="7"/>
  <c r="D851" i="7"/>
  <c r="C851" i="7"/>
  <c r="B851" i="7"/>
  <c r="M850" i="7"/>
  <c r="N850" i="7" s="1"/>
  <c r="L850" i="7"/>
  <c r="K850" i="7"/>
  <c r="J850" i="7"/>
  <c r="I850" i="7"/>
  <c r="H850" i="7"/>
  <c r="Q850" i="7" s="1"/>
  <c r="G850" i="7"/>
  <c r="F850" i="7"/>
  <c r="E850" i="7"/>
  <c r="D850" i="7"/>
  <c r="C850" i="7"/>
  <c r="B850" i="7"/>
  <c r="M849" i="7"/>
  <c r="N849" i="7" s="1"/>
  <c r="L849" i="7"/>
  <c r="K849" i="7"/>
  <c r="J849" i="7"/>
  <c r="I849" i="7"/>
  <c r="H849" i="7"/>
  <c r="Q849" i="7" s="1"/>
  <c r="G849" i="7"/>
  <c r="F849" i="7"/>
  <c r="E849" i="7"/>
  <c r="D849" i="7"/>
  <c r="C849" i="7"/>
  <c r="B849" i="7"/>
  <c r="N848" i="7"/>
  <c r="M848" i="7"/>
  <c r="L848" i="7"/>
  <c r="K848" i="7"/>
  <c r="J848" i="7"/>
  <c r="I848" i="7"/>
  <c r="H848" i="7"/>
  <c r="Q848" i="7" s="1"/>
  <c r="G848" i="7"/>
  <c r="F848" i="7"/>
  <c r="E848" i="7"/>
  <c r="D848" i="7"/>
  <c r="C848" i="7"/>
  <c r="B848" i="7"/>
  <c r="M847" i="7"/>
  <c r="N847" i="7" s="1"/>
  <c r="L847" i="7"/>
  <c r="K847" i="7"/>
  <c r="J847" i="7"/>
  <c r="I847" i="7"/>
  <c r="H847" i="7"/>
  <c r="Q847" i="7" s="1"/>
  <c r="G847" i="7"/>
  <c r="F847" i="7"/>
  <c r="E847" i="7"/>
  <c r="D847" i="7"/>
  <c r="C847" i="7"/>
  <c r="B847" i="7"/>
  <c r="N846" i="7"/>
  <c r="M846" i="7"/>
  <c r="L846" i="7"/>
  <c r="K846" i="7"/>
  <c r="J846" i="7"/>
  <c r="I846" i="7"/>
  <c r="H846" i="7"/>
  <c r="Q846" i="7" s="1"/>
  <c r="G846" i="7"/>
  <c r="F846" i="7"/>
  <c r="E846" i="7"/>
  <c r="D846" i="7"/>
  <c r="C846" i="7"/>
  <c r="B846" i="7"/>
  <c r="M845" i="7"/>
  <c r="N845" i="7" s="1"/>
  <c r="L845" i="7"/>
  <c r="K845" i="7"/>
  <c r="J845" i="7"/>
  <c r="I845" i="7"/>
  <c r="H845" i="7"/>
  <c r="Q845" i="7" s="1"/>
  <c r="G845" i="7"/>
  <c r="F845" i="7"/>
  <c r="E845" i="7"/>
  <c r="D845" i="7"/>
  <c r="C845" i="7"/>
  <c r="B845" i="7"/>
  <c r="M844" i="7"/>
  <c r="N844" i="7" s="1"/>
  <c r="L844" i="7"/>
  <c r="K844" i="7"/>
  <c r="J844" i="7"/>
  <c r="I844" i="7"/>
  <c r="H844" i="7"/>
  <c r="Q844" i="7" s="1"/>
  <c r="G844" i="7"/>
  <c r="F844" i="7"/>
  <c r="E844" i="7"/>
  <c r="D844" i="7"/>
  <c r="C844" i="7"/>
  <c r="B844" i="7"/>
  <c r="M843" i="7"/>
  <c r="N843" i="7" s="1"/>
  <c r="L843" i="7"/>
  <c r="K843" i="7"/>
  <c r="J843" i="7"/>
  <c r="I843" i="7"/>
  <c r="H843" i="7"/>
  <c r="Q843" i="7" s="1"/>
  <c r="G843" i="7"/>
  <c r="F843" i="7"/>
  <c r="E843" i="7"/>
  <c r="D843" i="7"/>
  <c r="C843" i="7"/>
  <c r="B843" i="7"/>
  <c r="M842" i="7"/>
  <c r="N842" i="7" s="1"/>
  <c r="L842" i="7"/>
  <c r="K842" i="7"/>
  <c r="J842" i="7"/>
  <c r="I842" i="7"/>
  <c r="H842" i="7"/>
  <c r="Q842" i="7" s="1"/>
  <c r="G842" i="7"/>
  <c r="F842" i="7"/>
  <c r="E842" i="7"/>
  <c r="D842" i="7"/>
  <c r="C842" i="7"/>
  <c r="B842" i="7"/>
  <c r="N841" i="7"/>
  <c r="M841" i="7"/>
  <c r="L841" i="7"/>
  <c r="K841" i="7"/>
  <c r="J841" i="7"/>
  <c r="I841" i="7"/>
  <c r="H841" i="7"/>
  <c r="Q841" i="7" s="1"/>
  <c r="G841" i="7"/>
  <c r="F841" i="7"/>
  <c r="E841" i="7"/>
  <c r="D841" i="7"/>
  <c r="C841" i="7"/>
  <c r="B841" i="7"/>
  <c r="M840" i="7"/>
  <c r="N840" i="7" s="1"/>
  <c r="L840" i="7"/>
  <c r="K840" i="7"/>
  <c r="J840" i="7"/>
  <c r="I840" i="7"/>
  <c r="H840" i="7"/>
  <c r="Q840" i="7" s="1"/>
  <c r="G840" i="7"/>
  <c r="F840" i="7"/>
  <c r="E840" i="7"/>
  <c r="D840" i="7"/>
  <c r="C840" i="7"/>
  <c r="B840" i="7"/>
  <c r="M839" i="7"/>
  <c r="N839" i="7" s="1"/>
  <c r="L839" i="7"/>
  <c r="K839" i="7"/>
  <c r="J839" i="7"/>
  <c r="I839" i="7"/>
  <c r="H839" i="7"/>
  <c r="Q839" i="7" s="1"/>
  <c r="G839" i="7"/>
  <c r="F839" i="7"/>
  <c r="E839" i="7"/>
  <c r="D839" i="7"/>
  <c r="C839" i="7"/>
  <c r="B839" i="7"/>
  <c r="Q838" i="7"/>
  <c r="N838" i="7"/>
  <c r="M838" i="7"/>
  <c r="L838" i="7"/>
  <c r="K838" i="7"/>
  <c r="J838" i="7"/>
  <c r="I838" i="7"/>
  <c r="H838" i="7"/>
  <c r="G838" i="7"/>
  <c r="F838" i="7"/>
  <c r="E838" i="7"/>
  <c r="D838" i="7"/>
  <c r="C838" i="7"/>
  <c r="B838" i="7"/>
  <c r="M837" i="7"/>
  <c r="N837" i="7" s="1"/>
  <c r="L837" i="7"/>
  <c r="K837" i="7"/>
  <c r="J837" i="7"/>
  <c r="I837" i="7"/>
  <c r="H837" i="7"/>
  <c r="Q837" i="7" s="1"/>
  <c r="G837" i="7"/>
  <c r="F837" i="7"/>
  <c r="E837" i="7"/>
  <c r="D837" i="7"/>
  <c r="C837" i="7"/>
  <c r="B837" i="7"/>
  <c r="M836" i="7"/>
  <c r="N836" i="7" s="1"/>
  <c r="L836" i="7"/>
  <c r="K836" i="7"/>
  <c r="J836" i="7"/>
  <c r="I836" i="7"/>
  <c r="H836" i="7"/>
  <c r="Q836" i="7" s="1"/>
  <c r="G836" i="7"/>
  <c r="F836" i="7"/>
  <c r="E836" i="7"/>
  <c r="D836" i="7"/>
  <c r="C836" i="7"/>
  <c r="B836" i="7"/>
  <c r="M835" i="7"/>
  <c r="N835" i="7" s="1"/>
  <c r="L835" i="7"/>
  <c r="K835" i="7"/>
  <c r="J835" i="7"/>
  <c r="I835" i="7"/>
  <c r="H835" i="7"/>
  <c r="Q835" i="7" s="1"/>
  <c r="G835" i="7"/>
  <c r="F835" i="7"/>
  <c r="E835" i="7"/>
  <c r="D835" i="7"/>
  <c r="C835" i="7"/>
  <c r="B835" i="7"/>
  <c r="M834" i="7"/>
  <c r="N834" i="7" s="1"/>
  <c r="L834" i="7"/>
  <c r="K834" i="7"/>
  <c r="J834" i="7"/>
  <c r="I834" i="7"/>
  <c r="H834" i="7"/>
  <c r="Q834" i="7" s="1"/>
  <c r="G834" i="7"/>
  <c r="F834" i="7"/>
  <c r="E834" i="7"/>
  <c r="D834" i="7"/>
  <c r="C834" i="7"/>
  <c r="B834" i="7"/>
  <c r="Q833" i="7"/>
  <c r="M833" i="7"/>
  <c r="N833" i="7" s="1"/>
  <c r="L833" i="7"/>
  <c r="K833" i="7"/>
  <c r="J833" i="7"/>
  <c r="I833" i="7"/>
  <c r="H833" i="7"/>
  <c r="G833" i="7"/>
  <c r="F833" i="7"/>
  <c r="E833" i="7"/>
  <c r="D833" i="7"/>
  <c r="C833" i="7"/>
  <c r="B833" i="7"/>
  <c r="M832" i="7"/>
  <c r="N832" i="7" s="1"/>
  <c r="L832" i="7"/>
  <c r="K832" i="7"/>
  <c r="J832" i="7"/>
  <c r="I832" i="7"/>
  <c r="H832" i="7"/>
  <c r="Q832" i="7" s="1"/>
  <c r="G832" i="7"/>
  <c r="F832" i="7"/>
  <c r="E832" i="7"/>
  <c r="D832" i="7"/>
  <c r="C832" i="7"/>
  <c r="B832" i="7"/>
  <c r="Q831" i="7"/>
  <c r="M831" i="7"/>
  <c r="N831" i="7" s="1"/>
  <c r="L831" i="7"/>
  <c r="K831" i="7"/>
  <c r="J831" i="7"/>
  <c r="I831" i="7"/>
  <c r="H831" i="7"/>
  <c r="G831" i="7"/>
  <c r="F831" i="7"/>
  <c r="E831" i="7"/>
  <c r="D831" i="7"/>
  <c r="C831" i="7"/>
  <c r="B831" i="7"/>
  <c r="M830" i="7"/>
  <c r="N830" i="7" s="1"/>
  <c r="L830" i="7"/>
  <c r="K830" i="7"/>
  <c r="J830" i="7"/>
  <c r="I830" i="7"/>
  <c r="H830" i="7"/>
  <c r="Q830" i="7" s="1"/>
  <c r="G830" i="7"/>
  <c r="F830" i="7"/>
  <c r="E830" i="7"/>
  <c r="D830" i="7"/>
  <c r="C830" i="7"/>
  <c r="B830" i="7"/>
  <c r="M829" i="7"/>
  <c r="N829" i="7" s="1"/>
  <c r="L829" i="7"/>
  <c r="K829" i="7"/>
  <c r="J829" i="7"/>
  <c r="I829" i="7"/>
  <c r="H829" i="7"/>
  <c r="Q829" i="7" s="1"/>
  <c r="G829" i="7"/>
  <c r="F829" i="7"/>
  <c r="E829" i="7"/>
  <c r="D829" i="7"/>
  <c r="C829" i="7"/>
  <c r="B829" i="7"/>
  <c r="N828" i="7"/>
  <c r="M828" i="7"/>
  <c r="L828" i="7"/>
  <c r="K828" i="7"/>
  <c r="J828" i="7"/>
  <c r="I828" i="7"/>
  <c r="H828" i="7"/>
  <c r="Q828" i="7" s="1"/>
  <c r="G828" i="7"/>
  <c r="F828" i="7"/>
  <c r="E828" i="7"/>
  <c r="D828" i="7"/>
  <c r="C828" i="7"/>
  <c r="B828" i="7"/>
  <c r="M827" i="7"/>
  <c r="N827" i="7" s="1"/>
  <c r="L827" i="7"/>
  <c r="K827" i="7"/>
  <c r="J827" i="7"/>
  <c r="I827" i="7"/>
  <c r="H827" i="7"/>
  <c r="Q827" i="7" s="1"/>
  <c r="G827" i="7"/>
  <c r="F827" i="7"/>
  <c r="E827" i="7"/>
  <c r="D827" i="7"/>
  <c r="C827" i="7"/>
  <c r="B827" i="7"/>
  <c r="M826" i="7"/>
  <c r="N826" i="7" s="1"/>
  <c r="L826" i="7"/>
  <c r="K826" i="7"/>
  <c r="J826" i="7"/>
  <c r="I826" i="7"/>
  <c r="H826" i="7"/>
  <c r="Q826" i="7" s="1"/>
  <c r="G826" i="7"/>
  <c r="F826" i="7"/>
  <c r="E826" i="7"/>
  <c r="D826" i="7"/>
  <c r="C826" i="7"/>
  <c r="B826" i="7"/>
  <c r="M825" i="7"/>
  <c r="N825" i="7" s="1"/>
  <c r="L825" i="7"/>
  <c r="K825" i="7"/>
  <c r="J825" i="7"/>
  <c r="I825" i="7"/>
  <c r="H825" i="7"/>
  <c r="Q825" i="7" s="1"/>
  <c r="G825" i="7"/>
  <c r="F825" i="7"/>
  <c r="E825" i="7"/>
  <c r="D825" i="7"/>
  <c r="C825" i="7"/>
  <c r="B825" i="7"/>
  <c r="M824" i="7"/>
  <c r="N824" i="7" s="1"/>
  <c r="L824" i="7"/>
  <c r="K824" i="7"/>
  <c r="J824" i="7"/>
  <c r="I824" i="7"/>
  <c r="H824" i="7"/>
  <c r="Q824" i="7" s="1"/>
  <c r="G824" i="7"/>
  <c r="F824" i="7"/>
  <c r="E824" i="7"/>
  <c r="D824" i="7"/>
  <c r="C824" i="7"/>
  <c r="B824" i="7"/>
  <c r="M823" i="7"/>
  <c r="N823" i="7" s="1"/>
  <c r="L823" i="7"/>
  <c r="K823" i="7"/>
  <c r="J823" i="7"/>
  <c r="I823" i="7"/>
  <c r="H823" i="7"/>
  <c r="Q823" i="7" s="1"/>
  <c r="G823" i="7"/>
  <c r="F823" i="7"/>
  <c r="E823" i="7"/>
  <c r="D823" i="7"/>
  <c r="C823" i="7"/>
  <c r="B823" i="7"/>
  <c r="M822" i="7"/>
  <c r="N822" i="7" s="1"/>
  <c r="L822" i="7"/>
  <c r="K822" i="7"/>
  <c r="J822" i="7"/>
  <c r="I822" i="7"/>
  <c r="H822" i="7"/>
  <c r="Q822" i="7" s="1"/>
  <c r="G822" i="7"/>
  <c r="F822" i="7"/>
  <c r="E822" i="7"/>
  <c r="D822" i="7"/>
  <c r="C822" i="7"/>
  <c r="B822" i="7"/>
  <c r="M821" i="7"/>
  <c r="N821" i="7" s="1"/>
  <c r="L821" i="7"/>
  <c r="K821" i="7"/>
  <c r="J821" i="7"/>
  <c r="I821" i="7"/>
  <c r="H821" i="7"/>
  <c r="Q821" i="7" s="1"/>
  <c r="G821" i="7"/>
  <c r="F821" i="7"/>
  <c r="E821" i="7"/>
  <c r="D821" i="7"/>
  <c r="C821" i="7"/>
  <c r="B821" i="7"/>
  <c r="M820" i="7"/>
  <c r="N820" i="7" s="1"/>
  <c r="L820" i="7"/>
  <c r="K820" i="7"/>
  <c r="J820" i="7"/>
  <c r="I820" i="7"/>
  <c r="H820" i="7"/>
  <c r="Q820" i="7" s="1"/>
  <c r="G820" i="7"/>
  <c r="F820" i="7"/>
  <c r="E820" i="7"/>
  <c r="D820" i="7"/>
  <c r="C820" i="7"/>
  <c r="B820" i="7"/>
  <c r="M819" i="7"/>
  <c r="N819" i="7" s="1"/>
  <c r="L819" i="7"/>
  <c r="K819" i="7"/>
  <c r="J819" i="7"/>
  <c r="I819" i="7"/>
  <c r="H819" i="7"/>
  <c r="Q819" i="7" s="1"/>
  <c r="G819" i="7"/>
  <c r="F819" i="7"/>
  <c r="E819" i="7"/>
  <c r="D819" i="7"/>
  <c r="C819" i="7"/>
  <c r="B819" i="7"/>
  <c r="M818" i="7"/>
  <c r="N818" i="7" s="1"/>
  <c r="L818" i="7"/>
  <c r="K818" i="7"/>
  <c r="J818" i="7"/>
  <c r="I818" i="7"/>
  <c r="H818" i="7"/>
  <c r="Q818" i="7" s="1"/>
  <c r="G818" i="7"/>
  <c r="F818" i="7"/>
  <c r="E818" i="7"/>
  <c r="D818" i="7"/>
  <c r="C818" i="7"/>
  <c r="B818" i="7"/>
  <c r="Q817" i="7"/>
  <c r="M817" i="7"/>
  <c r="N817" i="7" s="1"/>
  <c r="L817" i="7"/>
  <c r="K817" i="7"/>
  <c r="J817" i="7"/>
  <c r="I817" i="7"/>
  <c r="H817" i="7"/>
  <c r="G817" i="7"/>
  <c r="F817" i="7"/>
  <c r="E817" i="7"/>
  <c r="D817" i="7"/>
  <c r="C817" i="7"/>
  <c r="B817" i="7"/>
  <c r="M816" i="7"/>
  <c r="N816" i="7" s="1"/>
  <c r="L816" i="7"/>
  <c r="K816" i="7"/>
  <c r="J816" i="7"/>
  <c r="I816" i="7"/>
  <c r="H816" i="7"/>
  <c r="Q816" i="7" s="1"/>
  <c r="G816" i="7"/>
  <c r="F816" i="7"/>
  <c r="E816" i="7"/>
  <c r="D816" i="7"/>
  <c r="C816" i="7"/>
  <c r="B816" i="7"/>
  <c r="M815" i="7"/>
  <c r="N815" i="7" s="1"/>
  <c r="L815" i="7"/>
  <c r="K815" i="7"/>
  <c r="J815" i="7"/>
  <c r="I815" i="7"/>
  <c r="H815" i="7"/>
  <c r="Q815" i="7" s="1"/>
  <c r="G815" i="7"/>
  <c r="F815" i="7"/>
  <c r="E815" i="7"/>
  <c r="D815" i="7"/>
  <c r="C815" i="7"/>
  <c r="B815" i="7"/>
  <c r="M814" i="7"/>
  <c r="N814" i="7" s="1"/>
  <c r="L814" i="7"/>
  <c r="K814" i="7"/>
  <c r="J814" i="7"/>
  <c r="I814" i="7"/>
  <c r="H814" i="7"/>
  <c r="Q814" i="7" s="1"/>
  <c r="G814" i="7"/>
  <c r="F814" i="7"/>
  <c r="E814" i="7"/>
  <c r="D814" i="7"/>
  <c r="C814" i="7"/>
  <c r="B814" i="7"/>
  <c r="M813" i="7"/>
  <c r="N813" i="7" s="1"/>
  <c r="L813" i="7"/>
  <c r="K813" i="7"/>
  <c r="J813" i="7"/>
  <c r="I813" i="7"/>
  <c r="H813" i="7"/>
  <c r="Q813" i="7" s="1"/>
  <c r="G813" i="7"/>
  <c r="F813" i="7"/>
  <c r="E813" i="7"/>
  <c r="D813" i="7"/>
  <c r="C813" i="7"/>
  <c r="B813" i="7"/>
  <c r="N812" i="7"/>
  <c r="M812" i="7"/>
  <c r="L812" i="7"/>
  <c r="K812" i="7"/>
  <c r="J812" i="7"/>
  <c r="I812" i="7"/>
  <c r="H812" i="7"/>
  <c r="Q812" i="7" s="1"/>
  <c r="G812" i="7"/>
  <c r="F812" i="7"/>
  <c r="E812" i="7"/>
  <c r="D812" i="7"/>
  <c r="C812" i="7"/>
  <c r="B812" i="7"/>
  <c r="M811" i="7"/>
  <c r="N811" i="7" s="1"/>
  <c r="L811" i="7"/>
  <c r="K811" i="7"/>
  <c r="J811" i="7"/>
  <c r="I811" i="7"/>
  <c r="H811" i="7"/>
  <c r="Q811" i="7" s="1"/>
  <c r="G811" i="7"/>
  <c r="F811" i="7"/>
  <c r="E811" i="7"/>
  <c r="D811" i="7"/>
  <c r="C811" i="7"/>
  <c r="B811" i="7"/>
  <c r="Q810" i="7"/>
  <c r="N810" i="7"/>
  <c r="M810" i="7"/>
  <c r="L810" i="7"/>
  <c r="K810" i="7"/>
  <c r="J810" i="7"/>
  <c r="I810" i="7"/>
  <c r="H810" i="7"/>
  <c r="G810" i="7"/>
  <c r="F810" i="7"/>
  <c r="E810" i="7"/>
  <c r="D810" i="7"/>
  <c r="C810" i="7"/>
  <c r="B810" i="7"/>
  <c r="M809" i="7"/>
  <c r="N809" i="7" s="1"/>
  <c r="L809" i="7"/>
  <c r="K809" i="7"/>
  <c r="J809" i="7"/>
  <c r="I809" i="7"/>
  <c r="H809" i="7"/>
  <c r="Q809" i="7" s="1"/>
  <c r="G809" i="7"/>
  <c r="F809" i="7"/>
  <c r="E809" i="7"/>
  <c r="D809" i="7"/>
  <c r="C809" i="7"/>
  <c r="B809" i="7"/>
  <c r="M808" i="7"/>
  <c r="N808" i="7" s="1"/>
  <c r="L808" i="7"/>
  <c r="K808" i="7"/>
  <c r="J808" i="7"/>
  <c r="I808" i="7"/>
  <c r="H808" i="7"/>
  <c r="Q808" i="7" s="1"/>
  <c r="G808" i="7"/>
  <c r="F808" i="7"/>
  <c r="E808" i="7"/>
  <c r="D808" i="7"/>
  <c r="C808" i="7"/>
  <c r="B808" i="7"/>
  <c r="M807" i="7"/>
  <c r="N807" i="7" s="1"/>
  <c r="L807" i="7"/>
  <c r="K807" i="7"/>
  <c r="J807" i="7"/>
  <c r="I807" i="7"/>
  <c r="H807" i="7"/>
  <c r="Q807" i="7" s="1"/>
  <c r="G807" i="7"/>
  <c r="F807" i="7"/>
  <c r="E807" i="7"/>
  <c r="D807" i="7"/>
  <c r="C807" i="7"/>
  <c r="B807" i="7"/>
  <c r="M806" i="7"/>
  <c r="N806" i="7" s="1"/>
  <c r="L806" i="7"/>
  <c r="K806" i="7"/>
  <c r="J806" i="7"/>
  <c r="I806" i="7"/>
  <c r="H806" i="7"/>
  <c r="Q806" i="7" s="1"/>
  <c r="G806" i="7"/>
  <c r="F806" i="7"/>
  <c r="E806" i="7"/>
  <c r="D806" i="7"/>
  <c r="C806" i="7"/>
  <c r="B806" i="7"/>
  <c r="Q805" i="7"/>
  <c r="M805" i="7"/>
  <c r="N805" i="7" s="1"/>
  <c r="L805" i="7"/>
  <c r="K805" i="7"/>
  <c r="J805" i="7"/>
  <c r="I805" i="7"/>
  <c r="H805" i="7"/>
  <c r="G805" i="7"/>
  <c r="F805" i="7"/>
  <c r="E805" i="7"/>
  <c r="D805" i="7"/>
  <c r="C805" i="7"/>
  <c r="B805" i="7"/>
  <c r="M804" i="7"/>
  <c r="N804" i="7" s="1"/>
  <c r="L804" i="7"/>
  <c r="K804" i="7"/>
  <c r="J804" i="7"/>
  <c r="I804" i="7"/>
  <c r="H804" i="7"/>
  <c r="Q804" i="7" s="1"/>
  <c r="G804" i="7"/>
  <c r="F804" i="7"/>
  <c r="E804" i="7"/>
  <c r="D804" i="7"/>
  <c r="C804" i="7"/>
  <c r="B804" i="7"/>
  <c r="Q803" i="7"/>
  <c r="M803" i="7"/>
  <c r="N803" i="7" s="1"/>
  <c r="L803" i="7"/>
  <c r="K803" i="7"/>
  <c r="J803" i="7"/>
  <c r="I803" i="7"/>
  <c r="H803" i="7"/>
  <c r="G803" i="7"/>
  <c r="F803" i="7"/>
  <c r="E803" i="7"/>
  <c r="D803" i="7"/>
  <c r="C803" i="7"/>
  <c r="B803" i="7"/>
  <c r="M802" i="7"/>
  <c r="N802" i="7" s="1"/>
  <c r="L802" i="7"/>
  <c r="K802" i="7"/>
  <c r="J802" i="7"/>
  <c r="I802" i="7"/>
  <c r="H802" i="7"/>
  <c r="Q802" i="7" s="1"/>
  <c r="G802" i="7"/>
  <c r="F802" i="7"/>
  <c r="E802" i="7"/>
  <c r="D802" i="7"/>
  <c r="C802" i="7"/>
  <c r="B802" i="7"/>
  <c r="M801" i="7"/>
  <c r="N801" i="7" s="1"/>
  <c r="L801" i="7"/>
  <c r="K801" i="7"/>
  <c r="J801" i="7"/>
  <c r="I801" i="7"/>
  <c r="H801" i="7"/>
  <c r="Q801" i="7" s="1"/>
  <c r="G801" i="7"/>
  <c r="F801" i="7"/>
  <c r="E801" i="7"/>
  <c r="D801" i="7"/>
  <c r="C801" i="7"/>
  <c r="B801" i="7"/>
  <c r="M800" i="7"/>
  <c r="N800" i="7" s="1"/>
  <c r="L800" i="7"/>
  <c r="K800" i="7"/>
  <c r="J800" i="7"/>
  <c r="I800" i="7"/>
  <c r="H800" i="7"/>
  <c r="Q800" i="7" s="1"/>
  <c r="G800" i="7"/>
  <c r="F800" i="7"/>
  <c r="E800" i="7"/>
  <c r="D800" i="7"/>
  <c r="C800" i="7"/>
  <c r="B800" i="7"/>
  <c r="M799" i="7"/>
  <c r="N799" i="7" s="1"/>
  <c r="L799" i="7"/>
  <c r="K799" i="7"/>
  <c r="J799" i="7"/>
  <c r="I799" i="7"/>
  <c r="H799" i="7"/>
  <c r="Q799" i="7" s="1"/>
  <c r="G799" i="7"/>
  <c r="F799" i="7"/>
  <c r="E799" i="7"/>
  <c r="D799" i="7"/>
  <c r="C799" i="7"/>
  <c r="B799" i="7"/>
  <c r="M798" i="7"/>
  <c r="N798" i="7" s="1"/>
  <c r="L798" i="7"/>
  <c r="K798" i="7"/>
  <c r="J798" i="7"/>
  <c r="I798" i="7"/>
  <c r="H798" i="7"/>
  <c r="Q798" i="7" s="1"/>
  <c r="G798" i="7"/>
  <c r="F798" i="7"/>
  <c r="E798" i="7"/>
  <c r="D798" i="7"/>
  <c r="C798" i="7"/>
  <c r="B798" i="7"/>
  <c r="M797" i="7"/>
  <c r="N797" i="7" s="1"/>
  <c r="L797" i="7"/>
  <c r="K797" i="7"/>
  <c r="J797" i="7"/>
  <c r="I797" i="7"/>
  <c r="H797" i="7"/>
  <c r="Q797" i="7" s="1"/>
  <c r="G797" i="7"/>
  <c r="F797" i="7"/>
  <c r="E797" i="7"/>
  <c r="D797" i="7"/>
  <c r="C797" i="7"/>
  <c r="B797" i="7"/>
  <c r="M796" i="7"/>
  <c r="N796" i="7" s="1"/>
  <c r="L796" i="7"/>
  <c r="K796" i="7"/>
  <c r="J796" i="7"/>
  <c r="I796" i="7"/>
  <c r="H796" i="7"/>
  <c r="Q796" i="7" s="1"/>
  <c r="G796" i="7"/>
  <c r="F796" i="7"/>
  <c r="E796" i="7"/>
  <c r="D796" i="7"/>
  <c r="C796" i="7"/>
  <c r="B796" i="7"/>
  <c r="M795" i="7"/>
  <c r="N795" i="7" s="1"/>
  <c r="L795" i="7"/>
  <c r="K795" i="7"/>
  <c r="J795" i="7"/>
  <c r="I795" i="7"/>
  <c r="H795" i="7"/>
  <c r="Q795" i="7" s="1"/>
  <c r="G795" i="7"/>
  <c r="F795" i="7"/>
  <c r="E795" i="7"/>
  <c r="D795" i="7"/>
  <c r="C795" i="7"/>
  <c r="B795" i="7"/>
  <c r="M794" i="7"/>
  <c r="N794" i="7" s="1"/>
  <c r="L794" i="7"/>
  <c r="K794" i="7"/>
  <c r="J794" i="7"/>
  <c r="I794" i="7"/>
  <c r="H794" i="7"/>
  <c r="Q794" i="7" s="1"/>
  <c r="G794" i="7"/>
  <c r="F794" i="7"/>
  <c r="E794" i="7"/>
  <c r="D794" i="7"/>
  <c r="C794" i="7"/>
  <c r="B794" i="7"/>
  <c r="M793" i="7"/>
  <c r="N793" i="7" s="1"/>
  <c r="L793" i="7"/>
  <c r="K793" i="7"/>
  <c r="J793" i="7"/>
  <c r="I793" i="7"/>
  <c r="H793" i="7"/>
  <c r="Q793" i="7" s="1"/>
  <c r="G793" i="7"/>
  <c r="F793" i="7"/>
  <c r="E793" i="7"/>
  <c r="D793" i="7"/>
  <c r="C793" i="7"/>
  <c r="B793" i="7"/>
  <c r="M792" i="7"/>
  <c r="N792" i="7" s="1"/>
  <c r="L792" i="7"/>
  <c r="K792" i="7"/>
  <c r="J792" i="7"/>
  <c r="I792" i="7"/>
  <c r="H792" i="7"/>
  <c r="Q792" i="7" s="1"/>
  <c r="G792" i="7"/>
  <c r="F792" i="7"/>
  <c r="E792" i="7"/>
  <c r="D792" i="7"/>
  <c r="C792" i="7"/>
  <c r="B792" i="7"/>
  <c r="M791" i="7"/>
  <c r="N791" i="7" s="1"/>
  <c r="L791" i="7"/>
  <c r="K791" i="7"/>
  <c r="J791" i="7"/>
  <c r="I791" i="7"/>
  <c r="H791" i="7"/>
  <c r="Q791" i="7" s="1"/>
  <c r="G791" i="7"/>
  <c r="F791" i="7"/>
  <c r="E791" i="7"/>
  <c r="D791" i="7"/>
  <c r="C791" i="7"/>
  <c r="B791" i="7"/>
  <c r="M790" i="7"/>
  <c r="N790" i="7" s="1"/>
  <c r="L790" i="7"/>
  <c r="K790" i="7"/>
  <c r="J790" i="7"/>
  <c r="I790" i="7"/>
  <c r="H790" i="7"/>
  <c r="Q790" i="7" s="1"/>
  <c r="G790" i="7"/>
  <c r="F790" i="7"/>
  <c r="E790" i="7"/>
  <c r="D790" i="7"/>
  <c r="C790" i="7"/>
  <c r="B790" i="7"/>
  <c r="M789" i="7"/>
  <c r="N789" i="7" s="1"/>
  <c r="L789" i="7"/>
  <c r="K789" i="7"/>
  <c r="J789" i="7"/>
  <c r="I789" i="7"/>
  <c r="H789" i="7"/>
  <c r="Q789" i="7" s="1"/>
  <c r="G789" i="7"/>
  <c r="F789" i="7"/>
  <c r="E789" i="7"/>
  <c r="D789" i="7"/>
  <c r="C789" i="7"/>
  <c r="B789" i="7"/>
  <c r="M788" i="7"/>
  <c r="N788" i="7" s="1"/>
  <c r="L788" i="7"/>
  <c r="K788" i="7"/>
  <c r="J788" i="7"/>
  <c r="I788" i="7"/>
  <c r="H788" i="7"/>
  <c r="Q788" i="7" s="1"/>
  <c r="G788" i="7"/>
  <c r="F788" i="7"/>
  <c r="E788" i="7"/>
  <c r="D788" i="7"/>
  <c r="C788" i="7"/>
  <c r="B788" i="7"/>
  <c r="M787" i="7"/>
  <c r="N787" i="7" s="1"/>
  <c r="L787" i="7"/>
  <c r="K787" i="7"/>
  <c r="J787" i="7"/>
  <c r="I787" i="7"/>
  <c r="H787" i="7"/>
  <c r="Q787" i="7" s="1"/>
  <c r="G787" i="7"/>
  <c r="F787" i="7"/>
  <c r="E787" i="7"/>
  <c r="D787" i="7"/>
  <c r="C787" i="7"/>
  <c r="B787" i="7"/>
  <c r="M786" i="7"/>
  <c r="N786" i="7" s="1"/>
  <c r="L786" i="7"/>
  <c r="K786" i="7"/>
  <c r="J786" i="7"/>
  <c r="I786" i="7"/>
  <c r="H786" i="7"/>
  <c r="Q786" i="7" s="1"/>
  <c r="G786" i="7"/>
  <c r="F786" i="7"/>
  <c r="E786" i="7"/>
  <c r="D786" i="7"/>
  <c r="C786" i="7"/>
  <c r="B786" i="7"/>
  <c r="M785" i="7"/>
  <c r="N785" i="7" s="1"/>
  <c r="L785" i="7"/>
  <c r="K785" i="7"/>
  <c r="J785" i="7"/>
  <c r="I785" i="7"/>
  <c r="H785" i="7"/>
  <c r="Q785" i="7" s="1"/>
  <c r="G785" i="7"/>
  <c r="F785" i="7"/>
  <c r="E785" i="7"/>
  <c r="D785" i="7"/>
  <c r="C785" i="7"/>
  <c r="B785" i="7"/>
  <c r="Q784" i="7"/>
  <c r="M784" i="7"/>
  <c r="N784" i="7" s="1"/>
  <c r="L784" i="7"/>
  <c r="K784" i="7"/>
  <c r="J784" i="7"/>
  <c r="I784" i="7"/>
  <c r="H784" i="7"/>
  <c r="G784" i="7"/>
  <c r="F784" i="7"/>
  <c r="E784" i="7"/>
  <c r="D784" i="7"/>
  <c r="C784" i="7"/>
  <c r="B784" i="7"/>
  <c r="M783" i="7"/>
  <c r="N783" i="7" s="1"/>
  <c r="L783" i="7"/>
  <c r="K783" i="7"/>
  <c r="J783" i="7"/>
  <c r="I783" i="7"/>
  <c r="H783" i="7"/>
  <c r="Q783" i="7" s="1"/>
  <c r="G783" i="7"/>
  <c r="F783" i="7"/>
  <c r="E783" i="7"/>
  <c r="D783" i="7"/>
  <c r="C783" i="7"/>
  <c r="B783" i="7"/>
  <c r="Q782" i="7"/>
  <c r="M782" i="7"/>
  <c r="N782" i="7" s="1"/>
  <c r="L782" i="7"/>
  <c r="K782" i="7"/>
  <c r="J782" i="7"/>
  <c r="I782" i="7"/>
  <c r="H782" i="7"/>
  <c r="G782" i="7"/>
  <c r="F782" i="7"/>
  <c r="E782" i="7"/>
  <c r="D782" i="7"/>
  <c r="C782" i="7"/>
  <c r="B782" i="7"/>
  <c r="M781" i="7"/>
  <c r="N781" i="7" s="1"/>
  <c r="L781" i="7"/>
  <c r="K781" i="7"/>
  <c r="J781" i="7"/>
  <c r="I781" i="7"/>
  <c r="H781" i="7"/>
  <c r="Q781" i="7" s="1"/>
  <c r="G781" i="7"/>
  <c r="F781" i="7"/>
  <c r="E781" i="7"/>
  <c r="D781" i="7"/>
  <c r="C781" i="7"/>
  <c r="B781" i="7"/>
  <c r="Q780" i="7"/>
  <c r="M780" i="7"/>
  <c r="N780" i="7" s="1"/>
  <c r="L780" i="7"/>
  <c r="K780" i="7"/>
  <c r="J780" i="7"/>
  <c r="I780" i="7"/>
  <c r="H780" i="7"/>
  <c r="G780" i="7"/>
  <c r="F780" i="7"/>
  <c r="E780" i="7"/>
  <c r="D780" i="7"/>
  <c r="C780" i="7"/>
  <c r="B780" i="7"/>
  <c r="M779" i="7"/>
  <c r="N779" i="7" s="1"/>
  <c r="L779" i="7"/>
  <c r="K779" i="7"/>
  <c r="J779" i="7"/>
  <c r="I779" i="7"/>
  <c r="H779" i="7"/>
  <c r="Q779" i="7" s="1"/>
  <c r="G779" i="7"/>
  <c r="F779" i="7"/>
  <c r="E779" i="7"/>
  <c r="D779" i="7"/>
  <c r="C779" i="7"/>
  <c r="B779" i="7"/>
  <c r="M778" i="7"/>
  <c r="N778" i="7" s="1"/>
  <c r="L778" i="7"/>
  <c r="K778" i="7"/>
  <c r="J778" i="7"/>
  <c r="I778" i="7"/>
  <c r="H778" i="7"/>
  <c r="Q778" i="7" s="1"/>
  <c r="G778" i="7"/>
  <c r="F778" i="7"/>
  <c r="E778" i="7"/>
  <c r="D778" i="7"/>
  <c r="C778" i="7"/>
  <c r="B778" i="7"/>
  <c r="M777" i="7"/>
  <c r="N777" i="7" s="1"/>
  <c r="L777" i="7"/>
  <c r="K777" i="7"/>
  <c r="J777" i="7"/>
  <c r="I777" i="7"/>
  <c r="H777" i="7"/>
  <c r="Q777" i="7" s="1"/>
  <c r="G777" i="7"/>
  <c r="F777" i="7"/>
  <c r="E777" i="7"/>
  <c r="D777" i="7"/>
  <c r="C777" i="7"/>
  <c r="B777" i="7"/>
  <c r="M776" i="7"/>
  <c r="N776" i="7" s="1"/>
  <c r="L776" i="7"/>
  <c r="K776" i="7"/>
  <c r="J776" i="7"/>
  <c r="I776" i="7"/>
  <c r="H776" i="7"/>
  <c r="Q776" i="7" s="1"/>
  <c r="G776" i="7"/>
  <c r="F776" i="7"/>
  <c r="E776" i="7"/>
  <c r="D776" i="7"/>
  <c r="C776" i="7"/>
  <c r="B776" i="7"/>
  <c r="N775" i="7"/>
  <c r="M775" i="7"/>
  <c r="L775" i="7"/>
  <c r="K775" i="7"/>
  <c r="J775" i="7"/>
  <c r="I775" i="7"/>
  <c r="H775" i="7"/>
  <c r="Q775" i="7" s="1"/>
  <c r="G775" i="7"/>
  <c r="F775" i="7"/>
  <c r="E775" i="7"/>
  <c r="D775" i="7"/>
  <c r="C775" i="7"/>
  <c r="B775" i="7"/>
  <c r="M774" i="7"/>
  <c r="N774" i="7" s="1"/>
  <c r="L774" i="7"/>
  <c r="K774" i="7"/>
  <c r="J774" i="7"/>
  <c r="I774" i="7"/>
  <c r="H774" i="7"/>
  <c r="Q774" i="7" s="1"/>
  <c r="G774" i="7"/>
  <c r="F774" i="7"/>
  <c r="E774" i="7"/>
  <c r="D774" i="7"/>
  <c r="C774" i="7"/>
  <c r="B774" i="7"/>
  <c r="M773" i="7"/>
  <c r="N773" i="7" s="1"/>
  <c r="L773" i="7"/>
  <c r="K773" i="7"/>
  <c r="J773" i="7"/>
  <c r="I773" i="7"/>
  <c r="H773" i="7"/>
  <c r="Q773" i="7" s="1"/>
  <c r="G773" i="7"/>
  <c r="F773" i="7"/>
  <c r="E773" i="7"/>
  <c r="D773" i="7"/>
  <c r="C773" i="7"/>
  <c r="B773" i="7"/>
  <c r="M772" i="7"/>
  <c r="N772" i="7" s="1"/>
  <c r="L772" i="7"/>
  <c r="K772" i="7"/>
  <c r="J772" i="7"/>
  <c r="I772" i="7"/>
  <c r="H772" i="7"/>
  <c r="Q772" i="7" s="1"/>
  <c r="G772" i="7"/>
  <c r="F772" i="7"/>
  <c r="E772" i="7"/>
  <c r="D772" i="7"/>
  <c r="C772" i="7"/>
  <c r="B772" i="7"/>
  <c r="M771" i="7"/>
  <c r="N771" i="7" s="1"/>
  <c r="L771" i="7"/>
  <c r="K771" i="7"/>
  <c r="J771" i="7"/>
  <c r="I771" i="7"/>
  <c r="H771" i="7"/>
  <c r="Q771" i="7" s="1"/>
  <c r="G771" i="7"/>
  <c r="F771" i="7"/>
  <c r="E771" i="7"/>
  <c r="D771" i="7"/>
  <c r="C771" i="7"/>
  <c r="B771" i="7"/>
  <c r="M770" i="7"/>
  <c r="N770" i="7" s="1"/>
  <c r="L770" i="7"/>
  <c r="K770" i="7"/>
  <c r="J770" i="7"/>
  <c r="I770" i="7"/>
  <c r="H770" i="7"/>
  <c r="Q770" i="7" s="1"/>
  <c r="G770" i="7"/>
  <c r="F770" i="7"/>
  <c r="E770" i="7"/>
  <c r="D770" i="7"/>
  <c r="C770" i="7"/>
  <c r="B770" i="7"/>
  <c r="M769" i="7"/>
  <c r="N769" i="7" s="1"/>
  <c r="L769" i="7"/>
  <c r="K769" i="7"/>
  <c r="J769" i="7"/>
  <c r="I769" i="7"/>
  <c r="H769" i="7"/>
  <c r="Q769" i="7" s="1"/>
  <c r="G769" i="7"/>
  <c r="F769" i="7"/>
  <c r="E769" i="7"/>
  <c r="D769" i="7"/>
  <c r="C769" i="7"/>
  <c r="B769" i="7"/>
  <c r="M768" i="7"/>
  <c r="N768" i="7" s="1"/>
  <c r="L768" i="7"/>
  <c r="K768" i="7"/>
  <c r="J768" i="7"/>
  <c r="I768" i="7"/>
  <c r="H768" i="7"/>
  <c r="Q768" i="7" s="1"/>
  <c r="G768" i="7"/>
  <c r="F768" i="7"/>
  <c r="E768" i="7"/>
  <c r="D768" i="7"/>
  <c r="C768" i="7"/>
  <c r="B768" i="7"/>
  <c r="N767" i="7"/>
  <c r="M767" i="7"/>
  <c r="L767" i="7"/>
  <c r="K767" i="7"/>
  <c r="J767" i="7"/>
  <c r="I767" i="7"/>
  <c r="H767" i="7"/>
  <c r="Q767" i="7" s="1"/>
  <c r="G767" i="7"/>
  <c r="F767" i="7"/>
  <c r="E767" i="7"/>
  <c r="D767" i="7"/>
  <c r="C767" i="7"/>
  <c r="B767" i="7"/>
  <c r="M766" i="7"/>
  <c r="N766" i="7" s="1"/>
  <c r="L766" i="7"/>
  <c r="K766" i="7"/>
  <c r="J766" i="7"/>
  <c r="I766" i="7"/>
  <c r="H766" i="7"/>
  <c r="Q766" i="7" s="1"/>
  <c r="G766" i="7"/>
  <c r="F766" i="7"/>
  <c r="E766" i="7"/>
  <c r="D766" i="7"/>
  <c r="C766" i="7"/>
  <c r="B766" i="7"/>
  <c r="M765" i="7"/>
  <c r="N765" i="7" s="1"/>
  <c r="L765" i="7"/>
  <c r="K765" i="7"/>
  <c r="J765" i="7"/>
  <c r="I765" i="7"/>
  <c r="H765" i="7"/>
  <c r="Q765" i="7" s="1"/>
  <c r="G765" i="7"/>
  <c r="F765" i="7"/>
  <c r="E765" i="7"/>
  <c r="D765" i="7"/>
  <c r="C765" i="7"/>
  <c r="B765" i="7"/>
  <c r="M764" i="7"/>
  <c r="N764" i="7" s="1"/>
  <c r="L764" i="7"/>
  <c r="K764" i="7"/>
  <c r="J764" i="7"/>
  <c r="I764" i="7"/>
  <c r="H764" i="7"/>
  <c r="Q764" i="7" s="1"/>
  <c r="G764" i="7"/>
  <c r="F764" i="7"/>
  <c r="E764" i="7"/>
  <c r="D764" i="7"/>
  <c r="C764" i="7"/>
  <c r="B764" i="7"/>
  <c r="M763" i="7"/>
  <c r="N763" i="7" s="1"/>
  <c r="L763" i="7"/>
  <c r="K763" i="7"/>
  <c r="J763" i="7"/>
  <c r="I763" i="7"/>
  <c r="H763" i="7"/>
  <c r="Q763" i="7" s="1"/>
  <c r="G763" i="7"/>
  <c r="F763" i="7"/>
  <c r="E763" i="7"/>
  <c r="D763" i="7"/>
  <c r="C763" i="7"/>
  <c r="B763" i="7"/>
  <c r="N762" i="7"/>
  <c r="M762" i="7"/>
  <c r="L762" i="7"/>
  <c r="K762" i="7"/>
  <c r="J762" i="7"/>
  <c r="I762" i="7"/>
  <c r="H762" i="7"/>
  <c r="Q762" i="7" s="1"/>
  <c r="G762" i="7"/>
  <c r="F762" i="7"/>
  <c r="E762" i="7"/>
  <c r="D762" i="7"/>
  <c r="C762" i="7"/>
  <c r="B762" i="7"/>
  <c r="M761" i="7"/>
  <c r="N761" i="7" s="1"/>
  <c r="L761" i="7"/>
  <c r="K761" i="7"/>
  <c r="J761" i="7"/>
  <c r="I761" i="7"/>
  <c r="H761" i="7"/>
  <c r="Q761" i="7" s="1"/>
  <c r="G761" i="7"/>
  <c r="F761" i="7"/>
  <c r="E761" i="7"/>
  <c r="D761" i="7"/>
  <c r="C761" i="7"/>
  <c r="B761" i="7"/>
  <c r="Q760" i="7"/>
  <c r="N760" i="7"/>
  <c r="M760" i="7"/>
  <c r="L760" i="7"/>
  <c r="K760" i="7"/>
  <c r="J760" i="7"/>
  <c r="I760" i="7"/>
  <c r="H760" i="7"/>
  <c r="G760" i="7"/>
  <c r="F760" i="7"/>
  <c r="E760" i="7"/>
  <c r="D760" i="7"/>
  <c r="C760" i="7"/>
  <c r="B760" i="7"/>
  <c r="M759" i="7"/>
  <c r="N759" i="7" s="1"/>
  <c r="L759" i="7"/>
  <c r="K759" i="7"/>
  <c r="J759" i="7"/>
  <c r="I759" i="7"/>
  <c r="H759" i="7"/>
  <c r="Q759" i="7" s="1"/>
  <c r="G759" i="7"/>
  <c r="F759" i="7"/>
  <c r="E759" i="7"/>
  <c r="D759" i="7"/>
  <c r="C759" i="7"/>
  <c r="B759" i="7"/>
  <c r="Q758" i="7"/>
  <c r="M758" i="7"/>
  <c r="N758" i="7" s="1"/>
  <c r="L758" i="7"/>
  <c r="K758" i="7"/>
  <c r="J758" i="7"/>
  <c r="I758" i="7"/>
  <c r="H758" i="7"/>
  <c r="G758" i="7"/>
  <c r="F758" i="7"/>
  <c r="E758" i="7"/>
  <c r="D758" i="7"/>
  <c r="C758" i="7"/>
  <c r="B758" i="7"/>
  <c r="M757" i="7"/>
  <c r="N757" i="7" s="1"/>
  <c r="L757" i="7"/>
  <c r="K757" i="7"/>
  <c r="J757" i="7"/>
  <c r="I757" i="7"/>
  <c r="H757" i="7"/>
  <c r="Q757" i="7" s="1"/>
  <c r="G757" i="7"/>
  <c r="F757" i="7"/>
  <c r="E757" i="7"/>
  <c r="D757" i="7"/>
  <c r="C757" i="7"/>
  <c r="B757" i="7"/>
  <c r="M756" i="7"/>
  <c r="N756" i="7" s="1"/>
  <c r="L756" i="7"/>
  <c r="K756" i="7"/>
  <c r="J756" i="7"/>
  <c r="I756" i="7"/>
  <c r="H756" i="7"/>
  <c r="Q756" i="7" s="1"/>
  <c r="G756" i="7"/>
  <c r="F756" i="7"/>
  <c r="E756" i="7"/>
  <c r="D756" i="7"/>
  <c r="C756" i="7"/>
  <c r="B756" i="7"/>
  <c r="M755" i="7"/>
  <c r="N755" i="7" s="1"/>
  <c r="L755" i="7"/>
  <c r="K755" i="7"/>
  <c r="J755" i="7"/>
  <c r="I755" i="7"/>
  <c r="H755" i="7"/>
  <c r="Q755" i="7" s="1"/>
  <c r="G755" i="7"/>
  <c r="F755" i="7"/>
  <c r="E755" i="7"/>
  <c r="D755" i="7"/>
  <c r="C755" i="7"/>
  <c r="B755" i="7"/>
  <c r="M754" i="7"/>
  <c r="N754" i="7" s="1"/>
  <c r="L754" i="7"/>
  <c r="K754" i="7"/>
  <c r="J754" i="7"/>
  <c r="I754" i="7"/>
  <c r="H754" i="7"/>
  <c r="Q754" i="7" s="1"/>
  <c r="G754" i="7"/>
  <c r="F754" i="7"/>
  <c r="E754" i="7"/>
  <c r="D754" i="7"/>
  <c r="C754" i="7"/>
  <c r="B754" i="7"/>
  <c r="Q753" i="7"/>
  <c r="M753" i="7"/>
  <c r="N753" i="7" s="1"/>
  <c r="L753" i="7"/>
  <c r="K753" i="7"/>
  <c r="J753" i="7"/>
  <c r="I753" i="7"/>
  <c r="H753" i="7"/>
  <c r="G753" i="7"/>
  <c r="F753" i="7"/>
  <c r="E753" i="7"/>
  <c r="D753" i="7"/>
  <c r="C753" i="7"/>
  <c r="B753" i="7"/>
  <c r="M752" i="7"/>
  <c r="N752" i="7" s="1"/>
  <c r="L752" i="7"/>
  <c r="K752" i="7"/>
  <c r="J752" i="7"/>
  <c r="I752" i="7"/>
  <c r="H752" i="7"/>
  <c r="Q752" i="7" s="1"/>
  <c r="G752" i="7"/>
  <c r="F752" i="7"/>
  <c r="E752" i="7"/>
  <c r="D752" i="7"/>
  <c r="C752" i="7"/>
  <c r="B752" i="7"/>
  <c r="M751" i="7"/>
  <c r="N751" i="7" s="1"/>
  <c r="L751" i="7"/>
  <c r="K751" i="7"/>
  <c r="J751" i="7"/>
  <c r="I751" i="7"/>
  <c r="H751" i="7"/>
  <c r="Q751" i="7" s="1"/>
  <c r="G751" i="7"/>
  <c r="F751" i="7"/>
  <c r="E751" i="7"/>
  <c r="D751" i="7"/>
  <c r="C751" i="7"/>
  <c r="B751" i="7"/>
  <c r="N750" i="7"/>
  <c r="M750" i="7"/>
  <c r="L750" i="7"/>
  <c r="K750" i="7"/>
  <c r="J750" i="7"/>
  <c r="I750" i="7"/>
  <c r="H750" i="7"/>
  <c r="Q750" i="7" s="1"/>
  <c r="G750" i="7"/>
  <c r="F750" i="7"/>
  <c r="E750" i="7"/>
  <c r="D750" i="7"/>
  <c r="C750" i="7"/>
  <c r="B750" i="7"/>
  <c r="M749" i="7"/>
  <c r="N749" i="7" s="1"/>
  <c r="L749" i="7"/>
  <c r="K749" i="7"/>
  <c r="J749" i="7"/>
  <c r="I749" i="7"/>
  <c r="H749" i="7"/>
  <c r="Q749" i="7" s="1"/>
  <c r="G749" i="7"/>
  <c r="F749" i="7"/>
  <c r="E749" i="7"/>
  <c r="D749" i="7"/>
  <c r="C749" i="7"/>
  <c r="B749" i="7"/>
  <c r="M748" i="7"/>
  <c r="N748" i="7" s="1"/>
  <c r="L748" i="7"/>
  <c r="K748" i="7"/>
  <c r="J748" i="7"/>
  <c r="I748" i="7"/>
  <c r="H748" i="7"/>
  <c r="Q748" i="7" s="1"/>
  <c r="G748" i="7"/>
  <c r="F748" i="7"/>
  <c r="E748" i="7"/>
  <c r="D748" i="7"/>
  <c r="C748" i="7"/>
  <c r="B748" i="7"/>
  <c r="M747" i="7"/>
  <c r="N747" i="7" s="1"/>
  <c r="L747" i="7"/>
  <c r="K747" i="7"/>
  <c r="J747" i="7"/>
  <c r="I747" i="7"/>
  <c r="H747" i="7"/>
  <c r="Q747" i="7" s="1"/>
  <c r="G747" i="7"/>
  <c r="F747" i="7"/>
  <c r="E747" i="7"/>
  <c r="D747" i="7"/>
  <c r="C747" i="7"/>
  <c r="B747" i="7"/>
  <c r="M746" i="7"/>
  <c r="N746" i="7" s="1"/>
  <c r="L746" i="7"/>
  <c r="K746" i="7"/>
  <c r="J746" i="7"/>
  <c r="I746" i="7"/>
  <c r="H746" i="7"/>
  <c r="Q746" i="7" s="1"/>
  <c r="G746" i="7"/>
  <c r="F746" i="7"/>
  <c r="E746" i="7"/>
  <c r="D746" i="7"/>
  <c r="C746" i="7"/>
  <c r="B746" i="7"/>
  <c r="M745" i="7"/>
  <c r="N745" i="7" s="1"/>
  <c r="L745" i="7"/>
  <c r="K745" i="7"/>
  <c r="J745" i="7"/>
  <c r="I745" i="7"/>
  <c r="H745" i="7"/>
  <c r="Q745" i="7" s="1"/>
  <c r="G745" i="7"/>
  <c r="F745" i="7"/>
  <c r="E745" i="7"/>
  <c r="D745" i="7"/>
  <c r="C745" i="7"/>
  <c r="B745" i="7"/>
  <c r="M744" i="7"/>
  <c r="N744" i="7" s="1"/>
  <c r="L744" i="7"/>
  <c r="K744" i="7"/>
  <c r="J744" i="7"/>
  <c r="I744" i="7"/>
  <c r="H744" i="7"/>
  <c r="Q744" i="7" s="1"/>
  <c r="G744" i="7"/>
  <c r="F744" i="7"/>
  <c r="E744" i="7"/>
  <c r="D744" i="7"/>
  <c r="C744" i="7"/>
  <c r="B744" i="7"/>
  <c r="M743" i="7"/>
  <c r="N743" i="7" s="1"/>
  <c r="L743" i="7"/>
  <c r="K743" i="7"/>
  <c r="J743" i="7"/>
  <c r="I743" i="7"/>
  <c r="H743" i="7"/>
  <c r="Q743" i="7" s="1"/>
  <c r="G743" i="7"/>
  <c r="F743" i="7"/>
  <c r="E743" i="7"/>
  <c r="D743" i="7"/>
  <c r="C743" i="7"/>
  <c r="B743" i="7"/>
  <c r="M742" i="7"/>
  <c r="N742" i="7" s="1"/>
  <c r="L742" i="7"/>
  <c r="K742" i="7"/>
  <c r="J742" i="7"/>
  <c r="I742" i="7"/>
  <c r="H742" i="7"/>
  <c r="Q742" i="7" s="1"/>
  <c r="G742" i="7"/>
  <c r="F742" i="7"/>
  <c r="E742" i="7"/>
  <c r="D742" i="7"/>
  <c r="C742" i="7"/>
  <c r="B742" i="7"/>
  <c r="Q741" i="7"/>
  <c r="M741" i="7"/>
  <c r="N741" i="7" s="1"/>
  <c r="L741" i="7"/>
  <c r="K741" i="7"/>
  <c r="J741" i="7"/>
  <c r="I741" i="7"/>
  <c r="H741" i="7"/>
  <c r="G741" i="7"/>
  <c r="F741" i="7"/>
  <c r="E741" i="7"/>
  <c r="D741" i="7"/>
  <c r="C741" i="7"/>
  <c r="B741" i="7"/>
  <c r="M740" i="7"/>
  <c r="N740" i="7" s="1"/>
  <c r="L740" i="7"/>
  <c r="K740" i="7"/>
  <c r="J740" i="7"/>
  <c r="I740" i="7"/>
  <c r="H740" i="7"/>
  <c r="Q740" i="7" s="1"/>
  <c r="G740" i="7"/>
  <c r="F740" i="7"/>
  <c r="E740" i="7"/>
  <c r="D740" i="7"/>
  <c r="C740" i="7"/>
  <c r="B740" i="7"/>
  <c r="N739" i="7"/>
  <c r="M739" i="7"/>
  <c r="L739" i="7"/>
  <c r="K739" i="7"/>
  <c r="J739" i="7"/>
  <c r="I739" i="7"/>
  <c r="H739" i="7"/>
  <c r="Q739" i="7" s="1"/>
  <c r="G739" i="7"/>
  <c r="F739" i="7"/>
  <c r="E739" i="7"/>
  <c r="D739" i="7"/>
  <c r="C739" i="7"/>
  <c r="B739" i="7"/>
  <c r="M738" i="7"/>
  <c r="N738" i="7" s="1"/>
  <c r="L738" i="7"/>
  <c r="K738" i="7"/>
  <c r="J738" i="7"/>
  <c r="I738" i="7"/>
  <c r="H738" i="7"/>
  <c r="Q738" i="7" s="1"/>
  <c r="G738" i="7"/>
  <c r="F738" i="7"/>
  <c r="E738" i="7"/>
  <c r="D738" i="7"/>
  <c r="C738" i="7"/>
  <c r="B738" i="7"/>
  <c r="M737" i="7"/>
  <c r="N737" i="7" s="1"/>
  <c r="L737" i="7"/>
  <c r="K737" i="7"/>
  <c r="J737" i="7"/>
  <c r="I737" i="7"/>
  <c r="H737" i="7"/>
  <c r="Q737" i="7" s="1"/>
  <c r="G737" i="7"/>
  <c r="F737" i="7"/>
  <c r="E737" i="7"/>
  <c r="D737" i="7"/>
  <c r="C737" i="7"/>
  <c r="B737" i="7"/>
  <c r="M736" i="7"/>
  <c r="N736" i="7" s="1"/>
  <c r="L736" i="7"/>
  <c r="K736" i="7"/>
  <c r="J736" i="7"/>
  <c r="I736" i="7"/>
  <c r="H736" i="7"/>
  <c r="Q736" i="7" s="1"/>
  <c r="G736" i="7"/>
  <c r="F736" i="7"/>
  <c r="E736" i="7"/>
  <c r="D736" i="7"/>
  <c r="C736" i="7"/>
  <c r="B736" i="7"/>
  <c r="M735" i="7"/>
  <c r="N735" i="7" s="1"/>
  <c r="L735" i="7"/>
  <c r="K735" i="7"/>
  <c r="J735" i="7"/>
  <c r="I735" i="7"/>
  <c r="H735" i="7"/>
  <c r="Q735" i="7" s="1"/>
  <c r="G735" i="7"/>
  <c r="F735" i="7"/>
  <c r="E735" i="7"/>
  <c r="D735" i="7"/>
  <c r="C735" i="7"/>
  <c r="B735" i="7"/>
  <c r="Q734" i="7"/>
  <c r="N734" i="7"/>
  <c r="M734" i="7"/>
  <c r="L734" i="7"/>
  <c r="K734" i="7"/>
  <c r="J734" i="7"/>
  <c r="I734" i="7"/>
  <c r="H734" i="7"/>
  <c r="G734" i="7"/>
  <c r="F734" i="7"/>
  <c r="E734" i="7"/>
  <c r="D734" i="7"/>
  <c r="C734" i="7"/>
  <c r="B734" i="7"/>
  <c r="M733" i="7"/>
  <c r="N733" i="7" s="1"/>
  <c r="L733" i="7"/>
  <c r="K733" i="7"/>
  <c r="J733" i="7"/>
  <c r="I733" i="7"/>
  <c r="H733" i="7"/>
  <c r="Q733" i="7" s="1"/>
  <c r="G733" i="7"/>
  <c r="F733" i="7"/>
  <c r="E733" i="7"/>
  <c r="D733" i="7"/>
  <c r="C733" i="7"/>
  <c r="B733" i="7"/>
  <c r="Q732" i="7"/>
  <c r="M732" i="7"/>
  <c r="N732" i="7" s="1"/>
  <c r="L732" i="7"/>
  <c r="K732" i="7"/>
  <c r="J732" i="7"/>
  <c r="I732" i="7"/>
  <c r="H732" i="7"/>
  <c r="G732" i="7"/>
  <c r="F732" i="7"/>
  <c r="E732" i="7"/>
  <c r="D732" i="7"/>
  <c r="C732" i="7"/>
  <c r="B732" i="7"/>
  <c r="M731" i="7"/>
  <c r="N731" i="7" s="1"/>
  <c r="L731" i="7"/>
  <c r="K731" i="7"/>
  <c r="J731" i="7"/>
  <c r="I731" i="7"/>
  <c r="H731" i="7"/>
  <c r="Q731" i="7" s="1"/>
  <c r="G731" i="7"/>
  <c r="F731" i="7"/>
  <c r="E731" i="7"/>
  <c r="D731" i="7"/>
  <c r="C731" i="7"/>
  <c r="B731" i="7"/>
  <c r="M730" i="7"/>
  <c r="N730" i="7" s="1"/>
  <c r="L730" i="7"/>
  <c r="K730" i="7"/>
  <c r="J730" i="7"/>
  <c r="I730" i="7"/>
  <c r="H730" i="7"/>
  <c r="Q730" i="7" s="1"/>
  <c r="G730" i="7"/>
  <c r="F730" i="7"/>
  <c r="E730" i="7"/>
  <c r="D730" i="7"/>
  <c r="C730" i="7"/>
  <c r="B730" i="7"/>
  <c r="N729" i="7"/>
  <c r="M729" i="7"/>
  <c r="L729" i="7"/>
  <c r="K729" i="7"/>
  <c r="J729" i="7"/>
  <c r="I729" i="7"/>
  <c r="H729" i="7"/>
  <c r="Q729" i="7" s="1"/>
  <c r="G729" i="7"/>
  <c r="F729" i="7"/>
  <c r="E729" i="7"/>
  <c r="D729" i="7"/>
  <c r="C729" i="7"/>
  <c r="B729" i="7"/>
  <c r="M728" i="7"/>
  <c r="N728" i="7" s="1"/>
  <c r="L728" i="7"/>
  <c r="K728" i="7"/>
  <c r="J728" i="7"/>
  <c r="I728" i="7"/>
  <c r="H728" i="7"/>
  <c r="Q728" i="7" s="1"/>
  <c r="G728" i="7"/>
  <c r="F728" i="7"/>
  <c r="E728" i="7"/>
  <c r="D728" i="7"/>
  <c r="C728" i="7"/>
  <c r="B728" i="7"/>
  <c r="M727" i="7"/>
  <c r="N727" i="7" s="1"/>
  <c r="L727" i="7"/>
  <c r="K727" i="7"/>
  <c r="J727" i="7"/>
  <c r="I727" i="7"/>
  <c r="H727" i="7"/>
  <c r="Q727" i="7" s="1"/>
  <c r="G727" i="7"/>
  <c r="F727" i="7"/>
  <c r="E727" i="7"/>
  <c r="D727" i="7"/>
  <c r="C727" i="7"/>
  <c r="B727" i="7"/>
  <c r="M726" i="7"/>
  <c r="N726" i="7" s="1"/>
  <c r="L726" i="7"/>
  <c r="K726" i="7"/>
  <c r="J726" i="7"/>
  <c r="I726" i="7"/>
  <c r="H726" i="7"/>
  <c r="Q726" i="7" s="1"/>
  <c r="G726" i="7"/>
  <c r="F726" i="7"/>
  <c r="E726" i="7"/>
  <c r="D726" i="7"/>
  <c r="C726" i="7"/>
  <c r="B726" i="7"/>
  <c r="M725" i="7"/>
  <c r="N725" i="7" s="1"/>
  <c r="L725" i="7"/>
  <c r="K725" i="7"/>
  <c r="J725" i="7"/>
  <c r="I725" i="7"/>
  <c r="H725" i="7"/>
  <c r="Q725" i="7" s="1"/>
  <c r="G725" i="7"/>
  <c r="F725" i="7"/>
  <c r="E725" i="7"/>
  <c r="D725" i="7"/>
  <c r="C725" i="7"/>
  <c r="B725" i="7"/>
  <c r="N724" i="7"/>
  <c r="M724" i="7"/>
  <c r="L724" i="7"/>
  <c r="K724" i="7"/>
  <c r="J724" i="7"/>
  <c r="I724" i="7"/>
  <c r="H724" i="7"/>
  <c r="Q724" i="7" s="1"/>
  <c r="G724" i="7"/>
  <c r="F724" i="7"/>
  <c r="E724" i="7"/>
  <c r="D724" i="7"/>
  <c r="C724" i="7"/>
  <c r="B724" i="7"/>
  <c r="M723" i="7"/>
  <c r="N723" i="7" s="1"/>
  <c r="L723" i="7"/>
  <c r="K723" i="7"/>
  <c r="J723" i="7"/>
  <c r="I723" i="7"/>
  <c r="H723" i="7"/>
  <c r="Q723" i="7" s="1"/>
  <c r="G723" i="7"/>
  <c r="F723" i="7"/>
  <c r="E723" i="7"/>
  <c r="D723" i="7"/>
  <c r="C723" i="7"/>
  <c r="B723" i="7"/>
  <c r="M722" i="7"/>
  <c r="N722" i="7" s="1"/>
  <c r="L722" i="7"/>
  <c r="K722" i="7"/>
  <c r="J722" i="7"/>
  <c r="I722" i="7"/>
  <c r="H722" i="7"/>
  <c r="Q722" i="7" s="1"/>
  <c r="G722" i="7"/>
  <c r="F722" i="7"/>
  <c r="E722" i="7"/>
  <c r="D722" i="7"/>
  <c r="C722" i="7"/>
  <c r="B722" i="7"/>
  <c r="M721" i="7"/>
  <c r="N721" i="7" s="1"/>
  <c r="L721" i="7"/>
  <c r="K721" i="7"/>
  <c r="J721" i="7"/>
  <c r="I721" i="7"/>
  <c r="H721" i="7"/>
  <c r="Q721" i="7" s="1"/>
  <c r="G721" i="7"/>
  <c r="F721" i="7"/>
  <c r="E721" i="7"/>
  <c r="D721" i="7"/>
  <c r="C721" i="7"/>
  <c r="B721" i="7"/>
  <c r="Q720" i="7"/>
  <c r="M720" i="7"/>
  <c r="N720" i="7" s="1"/>
  <c r="L720" i="7"/>
  <c r="K720" i="7"/>
  <c r="J720" i="7"/>
  <c r="I720" i="7"/>
  <c r="H720" i="7"/>
  <c r="G720" i="7"/>
  <c r="F720" i="7"/>
  <c r="E720" i="7"/>
  <c r="D720" i="7"/>
  <c r="C720" i="7"/>
  <c r="B720" i="7"/>
  <c r="M719" i="7"/>
  <c r="N719" i="7" s="1"/>
  <c r="L719" i="7"/>
  <c r="K719" i="7"/>
  <c r="J719" i="7"/>
  <c r="I719" i="7"/>
  <c r="H719" i="7"/>
  <c r="Q719" i="7" s="1"/>
  <c r="G719" i="7"/>
  <c r="F719" i="7"/>
  <c r="E719" i="7"/>
  <c r="D719" i="7"/>
  <c r="C719" i="7"/>
  <c r="B719" i="7"/>
  <c r="M718" i="7"/>
  <c r="N718" i="7" s="1"/>
  <c r="L718" i="7"/>
  <c r="K718" i="7"/>
  <c r="J718" i="7"/>
  <c r="I718" i="7"/>
  <c r="H718" i="7"/>
  <c r="Q718" i="7" s="1"/>
  <c r="G718" i="7"/>
  <c r="F718" i="7"/>
  <c r="E718" i="7"/>
  <c r="D718" i="7"/>
  <c r="C718" i="7"/>
  <c r="B718" i="7"/>
  <c r="M717" i="7"/>
  <c r="N717" i="7" s="1"/>
  <c r="L717" i="7"/>
  <c r="K717" i="7"/>
  <c r="J717" i="7"/>
  <c r="I717" i="7"/>
  <c r="H717" i="7"/>
  <c r="Q717" i="7" s="1"/>
  <c r="G717" i="7"/>
  <c r="F717" i="7"/>
  <c r="E717" i="7"/>
  <c r="D717" i="7"/>
  <c r="C717" i="7"/>
  <c r="B717" i="7"/>
  <c r="N716" i="7"/>
  <c r="M716" i="7"/>
  <c r="L716" i="7"/>
  <c r="K716" i="7"/>
  <c r="J716" i="7"/>
  <c r="I716" i="7"/>
  <c r="H716" i="7"/>
  <c r="Q716" i="7" s="1"/>
  <c r="G716" i="7"/>
  <c r="F716" i="7"/>
  <c r="E716" i="7"/>
  <c r="D716" i="7"/>
  <c r="C716" i="7"/>
  <c r="B716" i="7"/>
  <c r="M715" i="7"/>
  <c r="N715" i="7" s="1"/>
  <c r="L715" i="7"/>
  <c r="K715" i="7"/>
  <c r="J715" i="7"/>
  <c r="I715" i="7"/>
  <c r="H715" i="7"/>
  <c r="Q715" i="7" s="1"/>
  <c r="G715" i="7"/>
  <c r="F715" i="7"/>
  <c r="E715" i="7"/>
  <c r="D715" i="7"/>
  <c r="C715" i="7"/>
  <c r="B715" i="7"/>
  <c r="N714" i="7"/>
  <c r="M714" i="7"/>
  <c r="L714" i="7"/>
  <c r="K714" i="7"/>
  <c r="J714" i="7"/>
  <c r="I714" i="7"/>
  <c r="H714" i="7"/>
  <c r="Q714" i="7" s="1"/>
  <c r="G714" i="7"/>
  <c r="F714" i="7"/>
  <c r="E714" i="7"/>
  <c r="D714" i="7"/>
  <c r="C714" i="7"/>
  <c r="B714" i="7"/>
  <c r="M713" i="7"/>
  <c r="N713" i="7" s="1"/>
  <c r="L713" i="7"/>
  <c r="K713" i="7"/>
  <c r="J713" i="7"/>
  <c r="I713" i="7"/>
  <c r="H713" i="7"/>
  <c r="Q713" i="7" s="1"/>
  <c r="G713" i="7"/>
  <c r="F713" i="7"/>
  <c r="E713" i="7"/>
  <c r="D713" i="7"/>
  <c r="C713" i="7"/>
  <c r="B713" i="7"/>
  <c r="M712" i="7"/>
  <c r="N712" i="7" s="1"/>
  <c r="L712" i="7"/>
  <c r="K712" i="7"/>
  <c r="J712" i="7"/>
  <c r="I712" i="7"/>
  <c r="H712" i="7"/>
  <c r="Q712" i="7" s="1"/>
  <c r="G712" i="7"/>
  <c r="F712" i="7"/>
  <c r="E712" i="7"/>
  <c r="D712" i="7"/>
  <c r="C712" i="7"/>
  <c r="B712" i="7"/>
  <c r="M711" i="7"/>
  <c r="N711" i="7" s="1"/>
  <c r="L711" i="7"/>
  <c r="K711" i="7"/>
  <c r="J711" i="7"/>
  <c r="I711" i="7"/>
  <c r="H711" i="7"/>
  <c r="Q711" i="7" s="1"/>
  <c r="G711" i="7"/>
  <c r="F711" i="7"/>
  <c r="E711" i="7"/>
  <c r="D711" i="7"/>
  <c r="C711" i="7"/>
  <c r="B711" i="7"/>
  <c r="Q710" i="7"/>
  <c r="M710" i="7"/>
  <c r="N710" i="7" s="1"/>
  <c r="L710" i="7"/>
  <c r="K710" i="7"/>
  <c r="J710" i="7"/>
  <c r="I710" i="7"/>
  <c r="H710" i="7"/>
  <c r="G710" i="7"/>
  <c r="F710" i="7"/>
  <c r="E710" i="7"/>
  <c r="D710" i="7"/>
  <c r="C710" i="7"/>
  <c r="B710" i="7"/>
  <c r="M709" i="7"/>
  <c r="N709" i="7" s="1"/>
  <c r="L709" i="7"/>
  <c r="K709" i="7"/>
  <c r="J709" i="7"/>
  <c r="I709" i="7"/>
  <c r="H709" i="7"/>
  <c r="Q709" i="7" s="1"/>
  <c r="G709" i="7"/>
  <c r="F709" i="7"/>
  <c r="E709" i="7"/>
  <c r="D709" i="7"/>
  <c r="C709" i="7"/>
  <c r="B709" i="7"/>
  <c r="M708" i="7"/>
  <c r="N708" i="7" s="1"/>
  <c r="L708" i="7"/>
  <c r="K708" i="7"/>
  <c r="J708" i="7"/>
  <c r="I708" i="7"/>
  <c r="H708" i="7"/>
  <c r="Q708" i="7" s="1"/>
  <c r="G708" i="7"/>
  <c r="F708" i="7"/>
  <c r="E708" i="7"/>
  <c r="D708" i="7"/>
  <c r="C708" i="7"/>
  <c r="B708" i="7"/>
  <c r="Q707" i="7"/>
  <c r="M707" i="7"/>
  <c r="N707" i="7" s="1"/>
  <c r="L707" i="7"/>
  <c r="K707" i="7"/>
  <c r="J707" i="7"/>
  <c r="I707" i="7"/>
  <c r="H707" i="7"/>
  <c r="G707" i="7"/>
  <c r="F707" i="7"/>
  <c r="E707" i="7"/>
  <c r="D707" i="7"/>
  <c r="C707" i="7"/>
  <c r="B707" i="7"/>
  <c r="M706" i="7"/>
  <c r="N706" i="7" s="1"/>
  <c r="L706" i="7"/>
  <c r="K706" i="7"/>
  <c r="J706" i="7"/>
  <c r="I706" i="7"/>
  <c r="H706" i="7"/>
  <c r="Q706" i="7" s="1"/>
  <c r="G706" i="7"/>
  <c r="F706" i="7"/>
  <c r="E706" i="7"/>
  <c r="D706" i="7"/>
  <c r="C706" i="7"/>
  <c r="B706" i="7"/>
  <c r="Q705" i="7"/>
  <c r="M705" i="7"/>
  <c r="N705" i="7" s="1"/>
  <c r="L705" i="7"/>
  <c r="K705" i="7"/>
  <c r="J705" i="7"/>
  <c r="I705" i="7"/>
  <c r="H705" i="7"/>
  <c r="G705" i="7"/>
  <c r="F705" i="7"/>
  <c r="E705" i="7"/>
  <c r="D705" i="7"/>
  <c r="C705" i="7"/>
  <c r="B705" i="7"/>
  <c r="M704" i="7"/>
  <c r="N704" i="7" s="1"/>
  <c r="L704" i="7"/>
  <c r="K704" i="7"/>
  <c r="J704" i="7"/>
  <c r="I704" i="7"/>
  <c r="H704" i="7"/>
  <c r="Q704" i="7" s="1"/>
  <c r="G704" i="7"/>
  <c r="F704" i="7"/>
  <c r="E704" i="7"/>
  <c r="D704" i="7"/>
  <c r="C704" i="7"/>
  <c r="B704" i="7"/>
  <c r="M703" i="7"/>
  <c r="N703" i="7" s="1"/>
  <c r="L703" i="7"/>
  <c r="K703" i="7"/>
  <c r="J703" i="7"/>
  <c r="I703" i="7"/>
  <c r="H703" i="7"/>
  <c r="Q703" i="7" s="1"/>
  <c r="G703" i="7"/>
  <c r="F703" i="7"/>
  <c r="E703" i="7"/>
  <c r="D703" i="7"/>
  <c r="C703" i="7"/>
  <c r="B703" i="7"/>
  <c r="M702" i="7"/>
  <c r="N702" i="7" s="1"/>
  <c r="L702" i="7"/>
  <c r="K702" i="7"/>
  <c r="J702" i="7"/>
  <c r="I702" i="7"/>
  <c r="H702" i="7"/>
  <c r="Q702" i="7" s="1"/>
  <c r="G702" i="7"/>
  <c r="F702" i="7"/>
  <c r="E702" i="7"/>
  <c r="D702" i="7"/>
  <c r="C702" i="7"/>
  <c r="B702" i="7"/>
  <c r="M701" i="7"/>
  <c r="N701" i="7" s="1"/>
  <c r="L701" i="7"/>
  <c r="K701" i="7"/>
  <c r="J701" i="7"/>
  <c r="I701" i="7"/>
  <c r="H701" i="7"/>
  <c r="Q701" i="7" s="1"/>
  <c r="G701" i="7"/>
  <c r="F701" i="7"/>
  <c r="E701" i="7"/>
  <c r="D701" i="7"/>
  <c r="C701" i="7"/>
  <c r="B701" i="7"/>
  <c r="M700" i="7"/>
  <c r="N700" i="7" s="1"/>
  <c r="L700" i="7"/>
  <c r="K700" i="7"/>
  <c r="J700" i="7"/>
  <c r="I700" i="7"/>
  <c r="H700" i="7"/>
  <c r="Q700" i="7" s="1"/>
  <c r="G700" i="7"/>
  <c r="F700" i="7"/>
  <c r="E700" i="7"/>
  <c r="D700" i="7"/>
  <c r="C700" i="7"/>
  <c r="B700" i="7"/>
  <c r="M699" i="7"/>
  <c r="N699" i="7" s="1"/>
  <c r="L699" i="7"/>
  <c r="K699" i="7"/>
  <c r="J699" i="7"/>
  <c r="I699" i="7"/>
  <c r="H699" i="7"/>
  <c r="Q699" i="7" s="1"/>
  <c r="G699" i="7"/>
  <c r="F699" i="7"/>
  <c r="E699" i="7"/>
  <c r="D699" i="7"/>
  <c r="C699" i="7"/>
  <c r="B699" i="7"/>
  <c r="M698" i="7"/>
  <c r="N698" i="7" s="1"/>
  <c r="L698" i="7"/>
  <c r="K698" i="7"/>
  <c r="J698" i="7"/>
  <c r="I698" i="7"/>
  <c r="H698" i="7"/>
  <c r="Q698" i="7" s="1"/>
  <c r="G698" i="7"/>
  <c r="F698" i="7"/>
  <c r="E698" i="7"/>
  <c r="D698" i="7"/>
  <c r="C698" i="7"/>
  <c r="B698" i="7"/>
  <c r="M697" i="7"/>
  <c r="N697" i="7" s="1"/>
  <c r="L697" i="7"/>
  <c r="K697" i="7"/>
  <c r="J697" i="7"/>
  <c r="I697" i="7"/>
  <c r="H697" i="7"/>
  <c r="Q697" i="7" s="1"/>
  <c r="G697" i="7"/>
  <c r="F697" i="7"/>
  <c r="E697" i="7"/>
  <c r="D697" i="7"/>
  <c r="C697" i="7"/>
  <c r="B697" i="7"/>
  <c r="M696" i="7"/>
  <c r="N696" i="7" s="1"/>
  <c r="L696" i="7"/>
  <c r="K696" i="7"/>
  <c r="J696" i="7"/>
  <c r="I696" i="7"/>
  <c r="H696" i="7"/>
  <c r="Q696" i="7" s="1"/>
  <c r="G696" i="7"/>
  <c r="F696" i="7"/>
  <c r="E696" i="7"/>
  <c r="D696" i="7"/>
  <c r="C696" i="7"/>
  <c r="B696" i="7"/>
  <c r="N695" i="7"/>
  <c r="M695" i="7"/>
  <c r="L695" i="7"/>
  <c r="K695" i="7"/>
  <c r="J695" i="7"/>
  <c r="I695" i="7"/>
  <c r="H695" i="7"/>
  <c r="Q695" i="7" s="1"/>
  <c r="G695" i="7"/>
  <c r="F695" i="7"/>
  <c r="E695" i="7"/>
  <c r="D695" i="7"/>
  <c r="C695" i="7"/>
  <c r="B695" i="7"/>
  <c r="M694" i="7"/>
  <c r="N694" i="7" s="1"/>
  <c r="L694" i="7"/>
  <c r="K694" i="7"/>
  <c r="J694" i="7"/>
  <c r="I694" i="7"/>
  <c r="H694" i="7"/>
  <c r="Q694" i="7" s="1"/>
  <c r="G694" i="7"/>
  <c r="F694" i="7"/>
  <c r="E694" i="7"/>
  <c r="D694" i="7"/>
  <c r="C694" i="7"/>
  <c r="B694" i="7"/>
  <c r="M693" i="7"/>
  <c r="N693" i="7" s="1"/>
  <c r="L693" i="7"/>
  <c r="K693" i="7"/>
  <c r="J693" i="7"/>
  <c r="I693" i="7"/>
  <c r="H693" i="7"/>
  <c r="Q693" i="7" s="1"/>
  <c r="G693" i="7"/>
  <c r="F693" i="7"/>
  <c r="E693" i="7"/>
  <c r="D693" i="7"/>
  <c r="C693" i="7"/>
  <c r="B693" i="7"/>
  <c r="M692" i="7"/>
  <c r="N692" i="7" s="1"/>
  <c r="L692" i="7"/>
  <c r="K692" i="7"/>
  <c r="J692" i="7"/>
  <c r="I692" i="7"/>
  <c r="H692" i="7"/>
  <c r="Q692" i="7" s="1"/>
  <c r="G692" i="7"/>
  <c r="F692" i="7"/>
  <c r="E692" i="7"/>
  <c r="D692" i="7"/>
  <c r="C692" i="7"/>
  <c r="B692" i="7"/>
  <c r="M691" i="7"/>
  <c r="N691" i="7" s="1"/>
  <c r="L691" i="7"/>
  <c r="K691" i="7"/>
  <c r="J691" i="7"/>
  <c r="I691" i="7"/>
  <c r="H691" i="7"/>
  <c r="Q691" i="7" s="1"/>
  <c r="G691" i="7"/>
  <c r="F691" i="7"/>
  <c r="E691" i="7"/>
  <c r="D691" i="7"/>
  <c r="C691" i="7"/>
  <c r="B691" i="7"/>
  <c r="M690" i="7"/>
  <c r="N690" i="7" s="1"/>
  <c r="L690" i="7"/>
  <c r="K690" i="7"/>
  <c r="J690" i="7"/>
  <c r="I690" i="7"/>
  <c r="H690" i="7"/>
  <c r="Q690" i="7" s="1"/>
  <c r="G690" i="7"/>
  <c r="F690" i="7"/>
  <c r="E690" i="7"/>
  <c r="D690" i="7"/>
  <c r="C690" i="7"/>
  <c r="B690" i="7"/>
  <c r="M689" i="7"/>
  <c r="N689" i="7" s="1"/>
  <c r="L689" i="7"/>
  <c r="K689" i="7"/>
  <c r="J689" i="7"/>
  <c r="I689" i="7"/>
  <c r="H689" i="7"/>
  <c r="Q689" i="7" s="1"/>
  <c r="G689" i="7"/>
  <c r="F689" i="7"/>
  <c r="E689" i="7"/>
  <c r="D689" i="7"/>
  <c r="C689" i="7"/>
  <c r="B689" i="7"/>
  <c r="M688" i="7"/>
  <c r="N688" i="7" s="1"/>
  <c r="L688" i="7"/>
  <c r="K688" i="7"/>
  <c r="J688" i="7"/>
  <c r="I688" i="7"/>
  <c r="H688" i="7"/>
  <c r="Q688" i="7" s="1"/>
  <c r="G688" i="7"/>
  <c r="F688" i="7"/>
  <c r="E688" i="7"/>
  <c r="D688" i="7"/>
  <c r="C688" i="7"/>
  <c r="B688" i="7"/>
  <c r="M687" i="7"/>
  <c r="N687" i="7" s="1"/>
  <c r="L687" i="7"/>
  <c r="K687" i="7"/>
  <c r="J687" i="7"/>
  <c r="I687" i="7"/>
  <c r="H687" i="7"/>
  <c r="Q687" i="7" s="1"/>
  <c r="G687" i="7"/>
  <c r="F687" i="7"/>
  <c r="E687" i="7"/>
  <c r="D687" i="7"/>
  <c r="C687" i="7"/>
  <c r="B687" i="7"/>
  <c r="M686" i="7"/>
  <c r="N686" i="7" s="1"/>
  <c r="L686" i="7"/>
  <c r="K686" i="7"/>
  <c r="J686" i="7"/>
  <c r="I686" i="7"/>
  <c r="H686" i="7"/>
  <c r="Q686" i="7" s="1"/>
  <c r="G686" i="7"/>
  <c r="F686" i="7"/>
  <c r="E686" i="7"/>
  <c r="D686" i="7"/>
  <c r="C686" i="7"/>
  <c r="B686" i="7"/>
  <c r="M685" i="7"/>
  <c r="N685" i="7" s="1"/>
  <c r="L685" i="7"/>
  <c r="K685" i="7"/>
  <c r="J685" i="7"/>
  <c r="I685" i="7"/>
  <c r="H685" i="7"/>
  <c r="Q685" i="7" s="1"/>
  <c r="G685" i="7"/>
  <c r="F685" i="7"/>
  <c r="E685" i="7"/>
  <c r="D685" i="7"/>
  <c r="C685" i="7"/>
  <c r="B685" i="7"/>
  <c r="M684" i="7"/>
  <c r="N684" i="7" s="1"/>
  <c r="L684" i="7"/>
  <c r="K684" i="7"/>
  <c r="J684" i="7"/>
  <c r="I684" i="7"/>
  <c r="H684" i="7"/>
  <c r="Q684" i="7" s="1"/>
  <c r="G684" i="7"/>
  <c r="F684" i="7"/>
  <c r="E684" i="7"/>
  <c r="D684" i="7"/>
  <c r="C684" i="7"/>
  <c r="B684" i="7"/>
  <c r="M683" i="7"/>
  <c r="N683" i="7" s="1"/>
  <c r="L683" i="7"/>
  <c r="K683" i="7"/>
  <c r="J683" i="7"/>
  <c r="I683" i="7"/>
  <c r="H683" i="7"/>
  <c r="Q683" i="7" s="1"/>
  <c r="G683" i="7"/>
  <c r="F683" i="7"/>
  <c r="E683" i="7"/>
  <c r="D683" i="7"/>
  <c r="C683" i="7"/>
  <c r="B683" i="7"/>
  <c r="M682" i="7"/>
  <c r="N682" i="7" s="1"/>
  <c r="L682" i="7"/>
  <c r="K682" i="7"/>
  <c r="J682" i="7"/>
  <c r="I682" i="7"/>
  <c r="H682" i="7"/>
  <c r="Q682" i="7" s="1"/>
  <c r="G682" i="7"/>
  <c r="F682" i="7"/>
  <c r="E682" i="7"/>
  <c r="D682" i="7"/>
  <c r="C682" i="7"/>
  <c r="B682" i="7"/>
  <c r="Q681" i="7"/>
  <c r="M681" i="7"/>
  <c r="N681" i="7" s="1"/>
  <c r="L681" i="7"/>
  <c r="K681" i="7"/>
  <c r="J681" i="7"/>
  <c r="I681" i="7"/>
  <c r="H681" i="7"/>
  <c r="G681" i="7"/>
  <c r="F681" i="7"/>
  <c r="E681" i="7"/>
  <c r="D681" i="7"/>
  <c r="C681" i="7"/>
  <c r="B681" i="7"/>
  <c r="M680" i="7"/>
  <c r="N680" i="7" s="1"/>
  <c r="L680" i="7"/>
  <c r="K680" i="7"/>
  <c r="J680" i="7"/>
  <c r="I680" i="7"/>
  <c r="H680" i="7"/>
  <c r="Q680" i="7" s="1"/>
  <c r="G680" i="7"/>
  <c r="F680" i="7"/>
  <c r="E680" i="7"/>
  <c r="D680" i="7"/>
  <c r="C680" i="7"/>
  <c r="B680" i="7"/>
  <c r="Q679" i="7"/>
  <c r="M679" i="7"/>
  <c r="N679" i="7" s="1"/>
  <c r="L679" i="7"/>
  <c r="K679" i="7"/>
  <c r="J679" i="7"/>
  <c r="I679" i="7"/>
  <c r="H679" i="7"/>
  <c r="G679" i="7"/>
  <c r="F679" i="7"/>
  <c r="E679" i="7"/>
  <c r="D679" i="7"/>
  <c r="C679" i="7"/>
  <c r="B679" i="7"/>
  <c r="M678" i="7"/>
  <c r="N678" i="7" s="1"/>
  <c r="L678" i="7"/>
  <c r="K678" i="7"/>
  <c r="J678" i="7"/>
  <c r="I678" i="7"/>
  <c r="H678" i="7"/>
  <c r="Q678" i="7" s="1"/>
  <c r="G678" i="7"/>
  <c r="F678" i="7"/>
  <c r="E678" i="7"/>
  <c r="D678" i="7"/>
  <c r="C678" i="7"/>
  <c r="B678" i="7"/>
  <c r="M677" i="7"/>
  <c r="N677" i="7" s="1"/>
  <c r="L677" i="7"/>
  <c r="K677" i="7"/>
  <c r="J677" i="7"/>
  <c r="I677" i="7"/>
  <c r="H677" i="7"/>
  <c r="Q677" i="7" s="1"/>
  <c r="G677" i="7"/>
  <c r="F677" i="7"/>
  <c r="E677" i="7"/>
  <c r="D677" i="7"/>
  <c r="C677" i="7"/>
  <c r="B677" i="7"/>
  <c r="M676" i="7"/>
  <c r="N676" i="7" s="1"/>
  <c r="L676" i="7"/>
  <c r="K676" i="7"/>
  <c r="J676" i="7"/>
  <c r="I676" i="7"/>
  <c r="H676" i="7"/>
  <c r="Q676" i="7" s="1"/>
  <c r="G676" i="7"/>
  <c r="F676" i="7"/>
  <c r="E676" i="7"/>
  <c r="D676" i="7"/>
  <c r="C676" i="7"/>
  <c r="B676" i="7"/>
  <c r="M675" i="7"/>
  <c r="N675" i="7" s="1"/>
  <c r="L675" i="7"/>
  <c r="K675" i="7"/>
  <c r="J675" i="7"/>
  <c r="I675" i="7"/>
  <c r="H675" i="7"/>
  <c r="Q675" i="7" s="1"/>
  <c r="G675" i="7"/>
  <c r="F675" i="7"/>
  <c r="E675" i="7"/>
  <c r="D675" i="7"/>
  <c r="C675" i="7"/>
  <c r="B675" i="7"/>
  <c r="Q674" i="7"/>
  <c r="M674" i="7"/>
  <c r="N674" i="7" s="1"/>
  <c r="L674" i="7"/>
  <c r="K674" i="7"/>
  <c r="J674" i="7"/>
  <c r="I674" i="7"/>
  <c r="H674" i="7"/>
  <c r="G674" i="7"/>
  <c r="F674" i="7"/>
  <c r="E674" i="7"/>
  <c r="D674" i="7"/>
  <c r="C674" i="7"/>
  <c r="B674" i="7"/>
  <c r="Q673" i="7"/>
  <c r="M673" i="7"/>
  <c r="N673" i="7" s="1"/>
  <c r="L673" i="7"/>
  <c r="K673" i="7"/>
  <c r="J673" i="7"/>
  <c r="I673" i="7"/>
  <c r="H673" i="7"/>
  <c r="G673" i="7"/>
  <c r="F673" i="7"/>
  <c r="E673" i="7"/>
  <c r="D673" i="7"/>
  <c r="C673" i="7"/>
  <c r="B673" i="7"/>
  <c r="M672" i="7"/>
  <c r="N672" i="7" s="1"/>
  <c r="L672" i="7"/>
  <c r="K672" i="7"/>
  <c r="J672" i="7"/>
  <c r="I672" i="7"/>
  <c r="H672" i="7"/>
  <c r="Q672" i="7" s="1"/>
  <c r="G672" i="7"/>
  <c r="F672" i="7"/>
  <c r="E672" i="7"/>
  <c r="D672" i="7"/>
  <c r="C672" i="7"/>
  <c r="B672" i="7"/>
  <c r="M671" i="7"/>
  <c r="N671" i="7" s="1"/>
  <c r="L671" i="7"/>
  <c r="K671" i="7"/>
  <c r="J671" i="7"/>
  <c r="I671" i="7"/>
  <c r="H671" i="7"/>
  <c r="Q671" i="7" s="1"/>
  <c r="G671" i="7"/>
  <c r="F671" i="7"/>
  <c r="E671" i="7"/>
  <c r="D671" i="7"/>
  <c r="C671" i="7"/>
  <c r="B671" i="7"/>
  <c r="M670" i="7"/>
  <c r="N670" i="7" s="1"/>
  <c r="L670" i="7"/>
  <c r="K670" i="7"/>
  <c r="J670" i="7"/>
  <c r="I670" i="7"/>
  <c r="H670" i="7"/>
  <c r="Q670" i="7" s="1"/>
  <c r="G670" i="7"/>
  <c r="F670" i="7"/>
  <c r="E670" i="7"/>
  <c r="D670" i="7"/>
  <c r="C670" i="7"/>
  <c r="B670" i="7"/>
  <c r="M669" i="7"/>
  <c r="N669" i="7" s="1"/>
  <c r="L669" i="7"/>
  <c r="K669" i="7"/>
  <c r="J669" i="7"/>
  <c r="I669" i="7"/>
  <c r="H669" i="7"/>
  <c r="Q669" i="7" s="1"/>
  <c r="G669" i="7"/>
  <c r="F669" i="7"/>
  <c r="E669" i="7"/>
  <c r="D669" i="7"/>
  <c r="C669" i="7"/>
  <c r="B669" i="7"/>
  <c r="M668" i="7"/>
  <c r="N668" i="7" s="1"/>
  <c r="L668" i="7"/>
  <c r="K668" i="7"/>
  <c r="J668" i="7"/>
  <c r="I668" i="7"/>
  <c r="H668" i="7"/>
  <c r="Q668" i="7" s="1"/>
  <c r="G668" i="7"/>
  <c r="F668" i="7"/>
  <c r="E668" i="7"/>
  <c r="D668" i="7"/>
  <c r="C668" i="7"/>
  <c r="B668" i="7"/>
  <c r="M667" i="7"/>
  <c r="N667" i="7" s="1"/>
  <c r="L667" i="7"/>
  <c r="K667" i="7"/>
  <c r="J667" i="7"/>
  <c r="I667" i="7"/>
  <c r="H667" i="7"/>
  <c r="Q667" i="7" s="1"/>
  <c r="G667" i="7"/>
  <c r="F667" i="7"/>
  <c r="E667" i="7"/>
  <c r="D667" i="7"/>
  <c r="C667" i="7"/>
  <c r="B667" i="7"/>
  <c r="M666" i="7"/>
  <c r="N666" i="7" s="1"/>
  <c r="L666" i="7"/>
  <c r="K666" i="7"/>
  <c r="J666" i="7"/>
  <c r="I666" i="7"/>
  <c r="H666" i="7"/>
  <c r="Q666" i="7" s="1"/>
  <c r="G666" i="7"/>
  <c r="F666" i="7"/>
  <c r="E666" i="7"/>
  <c r="D666" i="7"/>
  <c r="C666" i="7"/>
  <c r="B666" i="7"/>
  <c r="M665" i="7"/>
  <c r="N665" i="7" s="1"/>
  <c r="L665" i="7"/>
  <c r="K665" i="7"/>
  <c r="J665" i="7"/>
  <c r="I665" i="7"/>
  <c r="H665" i="7"/>
  <c r="Q665" i="7" s="1"/>
  <c r="G665" i="7"/>
  <c r="F665" i="7"/>
  <c r="E665" i="7"/>
  <c r="D665" i="7"/>
  <c r="C665" i="7"/>
  <c r="B665" i="7"/>
  <c r="Q664" i="7"/>
  <c r="M664" i="7"/>
  <c r="N664" i="7" s="1"/>
  <c r="L664" i="7"/>
  <c r="K664" i="7"/>
  <c r="J664" i="7"/>
  <c r="I664" i="7"/>
  <c r="H664" i="7"/>
  <c r="G664" i="7"/>
  <c r="F664" i="7"/>
  <c r="E664" i="7"/>
  <c r="D664" i="7"/>
  <c r="C664" i="7"/>
  <c r="B664" i="7"/>
  <c r="M663" i="7"/>
  <c r="N663" i="7" s="1"/>
  <c r="L663" i="7"/>
  <c r="K663" i="7"/>
  <c r="J663" i="7"/>
  <c r="I663" i="7"/>
  <c r="H663" i="7"/>
  <c r="Q663" i="7" s="1"/>
  <c r="G663" i="7"/>
  <c r="F663" i="7"/>
  <c r="E663" i="7"/>
  <c r="D663" i="7"/>
  <c r="C663" i="7"/>
  <c r="B663" i="7"/>
  <c r="M662" i="7"/>
  <c r="N662" i="7" s="1"/>
  <c r="L662" i="7"/>
  <c r="K662" i="7"/>
  <c r="J662" i="7"/>
  <c r="I662" i="7"/>
  <c r="H662" i="7"/>
  <c r="Q662" i="7" s="1"/>
  <c r="G662" i="7"/>
  <c r="F662" i="7"/>
  <c r="E662" i="7"/>
  <c r="D662" i="7"/>
  <c r="C662" i="7"/>
  <c r="B662" i="7"/>
  <c r="M661" i="7"/>
  <c r="N661" i="7" s="1"/>
  <c r="L661" i="7"/>
  <c r="K661" i="7"/>
  <c r="J661" i="7"/>
  <c r="I661" i="7"/>
  <c r="H661" i="7"/>
  <c r="Q661" i="7" s="1"/>
  <c r="G661" i="7"/>
  <c r="F661" i="7"/>
  <c r="E661" i="7"/>
  <c r="D661" i="7"/>
  <c r="C661" i="7"/>
  <c r="B661" i="7"/>
  <c r="M660" i="7"/>
  <c r="N660" i="7" s="1"/>
  <c r="L660" i="7"/>
  <c r="K660" i="7"/>
  <c r="J660" i="7"/>
  <c r="I660" i="7"/>
  <c r="H660" i="7"/>
  <c r="Q660" i="7" s="1"/>
  <c r="G660" i="7"/>
  <c r="F660" i="7"/>
  <c r="E660" i="7"/>
  <c r="D660" i="7"/>
  <c r="C660" i="7"/>
  <c r="B660" i="7"/>
  <c r="M659" i="7"/>
  <c r="N659" i="7" s="1"/>
  <c r="L659" i="7"/>
  <c r="K659" i="7"/>
  <c r="J659" i="7"/>
  <c r="I659" i="7"/>
  <c r="H659" i="7"/>
  <c r="Q659" i="7" s="1"/>
  <c r="G659" i="7"/>
  <c r="F659" i="7"/>
  <c r="E659" i="7"/>
  <c r="D659" i="7"/>
  <c r="C659" i="7"/>
  <c r="B659" i="7"/>
  <c r="M658" i="7"/>
  <c r="N658" i="7" s="1"/>
  <c r="L658" i="7"/>
  <c r="K658" i="7"/>
  <c r="J658" i="7"/>
  <c r="I658" i="7"/>
  <c r="H658" i="7"/>
  <c r="Q658" i="7" s="1"/>
  <c r="G658" i="7"/>
  <c r="F658" i="7"/>
  <c r="E658" i="7"/>
  <c r="D658" i="7"/>
  <c r="C658" i="7"/>
  <c r="B658" i="7"/>
  <c r="M657" i="7"/>
  <c r="N657" i="7" s="1"/>
  <c r="L657" i="7"/>
  <c r="K657" i="7"/>
  <c r="J657" i="7"/>
  <c r="I657" i="7"/>
  <c r="H657" i="7"/>
  <c r="Q657" i="7" s="1"/>
  <c r="G657" i="7"/>
  <c r="F657" i="7"/>
  <c r="E657" i="7"/>
  <c r="D657" i="7"/>
  <c r="C657" i="7"/>
  <c r="B657" i="7"/>
  <c r="M656" i="7"/>
  <c r="N656" i="7" s="1"/>
  <c r="L656" i="7"/>
  <c r="K656" i="7"/>
  <c r="J656" i="7"/>
  <c r="I656" i="7"/>
  <c r="H656" i="7"/>
  <c r="Q656" i="7" s="1"/>
  <c r="G656" i="7"/>
  <c r="F656" i="7"/>
  <c r="E656" i="7"/>
  <c r="D656" i="7"/>
  <c r="C656" i="7"/>
  <c r="B656" i="7"/>
  <c r="M655" i="7"/>
  <c r="N655" i="7" s="1"/>
  <c r="L655" i="7"/>
  <c r="K655" i="7"/>
  <c r="J655" i="7"/>
  <c r="I655" i="7"/>
  <c r="H655" i="7"/>
  <c r="Q655" i="7" s="1"/>
  <c r="G655" i="7"/>
  <c r="F655" i="7"/>
  <c r="E655" i="7"/>
  <c r="D655" i="7"/>
  <c r="C655" i="7"/>
  <c r="B655" i="7"/>
  <c r="M654" i="7"/>
  <c r="N654" i="7" s="1"/>
  <c r="L654" i="7"/>
  <c r="K654" i="7"/>
  <c r="J654" i="7"/>
  <c r="I654" i="7"/>
  <c r="H654" i="7"/>
  <c r="Q654" i="7" s="1"/>
  <c r="G654" i="7"/>
  <c r="F654" i="7"/>
  <c r="E654" i="7"/>
  <c r="D654" i="7"/>
  <c r="C654" i="7"/>
  <c r="B654" i="7"/>
  <c r="N653" i="7"/>
  <c r="M653" i="7"/>
  <c r="L653" i="7"/>
  <c r="K653" i="7"/>
  <c r="J653" i="7"/>
  <c r="I653" i="7"/>
  <c r="H653" i="7"/>
  <c r="Q653" i="7" s="1"/>
  <c r="G653" i="7"/>
  <c r="F653" i="7"/>
  <c r="E653" i="7"/>
  <c r="D653" i="7"/>
  <c r="C653" i="7"/>
  <c r="B653" i="7"/>
  <c r="M652" i="7"/>
  <c r="N652" i="7" s="1"/>
  <c r="L652" i="7"/>
  <c r="K652" i="7"/>
  <c r="J652" i="7"/>
  <c r="I652" i="7"/>
  <c r="H652" i="7"/>
  <c r="Q652" i="7" s="1"/>
  <c r="G652" i="7"/>
  <c r="F652" i="7"/>
  <c r="E652" i="7"/>
  <c r="D652" i="7"/>
  <c r="C652" i="7"/>
  <c r="B652" i="7"/>
  <c r="M651" i="7"/>
  <c r="N651" i="7" s="1"/>
  <c r="L651" i="7"/>
  <c r="K651" i="7"/>
  <c r="J651" i="7"/>
  <c r="I651" i="7"/>
  <c r="H651" i="7"/>
  <c r="Q651" i="7" s="1"/>
  <c r="G651" i="7"/>
  <c r="F651" i="7"/>
  <c r="E651" i="7"/>
  <c r="D651" i="7"/>
  <c r="C651" i="7"/>
  <c r="B651" i="7"/>
  <c r="M650" i="7"/>
  <c r="N650" i="7" s="1"/>
  <c r="L650" i="7"/>
  <c r="K650" i="7"/>
  <c r="J650" i="7"/>
  <c r="I650" i="7"/>
  <c r="H650" i="7"/>
  <c r="Q650" i="7" s="1"/>
  <c r="G650" i="7"/>
  <c r="F650" i="7"/>
  <c r="E650" i="7"/>
  <c r="D650" i="7"/>
  <c r="C650" i="7"/>
  <c r="B650" i="7"/>
  <c r="M649" i="7"/>
  <c r="N649" i="7" s="1"/>
  <c r="L649" i="7"/>
  <c r="K649" i="7"/>
  <c r="J649" i="7"/>
  <c r="I649" i="7"/>
  <c r="H649" i="7"/>
  <c r="Q649" i="7" s="1"/>
  <c r="G649" i="7"/>
  <c r="F649" i="7"/>
  <c r="E649" i="7"/>
  <c r="D649" i="7"/>
  <c r="C649" i="7"/>
  <c r="B649" i="7"/>
  <c r="M648" i="7"/>
  <c r="N648" i="7" s="1"/>
  <c r="L648" i="7"/>
  <c r="K648" i="7"/>
  <c r="J648" i="7"/>
  <c r="I648" i="7"/>
  <c r="H648" i="7"/>
  <c r="Q648" i="7" s="1"/>
  <c r="G648" i="7"/>
  <c r="F648" i="7"/>
  <c r="E648" i="7"/>
  <c r="D648" i="7"/>
  <c r="C648" i="7"/>
  <c r="B648" i="7"/>
  <c r="M647" i="7"/>
  <c r="N647" i="7" s="1"/>
  <c r="L647" i="7"/>
  <c r="K647" i="7"/>
  <c r="J647" i="7"/>
  <c r="I647" i="7"/>
  <c r="H647" i="7"/>
  <c r="Q647" i="7" s="1"/>
  <c r="G647" i="7"/>
  <c r="F647" i="7"/>
  <c r="E647" i="7"/>
  <c r="D647" i="7"/>
  <c r="C647" i="7"/>
  <c r="B647" i="7"/>
  <c r="M646" i="7"/>
  <c r="N646" i="7" s="1"/>
  <c r="L646" i="7"/>
  <c r="K646" i="7"/>
  <c r="J646" i="7"/>
  <c r="I646" i="7"/>
  <c r="H646" i="7"/>
  <c r="Q646" i="7" s="1"/>
  <c r="G646" i="7"/>
  <c r="F646" i="7"/>
  <c r="E646" i="7"/>
  <c r="D646" i="7"/>
  <c r="C646" i="7"/>
  <c r="B646" i="7"/>
  <c r="Q645" i="7"/>
  <c r="M645" i="7"/>
  <c r="N645" i="7" s="1"/>
  <c r="L645" i="7"/>
  <c r="K645" i="7"/>
  <c r="J645" i="7"/>
  <c r="I645" i="7"/>
  <c r="H645" i="7"/>
  <c r="G645" i="7"/>
  <c r="F645" i="7"/>
  <c r="E645" i="7"/>
  <c r="D645" i="7"/>
  <c r="C645" i="7"/>
  <c r="B645" i="7"/>
  <c r="M644" i="7"/>
  <c r="N644" i="7" s="1"/>
  <c r="L644" i="7"/>
  <c r="K644" i="7"/>
  <c r="J644" i="7"/>
  <c r="I644" i="7"/>
  <c r="H644" i="7"/>
  <c r="Q644" i="7" s="1"/>
  <c r="G644" i="7"/>
  <c r="F644" i="7"/>
  <c r="E644" i="7"/>
  <c r="D644" i="7"/>
  <c r="C644" i="7"/>
  <c r="B644" i="7"/>
  <c r="Q643" i="7"/>
  <c r="M643" i="7"/>
  <c r="N643" i="7" s="1"/>
  <c r="L643" i="7"/>
  <c r="K643" i="7"/>
  <c r="J643" i="7"/>
  <c r="I643" i="7"/>
  <c r="H643" i="7"/>
  <c r="G643" i="7"/>
  <c r="F643" i="7"/>
  <c r="E643" i="7"/>
  <c r="D643" i="7"/>
  <c r="C643" i="7"/>
  <c r="B643" i="7"/>
  <c r="M642" i="7"/>
  <c r="N642" i="7" s="1"/>
  <c r="L642" i="7"/>
  <c r="K642" i="7"/>
  <c r="J642" i="7"/>
  <c r="I642" i="7"/>
  <c r="H642" i="7"/>
  <c r="Q642" i="7" s="1"/>
  <c r="G642" i="7"/>
  <c r="F642" i="7"/>
  <c r="E642" i="7"/>
  <c r="D642" i="7"/>
  <c r="C642" i="7"/>
  <c r="B642" i="7"/>
  <c r="M641" i="7"/>
  <c r="N641" i="7" s="1"/>
  <c r="L641" i="7"/>
  <c r="K641" i="7"/>
  <c r="J641" i="7"/>
  <c r="I641" i="7"/>
  <c r="H641" i="7"/>
  <c r="Q641" i="7" s="1"/>
  <c r="G641" i="7"/>
  <c r="F641" i="7"/>
  <c r="E641" i="7"/>
  <c r="D641" i="7"/>
  <c r="C641" i="7"/>
  <c r="B641" i="7"/>
  <c r="M640" i="7"/>
  <c r="N640" i="7" s="1"/>
  <c r="L640" i="7"/>
  <c r="K640" i="7"/>
  <c r="J640" i="7"/>
  <c r="I640" i="7"/>
  <c r="H640" i="7"/>
  <c r="Q640" i="7" s="1"/>
  <c r="G640" i="7"/>
  <c r="F640" i="7"/>
  <c r="E640" i="7"/>
  <c r="D640" i="7"/>
  <c r="C640" i="7"/>
  <c r="B640" i="7"/>
  <c r="M639" i="7"/>
  <c r="N639" i="7" s="1"/>
  <c r="L639" i="7"/>
  <c r="K639" i="7"/>
  <c r="J639" i="7"/>
  <c r="I639" i="7"/>
  <c r="H639" i="7"/>
  <c r="Q639" i="7" s="1"/>
  <c r="G639" i="7"/>
  <c r="F639" i="7"/>
  <c r="E639" i="7"/>
  <c r="D639" i="7"/>
  <c r="C639" i="7"/>
  <c r="B639" i="7"/>
  <c r="M638" i="7"/>
  <c r="N638" i="7" s="1"/>
  <c r="L638" i="7"/>
  <c r="K638" i="7"/>
  <c r="J638" i="7"/>
  <c r="I638" i="7"/>
  <c r="H638" i="7"/>
  <c r="Q638" i="7" s="1"/>
  <c r="G638" i="7"/>
  <c r="F638" i="7"/>
  <c r="E638" i="7"/>
  <c r="D638" i="7"/>
  <c r="C638" i="7"/>
  <c r="B638" i="7"/>
  <c r="M637" i="7"/>
  <c r="N637" i="7" s="1"/>
  <c r="L637" i="7"/>
  <c r="K637" i="7"/>
  <c r="J637" i="7"/>
  <c r="I637" i="7"/>
  <c r="H637" i="7"/>
  <c r="Q637" i="7" s="1"/>
  <c r="G637" i="7"/>
  <c r="F637" i="7"/>
  <c r="E637" i="7"/>
  <c r="D637" i="7"/>
  <c r="C637" i="7"/>
  <c r="B637" i="7"/>
  <c r="Q636" i="7"/>
  <c r="M636" i="7"/>
  <c r="N636" i="7" s="1"/>
  <c r="L636" i="7"/>
  <c r="K636" i="7"/>
  <c r="J636" i="7"/>
  <c r="I636" i="7"/>
  <c r="H636" i="7"/>
  <c r="G636" i="7"/>
  <c r="F636" i="7"/>
  <c r="E636" i="7"/>
  <c r="D636" i="7"/>
  <c r="C636" i="7"/>
  <c r="B636" i="7"/>
  <c r="M635" i="7"/>
  <c r="N635" i="7" s="1"/>
  <c r="L635" i="7"/>
  <c r="K635" i="7"/>
  <c r="J635" i="7"/>
  <c r="I635" i="7"/>
  <c r="H635" i="7"/>
  <c r="Q635" i="7" s="1"/>
  <c r="G635" i="7"/>
  <c r="F635" i="7"/>
  <c r="E635" i="7"/>
  <c r="D635" i="7"/>
  <c r="C635" i="7"/>
  <c r="B635" i="7"/>
  <c r="M634" i="7"/>
  <c r="N634" i="7" s="1"/>
  <c r="L634" i="7"/>
  <c r="K634" i="7"/>
  <c r="J634" i="7"/>
  <c r="I634" i="7"/>
  <c r="H634" i="7"/>
  <c r="Q634" i="7" s="1"/>
  <c r="G634" i="7"/>
  <c r="F634" i="7"/>
  <c r="E634" i="7"/>
  <c r="D634" i="7"/>
  <c r="C634" i="7"/>
  <c r="B634" i="7"/>
  <c r="Q633" i="7"/>
  <c r="M633" i="7"/>
  <c r="N633" i="7" s="1"/>
  <c r="L633" i="7"/>
  <c r="K633" i="7"/>
  <c r="J633" i="7"/>
  <c r="I633" i="7"/>
  <c r="H633" i="7"/>
  <c r="G633" i="7"/>
  <c r="F633" i="7"/>
  <c r="E633" i="7"/>
  <c r="D633" i="7"/>
  <c r="C633" i="7"/>
  <c r="B633" i="7"/>
  <c r="M632" i="7"/>
  <c r="N632" i="7" s="1"/>
  <c r="L632" i="7"/>
  <c r="K632" i="7"/>
  <c r="J632" i="7"/>
  <c r="I632" i="7"/>
  <c r="H632" i="7"/>
  <c r="Q632" i="7" s="1"/>
  <c r="G632" i="7"/>
  <c r="F632" i="7"/>
  <c r="E632" i="7"/>
  <c r="D632" i="7"/>
  <c r="C632" i="7"/>
  <c r="B632" i="7"/>
  <c r="Q631" i="7"/>
  <c r="M631" i="7"/>
  <c r="N631" i="7" s="1"/>
  <c r="L631" i="7"/>
  <c r="K631" i="7"/>
  <c r="J631" i="7"/>
  <c r="I631" i="7"/>
  <c r="H631" i="7"/>
  <c r="G631" i="7"/>
  <c r="F631" i="7"/>
  <c r="E631" i="7"/>
  <c r="D631" i="7"/>
  <c r="C631" i="7"/>
  <c r="B631" i="7"/>
  <c r="M630" i="7"/>
  <c r="N630" i="7" s="1"/>
  <c r="L630" i="7"/>
  <c r="K630" i="7"/>
  <c r="J630" i="7"/>
  <c r="I630" i="7"/>
  <c r="H630" i="7"/>
  <c r="Q630" i="7" s="1"/>
  <c r="G630" i="7"/>
  <c r="F630" i="7"/>
  <c r="E630" i="7"/>
  <c r="D630" i="7"/>
  <c r="C630" i="7"/>
  <c r="B630" i="7"/>
  <c r="M629" i="7"/>
  <c r="N629" i="7" s="1"/>
  <c r="L629" i="7"/>
  <c r="K629" i="7"/>
  <c r="J629" i="7"/>
  <c r="I629" i="7"/>
  <c r="H629" i="7"/>
  <c r="Q629" i="7" s="1"/>
  <c r="G629" i="7"/>
  <c r="F629" i="7"/>
  <c r="E629" i="7"/>
  <c r="D629" i="7"/>
  <c r="C629" i="7"/>
  <c r="B629" i="7"/>
  <c r="M628" i="7"/>
  <c r="N628" i="7" s="1"/>
  <c r="L628" i="7"/>
  <c r="K628" i="7"/>
  <c r="J628" i="7"/>
  <c r="I628" i="7"/>
  <c r="H628" i="7"/>
  <c r="Q628" i="7" s="1"/>
  <c r="G628" i="7"/>
  <c r="F628" i="7"/>
  <c r="E628" i="7"/>
  <c r="D628" i="7"/>
  <c r="C628" i="7"/>
  <c r="B628" i="7"/>
  <c r="M627" i="7"/>
  <c r="N627" i="7" s="1"/>
  <c r="L627" i="7"/>
  <c r="K627" i="7"/>
  <c r="J627" i="7"/>
  <c r="I627" i="7"/>
  <c r="H627" i="7"/>
  <c r="Q627" i="7" s="1"/>
  <c r="G627" i="7"/>
  <c r="F627" i="7"/>
  <c r="E627" i="7"/>
  <c r="D627" i="7"/>
  <c r="C627" i="7"/>
  <c r="B627" i="7"/>
  <c r="M626" i="7"/>
  <c r="N626" i="7" s="1"/>
  <c r="L626" i="7"/>
  <c r="K626" i="7"/>
  <c r="J626" i="7"/>
  <c r="I626" i="7"/>
  <c r="H626" i="7"/>
  <c r="Q626" i="7" s="1"/>
  <c r="G626" i="7"/>
  <c r="F626" i="7"/>
  <c r="E626" i="7"/>
  <c r="D626" i="7"/>
  <c r="C626" i="7"/>
  <c r="B626" i="7"/>
  <c r="M625" i="7"/>
  <c r="N625" i="7" s="1"/>
  <c r="L625" i="7"/>
  <c r="K625" i="7"/>
  <c r="J625" i="7"/>
  <c r="I625" i="7"/>
  <c r="H625" i="7"/>
  <c r="Q625" i="7" s="1"/>
  <c r="G625" i="7"/>
  <c r="F625" i="7"/>
  <c r="E625" i="7"/>
  <c r="D625" i="7"/>
  <c r="C625" i="7"/>
  <c r="B625" i="7"/>
  <c r="M624" i="7"/>
  <c r="N624" i="7" s="1"/>
  <c r="L624" i="7"/>
  <c r="K624" i="7"/>
  <c r="J624" i="7"/>
  <c r="I624" i="7"/>
  <c r="H624" i="7"/>
  <c r="Q624" i="7" s="1"/>
  <c r="G624" i="7"/>
  <c r="F624" i="7"/>
  <c r="E624" i="7"/>
  <c r="D624" i="7"/>
  <c r="C624" i="7"/>
  <c r="B624" i="7"/>
  <c r="M623" i="7"/>
  <c r="N623" i="7" s="1"/>
  <c r="L623" i="7"/>
  <c r="K623" i="7"/>
  <c r="J623" i="7"/>
  <c r="I623" i="7"/>
  <c r="H623" i="7"/>
  <c r="Q623" i="7" s="1"/>
  <c r="G623" i="7"/>
  <c r="F623" i="7"/>
  <c r="E623" i="7"/>
  <c r="D623" i="7"/>
  <c r="C623" i="7"/>
  <c r="B623" i="7"/>
  <c r="M622" i="7"/>
  <c r="N622" i="7" s="1"/>
  <c r="L622" i="7"/>
  <c r="K622" i="7"/>
  <c r="J622" i="7"/>
  <c r="I622" i="7"/>
  <c r="H622" i="7"/>
  <c r="Q622" i="7" s="1"/>
  <c r="G622" i="7"/>
  <c r="F622" i="7"/>
  <c r="E622" i="7"/>
  <c r="D622" i="7"/>
  <c r="C622" i="7"/>
  <c r="B622" i="7"/>
  <c r="M621" i="7"/>
  <c r="N621" i="7" s="1"/>
  <c r="L621" i="7"/>
  <c r="K621" i="7"/>
  <c r="J621" i="7"/>
  <c r="I621" i="7"/>
  <c r="H621" i="7"/>
  <c r="Q621" i="7" s="1"/>
  <c r="G621" i="7"/>
  <c r="F621" i="7"/>
  <c r="E621" i="7"/>
  <c r="D621" i="7"/>
  <c r="C621" i="7"/>
  <c r="B621" i="7"/>
  <c r="M620" i="7"/>
  <c r="N620" i="7" s="1"/>
  <c r="L620" i="7"/>
  <c r="K620" i="7"/>
  <c r="J620" i="7"/>
  <c r="I620" i="7"/>
  <c r="H620" i="7"/>
  <c r="Q620" i="7" s="1"/>
  <c r="G620" i="7"/>
  <c r="F620" i="7"/>
  <c r="E620" i="7"/>
  <c r="D620" i="7"/>
  <c r="C620" i="7"/>
  <c r="B620" i="7"/>
  <c r="M619" i="7"/>
  <c r="N619" i="7" s="1"/>
  <c r="L619" i="7"/>
  <c r="K619" i="7"/>
  <c r="J619" i="7"/>
  <c r="I619" i="7"/>
  <c r="H619" i="7"/>
  <c r="Q619" i="7" s="1"/>
  <c r="G619" i="7"/>
  <c r="F619" i="7"/>
  <c r="E619" i="7"/>
  <c r="D619" i="7"/>
  <c r="C619" i="7"/>
  <c r="B619" i="7"/>
  <c r="M618" i="7"/>
  <c r="N618" i="7" s="1"/>
  <c r="L618" i="7"/>
  <c r="K618" i="7"/>
  <c r="J618" i="7"/>
  <c r="I618" i="7"/>
  <c r="H618" i="7"/>
  <c r="Q618" i="7" s="1"/>
  <c r="G618" i="7"/>
  <c r="F618" i="7"/>
  <c r="E618" i="7"/>
  <c r="D618" i="7"/>
  <c r="C618" i="7"/>
  <c r="B618" i="7"/>
  <c r="M617" i="7"/>
  <c r="N617" i="7" s="1"/>
  <c r="L617" i="7"/>
  <c r="K617" i="7"/>
  <c r="J617" i="7"/>
  <c r="I617" i="7"/>
  <c r="H617" i="7"/>
  <c r="Q617" i="7" s="1"/>
  <c r="G617" i="7"/>
  <c r="F617" i="7"/>
  <c r="E617" i="7"/>
  <c r="D617" i="7"/>
  <c r="C617" i="7"/>
  <c r="B617" i="7"/>
  <c r="M616" i="7"/>
  <c r="N616" i="7" s="1"/>
  <c r="L616" i="7"/>
  <c r="K616" i="7"/>
  <c r="J616" i="7"/>
  <c r="I616" i="7"/>
  <c r="H616" i="7"/>
  <c r="Q616" i="7" s="1"/>
  <c r="G616" i="7"/>
  <c r="F616" i="7"/>
  <c r="E616" i="7"/>
  <c r="D616" i="7"/>
  <c r="C616" i="7"/>
  <c r="B616" i="7"/>
  <c r="M615" i="7"/>
  <c r="N615" i="7" s="1"/>
  <c r="L615" i="7"/>
  <c r="K615" i="7"/>
  <c r="J615" i="7"/>
  <c r="I615" i="7"/>
  <c r="H615" i="7"/>
  <c r="Q615" i="7" s="1"/>
  <c r="G615" i="7"/>
  <c r="F615" i="7"/>
  <c r="E615" i="7"/>
  <c r="D615" i="7"/>
  <c r="C615" i="7"/>
  <c r="B615" i="7"/>
  <c r="M614" i="7"/>
  <c r="N614" i="7" s="1"/>
  <c r="L614" i="7"/>
  <c r="K614" i="7"/>
  <c r="J614" i="7"/>
  <c r="I614" i="7"/>
  <c r="H614" i="7"/>
  <c r="Q614" i="7" s="1"/>
  <c r="G614" i="7"/>
  <c r="F614" i="7"/>
  <c r="E614" i="7"/>
  <c r="D614" i="7"/>
  <c r="C614" i="7"/>
  <c r="B614" i="7"/>
  <c r="M613" i="7"/>
  <c r="N613" i="7" s="1"/>
  <c r="L613" i="7"/>
  <c r="K613" i="7"/>
  <c r="J613" i="7"/>
  <c r="I613" i="7"/>
  <c r="H613" i="7"/>
  <c r="Q613" i="7" s="1"/>
  <c r="G613" i="7"/>
  <c r="F613" i="7"/>
  <c r="E613" i="7"/>
  <c r="D613" i="7"/>
  <c r="C613" i="7"/>
  <c r="B613" i="7"/>
  <c r="M612" i="7"/>
  <c r="N612" i="7" s="1"/>
  <c r="L612" i="7"/>
  <c r="K612" i="7"/>
  <c r="J612" i="7"/>
  <c r="I612" i="7"/>
  <c r="H612" i="7"/>
  <c r="Q612" i="7" s="1"/>
  <c r="G612" i="7"/>
  <c r="F612" i="7"/>
  <c r="E612" i="7"/>
  <c r="D612" i="7"/>
  <c r="C612" i="7"/>
  <c r="B612" i="7"/>
  <c r="M611" i="7"/>
  <c r="N611" i="7" s="1"/>
  <c r="L611" i="7"/>
  <c r="K611" i="7"/>
  <c r="J611" i="7"/>
  <c r="I611" i="7"/>
  <c r="H611" i="7"/>
  <c r="Q611" i="7" s="1"/>
  <c r="G611" i="7"/>
  <c r="F611" i="7"/>
  <c r="E611" i="7"/>
  <c r="D611" i="7"/>
  <c r="C611" i="7"/>
  <c r="B611" i="7"/>
  <c r="M610" i="7"/>
  <c r="N610" i="7" s="1"/>
  <c r="L610" i="7"/>
  <c r="K610" i="7"/>
  <c r="J610" i="7"/>
  <c r="I610" i="7"/>
  <c r="H610" i="7"/>
  <c r="Q610" i="7" s="1"/>
  <c r="G610" i="7"/>
  <c r="F610" i="7"/>
  <c r="E610" i="7"/>
  <c r="D610" i="7"/>
  <c r="C610" i="7"/>
  <c r="B610" i="7"/>
  <c r="M609" i="7"/>
  <c r="N609" i="7" s="1"/>
  <c r="L609" i="7"/>
  <c r="K609" i="7"/>
  <c r="J609" i="7"/>
  <c r="I609" i="7"/>
  <c r="H609" i="7"/>
  <c r="Q609" i="7" s="1"/>
  <c r="G609" i="7"/>
  <c r="F609" i="7"/>
  <c r="E609" i="7"/>
  <c r="D609" i="7"/>
  <c r="C609" i="7"/>
  <c r="B609" i="7"/>
  <c r="N608" i="7"/>
  <c r="M608" i="7"/>
  <c r="L608" i="7"/>
  <c r="K608" i="7"/>
  <c r="J608" i="7"/>
  <c r="I608" i="7"/>
  <c r="H608" i="7"/>
  <c r="Q608" i="7" s="1"/>
  <c r="G608" i="7"/>
  <c r="F608" i="7"/>
  <c r="E608" i="7"/>
  <c r="D608" i="7"/>
  <c r="C608" i="7"/>
  <c r="B608" i="7"/>
  <c r="Q607" i="7"/>
  <c r="M607" i="7"/>
  <c r="N607" i="7" s="1"/>
  <c r="L607" i="7"/>
  <c r="K607" i="7"/>
  <c r="J607" i="7"/>
  <c r="I607" i="7"/>
  <c r="H607" i="7"/>
  <c r="G607" i="7"/>
  <c r="F607" i="7"/>
  <c r="E607" i="7"/>
  <c r="D607" i="7"/>
  <c r="C607" i="7"/>
  <c r="B607" i="7"/>
  <c r="N606" i="7"/>
  <c r="M606" i="7"/>
  <c r="L606" i="7"/>
  <c r="K606" i="7"/>
  <c r="J606" i="7"/>
  <c r="I606" i="7"/>
  <c r="H606" i="7"/>
  <c r="Q606" i="7" s="1"/>
  <c r="G606" i="7"/>
  <c r="F606" i="7"/>
  <c r="E606" i="7"/>
  <c r="D606" i="7"/>
  <c r="C606" i="7"/>
  <c r="B606" i="7"/>
  <c r="Q605" i="7"/>
  <c r="M605" i="7"/>
  <c r="N605" i="7" s="1"/>
  <c r="L605" i="7"/>
  <c r="K605" i="7"/>
  <c r="J605" i="7"/>
  <c r="I605" i="7"/>
  <c r="H605" i="7"/>
  <c r="G605" i="7"/>
  <c r="F605" i="7"/>
  <c r="E605" i="7"/>
  <c r="D605" i="7"/>
  <c r="C605" i="7"/>
  <c r="B605" i="7"/>
  <c r="Q604" i="7"/>
  <c r="M604" i="7"/>
  <c r="N604" i="7" s="1"/>
  <c r="L604" i="7"/>
  <c r="K604" i="7"/>
  <c r="J604" i="7"/>
  <c r="I604" i="7"/>
  <c r="H604" i="7"/>
  <c r="G604" i="7"/>
  <c r="F604" i="7"/>
  <c r="E604" i="7"/>
  <c r="D604" i="7"/>
  <c r="C604" i="7"/>
  <c r="B604" i="7"/>
  <c r="M603" i="7"/>
  <c r="N603" i="7" s="1"/>
  <c r="L603" i="7"/>
  <c r="K603" i="7"/>
  <c r="J603" i="7"/>
  <c r="I603" i="7"/>
  <c r="H603" i="7"/>
  <c r="Q603" i="7" s="1"/>
  <c r="G603" i="7"/>
  <c r="F603" i="7"/>
  <c r="E603" i="7"/>
  <c r="D603" i="7"/>
  <c r="C603" i="7"/>
  <c r="B603" i="7"/>
  <c r="M602" i="7"/>
  <c r="N602" i="7" s="1"/>
  <c r="L602" i="7"/>
  <c r="K602" i="7"/>
  <c r="J602" i="7"/>
  <c r="I602" i="7"/>
  <c r="H602" i="7"/>
  <c r="Q602" i="7" s="1"/>
  <c r="G602" i="7"/>
  <c r="F602" i="7"/>
  <c r="E602" i="7"/>
  <c r="D602" i="7"/>
  <c r="C602" i="7"/>
  <c r="B602" i="7"/>
  <c r="M601" i="7"/>
  <c r="N601" i="7" s="1"/>
  <c r="L601" i="7"/>
  <c r="K601" i="7"/>
  <c r="J601" i="7"/>
  <c r="I601" i="7"/>
  <c r="H601" i="7"/>
  <c r="Q601" i="7" s="1"/>
  <c r="G601" i="7"/>
  <c r="F601" i="7"/>
  <c r="E601" i="7"/>
  <c r="D601" i="7"/>
  <c r="C601" i="7"/>
  <c r="B601" i="7"/>
  <c r="M600" i="7"/>
  <c r="N600" i="7" s="1"/>
  <c r="L600" i="7"/>
  <c r="K600" i="7"/>
  <c r="J600" i="7"/>
  <c r="I600" i="7"/>
  <c r="H600" i="7"/>
  <c r="Q600" i="7" s="1"/>
  <c r="G600" i="7"/>
  <c r="F600" i="7"/>
  <c r="E600" i="7"/>
  <c r="D600" i="7"/>
  <c r="C600" i="7"/>
  <c r="B600" i="7"/>
  <c r="M599" i="7"/>
  <c r="N599" i="7" s="1"/>
  <c r="L599" i="7"/>
  <c r="K599" i="7"/>
  <c r="J599" i="7"/>
  <c r="I599" i="7"/>
  <c r="H599" i="7"/>
  <c r="Q599" i="7" s="1"/>
  <c r="G599" i="7"/>
  <c r="F599" i="7"/>
  <c r="E599" i="7"/>
  <c r="D599" i="7"/>
  <c r="C599" i="7"/>
  <c r="B599" i="7"/>
  <c r="M598" i="7"/>
  <c r="N598" i="7" s="1"/>
  <c r="L598" i="7"/>
  <c r="K598" i="7"/>
  <c r="J598" i="7"/>
  <c r="I598" i="7"/>
  <c r="H598" i="7"/>
  <c r="Q598" i="7" s="1"/>
  <c r="G598" i="7"/>
  <c r="F598" i="7"/>
  <c r="E598" i="7"/>
  <c r="D598" i="7"/>
  <c r="C598" i="7"/>
  <c r="B598" i="7"/>
  <c r="Q597" i="7"/>
  <c r="M597" i="7"/>
  <c r="N597" i="7" s="1"/>
  <c r="L597" i="7"/>
  <c r="K597" i="7"/>
  <c r="J597" i="7"/>
  <c r="I597" i="7"/>
  <c r="H597" i="7"/>
  <c r="G597" i="7"/>
  <c r="F597" i="7"/>
  <c r="E597" i="7"/>
  <c r="D597" i="7"/>
  <c r="C597" i="7"/>
  <c r="B597" i="7"/>
  <c r="M596" i="7"/>
  <c r="N596" i="7" s="1"/>
  <c r="L596" i="7"/>
  <c r="K596" i="7"/>
  <c r="J596" i="7"/>
  <c r="I596" i="7"/>
  <c r="H596" i="7"/>
  <c r="Q596" i="7" s="1"/>
  <c r="G596" i="7"/>
  <c r="F596" i="7"/>
  <c r="E596" i="7"/>
  <c r="D596" i="7"/>
  <c r="C596" i="7"/>
  <c r="B596" i="7"/>
  <c r="M595" i="7"/>
  <c r="N595" i="7" s="1"/>
  <c r="L595" i="7"/>
  <c r="K595" i="7"/>
  <c r="J595" i="7"/>
  <c r="I595" i="7"/>
  <c r="H595" i="7"/>
  <c r="Q595" i="7" s="1"/>
  <c r="G595" i="7"/>
  <c r="F595" i="7"/>
  <c r="E595" i="7"/>
  <c r="D595" i="7"/>
  <c r="C595" i="7"/>
  <c r="B595" i="7"/>
  <c r="Q594" i="7"/>
  <c r="M594" i="7"/>
  <c r="N594" i="7" s="1"/>
  <c r="L594" i="7"/>
  <c r="K594" i="7"/>
  <c r="J594" i="7"/>
  <c r="I594" i="7"/>
  <c r="H594" i="7"/>
  <c r="G594" i="7"/>
  <c r="F594" i="7"/>
  <c r="E594" i="7"/>
  <c r="D594" i="7"/>
  <c r="C594" i="7"/>
  <c r="B594" i="7"/>
  <c r="M593" i="7"/>
  <c r="N593" i="7" s="1"/>
  <c r="L593" i="7"/>
  <c r="K593" i="7"/>
  <c r="J593" i="7"/>
  <c r="I593" i="7"/>
  <c r="H593" i="7"/>
  <c r="Q593" i="7" s="1"/>
  <c r="G593" i="7"/>
  <c r="F593" i="7"/>
  <c r="E593" i="7"/>
  <c r="D593" i="7"/>
  <c r="C593" i="7"/>
  <c r="B593" i="7"/>
  <c r="M592" i="7"/>
  <c r="N592" i="7" s="1"/>
  <c r="L592" i="7"/>
  <c r="K592" i="7"/>
  <c r="J592" i="7"/>
  <c r="I592" i="7"/>
  <c r="H592" i="7"/>
  <c r="Q592" i="7" s="1"/>
  <c r="G592" i="7"/>
  <c r="F592" i="7"/>
  <c r="E592" i="7"/>
  <c r="D592" i="7"/>
  <c r="C592" i="7"/>
  <c r="B592" i="7"/>
  <c r="M591" i="7"/>
  <c r="N591" i="7" s="1"/>
  <c r="L591" i="7"/>
  <c r="K591" i="7"/>
  <c r="J591" i="7"/>
  <c r="I591" i="7"/>
  <c r="H591" i="7"/>
  <c r="Q591" i="7" s="1"/>
  <c r="G591" i="7"/>
  <c r="F591" i="7"/>
  <c r="E591" i="7"/>
  <c r="D591" i="7"/>
  <c r="C591" i="7"/>
  <c r="B591" i="7"/>
  <c r="M590" i="7"/>
  <c r="N590" i="7" s="1"/>
  <c r="L590" i="7"/>
  <c r="K590" i="7"/>
  <c r="J590" i="7"/>
  <c r="I590" i="7"/>
  <c r="H590" i="7"/>
  <c r="Q590" i="7" s="1"/>
  <c r="G590" i="7"/>
  <c r="F590" i="7"/>
  <c r="E590" i="7"/>
  <c r="D590" i="7"/>
  <c r="C590" i="7"/>
  <c r="B590" i="7"/>
  <c r="M589" i="7"/>
  <c r="N589" i="7" s="1"/>
  <c r="L589" i="7"/>
  <c r="K589" i="7"/>
  <c r="J589" i="7"/>
  <c r="I589" i="7"/>
  <c r="H589" i="7"/>
  <c r="Q589" i="7" s="1"/>
  <c r="G589" i="7"/>
  <c r="F589" i="7"/>
  <c r="E589" i="7"/>
  <c r="D589" i="7"/>
  <c r="C589" i="7"/>
  <c r="B589" i="7"/>
  <c r="M588" i="7"/>
  <c r="N588" i="7" s="1"/>
  <c r="L588" i="7"/>
  <c r="K588" i="7"/>
  <c r="J588" i="7"/>
  <c r="I588" i="7"/>
  <c r="H588" i="7"/>
  <c r="Q588" i="7" s="1"/>
  <c r="G588" i="7"/>
  <c r="F588" i="7"/>
  <c r="E588" i="7"/>
  <c r="D588" i="7"/>
  <c r="C588" i="7"/>
  <c r="B588" i="7"/>
  <c r="N587" i="7"/>
  <c r="M587" i="7"/>
  <c r="L587" i="7"/>
  <c r="K587" i="7"/>
  <c r="J587" i="7"/>
  <c r="I587" i="7"/>
  <c r="H587" i="7"/>
  <c r="Q587" i="7" s="1"/>
  <c r="G587" i="7"/>
  <c r="F587" i="7"/>
  <c r="E587" i="7"/>
  <c r="D587" i="7"/>
  <c r="C587" i="7"/>
  <c r="B587" i="7"/>
  <c r="M586" i="7"/>
  <c r="N586" i="7" s="1"/>
  <c r="L586" i="7"/>
  <c r="K586" i="7"/>
  <c r="J586" i="7"/>
  <c r="I586" i="7"/>
  <c r="H586" i="7"/>
  <c r="Q586" i="7" s="1"/>
  <c r="G586" i="7"/>
  <c r="F586" i="7"/>
  <c r="E586" i="7"/>
  <c r="D586" i="7"/>
  <c r="C586" i="7"/>
  <c r="B586" i="7"/>
  <c r="Q585" i="7"/>
  <c r="M585" i="7"/>
  <c r="N585" i="7" s="1"/>
  <c r="L585" i="7"/>
  <c r="K585" i="7"/>
  <c r="J585" i="7"/>
  <c r="I585" i="7"/>
  <c r="H585" i="7"/>
  <c r="G585" i="7"/>
  <c r="F585" i="7"/>
  <c r="E585" i="7"/>
  <c r="D585" i="7"/>
  <c r="C585" i="7"/>
  <c r="B585" i="7"/>
  <c r="M584" i="7"/>
  <c r="N584" i="7" s="1"/>
  <c r="L584" i="7"/>
  <c r="K584" i="7"/>
  <c r="J584" i="7"/>
  <c r="I584" i="7"/>
  <c r="H584" i="7"/>
  <c r="Q584" i="7" s="1"/>
  <c r="G584" i="7"/>
  <c r="F584" i="7"/>
  <c r="E584" i="7"/>
  <c r="D584" i="7"/>
  <c r="C584" i="7"/>
  <c r="B584" i="7"/>
  <c r="M583" i="7"/>
  <c r="N583" i="7" s="1"/>
  <c r="L583" i="7"/>
  <c r="K583" i="7"/>
  <c r="J583" i="7"/>
  <c r="I583" i="7"/>
  <c r="H583" i="7"/>
  <c r="Q583" i="7" s="1"/>
  <c r="G583" i="7"/>
  <c r="F583" i="7"/>
  <c r="E583" i="7"/>
  <c r="D583" i="7"/>
  <c r="C583" i="7"/>
  <c r="B583" i="7"/>
  <c r="N582" i="7"/>
  <c r="M582" i="7"/>
  <c r="L582" i="7"/>
  <c r="K582" i="7"/>
  <c r="J582" i="7"/>
  <c r="I582" i="7"/>
  <c r="H582" i="7"/>
  <c r="Q582" i="7" s="1"/>
  <c r="G582" i="7"/>
  <c r="F582" i="7"/>
  <c r="E582" i="7"/>
  <c r="D582" i="7"/>
  <c r="C582" i="7"/>
  <c r="B582" i="7"/>
  <c r="M581" i="7"/>
  <c r="N581" i="7" s="1"/>
  <c r="L581" i="7"/>
  <c r="K581" i="7"/>
  <c r="J581" i="7"/>
  <c r="I581" i="7"/>
  <c r="H581" i="7"/>
  <c r="Q581" i="7" s="1"/>
  <c r="G581" i="7"/>
  <c r="F581" i="7"/>
  <c r="E581" i="7"/>
  <c r="D581" i="7"/>
  <c r="C581" i="7"/>
  <c r="B581" i="7"/>
  <c r="M580" i="7"/>
  <c r="N580" i="7" s="1"/>
  <c r="L580" i="7"/>
  <c r="K580" i="7"/>
  <c r="J580" i="7"/>
  <c r="I580" i="7"/>
  <c r="H580" i="7"/>
  <c r="Q580" i="7" s="1"/>
  <c r="G580" i="7"/>
  <c r="F580" i="7"/>
  <c r="E580" i="7"/>
  <c r="D580" i="7"/>
  <c r="C580" i="7"/>
  <c r="B580" i="7"/>
  <c r="M579" i="7"/>
  <c r="N579" i="7" s="1"/>
  <c r="L579" i="7"/>
  <c r="K579" i="7"/>
  <c r="J579" i="7"/>
  <c r="I579" i="7"/>
  <c r="H579" i="7"/>
  <c r="Q579" i="7" s="1"/>
  <c r="G579" i="7"/>
  <c r="F579" i="7"/>
  <c r="E579" i="7"/>
  <c r="D579" i="7"/>
  <c r="C579" i="7"/>
  <c r="B579" i="7"/>
  <c r="M578" i="7"/>
  <c r="N578" i="7" s="1"/>
  <c r="L578" i="7"/>
  <c r="K578" i="7"/>
  <c r="J578" i="7"/>
  <c r="I578" i="7"/>
  <c r="H578" i="7"/>
  <c r="Q578" i="7" s="1"/>
  <c r="G578" i="7"/>
  <c r="F578" i="7"/>
  <c r="E578" i="7"/>
  <c r="D578" i="7"/>
  <c r="C578" i="7"/>
  <c r="B578" i="7"/>
  <c r="M577" i="7"/>
  <c r="N577" i="7" s="1"/>
  <c r="L577" i="7"/>
  <c r="K577" i="7"/>
  <c r="J577" i="7"/>
  <c r="I577" i="7"/>
  <c r="H577" i="7"/>
  <c r="Q577" i="7" s="1"/>
  <c r="G577" i="7"/>
  <c r="F577" i="7"/>
  <c r="E577" i="7"/>
  <c r="D577" i="7"/>
  <c r="C577" i="7"/>
  <c r="B577" i="7"/>
  <c r="M576" i="7"/>
  <c r="N576" i="7" s="1"/>
  <c r="L576" i="7"/>
  <c r="K576" i="7"/>
  <c r="J576" i="7"/>
  <c r="I576" i="7"/>
  <c r="H576" i="7"/>
  <c r="Q576" i="7" s="1"/>
  <c r="G576" i="7"/>
  <c r="F576" i="7"/>
  <c r="E576" i="7"/>
  <c r="D576" i="7"/>
  <c r="C576" i="7"/>
  <c r="B576" i="7"/>
  <c r="M575" i="7"/>
  <c r="N575" i="7" s="1"/>
  <c r="L575" i="7"/>
  <c r="K575" i="7"/>
  <c r="J575" i="7"/>
  <c r="I575" i="7"/>
  <c r="H575" i="7"/>
  <c r="Q575" i="7" s="1"/>
  <c r="G575" i="7"/>
  <c r="F575" i="7"/>
  <c r="E575" i="7"/>
  <c r="D575" i="7"/>
  <c r="C575" i="7"/>
  <c r="B575" i="7"/>
  <c r="Q574" i="7"/>
  <c r="M574" i="7"/>
  <c r="N574" i="7" s="1"/>
  <c r="L574" i="7"/>
  <c r="K574" i="7"/>
  <c r="J574" i="7"/>
  <c r="I574" i="7"/>
  <c r="H574" i="7"/>
  <c r="G574" i="7"/>
  <c r="F574" i="7"/>
  <c r="E574" i="7"/>
  <c r="D574" i="7"/>
  <c r="C574" i="7"/>
  <c r="B574" i="7"/>
  <c r="M573" i="7"/>
  <c r="N573" i="7" s="1"/>
  <c r="L573" i="7"/>
  <c r="K573" i="7"/>
  <c r="J573" i="7"/>
  <c r="I573" i="7"/>
  <c r="H573" i="7"/>
  <c r="Q573" i="7" s="1"/>
  <c r="G573" i="7"/>
  <c r="F573" i="7"/>
  <c r="E573" i="7"/>
  <c r="D573" i="7"/>
  <c r="C573" i="7"/>
  <c r="B573" i="7"/>
  <c r="N572" i="7"/>
  <c r="M572" i="7"/>
  <c r="L572" i="7"/>
  <c r="K572" i="7"/>
  <c r="J572" i="7"/>
  <c r="I572" i="7"/>
  <c r="H572" i="7"/>
  <c r="Q572" i="7" s="1"/>
  <c r="G572" i="7"/>
  <c r="F572" i="7"/>
  <c r="E572" i="7"/>
  <c r="D572" i="7"/>
  <c r="C572" i="7"/>
  <c r="B572" i="7"/>
  <c r="M571" i="7"/>
  <c r="N571" i="7" s="1"/>
  <c r="L571" i="7"/>
  <c r="K571" i="7"/>
  <c r="J571" i="7"/>
  <c r="I571" i="7"/>
  <c r="H571" i="7"/>
  <c r="Q571" i="7" s="1"/>
  <c r="G571" i="7"/>
  <c r="F571" i="7"/>
  <c r="E571" i="7"/>
  <c r="D571" i="7"/>
  <c r="C571" i="7"/>
  <c r="B571" i="7"/>
  <c r="M570" i="7"/>
  <c r="N570" i="7" s="1"/>
  <c r="L570" i="7"/>
  <c r="K570" i="7"/>
  <c r="J570" i="7"/>
  <c r="I570" i="7"/>
  <c r="H570" i="7"/>
  <c r="Q570" i="7" s="1"/>
  <c r="G570" i="7"/>
  <c r="F570" i="7"/>
  <c r="E570" i="7"/>
  <c r="D570" i="7"/>
  <c r="C570" i="7"/>
  <c r="B570" i="7"/>
  <c r="M569" i="7"/>
  <c r="N569" i="7" s="1"/>
  <c r="L569" i="7"/>
  <c r="K569" i="7"/>
  <c r="J569" i="7"/>
  <c r="I569" i="7"/>
  <c r="H569" i="7"/>
  <c r="Q569" i="7" s="1"/>
  <c r="G569" i="7"/>
  <c r="F569" i="7"/>
  <c r="E569" i="7"/>
  <c r="D569" i="7"/>
  <c r="C569" i="7"/>
  <c r="B569" i="7"/>
  <c r="M568" i="7"/>
  <c r="N568" i="7" s="1"/>
  <c r="L568" i="7"/>
  <c r="K568" i="7"/>
  <c r="J568" i="7"/>
  <c r="I568" i="7"/>
  <c r="H568" i="7"/>
  <c r="Q568" i="7" s="1"/>
  <c r="G568" i="7"/>
  <c r="F568" i="7"/>
  <c r="E568" i="7"/>
  <c r="D568" i="7"/>
  <c r="C568" i="7"/>
  <c r="B568" i="7"/>
  <c r="M567" i="7"/>
  <c r="N567" i="7" s="1"/>
  <c r="L567" i="7"/>
  <c r="K567" i="7"/>
  <c r="J567" i="7"/>
  <c r="I567" i="7"/>
  <c r="H567" i="7"/>
  <c r="Q567" i="7" s="1"/>
  <c r="G567" i="7"/>
  <c r="F567" i="7"/>
  <c r="E567" i="7"/>
  <c r="D567" i="7"/>
  <c r="C567" i="7"/>
  <c r="B567" i="7"/>
  <c r="M566" i="7"/>
  <c r="N566" i="7" s="1"/>
  <c r="L566" i="7"/>
  <c r="K566" i="7"/>
  <c r="J566" i="7"/>
  <c r="I566" i="7"/>
  <c r="H566" i="7"/>
  <c r="Q566" i="7" s="1"/>
  <c r="G566" i="7"/>
  <c r="F566" i="7"/>
  <c r="E566" i="7"/>
  <c r="D566" i="7"/>
  <c r="C566" i="7"/>
  <c r="B566" i="7"/>
  <c r="M565" i="7"/>
  <c r="N565" i="7" s="1"/>
  <c r="L565" i="7"/>
  <c r="K565" i="7"/>
  <c r="J565" i="7"/>
  <c r="I565" i="7"/>
  <c r="H565" i="7"/>
  <c r="Q565" i="7" s="1"/>
  <c r="G565" i="7"/>
  <c r="F565" i="7"/>
  <c r="E565" i="7"/>
  <c r="D565" i="7"/>
  <c r="C565" i="7"/>
  <c r="B565" i="7"/>
  <c r="M564" i="7"/>
  <c r="N564" i="7" s="1"/>
  <c r="L564" i="7"/>
  <c r="K564" i="7"/>
  <c r="J564" i="7"/>
  <c r="I564" i="7"/>
  <c r="H564" i="7"/>
  <c r="Q564" i="7" s="1"/>
  <c r="G564" i="7"/>
  <c r="F564" i="7"/>
  <c r="E564" i="7"/>
  <c r="D564" i="7"/>
  <c r="C564" i="7"/>
  <c r="B564" i="7"/>
  <c r="M563" i="7"/>
  <c r="N563" i="7" s="1"/>
  <c r="L563" i="7"/>
  <c r="K563" i="7"/>
  <c r="J563" i="7"/>
  <c r="I563" i="7"/>
  <c r="H563" i="7"/>
  <c r="Q563" i="7" s="1"/>
  <c r="G563" i="7"/>
  <c r="F563" i="7"/>
  <c r="E563" i="7"/>
  <c r="D563" i="7"/>
  <c r="C563" i="7"/>
  <c r="B563" i="7"/>
  <c r="M562" i="7"/>
  <c r="N562" i="7" s="1"/>
  <c r="L562" i="7"/>
  <c r="K562" i="7"/>
  <c r="J562" i="7"/>
  <c r="I562" i="7"/>
  <c r="H562" i="7"/>
  <c r="Q562" i="7" s="1"/>
  <c r="G562" i="7"/>
  <c r="F562" i="7"/>
  <c r="E562" i="7"/>
  <c r="D562" i="7"/>
  <c r="C562" i="7"/>
  <c r="B562" i="7"/>
  <c r="M561" i="7"/>
  <c r="N561" i="7" s="1"/>
  <c r="L561" i="7"/>
  <c r="K561" i="7"/>
  <c r="J561" i="7"/>
  <c r="I561" i="7"/>
  <c r="H561" i="7"/>
  <c r="Q561" i="7" s="1"/>
  <c r="G561" i="7"/>
  <c r="F561" i="7"/>
  <c r="E561" i="7"/>
  <c r="D561" i="7"/>
  <c r="C561" i="7"/>
  <c r="B561" i="7"/>
  <c r="M560" i="7"/>
  <c r="N560" i="7" s="1"/>
  <c r="L560" i="7"/>
  <c r="K560" i="7"/>
  <c r="J560" i="7"/>
  <c r="I560" i="7"/>
  <c r="H560" i="7"/>
  <c r="Q560" i="7" s="1"/>
  <c r="G560" i="7"/>
  <c r="F560" i="7"/>
  <c r="E560" i="7"/>
  <c r="D560" i="7"/>
  <c r="C560" i="7"/>
  <c r="B560" i="7"/>
  <c r="Q559" i="7"/>
  <c r="M559" i="7"/>
  <c r="N559" i="7" s="1"/>
  <c r="L559" i="7"/>
  <c r="K559" i="7"/>
  <c r="J559" i="7"/>
  <c r="I559" i="7"/>
  <c r="H559" i="7"/>
  <c r="G559" i="7"/>
  <c r="F559" i="7"/>
  <c r="E559" i="7"/>
  <c r="D559" i="7"/>
  <c r="C559" i="7"/>
  <c r="B559" i="7"/>
  <c r="M558" i="7"/>
  <c r="N558" i="7" s="1"/>
  <c r="L558" i="7"/>
  <c r="K558" i="7"/>
  <c r="J558" i="7"/>
  <c r="I558" i="7"/>
  <c r="H558" i="7"/>
  <c r="Q558" i="7" s="1"/>
  <c r="G558" i="7"/>
  <c r="F558" i="7"/>
  <c r="E558" i="7"/>
  <c r="D558" i="7"/>
  <c r="C558" i="7"/>
  <c r="B558" i="7"/>
  <c r="M557" i="7"/>
  <c r="N557" i="7" s="1"/>
  <c r="L557" i="7"/>
  <c r="K557" i="7"/>
  <c r="J557" i="7"/>
  <c r="I557" i="7"/>
  <c r="H557" i="7"/>
  <c r="Q557" i="7" s="1"/>
  <c r="G557" i="7"/>
  <c r="F557" i="7"/>
  <c r="E557" i="7"/>
  <c r="D557" i="7"/>
  <c r="C557" i="7"/>
  <c r="B557" i="7"/>
  <c r="M556" i="7"/>
  <c r="N556" i="7" s="1"/>
  <c r="L556" i="7"/>
  <c r="K556" i="7"/>
  <c r="J556" i="7"/>
  <c r="I556" i="7"/>
  <c r="H556" i="7"/>
  <c r="Q556" i="7" s="1"/>
  <c r="G556" i="7"/>
  <c r="F556" i="7"/>
  <c r="E556" i="7"/>
  <c r="D556" i="7"/>
  <c r="C556" i="7"/>
  <c r="B556" i="7"/>
  <c r="M555" i="7"/>
  <c r="N555" i="7" s="1"/>
  <c r="L555" i="7"/>
  <c r="K555" i="7"/>
  <c r="J555" i="7"/>
  <c r="I555" i="7"/>
  <c r="H555" i="7"/>
  <c r="Q555" i="7" s="1"/>
  <c r="G555" i="7"/>
  <c r="F555" i="7"/>
  <c r="E555" i="7"/>
  <c r="D555" i="7"/>
  <c r="C555" i="7"/>
  <c r="B555" i="7"/>
  <c r="M554" i="7"/>
  <c r="N554" i="7" s="1"/>
  <c r="L554" i="7"/>
  <c r="K554" i="7"/>
  <c r="J554" i="7"/>
  <c r="I554" i="7"/>
  <c r="H554" i="7"/>
  <c r="Q554" i="7" s="1"/>
  <c r="G554" i="7"/>
  <c r="F554" i="7"/>
  <c r="E554" i="7"/>
  <c r="D554" i="7"/>
  <c r="C554" i="7"/>
  <c r="B554" i="7"/>
  <c r="M553" i="7"/>
  <c r="N553" i="7" s="1"/>
  <c r="L553" i="7"/>
  <c r="K553" i="7"/>
  <c r="J553" i="7"/>
  <c r="I553" i="7"/>
  <c r="H553" i="7"/>
  <c r="Q553" i="7" s="1"/>
  <c r="G553" i="7"/>
  <c r="F553" i="7"/>
  <c r="E553" i="7"/>
  <c r="D553" i="7"/>
  <c r="C553" i="7"/>
  <c r="B553" i="7"/>
  <c r="M552" i="7"/>
  <c r="N552" i="7" s="1"/>
  <c r="L552" i="7"/>
  <c r="K552" i="7"/>
  <c r="J552" i="7"/>
  <c r="I552" i="7"/>
  <c r="H552" i="7"/>
  <c r="Q552" i="7" s="1"/>
  <c r="G552" i="7"/>
  <c r="F552" i="7"/>
  <c r="E552" i="7"/>
  <c r="D552" i="7"/>
  <c r="C552" i="7"/>
  <c r="B552" i="7"/>
  <c r="M551" i="7"/>
  <c r="N551" i="7" s="1"/>
  <c r="L551" i="7"/>
  <c r="K551" i="7"/>
  <c r="J551" i="7"/>
  <c r="I551" i="7"/>
  <c r="H551" i="7"/>
  <c r="Q551" i="7" s="1"/>
  <c r="G551" i="7"/>
  <c r="F551" i="7"/>
  <c r="E551" i="7"/>
  <c r="D551" i="7"/>
  <c r="C551" i="7"/>
  <c r="B551" i="7"/>
  <c r="M550" i="7"/>
  <c r="N550" i="7" s="1"/>
  <c r="L550" i="7"/>
  <c r="K550" i="7"/>
  <c r="J550" i="7"/>
  <c r="I550" i="7"/>
  <c r="H550" i="7"/>
  <c r="Q550" i="7" s="1"/>
  <c r="G550" i="7"/>
  <c r="F550" i="7"/>
  <c r="E550" i="7"/>
  <c r="D550" i="7"/>
  <c r="C550" i="7"/>
  <c r="B550" i="7"/>
  <c r="M549" i="7"/>
  <c r="N549" i="7" s="1"/>
  <c r="L549" i="7"/>
  <c r="K549" i="7"/>
  <c r="J549" i="7"/>
  <c r="I549" i="7"/>
  <c r="H549" i="7"/>
  <c r="Q549" i="7" s="1"/>
  <c r="G549" i="7"/>
  <c r="F549" i="7"/>
  <c r="E549" i="7"/>
  <c r="D549" i="7"/>
  <c r="C549" i="7"/>
  <c r="B549" i="7"/>
  <c r="M548" i="7"/>
  <c r="N548" i="7" s="1"/>
  <c r="L548" i="7"/>
  <c r="K548" i="7"/>
  <c r="J548" i="7"/>
  <c r="I548" i="7"/>
  <c r="H548" i="7"/>
  <c r="Q548" i="7" s="1"/>
  <c r="G548" i="7"/>
  <c r="F548" i="7"/>
  <c r="E548" i="7"/>
  <c r="D548" i="7"/>
  <c r="C548" i="7"/>
  <c r="B548" i="7"/>
  <c r="M547" i="7"/>
  <c r="N547" i="7" s="1"/>
  <c r="L547" i="7"/>
  <c r="K547" i="7"/>
  <c r="J547" i="7"/>
  <c r="I547" i="7"/>
  <c r="H547" i="7"/>
  <c r="Q547" i="7" s="1"/>
  <c r="G547" i="7"/>
  <c r="F547" i="7"/>
  <c r="E547" i="7"/>
  <c r="D547" i="7"/>
  <c r="C547" i="7"/>
  <c r="B547" i="7"/>
  <c r="M546" i="7"/>
  <c r="N546" i="7" s="1"/>
  <c r="L546" i="7"/>
  <c r="K546" i="7"/>
  <c r="J546" i="7"/>
  <c r="I546" i="7"/>
  <c r="H546" i="7"/>
  <c r="Q546" i="7" s="1"/>
  <c r="G546" i="7"/>
  <c r="F546" i="7"/>
  <c r="E546" i="7"/>
  <c r="D546" i="7"/>
  <c r="C546" i="7"/>
  <c r="B546" i="7"/>
  <c r="M545" i="7"/>
  <c r="N545" i="7" s="1"/>
  <c r="L545" i="7"/>
  <c r="K545" i="7"/>
  <c r="J545" i="7"/>
  <c r="I545" i="7"/>
  <c r="H545" i="7"/>
  <c r="Q545" i="7" s="1"/>
  <c r="G545" i="7"/>
  <c r="F545" i="7"/>
  <c r="E545" i="7"/>
  <c r="D545" i="7"/>
  <c r="C545" i="7"/>
  <c r="B545" i="7"/>
  <c r="N544" i="7"/>
  <c r="M544" i="7"/>
  <c r="L544" i="7"/>
  <c r="K544" i="7"/>
  <c r="J544" i="7"/>
  <c r="I544" i="7"/>
  <c r="H544" i="7"/>
  <c r="Q544" i="7" s="1"/>
  <c r="G544" i="7"/>
  <c r="F544" i="7"/>
  <c r="E544" i="7"/>
  <c r="D544" i="7"/>
  <c r="C544" i="7"/>
  <c r="B544" i="7"/>
  <c r="M543" i="7"/>
  <c r="N543" i="7" s="1"/>
  <c r="L543" i="7"/>
  <c r="K543" i="7"/>
  <c r="J543" i="7"/>
  <c r="I543" i="7"/>
  <c r="H543" i="7"/>
  <c r="Q543" i="7" s="1"/>
  <c r="G543" i="7"/>
  <c r="F543" i="7"/>
  <c r="E543" i="7"/>
  <c r="D543" i="7"/>
  <c r="C543" i="7"/>
  <c r="B543" i="7"/>
  <c r="M542" i="7"/>
  <c r="N542" i="7" s="1"/>
  <c r="L542" i="7"/>
  <c r="K542" i="7"/>
  <c r="J542" i="7"/>
  <c r="I542" i="7"/>
  <c r="H542" i="7"/>
  <c r="Q542" i="7" s="1"/>
  <c r="G542" i="7"/>
  <c r="F542" i="7"/>
  <c r="E542" i="7"/>
  <c r="D542" i="7"/>
  <c r="C542" i="7"/>
  <c r="B542" i="7"/>
  <c r="M541" i="7"/>
  <c r="N541" i="7" s="1"/>
  <c r="L541" i="7"/>
  <c r="K541" i="7"/>
  <c r="J541" i="7"/>
  <c r="I541" i="7"/>
  <c r="H541" i="7"/>
  <c r="Q541" i="7" s="1"/>
  <c r="G541" i="7"/>
  <c r="F541" i="7"/>
  <c r="E541" i="7"/>
  <c r="D541" i="7"/>
  <c r="C541" i="7"/>
  <c r="B541" i="7"/>
  <c r="N540" i="7"/>
  <c r="M540" i="7"/>
  <c r="L540" i="7"/>
  <c r="K540" i="7"/>
  <c r="J540" i="7"/>
  <c r="I540" i="7"/>
  <c r="H540" i="7"/>
  <c r="Q540" i="7" s="1"/>
  <c r="G540" i="7"/>
  <c r="F540" i="7"/>
  <c r="E540" i="7"/>
  <c r="D540" i="7"/>
  <c r="C540" i="7"/>
  <c r="B540" i="7"/>
  <c r="M539" i="7"/>
  <c r="N539" i="7" s="1"/>
  <c r="L539" i="7"/>
  <c r="K539" i="7"/>
  <c r="J539" i="7"/>
  <c r="I539" i="7"/>
  <c r="H539" i="7"/>
  <c r="Q539" i="7" s="1"/>
  <c r="G539" i="7"/>
  <c r="F539" i="7"/>
  <c r="E539" i="7"/>
  <c r="D539" i="7"/>
  <c r="C539" i="7"/>
  <c r="B539" i="7"/>
  <c r="M538" i="7"/>
  <c r="N538" i="7" s="1"/>
  <c r="L538" i="7"/>
  <c r="K538" i="7"/>
  <c r="J538" i="7"/>
  <c r="I538" i="7"/>
  <c r="H538" i="7"/>
  <c r="Q538" i="7" s="1"/>
  <c r="G538" i="7"/>
  <c r="F538" i="7"/>
  <c r="E538" i="7"/>
  <c r="D538" i="7"/>
  <c r="C538" i="7"/>
  <c r="B538" i="7"/>
  <c r="M537" i="7"/>
  <c r="N537" i="7" s="1"/>
  <c r="L537" i="7"/>
  <c r="K537" i="7"/>
  <c r="J537" i="7"/>
  <c r="I537" i="7"/>
  <c r="H537" i="7"/>
  <c r="Q537" i="7" s="1"/>
  <c r="G537" i="7"/>
  <c r="F537" i="7"/>
  <c r="E537" i="7"/>
  <c r="D537" i="7"/>
  <c r="C537" i="7"/>
  <c r="B537" i="7"/>
  <c r="M536" i="7"/>
  <c r="N536" i="7" s="1"/>
  <c r="L536" i="7"/>
  <c r="K536" i="7"/>
  <c r="J536" i="7"/>
  <c r="I536" i="7"/>
  <c r="H536" i="7"/>
  <c r="Q536" i="7" s="1"/>
  <c r="G536" i="7"/>
  <c r="F536" i="7"/>
  <c r="E536" i="7"/>
  <c r="D536" i="7"/>
  <c r="C536" i="7"/>
  <c r="B536" i="7"/>
  <c r="Q535" i="7"/>
  <c r="M535" i="7"/>
  <c r="N535" i="7" s="1"/>
  <c r="L535" i="7"/>
  <c r="K535" i="7"/>
  <c r="J535" i="7"/>
  <c r="I535" i="7"/>
  <c r="H535" i="7"/>
  <c r="G535" i="7"/>
  <c r="F535" i="7"/>
  <c r="E535" i="7"/>
  <c r="D535" i="7"/>
  <c r="C535" i="7"/>
  <c r="B535" i="7"/>
  <c r="M534" i="7"/>
  <c r="N534" i="7" s="1"/>
  <c r="L534" i="7"/>
  <c r="K534" i="7"/>
  <c r="J534" i="7"/>
  <c r="I534" i="7"/>
  <c r="H534" i="7"/>
  <c r="Q534" i="7" s="1"/>
  <c r="G534" i="7"/>
  <c r="F534" i="7"/>
  <c r="E534" i="7"/>
  <c r="D534" i="7"/>
  <c r="C534" i="7"/>
  <c r="B534" i="7"/>
  <c r="N533" i="7"/>
  <c r="M533" i="7"/>
  <c r="L533" i="7"/>
  <c r="K533" i="7"/>
  <c r="J533" i="7"/>
  <c r="I533" i="7"/>
  <c r="H533" i="7"/>
  <c r="Q533" i="7" s="1"/>
  <c r="G533" i="7"/>
  <c r="F533" i="7"/>
  <c r="E533" i="7"/>
  <c r="D533" i="7"/>
  <c r="C533" i="7"/>
  <c r="B533" i="7"/>
  <c r="M532" i="7"/>
  <c r="N532" i="7" s="1"/>
  <c r="L532" i="7"/>
  <c r="K532" i="7"/>
  <c r="J532" i="7"/>
  <c r="I532" i="7"/>
  <c r="H532" i="7"/>
  <c r="Q532" i="7" s="1"/>
  <c r="G532" i="7"/>
  <c r="F532" i="7"/>
  <c r="E532" i="7"/>
  <c r="D532" i="7"/>
  <c r="C532" i="7"/>
  <c r="B532" i="7"/>
  <c r="M531" i="7"/>
  <c r="N531" i="7" s="1"/>
  <c r="L531" i="7"/>
  <c r="K531" i="7"/>
  <c r="J531" i="7"/>
  <c r="I531" i="7"/>
  <c r="H531" i="7"/>
  <c r="Q531" i="7" s="1"/>
  <c r="G531" i="7"/>
  <c r="F531" i="7"/>
  <c r="E531" i="7"/>
  <c r="D531" i="7"/>
  <c r="C531" i="7"/>
  <c r="B531" i="7"/>
  <c r="M530" i="7"/>
  <c r="N530" i="7" s="1"/>
  <c r="L530" i="7"/>
  <c r="K530" i="7"/>
  <c r="J530" i="7"/>
  <c r="I530" i="7"/>
  <c r="H530" i="7"/>
  <c r="Q530" i="7" s="1"/>
  <c r="G530" i="7"/>
  <c r="F530" i="7"/>
  <c r="E530" i="7"/>
  <c r="D530" i="7"/>
  <c r="C530" i="7"/>
  <c r="B530" i="7"/>
  <c r="M529" i="7"/>
  <c r="N529" i="7" s="1"/>
  <c r="L529" i="7"/>
  <c r="K529" i="7"/>
  <c r="J529" i="7"/>
  <c r="I529" i="7"/>
  <c r="H529" i="7"/>
  <c r="Q529" i="7" s="1"/>
  <c r="G529" i="7"/>
  <c r="F529" i="7"/>
  <c r="E529" i="7"/>
  <c r="D529" i="7"/>
  <c r="C529" i="7"/>
  <c r="B529" i="7"/>
  <c r="M528" i="7"/>
  <c r="N528" i="7" s="1"/>
  <c r="L528" i="7"/>
  <c r="K528" i="7"/>
  <c r="J528" i="7"/>
  <c r="I528" i="7"/>
  <c r="H528" i="7"/>
  <c r="Q528" i="7" s="1"/>
  <c r="G528" i="7"/>
  <c r="F528" i="7"/>
  <c r="E528" i="7"/>
  <c r="D528" i="7"/>
  <c r="C528" i="7"/>
  <c r="B528" i="7"/>
  <c r="M527" i="7"/>
  <c r="N527" i="7" s="1"/>
  <c r="L527" i="7"/>
  <c r="K527" i="7"/>
  <c r="J527" i="7"/>
  <c r="I527" i="7"/>
  <c r="H527" i="7"/>
  <c r="Q527" i="7" s="1"/>
  <c r="G527" i="7"/>
  <c r="F527" i="7"/>
  <c r="E527" i="7"/>
  <c r="D527" i="7"/>
  <c r="C527" i="7"/>
  <c r="B527" i="7"/>
  <c r="M526" i="7"/>
  <c r="N526" i="7" s="1"/>
  <c r="L526" i="7"/>
  <c r="K526" i="7"/>
  <c r="J526" i="7"/>
  <c r="I526" i="7"/>
  <c r="H526" i="7"/>
  <c r="Q526" i="7" s="1"/>
  <c r="G526" i="7"/>
  <c r="F526" i="7"/>
  <c r="E526" i="7"/>
  <c r="D526" i="7"/>
  <c r="C526" i="7"/>
  <c r="B526" i="7"/>
  <c r="M525" i="7"/>
  <c r="N525" i="7" s="1"/>
  <c r="L525" i="7"/>
  <c r="K525" i="7"/>
  <c r="J525" i="7"/>
  <c r="I525" i="7"/>
  <c r="H525" i="7"/>
  <c r="Q525" i="7" s="1"/>
  <c r="G525" i="7"/>
  <c r="F525" i="7"/>
  <c r="E525" i="7"/>
  <c r="D525" i="7"/>
  <c r="C525" i="7"/>
  <c r="B525" i="7"/>
  <c r="M524" i="7"/>
  <c r="N524" i="7" s="1"/>
  <c r="L524" i="7"/>
  <c r="K524" i="7"/>
  <c r="J524" i="7"/>
  <c r="I524" i="7"/>
  <c r="H524" i="7"/>
  <c r="Q524" i="7" s="1"/>
  <c r="G524" i="7"/>
  <c r="F524" i="7"/>
  <c r="E524" i="7"/>
  <c r="D524" i="7"/>
  <c r="C524" i="7"/>
  <c r="B524" i="7"/>
  <c r="N523" i="7"/>
  <c r="M523" i="7"/>
  <c r="L523" i="7"/>
  <c r="K523" i="7"/>
  <c r="J523" i="7"/>
  <c r="I523" i="7"/>
  <c r="H523" i="7"/>
  <c r="Q523" i="7" s="1"/>
  <c r="G523" i="7"/>
  <c r="F523" i="7"/>
  <c r="E523" i="7"/>
  <c r="D523" i="7"/>
  <c r="C523" i="7"/>
  <c r="B523" i="7"/>
  <c r="M522" i="7"/>
  <c r="N522" i="7" s="1"/>
  <c r="L522" i="7"/>
  <c r="K522" i="7"/>
  <c r="J522" i="7"/>
  <c r="I522" i="7"/>
  <c r="H522" i="7"/>
  <c r="Q522" i="7" s="1"/>
  <c r="G522" i="7"/>
  <c r="F522" i="7"/>
  <c r="E522" i="7"/>
  <c r="D522" i="7"/>
  <c r="C522" i="7"/>
  <c r="B522" i="7"/>
  <c r="M521" i="7"/>
  <c r="N521" i="7" s="1"/>
  <c r="L521" i="7"/>
  <c r="K521" i="7"/>
  <c r="J521" i="7"/>
  <c r="I521" i="7"/>
  <c r="H521" i="7"/>
  <c r="Q521" i="7" s="1"/>
  <c r="G521" i="7"/>
  <c r="F521" i="7"/>
  <c r="E521" i="7"/>
  <c r="D521" i="7"/>
  <c r="C521" i="7"/>
  <c r="B521" i="7"/>
  <c r="M520" i="7"/>
  <c r="N520" i="7" s="1"/>
  <c r="L520" i="7"/>
  <c r="K520" i="7"/>
  <c r="J520" i="7"/>
  <c r="I520" i="7"/>
  <c r="H520" i="7"/>
  <c r="Q520" i="7" s="1"/>
  <c r="G520" i="7"/>
  <c r="F520" i="7"/>
  <c r="E520" i="7"/>
  <c r="D520" i="7"/>
  <c r="C520" i="7"/>
  <c r="B520" i="7"/>
  <c r="M519" i="7"/>
  <c r="N519" i="7" s="1"/>
  <c r="L519" i="7"/>
  <c r="K519" i="7"/>
  <c r="J519" i="7"/>
  <c r="I519" i="7"/>
  <c r="H519" i="7"/>
  <c r="Q519" i="7" s="1"/>
  <c r="G519" i="7"/>
  <c r="F519" i="7"/>
  <c r="E519" i="7"/>
  <c r="D519" i="7"/>
  <c r="C519" i="7"/>
  <c r="B519" i="7"/>
  <c r="N518" i="7"/>
  <c r="M518" i="7"/>
  <c r="L518" i="7"/>
  <c r="K518" i="7"/>
  <c r="J518" i="7"/>
  <c r="I518" i="7"/>
  <c r="H518" i="7"/>
  <c r="Q518" i="7" s="1"/>
  <c r="G518" i="7"/>
  <c r="F518" i="7"/>
  <c r="E518" i="7"/>
  <c r="D518" i="7"/>
  <c r="C518" i="7"/>
  <c r="B518" i="7"/>
  <c r="M517" i="7"/>
  <c r="N517" i="7" s="1"/>
  <c r="L517" i="7"/>
  <c r="K517" i="7"/>
  <c r="J517" i="7"/>
  <c r="I517" i="7"/>
  <c r="H517" i="7"/>
  <c r="Q517" i="7" s="1"/>
  <c r="G517" i="7"/>
  <c r="F517" i="7"/>
  <c r="E517" i="7"/>
  <c r="D517" i="7"/>
  <c r="C517" i="7"/>
  <c r="B517" i="7"/>
  <c r="M516" i="7"/>
  <c r="N516" i="7" s="1"/>
  <c r="L516" i="7"/>
  <c r="K516" i="7"/>
  <c r="J516" i="7"/>
  <c r="I516" i="7"/>
  <c r="H516" i="7"/>
  <c r="Q516" i="7" s="1"/>
  <c r="G516" i="7"/>
  <c r="F516" i="7"/>
  <c r="E516" i="7"/>
  <c r="D516" i="7"/>
  <c r="C516" i="7"/>
  <c r="B516" i="7"/>
  <c r="Q515" i="7"/>
  <c r="M515" i="7"/>
  <c r="N515" i="7" s="1"/>
  <c r="L515" i="7"/>
  <c r="K515" i="7"/>
  <c r="J515" i="7"/>
  <c r="I515" i="7"/>
  <c r="H515" i="7"/>
  <c r="G515" i="7"/>
  <c r="F515" i="7"/>
  <c r="E515" i="7"/>
  <c r="D515" i="7"/>
  <c r="C515" i="7"/>
  <c r="B515" i="7"/>
  <c r="M514" i="7"/>
  <c r="N514" i="7" s="1"/>
  <c r="L514" i="7"/>
  <c r="K514" i="7"/>
  <c r="J514" i="7"/>
  <c r="I514" i="7"/>
  <c r="H514" i="7"/>
  <c r="Q514" i="7" s="1"/>
  <c r="G514" i="7"/>
  <c r="F514" i="7"/>
  <c r="E514" i="7"/>
  <c r="D514" i="7"/>
  <c r="C514" i="7"/>
  <c r="B514" i="7"/>
  <c r="M513" i="7"/>
  <c r="N513" i="7" s="1"/>
  <c r="L513" i="7"/>
  <c r="K513" i="7"/>
  <c r="J513" i="7"/>
  <c r="I513" i="7"/>
  <c r="H513" i="7"/>
  <c r="Q513" i="7" s="1"/>
  <c r="G513" i="7"/>
  <c r="F513" i="7"/>
  <c r="E513" i="7"/>
  <c r="D513" i="7"/>
  <c r="C513" i="7"/>
  <c r="B513" i="7"/>
  <c r="Q512" i="7"/>
  <c r="M512" i="7"/>
  <c r="N512" i="7" s="1"/>
  <c r="L512" i="7"/>
  <c r="K512" i="7"/>
  <c r="J512" i="7"/>
  <c r="I512" i="7"/>
  <c r="H512" i="7"/>
  <c r="G512" i="7"/>
  <c r="F512" i="7"/>
  <c r="E512" i="7"/>
  <c r="D512" i="7"/>
  <c r="C512" i="7"/>
  <c r="B512" i="7"/>
  <c r="M511" i="7"/>
  <c r="N511" i="7" s="1"/>
  <c r="L511" i="7"/>
  <c r="K511" i="7"/>
  <c r="J511" i="7"/>
  <c r="I511" i="7"/>
  <c r="H511" i="7"/>
  <c r="Q511" i="7" s="1"/>
  <c r="G511" i="7"/>
  <c r="F511" i="7"/>
  <c r="E511" i="7"/>
  <c r="D511" i="7"/>
  <c r="C511" i="7"/>
  <c r="B511" i="7"/>
  <c r="M510" i="7"/>
  <c r="N510" i="7" s="1"/>
  <c r="L510" i="7"/>
  <c r="K510" i="7"/>
  <c r="J510" i="7"/>
  <c r="I510" i="7"/>
  <c r="H510" i="7"/>
  <c r="Q510" i="7" s="1"/>
  <c r="G510" i="7"/>
  <c r="F510" i="7"/>
  <c r="E510" i="7"/>
  <c r="D510" i="7"/>
  <c r="C510" i="7"/>
  <c r="B510" i="7"/>
  <c r="M509" i="7"/>
  <c r="N509" i="7" s="1"/>
  <c r="L509" i="7"/>
  <c r="K509" i="7"/>
  <c r="J509" i="7"/>
  <c r="I509" i="7"/>
  <c r="H509" i="7"/>
  <c r="Q509" i="7" s="1"/>
  <c r="G509" i="7"/>
  <c r="F509" i="7"/>
  <c r="E509" i="7"/>
  <c r="D509" i="7"/>
  <c r="C509" i="7"/>
  <c r="B509" i="7"/>
  <c r="M508" i="7"/>
  <c r="N508" i="7" s="1"/>
  <c r="L508" i="7"/>
  <c r="K508" i="7"/>
  <c r="J508" i="7"/>
  <c r="I508" i="7"/>
  <c r="H508" i="7"/>
  <c r="Q508" i="7" s="1"/>
  <c r="G508" i="7"/>
  <c r="F508" i="7"/>
  <c r="E508" i="7"/>
  <c r="D508" i="7"/>
  <c r="C508" i="7"/>
  <c r="B508" i="7"/>
  <c r="M507" i="7"/>
  <c r="N507" i="7" s="1"/>
  <c r="L507" i="7"/>
  <c r="K507" i="7"/>
  <c r="J507" i="7"/>
  <c r="I507" i="7"/>
  <c r="H507" i="7"/>
  <c r="Q507" i="7" s="1"/>
  <c r="G507" i="7"/>
  <c r="F507" i="7"/>
  <c r="E507" i="7"/>
  <c r="D507" i="7"/>
  <c r="C507" i="7"/>
  <c r="B507" i="7"/>
  <c r="M506" i="7"/>
  <c r="N506" i="7" s="1"/>
  <c r="L506" i="7"/>
  <c r="K506" i="7"/>
  <c r="J506" i="7"/>
  <c r="I506" i="7"/>
  <c r="H506" i="7"/>
  <c r="Q506" i="7" s="1"/>
  <c r="G506" i="7"/>
  <c r="F506" i="7"/>
  <c r="E506" i="7"/>
  <c r="D506" i="7"/>
  <c r="C506" i="7"/>
  <c r="B506" i="7"/>
  <c r="M505" i="7"/>
  <c r="N505" i="7" s="1"/>
  <c r="L505" i="7"/>
  <c r="K505" i="7"/>
  <c r="J505" i="7"/>
  <c r="I505" i="7"/>
  <c r="H505" i="7"/>
  <c r="Q505" i="7" s="1"/>
  <c r="G505" i="7"/>
  <c r="F505" i="7"/>
  <c r="E505" i="7"/>
  <c r="D505" i="7"/>
  <c r="C505" i="7"/>
  <c r="B505" i="7"/>
  <c r="M504" i="7"/>
  <c r="N504" i="7" s="1"/>
  <c r="L504" i="7"/>
  <c r="K504" i="7"/>
  <c r="J504" i="7"/>
  <c r="I504" i="7"/>
  <c r="H504" i="7"/>
  <c r="Q504" i="7" s="1"/>
  <c r="G504" i="7"/>
  <c r="F504" i="7"/>
  <c r="E504" i="7"/>
  <c r="D504" i="7"/>
  <c r="C504" i="7"/>
  <c r="B504" i="7"/>
  <c r="Q503" i="7"/>
  <c r="M503" i="7"/>
  <c r="N503" i="7" s="1"/>
  <c r="L503" i="7"/>
  <c r="K503" i="7"/>
  <c r="J503" i="7"/>
  <c r="I503" i="7"/>
  <c r="H503" i="7"/>
  <c r="G503" i="7"/>
  <c r="F503" i="7"/>
  <c r="E503" i="7"/>
  <c r="D503" i="7"/>
  <c r="C503" i="7"/>
  <c r="B503" i="7"/>
  <c r="N502" i="7"/>
  <c r="M502" i="7"/>
  <c r="L502" i="7"/>
  <c r="K502" i="7"/>
  <c r="J502" i="7"/>
  <c r="I502" i="7"/>
  <c r="H502" i="7"/>
  <c r="Q502" i="7" s="1"/>
  <c r="G502" i="7"/>
  <c r="F502" i="7"/>
  <c r="E502" i="7"/>
  <c r="D502" i="7"/>
  <c r="C502" i="7"/>
  <c r="B502" i="7"/>
  <c r="M501" i="7"/>
  <c r="N501" i="7" s="1"/>
  <c r="L501" i="7"/>
  <c r="K501" i="7"/>
  <c r="J501" i="7"/>
  <c r="I501" i="7"/>
  <c r="H501" i="7"/>
  <c r="Q501" i="7" s="1"/>
  <c r="G501" i="7"/>
  <c r="F501" i="7"/>
  <c r="E501" i="7"/>
  <c r="D501" i="7"/>
  <c r="C501" i="7"/>
  <c r="B501" i="7"/>
  <c r="M500" i="7"/>
  <c r="N500" i="7" s="1"/>
  <c r="L500" i="7"/>
  <c r="K500" i="7"/>
  <c r="J500" i="7"/>
  <c r="I500" i="7"/>
  <c r="H500" i="7"/>
  <c r="Q500" i="7" s="1"/>
  <c r="G500" i="7"/>
  <c r="F500" i="7"/>
  <c r="E500" i="7"/>
  <c r="D500" i="7"/>
  <c r="C500" i="7"/>
  <c r="B500" i="7"/>
  <c r="M499" i="7"/>
  <c r="N499" i="7" s="1"/>
  <c r="L499" i="7"/>
  <c r="K499" i="7"/>
  <c r="J499" i="7"/>
  <c r="I499" i="7"/>
  <c r="H499" i="7"/>
  <c r="Q499" i="7" s="1"/>
  <c r="G499" i="7"/>
  <c r="F499" i="7"/>
  <c r="E499" i="7"/>
  <c r="D499" i="7"/>
  <c r="C499" i="7"/>
  <c r="B499" i="7"/>
  <c r="M498" i="7"/>
  <c r="N498" i="7" s="1"/>
  <c r="L498" i="7"/>
  <c r="K498" i="7"/>
  <c r="J498" i="7"/>
  <c r="I498" i="7"/>
  <c r="H498" i="7"/>
  <c r="Q498" i="7" s="1"/>
  <c r="G498" i="7"/>
  <c r="F498" i="7"/>
  <c r="E498" i="7"/>
  <c r="D498" i="7"/>
  <c r="C498" i="7"/>
  <c r="B498" i="7"/>
  <c r="M497" i="7"/>
  <c r="N497" i="7" s="1"/>
  <c r="L497" i="7"/>
  <c r="K497" i="7"/>
  <c r="J497" i="7"/>
  <c r="I497" i="7"/>
  <c r="H497" i="7"/>
  <c r="Q497" i="7" s="1"/>
  <c r="G497" i="7"/>
  <c r="F497" i="7"/>
  <c r="E497" i="7"/>
  <c r="D497" i="7"/>
  <c r="C497" i="7"/>
  <c r="B497" i="7"/>
  <c r="M496" i="7"/>
  <c r="N496" i="7" s="1"/>
  <c r="L496" i="7"/>
  <c r="K496" i="7"/>
  <c r="J496" i="7"/>
  <c r="I496" i="7"/>
  <c r="H496" i="7"/>
  <c r="Q496" i="7" s="1"/>
  <c r="G496" i="7"/>
  <c r="F496" i="7"/>
  <c r="E496" i="7"/>
  <c r="D496" i="7"/>
  <c r="C496" i="7"/>
  <c r="B496" i="7"/>
  <c r="N495" i="7"/>
  <c r="M495" i="7"/>
  <c r="L495" i="7"/>
  <c r="K495" i="7"/>
  <c r="J495" i="7"/>
  <c r="I495" i="7"/>
  <c r="H495" i="7"/>
  <c r="Q495" i="7" s="1"/>
  <c r="G495" i="7"/>
  <c r="F495" i="7"/>
  <c r="E495" i="7"/>
  <c r="D495" i="7"/>
  <c r="C495" i="7"/>
  <c r="B495" i="7"/>
  <c r="M494" i="7"/>
  <c r="N494" i="7" s="1"/>
  <c r="L494" i="7"/>
  <c r="K494" i="7"/>
  <c r="J494" i="7"/>
  <c r="I494" i="7"/>
  <c r="H494" i="7"/>
  <c r="Q494" i="7" s="1"/>
  <c r="G494" i="7"/>
  <c r="F494" i="7"/>
  <c r="E494" i="7"/>
  <c r="D494" i="7"/>
  <c r="C494" i="7"/>
  <c r="B494" i="7"/>
  <c r="M493" i="7"/>
  <c r="N493" i="7" s="1"/>
  <c r="L493" i="7"/>
  <c r="K493" i="7"/>
  <c r="J493" i="7"/>
  <c r="I493" i="7"/>
  <c r="H493" i="7"/>
  <c r="Q493" i="7" s="1"/>
  <c r="G493" i="7"/>
  <c r="F493" i="7"/>
  <c r="E493" i="7"/>
  <c r="D493" i="7"/>
  <c r="C493" i="7"/>
  <c r="B493" i="7"/>
  <c r="M492" i="7"/>
  <c r="N492" i="7" s="1"/>
  <c r="L492" i="7"/>
  <c r="K492" i="7"/>
  <c r="J492" i="7"/>
  <c r="I492" i="7"/>
  <c r="H492" i="7"/>
  <c r="Q492" i="7" s="1"/>
  <c r="G492" i="7"/>
  <c r="F492" i="7"/>
  <c r="E492" i="7"/>
  <c r="D492" i="7"/>
  <c r="C492" i="7"/>
  <c r="B492" i="7"/>
  <c r="M491" i="7"/>
  <c r="N491" i="7" s="1"/>
  <c r="L491" i="7"/>
  <c r="K491" i="7"/>
  <c r="J491" i="7"/>
  <c r="I491" i="7"/>
  <c r="H491" i="7"/>
  <c r="Q491" i="7" s="1"/>
  <c r="G491" i="7"/>
  <c r="F491" i="7"/>
  <c r="E491" i="7"/>
  <c r="D491" i="7"/>
  <c r="C491" i="7"/>
  <c r="B491" i="7"/>
  <c r="M490" i="7"/>
  <c r="N490" i="7" s="1"/>
  <c r="L490" i="7"/>
  <c r="K490" i="7"/>
  <c r="J490" i="7"/>
  <c r="I490" i="7"/>
  <c r="H490" i="7"/>
  <c r="Q490" i="7" s="1"/>
  <c r="G490" i="7"/>
  <c r="F490" i="7"/>
  <c r="E490" i="7"/>
  <c r="D490" i="7"/>
  <c r="C490" i="7"/>
  <c r="B490" i="7"/>
  <c r="M489" i="7"/>
  <c r="N489" i="7" s="1"/>
  <c r="L489" i="7"/>
  <c r="K489" i="7"/>
  <c r="J489" i="7"/>
  <c r="I489" i="7"/>
  <c r="H489" i="7"/>
  <c r="Q489" i="7" s="1"/>
  <c r="G489" i="7"/>
  <c r="F489" i="7"/>
  <c r="E489" i="7"/>
  <c r="D489" i="7"/>
  <c r="C489" i="7"/>
  <c r="B489" i="7"/>
  <c r="M488" i="7"/>
  <c r="N488" i="7" s="1"/>
  <c r="L488" i="7"/>
  <c r="K488" i="7"/>
  <c r="J488" i="7"/>
  <c r="I488" i="7"/>
  <c r="H488" i="7"/>
  <c r="Q488" i="7" s="1"/>
  <c r="G488" i="7"/>
  <c r="F488" i="7"/>
  <c r="E488" i="7"/>
  <c r="D488" i="7"/>
  <c r="C488" i="7"/>
  <c r="B488" i="7"/>
  <c r="M487" i="7"/>
  <c r="N487" i="7" s="1"/>
  <c r="L487" i="7"/>
  <c r="K487" i="7"/>
  <c r="J487" i="7"/>
  <c r="I487" i="7"/>
  <c r="H487" i="7"/>
  <c r="Q487" i="7" s="1"/>
  <c r="G487" i="7"/>
  <c r="F487" i="7"/>
  <c r="E487" i="7"/>
  <c r="D487" i="7"/>
  <c r="C487" i="7"/>
  <c r="B487" i="7"/>
  <c r="M486" i="7"/>
  <c r="N486" i="7" s="1"/>
  <c r="L486" i="7"/>
  <c r="K486" i="7"/>
  <c r="J486" i="7"/>
  <c r="I486" i="7"/>
  <c r="H486" i="7"/>
  <c r="Q486" i="7" s="1"/>
  <c r="G486" i="7"/>
  <c r="F486" i="7"/>
  <c r="E486" i="7"/>
  <c r="D486" i="7"/>
  <c r="C486" i="7"/>
  <c r="B486" i="7"/>
  <c r="M485" i="7"/>
  <c r="N485" i="7" s="1"/>
  <c r="L485" i="7"/>
  <c r="K485" i="7"/>
  <c r="J485" i="7"/>
  <c r="I485" i="7"/>
  <c r="H485" i="7"/>
  <c r="Q485" i="7" s="1"/>
  <c r="G485" i="7"/>
  <c r="F485" i="7"/>
  <c r="E485" i="7"/>
  <c r="D485" i="7"/>
  <c r="C485" i="7"/>
  <c r="B485" i="7"/>
  <c r="Q484" i="7"/>
  <c r="N484" i="7"/>
  <c r="M484" i="7"/>
  <c r="L484" i="7"/>
  <c r="K484" i="7"/>
  <c r="J484" i="7"/>
  <c r="I484" i="7"/>
  <c r="H484" i="7"/>
  <c r="G484" i="7"/>
  <c r="F484" i="7"/>
  <c r="E484" i="7"/>
  <c r="D484" i="7"/>
  <c r="C484" i="7"/>
  <c r="B484" i="7"/>
  <c r="Q483" i="7"/>
  <c r="M483" i="7"/>
  <c r="N483" i="7" s="1"/>
  <c r="L483" i="7"/>
  <c r="K483" i="7"/>
  <c r="J483" i="7"/>
  <c r="I483" i="7"/>
  <c r="H483" i="7"/>
  <c r="G483" i="7"/>
  <c r="F483" i="7"/>
  <c r="E483" i="7"/>
  <c r="D483" i="7"/>
  <c r="C483" i="7"/>
  <c r="B483" i="7"/>
  <c r="M482" i="7"/>
  <c r="N482" i="7" s="1"/>
  <c r="L482" i="7"/>
  <c r="K482" i="7"/>
  <c r="J482" i="7"/>
  <c r="I482" i="7"/>
  <c r="H482" i="7"/>
  <c r="Q482" i="7" s="1"/>
  <c r="G482" i="7"/>
  <c r="F482" i="7"/>
  <c r="E482" i="7"/>
  <c r="D482" i="7"/>
  <c r="C482" i="7"/>
  <c r="B482" i="7"/>
  <c r="M481" i="7"/>
  <c r="N481" i="7" s="1"/>
  <c r="L481" i="7"/>
  <c r="K481" i="7"/>
  <c r="J481" i="7"/>
  <c r="I481" i="7"/>
  <c r="H481" i="7"/>
  <c r="Q481" i="7" s="1"/>
  <c r="G481" i="7"/>
  <c r="F481" i="7"/>
  <c r="E481" i="7"/>
  <c r="D481" i="7"/>
  <c r="C481" i="7"/>
  <c r="B481" i="7"/>
  <c r="M480" i="7"/>
  <c r="N480" i="7" s="1"/>
  <c r="L480" i="7"/>
  <c r="K480" i="7"/>
  <c r="J480" i="7"/>
  <c r="I480" i="7"/>
  <c r="H480" i="7"/>
  <c r="Q480" i="7" s="1"/>
  <c r="G480" i="7"/>
  <c r="F480" i="7"/>
  <c r="E480" i="7"/>
  <c r="D480" i="7"/>
  <c r="C480" i="7"/>
  <c r="B480" i="7"/>
  <c r="Q479" i="7"/>
  <c r="M479" i="7"/>
  <c r="N479" i="7" s="1"/>
  <c r="L479" i="7"/>
  <c r="K479" i="7"/>
  <c r="J479" i="7"/>
  <c r="I479" i="7"/>
  <c r="H479" i="7"/>
  <c r="G479" i="7"/>
  <c r="F479" i="7"/>
  <c r="E479" i="7"/>
  <c r="D479" i="7"/>
  <c r="C479" i="7"/>
  <c r="B479" i="7"/>
  <c r="M478" i="7"/>
  <c r="N478" i="7" s="1"/>
  <c r="L478" i="7"/>
  <c r="K478" i="7"/>
  <c r="J478" i="7"/>
  <c r="I478" i="7"/>
  <c r="H478" i="7"/>
  <c r="Q478" i="7" s="1"/>
  <c r="G478" i="7"/>
  <c r="F478" i="7"/>
  <c r="E478" i="7"/>
  <c r="D478" i="7"/>
  <c r="C478" i="7"/>
  <c r="B478" i="7"/>
  <c r="M477" i="7"/>
  <c r="N477" i="7" s="1"/>
  <c r="L477" i="7"/>
  <c r="K477" i="7"/>
  <c r="J477" i="7"/>
  <c r="I477" i="7"/>
  <c r="H477" i="7"/>
  <c r="Q477" i="7" s="1"/>
  <c r="G477" i="7"/>
  <c r="F477" i="7"/>
  <c r="E477" i="7"/>
  <c r="D477" i="7"/>
  <c r="C477" i="7"/>
  <c r="B477" i="7"/>
  <c r="M476" i="7"/>
  <c r="N476" i="7" s="1"/>
  <c r="L476" i="7"/>
  <c r="K476" i="7"/>
  <c r="J476" i="7"/>
  <c r="I476" i="7"/>
  <c r="H476" i="7"/>
  <c r="Q476" i="7" s="1"/>
  <c r="G476" i="7"/>
  <c r="F476" i="7"/>
  <c r="E476" i="7"/>
  <c r="D476" i="7"/>
  <c r="C476" i="7"/>
  <c r="B476" i="7"/>
  <c r="Q475" i="7"/>
  <c r="M475" i="7"/>
  <c r="N475" i="7" s="1"/>
  <c r="L475" i="7"/>
  <c r="K475" i="7"/>
  <c r="J475" i="7"/>
  <c r="I475" i="7"/>
  <c r="H475" i="7"/>
  <c r="G475" i="7"/>
  <c r="F475" i="7"/>
  <c r="E475" i="7"/>
  <c r="D475" i="7"/>
  <c r="C475" i="7"/>
  <c r="B475" i="7"/>
  <c r="M474" i="7"/>
  <c r="N474" i="7" s="1"/>
  <c r="L474" i="7"/>
  <c r="K474" i="7"/>
  <c r="J474" i="7"/>
  <c r="I474" i="7"/>
  <c r="H474" i="7"/>
  <c r="Q474" i="7" s="1"/>
  <c r="G474" i="7"/>
  <c r="F474" i="7"/>
  <c r="E474" i="7"/>
  <c r="D474" i="7"/>
  <c r="C474" i="7"/>
  <c r="B474" i="7"/>
  <c r="M473" i="7"/>
  <c r="N473" i="7" s="1"/>
  <c r="L473" i="7"/>
  <c r="K473" i="7"/>
  <c r="J473" i="7"/>
  <c r="I473" i="7"/>
  <c r="H473" i="7"/>
  <c r="Q473" i="7" s="1"/>
  <c r="G473" i="7"/>
  <c r="F473" i="7"/>
  <c r="E473" i="7"/>
  <c r="D473" i="7"/>
  <c r="C473" i="7"/>
  <c r="B473" i="7"/>
  <c r="M472" i="7"/>
  <c r="N472" i="7" s="1"/>
  <c r="L472" i="7"/>
  <c r="K472" i="7"/>
  <c r="J472" i="7"/>
  <c r="I472" i="7"/>
  <c r="H472" i="7"/>
  <c r="Q472" i="7" s="1"/>
  <c r="G472" i="7"/>
  <c r="F472" i="7"/>
  <c r="E472" i="7"/>
  <c r="D472" i="7"/>
  <c r="C472" i="7"/>
  <c r="B472" i="7"/>
  <c r="Q471" i="7"/>
  <c r="M471" i="7"/>
  <c r="N471" i="7" s="1"/>
  <c r="L471" i="7"/>
  <c r="K471" i="7"/>
  <c r="J471" i="7"/>
  <c r="I471" i="7"/>
  <c r="H471" i="7"/>
  <c r="G471" i="7"/>
  <c r="F471" i="7"/>
  <c r="E471" i="7"/>
  <c r="D471" i="7"/>
  <c r="C471" i="7"/>
  <c r="B471" i="7"/>
  <c r="M470" i="7"/>
  <c r="N470" i="7" s="1"/>
  <c r="L470" i="7"/>
  <c r="K470" i="7"/>
  <c r="J470" i="7"/>
  <c r="I470" i="7"/>
  <c r="H470" i="7"/>
  <c r="Q470" i="7" s="1"/>
  <c r="G470" i="7"/>
  <c r="F470" i="7"/>
  <c r="E470" i="7"/>
  <c r="D470" i="7"/>
  <c r="C470" i="7"/>
  <c r="B470" i="7"/>
  <c r="M469" i="7"/>
  <c r="N469" i="7" s="1"/>
  <c r="L469" i="7"/>
  <c r="K469" i="7"/>
  <c r="J469" i="7"/>
  <c r="I469" i="7"/>
  <c r="H469" i="7"/>
  <c r="Q469" i="7" s="1"/>
  <c r="G469" i="7"/>
  <c r="F469" i="7"/>
  <c r="E469" i="7"/>
  <c r="D469" i="7"/>
  <c r="C469" i="7"/>
  <c r="B469" i="7"/>
  <c r="N468" i="7"/>
  <c r="M468" i="7"/>
  <c r="L468" i="7"/>
  <c r="K468" i="7"/>
  <c r="J468" i="7"/>
  <c r="I468" i="7"/>
  <c r="H468" i="7"/>
  <c r="Q468" i="7" s="1"/>
  <c r="G468" i="7"/>
  <c r="F468" i="7"/>
  <c r="E468" i="7"/>
  <c r="D468" i="7"/>
  <c r="C468" i="7"/>
  <c r="B468" i="7"/>
  <c r="M467" i="7"/>
  <c r="N467" i="7" s="1"/>
  <c r="L467" i="7"/>
  <c r="K467" i="7"/>
  <c r="J467" i="7"/>
  <c r="I467" i="7"/>
  <c r="H467" i="7"/>
  <c r="Q467" i="7" s="1"/>
  <c r="G467" i="7"/>
  <c r="F467" i="7"/>
  <c r="E467" i="7"/>
  <c r="D467" i="7"/>
  <c r="C467" i="7"/>
  <c r="B467" i="7"/>
  <c r="M466" i="7"/>
  <c r="N466" i="7" s="1"/>
  <c r="L466" i="7"/>
  <c r="K466" i="7"/>
  <c r="J466" i="7"/>
  <c r="I466" i="7"/>
  <c r="H466" i="7"/>
  <c r="Q466" i="7" s="1"/>
  <c r="G466" i="7"/>
  <c r="F466" i="7"/>
  <c r="E466" i="7"/>
  <c r="D466" i="7"/>
  <c r="C466" i="7"/>
  <c r="B466" i="7"/>
  <c r="M465" i="7"/>
  <c r="N465" i="7" s="1"/>
  <c r="L465" i="7"/>
  <c r="K465" i="7"/>
  <c r="J465" i="7"/>
  <c r="I465" i="7"/>
  <c r="H465" i="7"/>
  <c r="Q465" i="7" s="1"/>
  <c r="G465" i="7"/>
  <c r="F465" i="7"/>
  <c r="E465" i="7"/>
  <c r="D465" i="7"/>
  <c r="C465" i="7"/>
  <c r="B465" i="7"/>
  <c r="Q464" i="7"/>
  <c r="M464" i="7"/>
  <c r="N464" i="7" s="1"/>
  <c r="L464" i="7"/>
  <c r="K464" i="7"/>
  <c r="J464" i="7"/>
  <c r="I464" i="7"/>
  <c r="H464" i="7"/>
  <c r="G464" i="7"/>
  <c r="F464" i="7"/>
  <c r="E464" i="7"/>
  <c r="D464" i="7"/>
  <c r="C464" i="7"/>
  <c r="B464" i="7"/>
  <c r="Q463" i="7"/>
  <c r="M463" i="7"/>
  <c r="N463" i="7" s="1"/>
  <c r="L463" i="7"/>
  <c r="K463" i="7"/>
  <c r="J463" i="7"/>
  <c r="I463" i="7"/>
  <c r="H463" i="7"/>
  <c r="G463" i="7"/>
  <c r="F463" i="7"/>
  <c r="E463" i="7"/>
  <c r="D463" i="7"/>
  <c r="C463" i="7"/>
  <c r="B463" i="7"/>
  <c r="M462" i="7"/>
  <c r="N462" i="7" s="1"/>
  <c r="L462" i="7"/>
  <c r="K462" i="7"/>
  <c r="J462" i="7"/>
  <c r="I462" i="7"/>
  <c r="H462" i="7"/>
  <c r="Q462" i="7" s="1"/>
  <c r="G462" i="7"/>
  <c r="F462" i="7"/>
  <c r="E462" i="7"/>
  <c r="D462" i="7"/>
  <c r="C462" i="7"/>
  <c r="B462" i="7"/>
  <c r="M461" i="7"/>
  <c r="N461" i="7" s="1"/>
  <c r="L461" i="7"/>
  <c r="K461" i="7"/>
  <c r="J461" i="7"/>
  <c r="I461" i="7"/>
  <c r="H461" i="7"/>
  <c r="Q461" i="7" s="1"/>
  <c r="G461" i="7"/>
  <c r="F461" i="7"/>
  <c r="E461" i="7"/>
  <c r="D461" i="7"/>
  <c r="C461" i="7"/>
  <c r="B461" i="7"/>
  <c r="M460" i="7"/>
  <c r="N460" i="7" s="1"/>
  <c r="L460" i="7"/>
  <c r="K460" i="7"/>
  <c r="J460" i="7"/>
  <c r="I460" i="7"/>
  <c r="H460" i="7"/>
  <c r="Q460" i="7" s="1"/>
  <c r="G460" i="7"/>
  <c r="F460" i="7"/>
  <c r="E460" i="7"/>
  <c r="D460" i="7"/>
  <c r="C460" i="7"/>
  <c r="B460" i="7"/>
  <c r="M459" i="7"/>
  <c r="N459" i="7" s="1"/>
  <c r="L459" i="7"/>
  <c r="K459" i="7"/>
  <c r="J459" i="7"/>
  <c r="I459" i="7"/>
  <c r="H459" i="7"/>
  <c r="Q459" i="7" s="1"/>
  <c r="G459" i="7"/>
  <c r="F459" i="7"/>
  <c r="E459" i="7"/>
  <c r="D459" i="7"/>
  <c r="C459" i="7"/>
  <c r="B459" i="7"/>
  <c r="M458" i="7"/>
  <c r="N458" i="7" s="1"/>
  <c r="L458" i="7"/>
  <c r="K458" i="7"/>
  <c r="J458" i="7"/>
  <c r="I458" i="7"/>
  <c r="H458" i="7"/>
  <c r="Q458" i="7" s="1"/>
  <c r="G458" i="7"/>
  <c r="F458" i="7"/>
  <c r="E458" i="7"/>
  <c r="D458" i="7"/>
  <c r="C458" i="7"/>
  <c r="B458" i="7"/>
  <c r="M457" i="7"/>
  <c r="N457" i="7" s="1"/>
  <c r="L457" i="7"/>
  <c r="K457" i="7"/>
  <c r="J457" i="7"/>
  <c r="I457" i="7"/>
  <c r="H457" i="7"/>
  <c r="Q457" i="7" s="1"/>
  <c r="G457" i="7"/>
  <c r="F457" i="7"/>
  <c r="E457" i="7"/>
  <c r="D457" i="7"/>
  <c r="C457" i="7"/>
  <c r="B457" i="7"/>
  <c r="M456" i="7"/>
  <c r="N456" i="7" s="1"/>
  <c r="L456" i="7"/>
  <c r="K456" i="7"/>
  <c r="J456" i="7"/>
  <c r="I456" i="7"/>
  <c r="H456" i="7"/>
  <c r="Q456" i="7" s="1"/>
  <c r="G456" i="7"/>
  <c r="F456" i="7"/>
  <c r="E456" i="7"/>
  <c r="D456" i="7"/>
  <c r="C456" i="7"/>
  <c r="B456" i="7"/>
  <c r="Q455" i="7"/>
  <c r="M455" i="7"/>
  <c r="N455" i="7" s="1"/>
  <c r="L455" i="7"/>
  <c r="K455" i="7"/>
  <c r="J455" i="7"/>
  <c r="I455" i="7"/>
  <c r="H455" i="7"/>
  <c r="G455" i="7"/>
  <c r="F455" i="7"/>
  <c r="E455" i="7"/>
  <c r="D455" i="7"/>
  <c r="C455" i="7"/>
  <c r="B455" i="7"/>
  <c r="Q454" i="7"/>
  <c r="M454" i="7"/>
  <c r="N454" i="7" s="1"/>
  <c r="L454" i="7"/>
  <c r="K454" i="7"/>
  <c r="J454" i="7"/>
  <c r="I454" i="7"/>
  <c r="H454" i="7"/>
  <c r="G454" i="7"/>
  <c r="F454" i="7"/>
  <c r="E454" i="7"/>
  <c r="D454" i="7"/>
  <c r="C454" i="7"/>
  <c r="B454" i="7"/>
  <c r="M453" i="7"/>
  <c r="N453" i="7" s="1"/>
  <c r="L453" i="7"/>
  <c r="K453" i="7"/>
  <c r="J453" i="7"/>
  <c r="I453" i="7"/>
  <c r="H453" i="7"/>
  <c r="Q453" i="7" s="1"/>
  <c r="G453" i="7"/>
  <c r="F453" i="7"/>
  <c r="E453" i="7"/>
  <c r="D453" i="7"/>
  <c r="C453" i="7"/>
  <c r="B453" i="7"/>
  <c r="Q452" i="7"/>
  <c r="M452" i="7"/>
  <c r="N452" i="7" s="1"/>
  <c r="L452" i="7"/>
  <c r="K452" i="7"/>
  <c r="J452" i="7"/>
  <c r="I452" i="7"/>
  <c r="H452" i="7"/>
  <c r="G452" i="7"/>
  <c r="F452" i="7"/>
  <c r="E452" i="7"/>
  <c r="D452" i="7"/>
  <c r="C452" i="7"/>
  <c r="B452" i="7"/>
  <c r="M451" i="7"/>
  <c r="N451" i="7" s="1"/>
  <c r="L451" i="7"/>
  <c r="K451" i="7"/>
  <c r="J451" i="7"/>
  <c r="I451" i="7"/>
  <c r="H451" i="7"/>
  <c r="Q451" i="7" s="1"/>
  <c r="G451" i="7"/>
  <c r="F451" i="7"/>
  <c r="E451" i="7"/>
  <c r="D451" i="7"/>
  <c r="C451" i="7"/>
  <c r="B451" i="7"/>
  <c r="M450" i="7"/>
  <c r="N450" i="7" s="1"/>
  <c r="L450" i="7"/>
  <c r="K450" i="7"/>
  <c r="J450" i="7"/>
  <c r="I450" i="7"/>
  <c r="H450" i="7"/>
  <c r="Q450" i="7" s="1"/>
  <c r="G450" i="7"/>
  <c r="F450" i="7"/>
  <c r="E450" i="7"/>
  <c r="D450" i="7"/>
  <c r="C450" i="7"/>
  <c r="B450" i="7"/>
  <c r="M449" i="7"/>
  <c r="N449" i="7" s="1"/>
  <c r="L449" i="7"/>
  <c r="K449" i="7"/>
  <c r="J449" i="7"/>
  <c r="I449" i="7"/>
  <c r="H449" i="7"/>
  <c r="Q449" i="7" s="1"/>
  <c r="G449" i="7"/>
  <c r="F449" i="7"/>
  <c r="E449" i="7"/>
  <c r="D449" i="7"/>
  <c r="C449" i="7"/>
  <c r="B449" i="7"/>
  <c r="M448" i="7"/>
  <c r="N448" i="7" s="1"/>
  <c r="L448" i="7"/>
  <c r="K448" i="7"/>
  <c r="J448" i="7"/>
  <c r="I448" i="7"/>
  <c r="H448" i="7"/>
  <c r="Q448" i="7" s="1"/>
  <c r="G448" i="7"/>
  <c r="F448" i="7"/>
  <c r="E448" i="7"/>
  <c r="D448" i="7"/>
  <c r="C448" i="7"/>
  <c r="B448" i="7"/>
  <c r="M447" i="7"/>
  <c r="N447" i="7" s="1"/>
  <c r="L447" i="7"/>
  <c r="K447" i="7"/>
  <c r="J447" i="7"/>
  <c r="I447" i="7"/>
  <c r="H447" i="7"/>
  <c r="Q447" i="7" s="1"/>
  <c r="G447" i="7"/>
  <c r="F447" i="7"/>
  <c r="E447" i="7"/>
  <c r="D447" i="7"/>
  <c r="C447" i="7"/>
  <c r="B447" i="7"/>
  <c r="N446" i="7"/>
  <c r="M446" i="7"/>
  <c r="L446" i="7"/>
  <c r="K446" i="7"/>
  <c r="J446" i="7"/>
  <c r="I446" i="7"/>
  <c r="H446" i="7"/>
  <c r="Q446" i="7" s="1"/>
  <c r="G446" i="7"/>
  <c r="F446" i="7"/>
  <c r="E446" i="7"/>
  <c r="D446" i="7"/>
  <c r="C446" i="7"/>
  <c r="B446" i="7"/>
  <c r="M445" i="7"/>
  <c r="N445" i="7" s="1"/>
  <c r="L445" i="7"/>
  <c r="K445" i="7"/>
  <c r="J445" i="7"/>
  <c r="I445" i="7"/>
  <c r="H445" i="7"/>
  <c r="Q445" i="7" s="1"/>
  <c r="G445" i="7"/>
  <c r="F445" i="7"/>
  <c r="E445" i="7"/>
  <c r="D445" i="7"/>
  <c r="C445" i="7"/>
  <c r="B445" i="7"/>
  <c r="M444" i="7"/>
  <c r="N444" i="7" s="1"/>
  <c r="L444" i="7"/>
  <c r="K444" i="7"/>
  <c r="J444" i="7"/>
  <c r="I444" i="7"/>
  <c r="H444" i="7"/>
  <c r="Q444" i="7" s="1"/>
  <c r="G444" i="7"/>
  <c r="F444" i="7"/>
  <c r="E444" i="7"/>
  <c r="D444" i="7"/>
  <c r="C444" i="7"/>
  <c r="B444" i="7"/>
  <c r="M443" i="7"/>
  <c r="N443" i="7" s="1"/>
  <c r="L443" i="7"/>
  <c r="K443" i="7"/>
  <c r="J443" i="7"/>
  <c r="I443" i="7"/>
  <c r="H443" i="7"/>
  <c r="Q443" i="7" s="1"/>
  <c r="G443" i="7"/>
  <c r="F443" i="7"/>
  <c r="E443" i="7"/>
  <c r="D443" i="7"/>
  <c r="C443" i="7"/>
  <c r="B443" i="7"/>
  <c r="M442" i="7"/>
  <c r="N442" i="7" s="1"/>
  <c r="L442" i="7"/>
  <c r="K442" i="7"/>
  <c r="J442" i="7"/>
  <c r="I442" i="7"/>
  <c r="H442" i="7"/>
  <c r="Q442" i="7" s="1"/>
  <c r="G442" i="7"/>
  <c r="F442" i="7"/>
  <c r="E442" i="7"/>
  <c r="D442" i="7"/>
  <c r="C442" i="7"/>
  <c r="B442" i="7"/>
  <c r="M441" i="7"/>
  <c r="N441" i="7" s="1"/>
  <c r="L441" i="7"/>
  <c r="K441" i="7"/>
  <c r="J441" i="7"/>
  <c r="I441" i="7"/>
  <c r="H441" i="7"/>
  <c r="Q441" i="7" s="1"/>
  <c r="G441" i="7"/>
  <c r="F441" i="7"/>
  <c r="E441" i="7"/>
  <c r="D441" i="7"/>
  <c r="C441" i="7"/>
  <c r="B441" i="7"/>
  <c r="M440" i="7"/>
  <c r="N440" i="7" s="1"/>
  <c r="L440" i="7"/>
  <c r="K440" i="7"/>
  <c r="J440" i="7"/>
  <c r="I440" i="7"/>
  <c r="H440" i="7"/>
  <c r="Q440" i="7" s="1"/>
  <c r="G440" i="7"/>
  <c r="F440" i="7"/>
  <c r="E440" i="7"/>
  <c r="D440" i="7"/>
  <c r="C440" i="7"/>
  <c r="B440" i="7"/>
  <c r="M439" i="7"/>
  <c r="N439" i="7" s="1"/>
  <c r="L439" i="7"/>
  <c r="K439" i="7"/>
  <c r="J439" i="7"/>
  <c r="I439" i="7"/>
  <c r="H439" i="7"/>
  <c r="Q439" i="7" s="1"/>
  <c r="G439" i="7"/>
  <c r="F439" i="7"/>
  <c r="E439" i="7"/>
  <c r="D439" i="7"/>
  <c r="C439" i="7"/>
  <c r="B439" i="7"/>
  <c r="M438" i="7"/>
  <c r="N438" i="7" s="1"/>
  <c r="L438" i="7"/>
  <c r="K438" i="7"/>
  <c r="J438" i="7"/>
  <c r="I438" i="7"/>
  <c r="H438" i="7"/>
  <c r="Q438" i="7" s="1"/>
  <c r="G438" i="7"/>
  <c r="F438" i="7"/>
  <c r="E438" i="7"/>
  <c r="D438" i="7"/>
  <c r="C438" i="7"/>
  <c r="B438" i="7"/>
  <c r="M437" i="7"/>
  <c r="N437" i="7" s="1"/>
  <c r="L437" i="7"/>
  <c r="K437" i="7"/>
  <c r="J437" i="7"/>
  <c r="I437" i="7"/>
  <c r="H437" i="7"/>
  <c r="Q437" i="7" s="1"/>
  <c r="G437" i="7"/>
  <c r="F437" i="7"/>
  <c r="E437" i="7"/>
  <c r="D437" i="7"/>
  <c r="C437" i="7"/>
  <c r="B437" i="7"/>
  <c r="Q436" i="7"/>
  <c r="M436" i="7"/>
  <c r="N436" i="7" s="1"/>
  <c r="L436" i="7"/>
  <c r="K436" i="7"/>
  <c r="J436" i="7"/>
  <c r="I436" i="7"/>
  <c r="H436" i="7"/>
  <c r="G436" i="7"/>
  <c r="F436" i="7"/>
  <c r="E436" i="7"/>
  <c r="D436" i="7"/>
  <c r="C436" i="7"/>
  <c r="B436" i="7"/>
  <c r="M435" i="7"/>
  <c r="N435" i="7" s="1"/>
  <c r="L435" i="7"/>
  <c r="K435" i="7"/>
  <c r="J435" i="7"/>
  <c r="I435" i="7"/>
  <c r="H435" i="7"/>
  <c r="Q435" i="7" s="1"/>
  <c r="G435" i="7"/>
  <c r="F435" i="7"/>
  <c r="E435" i="7"/>
  <c r="D435" i="7"/>
  <c r="C435" i="7"/>
  <c r="B435" i="7"/>
  <c r="M434" i="7"/>
  <c r="N434" i="7" s="1"/>
  <c r="L434" i="7"/>
  <c r="K434" i="7"/>
  <c r="J434" i="7"/>
  <c r="I434" i="7"/>
  <c r="H434" i="7"/>
  <c r="Q434" i="7" s="1"/>
  <c r="G434" i="7"/>
  <c r="F434" i="7"/>
  <c r="E434" i="7"/>
  <c r="D434" i="7"/>
  <c r="C434" i="7"/>
  <c r="B434" i="7"/>
  <c r="N433" i="7"/>
  <c r="M433" i="7"/>
  <c r="L433" i="7"/>
  <c r="K433" i="7"/>
  <c r="J433" i="7"/>
  <c r="I433" i="7"/>
  <c r="H433" i="7"/>
  <c r="Q433" i="7" s="1"/>
  <c r="G433" i="7"/>
  <c r="F433" i="7"/>
  <c r="E433" i="7"/>
  <c r="D433" i="7"/>
  <c r="C433" i="7"/>
  <c r="B433" i="7"/>
  <c r="M432" i="7"/>
  <c r="N432" i="7" s="1"/>
  <c r="L432" i="7"/>
  <c r="K432" i="7"/>
  <c r="J432" i="7"/>
  <c r="I432" i="7"/>
  <c r="H432" i="7"/>
  <c r="Q432" i="7" s="1"/>
  <c r="G432" i="7"/>
  <c r="F432" i="7"/>
  <c r="E432" i="7"/>
  <c r="D432" i="7"/>
  <c r="C432" i="7"/>
  <c r="B432" i="7"/>
  <c r="M431" i="7"/>
  <c r="N431" i="7" s="1"/>
  <c r="L431" i="7"/>
  <c r="K431" i="7"/>
  <c r="J431" i="7"/>
  <c r="I431" i="7"/>
  <c r="H431" i="7"/>
  <c r="Q431" i="7" s="1"/>
  <c r="G431" i="7"/>
  <c r="F431" i="7"/>
  <c r="E431" i="7"/>
  <c r="D431" i="7"/>
  <c r="C431" i="7"/>
  <c r="B431" i="7"/>
  <c r="M430" i="7"/>
  <c r="N430" i="7" s="1"/>
  <c r="L430" i="7"/>
  <c r="K430" i="7"/>
  <c r="J430" i="7"/>
  <c r="I430" i="7"/>
  <c r="H430" i="7"/>
  <c r="Q430" i="7" s="1"/>
  <c r="G430" i="7"/>
  <c r="F430" i="7"/>
  <c r="E430" i="7"/>
  <c r="D430" i="7"/>
  <c r="C430" i="7"/>
  <c r="B430" i="7"/>
  <c r="M429" i="7"/>
  <c r="N429" i="7" s="1"/>
  <c r="L429" i="7"/>
  <c r="K429" i="7"/>
  <c r="J429" i="7"/>
  <c r="I429" i="7"/>
  <c r="H429" i="7"/>
  <c r="Q429" i="7" s="1"/>
  <c r="G429" i="7"/>
  <c r="F429" i="7"/>
  <c r="E429" i="7"/>
  <c r="D429" i="7"/>
  <c r="C429" i="7"/>
  <c r="B429" i="7"/>
  <c r="Q428" i="7"/>
  <c r="M428" i="7"/>
  <c r="N428" i="7" s="1"/>
  <c r="L428" i="7"/>
  <c r="K428" i="7"/>
  <c r="J428" i="7"/>
  <c r="I428" i="7"/>
  <c r="H428" i="7"/>
  <c r="G428" i="7"/>
  <c r="F428" i="7"/>
  <c r="E428" i="7"/>
  <c r="D428" i="7"/>
  <c r="C428" i="7"/>
  <c r="B428" i="7"/>
  <c r="M427" i="7"/>
  <c r="N427" i="7" s="1"/>
  <c r="L427" i="7"/>
  <c r="K427" i="7"/>
  <c r="J427" i="7"/>
  <c r="I427" i="7"/>
  <c r="H427" i="7"/>
  <c r="Q427" i="7" s="1"/>
  <c r="G427" i="7"/>
  <c r="F427" i="7"/>
  <c r="E427" i="7"/>
  <c r="D427" i="7"/>
  <c r="C427" i="7"/>
  <c r="B427" i="7"/>
  <c r="Q426" i="7"/>
  <c r="M426" i="7"/>
  <c r="N426" i="7" s="1"/>
  <c r="L426" i="7"/>
  <c r="K426" i="7"/>
  <c r="J426" i="7"/>
  <c r="I426" i="7"/>
  <c r="H426" i="7"/>
  <c r="G426" i="7"/>
  <c r="F426" i="7"/>
  <c r="E426" i="7"/>
  <c r="D426" i="7"/>
  <c r="C426" i="7"/>
  <c r="B426" i="7"/>
  <c r="M425" i="7"/>
  <c r="N425" i="7" s="1"/>
  <c r="L425" i="7"/>
  <c r="K425" i="7"/>
  <c r="J425" i="7"/>
  <c r="I425" i="7"/>
  <c r="H425" i="7"/>
  <c r="Q425" i="7" s="1"/>
  <c r="G425" i="7"/>
  <c r="F425" i="7"/>
  <c r="E425" i="7"/>
  <c r="D425" i="7"/>
  <c r="C425" i="7"/>
  <c r="B425" i="7"/>
  <c r="M424" i="7"/>
  <c r="N424" i="7" s="1"/>
  <c r="L424" i="7"/>
  <c r="K424" i="7"/>
  <c r="J424" i="7"/>
  <c r="I424" i="7"/>
  <c r="H424" i="7"/>
  <c r="Q424" i="7" s="1"/>
  <c r="G424" i="7"/>
  <c r="F424" i="7"/>
  <c r="E424" i="7"/>
  <c r="D424" i="7"/>
  <c r="C424" i="7"/>
  <c r="B424" i="7"/>
  <c r="M423" i="7"/>
  <c r="N423" i="7" s="1"/>
  <c r="L423" i="7"/>
  <c r="K423" i="7"/>
  <c r="J423" i="7"/>
  <c r="I423" i="7"/>
  <c r="H423" i="7"/>
  <c r="Q423" i="7" s="1"/>
  <c r="G423" i="7"/>
  <c r="F423" i="7"/>
  <c r="E423" i="7"/>
  <c r="D423" i="7"/>
  <c r="C423" i="7"/>
  <c r="B423" i="7"/>
  <c r="M422" i="7"/>
  <c r="N422" i="7" s="1"/>
  <c r="L422" i="7"/>
  <c r="K422" i="7"/>
  <c r="J422" i="7"/>
  <c r="I422" i="7"/>
  <c r="H422" i="7"/>
  <c r="Q422" i="7" s="1"/>
  <c r="G422" i="7"/>
  <c r="F422" i="7"/>
  <c r="E422" i="7"/>
  <c r="D422" i="7"/>
  <c r="C422" i="7"/>
  <c r="B422" i="7"/>
  <c r="N421" i="7"/>
  <c r="M421" i="7"/>
  <c r="L421" i="7"/>
  <c r="K421" i="7"/>
  <c r="J421" i="7"/>
  <c r="I421" i="7"/>
  <c r="H421" i="7"/>
  <c r="Q421" i="7" s="1"/>
  <c r="G421" i="7"/>
  <c r="F421" i="7"/>
  <c r="E421" i="7"/>
  <c r="D421" i="7"/>
  <c r="C421" i="7"/>
  <c r="B421" i="7"/>
  <c r="M420" i="7"/>
  <c r="N420" i="7" s="1"/>
  <c r="L420" i="7"/>
  <c r="K420" i="7"/>
  <c r="J420" i="7"/>
  <c r="I420" i="7"/>
  <c r="H420" i="7"/>
  <c r="Q420" i="7" s="1"/>
  <c r="G420" i="7"/>
  <c r="F420" i="7"/>
  <c r="E420" i="7"/>
  <c r="D420" i="7"/>
  <c r="C420" i="7"/>
  <c r="B420" i="7"/>
  <c r="M419" i="7"/>
  <c r="N419" i="7" s="1"/>
  <c r="L419" i="7"/>
  <c r="K419" i="7"/>
  <c r="J419" i="7"/>
  <c r="I419" i="7"/>
  <c r="H419" i="7"/>
  <c r="Q419" i="7" s="1"/>
  <c r="G419" i="7"/>
  <c r="F419" i="7"/>
  <c r="E419" i="7"/>
  <c r="D419" i="7"/>
  <c r="C419" i="7"/>
  <c r="B419" i="7"/>
  <c r="M418" i="7"/>
  <c r="N418" i="7" s="1"/>
  <c r="L418" i="7"/>
  <c r="K418" i="7"/>
  <c r="J418" i="7"/>
  <c r="I418" i="7"/>
  <c r="H418" i="7"/>
  <c r="Q418" i="7" s="1"/>
  <c r="G418" i="7"/>
  <c r="F418" i="7"/>
  <c r="E418" i="7"/>
  <c r="D418" i="7"/>
  <c r="C418" i="7"/>
  <c r="B418" i="7"/>
  <c r="M417" i="7"/>
  <c r="N417" i="7" s="1"/>
  <c r="L417" i="7"/>
  <c r="K417" i="7"/>
  <c r="J417" i="7"/>
  <c r="I417" i="7"/>
  <c r="H417" i="7"/>
  <c r="Q417" i="7" s="1"/>
  <c r="G417" i="7"/>
  <c r="F417" i="7"/>
  <c r="E417" i="7"/>
  <c r="D417" i="7"/>
  <c r="C417" i="7"/>
  <c r="B417" i="7"/>
  <c r="M416" i="7"/>
  <c r="N416" i="7" s="1"/>
  <c r="L416" i="7"/>
  <c r="K416" i="7"/>
  <c r="J416" i="7"/>
  <c r="I416" i="7"/>
  <c r="H416" i="7"/>
  <c r="Q416" i="7" s="1"/>
  <c r="G416" i="7"/>
  <c r="F416" i="7"/>
  <c r="E416" i="7"/>
  <c r="D416" i="7"/>
  <c r="C416" i="7"/>
  <c r="B416" i="7"/>
  <c r="M415" i="7"/>
  <c r="N415" i="7" s="1"/>
  <c r="L415" i="7"/>
  <c r="K415" i="7"/>
  <c r="J415" i="7"/>
  <c r="I415" i="7"/>
  <c r="H415" i="7"/>
  <c r="Q415" i="7" s="1"/>
  <c r="G415" i="7"/>
  <c r="F415" i="7"/>
  <c r="E415" i="7"/>
  <c r="D415" i="7"/>
  <c r="C415" i="7"/>
  <c r="B415" i="7"/>
  <c r="M414" i="7"/>
  <c r="N414" i="7" s="1"/>
  <c r="L414" i="7"/>
  <c r="K414" i="7"/>
  <c r="J414" i="7"/>
  <c r="I414" i="7"/>
  <c r="H414" i="7"/>
  <c r="Q414" i="7" s="1"/>
  <c r="G414" i="7"/>
  <c r="F414" i="7"/>
  <c r="E414" i="7"/>
  <c r="D414" i="7"/>
  <c r="C414" i="7"/>
  <c r="B414" i="7"/>
  <c r="M413" i="7"/>
  <c r="N413" i="7" s="1"/>
  <c r="L413" i="7"/>
  <c r="K413" i="7"/>
  <c r="J413" i="7"/>
  <c r="I413" i="7"/>
  <c r="H413" i="7"/>
  <c r="Q413" i="7" s="1"/>
  <c r="G413" i="7"/>
  <c r="F413" i="7"/>
  <c r="E413" i="7"/>
  <c r="D413" i="7"/>
  <c r="C413" i="7"/>
  <c r="B413" i="7"/>
  <c r="M412" i="7"/>
  <c r="N412" i="7" s="1"/>
  <c r="L412" i="7"/>
  <c r="K412" i="7"/>
  <c r="J412" i="7"/>
  <c r="I412" i="7"/>
  <c r="H412" i="7"/>
  <c r="Q412" i="7" s="1"/>
  <c r="G412" i="7"/>
  <c r="F412" i="7"/>
  <c r="E412" i="7"/>
  <c r="D412" i="7"/>
  <c r="C412" i="7"/>
  <c r="B412" i="7"/>
  <c r="M411" i="7"/>
  <c r="N411" i="7" s="1"/>
  <c r="L411" i="7"/>
  <c r="K411" i="7"/>
  <c r="J411" i="7"/>
  <c r="I411" i="7"/>
  <c r="H411" i="7"/>
  <c r="Q411" i="7" s="1"/>
  <c r="G411" i="7"/>
  <c r="F411" i="7"/>
  <c r="E411" i="7"/>
  <c r="D411" i="7"/>
  <c r="C411" i="7"/>
  <c r="B411" i="7"/>
  <c r="M410" i="7"/>
  <c r="N410" i="7" s="1"/>
  <c r="L410" i="7"/>
  <c r="K410" i="7"/>
  <c r="J410" i="7"/>
  <c r="I410" i="7"/>
  <c r="H410" i="7"/>
  <c r="Q410" i="7" s="1"/>
  <c r="G410" i="7"/>
  <c r="F410" i="7"/>
  <c r="E410" i="7"/>
  <c r="D410" i="7"/>
  <c r="C410" i="7"/>
  <c r="B410" i="7"/>
  <c r="M409" i="7"/>
  <c r="N409" i="7" s="1"/>
  <c r="L409" i="7"/>
  <c r="K409" i="7"/>
  <c r="J409" i="7"/>
  <c r="I409" i="7"/>
  <c r="H409" i="7"/>
  <c r="Q409" i="7" s="1"/>
  <c r="G409" i="7"/>
  <c r="F409" i="7"/>
  <c r="E409" i="7"/>
  <c r="D409" i="7"/>
  <c r="C409" i="7"/>
  <c r="B409" i="7"/>
  <c r="Q408" i="7"/>
  <c r="M408" i="7"/>
  <c r="N408" i="7" s="1"/>
  <c r="L408" i="7"/>
  <c r="K408" i="7"/>
  <c r="J408" i="7"/>
  <c r="I408" i="7"/>
  <c r="H408" i="7"/>
  <c r="G408" i="7"/>
  <c r="F408" i="7"/>
  <c r="E408" i="7"/>
  <c r="D408" i="7"/>
  <c r="C408" i="7"/>
  <c r="B408" i="7"/>
  <c r="M407" i="7"/>
  <c r="N407" i="7" s="1"/>
  <c r="L407" i="7"/>
  <c r="K407" i="7"/>
  <c r="J407" i="7"/>
  <c r="I407" i="7"/>
  <c r="H407" i="7"/>
  <c r="Q407" i="7" s="1"/>
  <c r="G407" i="7"/>
  <c r="F407" i="7"/>
  <c r="E407" i="7"/>
  <c r="D407" i="7"/>
  <c r="C407" i="7"/>
  <c r="B407" i="7"/>
  <c r="M406" i="7"/>
  <c r="N406" i="7" s="1"/>
  <c r="L406" i="7"/>
  <c r="K406" i="7"/>
  <c r="J406" i="7"/>
  <c r="I406" i="7"/>
  <c r="H406" i="7"/>
  <c r="Q406" i="7" s="1"/>
  <c r="G406" i="7"/>
  <c r="F406" i="7"/>
  <c r="E406" i="7"/>
  <c r="D406" i="7"/>
  <c r="C406" i="7"/>
  <c r="B406" i="7"/>
  <c r="M405" i="7"/>
  <c r="N405" i="7" s="1"/>
  <c r="L405" i="7"/>
  <c r="K405" i="7"/>
  <c r="J405" i="7"/>
  <c r="I405" i="7"/>
  <c r="H405" i="7"/>
  <c r="Q405" i="7" s="1"/>
  <c r="G405" i="7"/>
  <c r="F405" i="7"/>
  <c r="E405" i="7"/>
  <c r="D405" i="7"/>
  <c r="C405" i="7"/>
  <c r="B405" i="7"/>
  <c r="Q404" i="7"/>
  <c r="M404" i="7"/>
  <c r="N404" i="7" s="1"/>
  <c r="L404" i="7"/>
  <c r="K404" i="7"/>
  <c r="J404" i="7"/>
  <c r="I404" i="7"/>
  <c r="H404" i="7"/>
  <c r="G404" i="7"/>
  <c r="F404" i="7"/>
  <c r="E404" i="7"/>
  <c r="D404" i="7"/>
  <c r="C404" i="7"/>
  <c r="B404" i="7"/>
  <c r="M403" i="7"/>
  <c r="N403" i="7" s="1"/>
  <c r="L403" i="7"/>
  <c r="K403" i="7"/>
  <c r="J403" i="7"/>
  <c r="I403" i="7"/>
  <c r="H403" i="7"/>
  <c r="Q403" i="7" s="1"/>
  <c r="G403" i="7"/>
  <c r="F403" i="7"/>
  <c r="E403" i="7"/>
  <c r="D403" i="7"/>
  <c r="C403" i="7"/>
  <c r="B403" i="7"/>
  <c r="Q402" i="7"/>
  <c r="M402" i="7"/>
  <c r="N402" i="7" s="1"/>
  <c r="L402" i="7"/>
  <c r="K402" i="7"/>
  <c r="J402" i="7"/>
  <c r="I402" i="7"/>
  <c r="H402" i="7"/>
  <c r="G402" i="7"/>
  <c r="F402" i="7"/>
  <c r="E402" i="7"/>
  <c r="D402" i="7"/>
  <c r="C402" i="7"/>
  <c r="B402" i="7"/>
  <c r="M401" i="7"/>
  <c r="N401" i="7" s="1"/>
  <c r="L401" i="7"/>
  <c r="K401" i="7"/>
  <c r="J401" i="7"/>
  <c r="I401" i="7"/>
  <c r="H401" i="7"/>
  <c r="Q401" i="7" s="1"/>
  <c r="G401" i="7"/>
  <c r="F401" i="7"/>
  <c r="E401" i="7"/>
  <c r="D401" i="7"/>
  <c r="C401" i="7"/>
  <c r="B401" i="7"/>
  <c r="M400" i="7"/>
  <c r="N400" i="7" s="1"/>
  <c r="L400" i="7"/>
  <c r="K400" i="7"/>
  <c r="J400" i="7"/>
  <c r="I400" i="7"/>
  <c r="H400" i="7"/>
  <c r="Q400" i="7" s="1"/>
  <c r="G400" i="7"/>
  <c r="F400" i="7"/>
  <c r="E400" i="7"/>
  <c r="D400" i="7"/>
  <c r="C400" i="7"/>
  <c r="B400" i="7"/>
  <c r="M399" i="7"/>
  <c r="N399" i="7" s="1"/>
  <c r="L399" i="7"/>
  <c r="K399" i="7"/>
  <c r="J399" i="7"/>
  <c r="I399" i="7"/>
  <c r="H399" i="7"/>
  <c r="Q399" i="7" s="1"/>
  <c r="G399" i="7"/>
  <c r="F399" i="7"/>
  <c r="E399" i="7"/>
  <c r="D399" i="7"/>
  <c r="C399" i="7"/>
  <c r="B399" i="7"/>
  <c r="M398" i="7"/>
  <c r="N398" i="7" s="1"/>
  <c r="L398" i="7"/>
  <c r="K398" i="7"/>
  <c r="J398" i="7"/>
  <c r="I398" i="7"/>
  <c r="H398" i="7"/>
  <c r="Q398" i="7" s="1"/>
  <c r="G398" i="7"/>
  <c r="F398" i="7"/>
  <c r="E398" i="7"/>
  <c r="D398" i="7"/>
  <c r="C398" i="7"/>
  <c r="B398" i="7"/>
  <c r="M397" i="7"/>
  <c r="N397" i="7" s="1"/>
  <c r="L397" i="7"/>
  <c r="K397" i="7"/>
  <c r="J397" i="7"/>
  <c r="I397" i="7"/>
  <c r="H397" i="7"/>
  <c r="Q397" i="7" s="1"/>
  <c r="G397" i="7"/>
  <c r="F397" i="7"/>
  <c r="E397" i="7"/>
  <c r="D397" i="7"/>
  <c r="C397" i="7"/>
  <c r="B397" i="7"/>
  <c r="M396" i="7"/>
  <c r="N396" i="7" s="1"/>
  <c r="L396" i="7"/>
  <c r="K396" i="7"/>
  <c r="J396" i="7"/>
  <c r="I396" i="7"/>
  <c r="H396" i="7"/>
  <c r="Q396" i="7" s="1"/>
  <c r="G396" i="7"/>
  <c r="F396" i="7"/>
  <c r="E396" i="7"/>
  <c r="D396" i="7"/>
  <c r="C396" i="7"/>
  <c r="B396" i="7"/>
  <c r="N395" i="7"/>
  <c r="M395" i="7"/>
  <c r="L395" i="7"/>
  <c r="K395" i="7"/>
  <c r="J395" i="7"/>
  <c r="I395" i="7"/>
  <c r="H395" i="7"/>
  <c r="Q395" i="7" s="1"/>
  <c r="G395" i="7"/>
  <c r="F395" i="7"/>
  <c r="E395" i="7"/>
  <c r="D395" i="7"/>
  <c r="C395" i="7"/>
  <c r="B395" i="7"/>
  <c r="M394" i="7"/>
  <c r="N394" i="7" s="1"/>
  <c r="L394" i="7"/>
  <c r="K394" i="7"/>
  <c r="J394" i="7"/>
  <c r="I394" i="7"/>
  <c r="H394" i="7"/>
  <c r="Q394" i="7" s="1"/>
  <c r="G394" i="7"/>
  <c r="F394" i="7"/>
  <c r="E394" i="7"/>
  <c r="D394" i="7"/>
  <c r="C394" i="7"/>
  <c r="B394" i="7"/>
  <c r="M393" i="7"/>
  <c r="N393" i="7" s="1"/>
  <c r="L393" i="7"/>
  <c r="K393" i="7"/>
  <c r="J393" i="7"/>
  <c r="I393" i="7"/>
  <c r="H393" i="7"/>
  <c r="Q393" i="7" s="1"/>
  <c r="G393" i="7"/>
  <c r="F393" i="7"/>
  <c r="E393" i="7"/>
  <c r="D393" i="7"/>
  <c r="C393" i="7"/>
  <c r="B393" i="7"/>
  <c r="M392" i="7"/>
  <c r="N392" i="7" s="1"/>
  <c r="L392" i="7"/>
  <c r="K392" i="7"/>
  <c r="J392" i="7"/>
  <c r="I392" i="7"/>
  <c r="H392" i="7"/>
  <c r="Q392" i="7" s="1"/>
  <c r="G392" i="7"/>
  <c r="F392" i="7"/>
  <c r="E392" i="7"/>
  <c r="D392" i="7"/>
  <c r="C392" i="7"/>
  <c r="B392" i="7"/>
  <c r="M391" i="7"/>
  <c r="N391" i="7" s="1"/>
  <c r="L391" i="7"/>
  <c r="K391" i="7"/>
  <c r="J391" i="7"/>
  <c r="I391" i="7"/>
  <c r="H391" i="7"/>
  <c r="Q391" i="7" s="1"/>
  <c r="G391" i="7"/>
  <c r="F391" i="7"/>
  <c r="E391" i="7"/>
  <c r="D391" i="7"/>
  <c r="C391" i="7"/>
  <c r="B391" i="7"/>
  <c r="M390" i="7"/>
  <c r="N390" i="7" s="1"/>
  <c r="L390" i="7"/>
  <c r="K390" i="7"/>
  <c r="J390" i="7"/>
  <c r="I390" i="7"/>
  <c r="H390" i="7"/>
  <c r="Q390" i="7" s="1"/>
  <c r="G390" i="7"/>
  <c r="F390" i="7"/>
  <c r="E390" i="7"/>
  <c r="D390" i="7"/>
  <c r="C390" i="7"/>
  <c r="B390" i="7"/>
  <c r="M389" i="7"/>
  <c r="N389" i="7" s="1"/>
  <c r="L389" i="7"/>
  <c r="K389" i="7"/>
  <c r="J389" i="7"/>
  <c r="I389" i="7"/>
  <c r="H389" i="7"/>
  <c r="Q389" i="7" s="1"/>
  <c r="G389" i="7"/>
  <c r="F389" i="7"/>
  <c r="E389" i="7"/>
  <c r="D389" i="7"/>
  <c r="C389" i="7"/>
  <c r="B389" i="7"/>
  <c r="M388" i="7"/>
  <c r="N388" i="7" s="1"/>
  <c r="L388" i="7"/>
  <c r="K388" i="7"/>
  <c r="J388" i="7"/>
  <c r="I388" i="7"/>
  <c r="H388" i="7"/>
  <c r="Q388" i="7" s="1"/>
  <c r="G388" i="7"/>
  <c r="F388" i="7"/>
  <c r="E388" i="7"/>
  <c r="D388" i="7"/>
  <c r="C388" i="7"/>
  <c r="B388" i="7"/>
  <c r="M387" i="7"/>
  <c r="N387" i="7" s="1"/>
  <c r="L387" i="7"/>
  <c r="K387" i="7"/>
  <c r="J387" i="7"/>
  <c r="I387" i="7"/>
  <c r="H387" i="7"/>
  <c r="Q387" i="7" s="1"/>
  <c r="G387" i="7"/>
  <c r="F387" i="7"/>
  <c r="E387" i="7"/>
  <c r="D387" i="7"/>
  <c r="C387" i="7"/>
  <c r="B387" i="7"/>
  <c r="M386" i="7"/>
  <c r="N386" i="7" s="1"/>
  <c r="L386" i="7"/>
  <c r="K386" i="7"/>
  <c r="J386" i="7"/>
  <c r="I386" i="7"/>
  <c r="H386" i="7"/>
  <c r="Q386" i="7" s="1"/>
  <c r="G386" i="7"/>
  <c r="F386" i="7"/>
  <c r="E386" i="7"/>
  <c r="D386" i="7"/>
  <c r="C386" i="7"/>
  <c r="B386" i="7"/>
  <c r="N385" i="7"/>
  <c r="M385" i="7"/>
  <c r="L385" i="7"/>
  <c r="K385" i="7"/>
  <c r="J385" i="7"/>
  <c r="I385" i="7"/>
  <c r="H385" i="7"/>
  <c r="Q385" i="7" s="1"/>
  <c r="G385" i="7"/>
  <c r="F385" i="7"/>
  <c r="E385" i="7"/>
  <c r="D385" i="7"/>
  <c r="C385" i="7"/>
  <c r="B385" i="7"/>
  <c r="Q384" i="7"/>
  <c r="M384" i="7"/>
  <c r="N384" i="7" s="1"/>
  <c r="L384" i="7"/>
  <c r="K384" i="7"/>
  <c r="J384" i="7"/>
  <c r="I384" i="7"/>
  <c r="H384" i="7"/>
  <c r="G384" i="7"/>
  <c r="F384" i="7"/>
  <c r="E384" i="7"/>
  <c r="D384" i="7"/>
  <c r="C384" i="7"/>
  <c r="B384" i="7"/>
  <c r="M383" i="7"/>
  <c r="N383" i="7" s="1"/>
  <c r="L383" i="7"/>
  <c r="K383" i="7"/>
  <c r="J383" i="7"/>
  <c r="I383" i="7"/>
  <c r="H383" i="7"/>
  <c r="Q383" i="7" s="1"/>
  <c r="G383" i="7"/>
  <c r="F383" i="7"/>
  <c r="E383" i="7"/>
  <c r="D383" i="7"/>
  <c r="C383" i="7"/>
  <c r="B383" i="7"/>
  <c r="M382" i="7"/>
  <c r="N382" i="7" s="1"/>
  <c r="L382" i="7"/>
  <c r="K382" i="7"/>
  <c r="J382" i="7"/>
  <c r="I382" i="7"/>
  <c r="H382" i="7"/>
  <c r="Q382" i="7" s="1"/>
  <c r="G382" i="7"/>
  <c r="F382" i="7"/>
  <c r="E382" i="7"/>
  <c r="D382" i="7"/>
  <c r="C382" i="7"/>
  <c r="B382" i="7"/>
  <c r="N381" i="7"/>
  <c r="M381" i="7"/>
  <c r="L381" i="7"/>
  <c r="K381" i="7"/>
  <c r="J381" i="7"/>
  <c r="I381" i="7"/>
  <c r="H381" i="7"/>
  <c r="Q381" i="7" s="1"/>
  <c r="G381" i="7"/>
  <c r="F381" i="7"/>
  <c r="E381" i="7"/>
  <c r="D381" i="7"/>
  <c r="C381" i="7"/>
  <c r="B381" i="7"/>
  <c r="M380" i="7"/>
  <c r="N380" i="7" s="1"/>
  <c r="L380" i="7"/>
  <c r="K380" i="7"/>
  <c r="J380" i="7"/>
  <c r="I380" i="7"/>
  <c r="H380" i="7"/>
  <c r="Q380" i="7" s="1"/>
  <c r="G380" i="7"/>
  <c r="F380" i="7"/>
  <c r="E380" i="7"/>
  <c r="D380" i="7"/>
  <c r="C380" i="7"/>
  <c r="B380" i="7"/>
  <c r="M379" i="7"/>
  <c r="N379" i="7" s="1"/>
  <c r="L379" i="7"/>
  <c r="K379" i="7"/>
  <c r="J379" i="7"/>
  <c r="I379" i="7"/>
  <c r="H379" i="7"/>
  <c r="Q379" i="7" s="1"/>
  <c r="G379" i="7"/>
  <c r="F379" i="7"/>
  <c r="E379" i="7"/>
  <c r="D379" i="7"/>
  <c r="C379" i="7"/>
  <c r="B379" i="7"/>
  <c r="Q378" i="7"/>
  <c r="M378" i="7"/>
  <c r="N378" i="7" s="1"/>
  <c r="L378" i="7"/>
  <c r="K378" i="7"/>
  <c r="J378" i="7"/>
  <c r="I378" i="7"/>
  <c r="H378" i="7"/>
  <c r="G378" i="7"/>
  <c r="F378" i="7"/>
  <c r="E378" i="7"/>
  <c r="D378" i="7"/>
  <c r="C378" i="7"/>
  <c r="B378" i="7"/>
  <c r="M377" i="7"/>
  <c r="N377" i="7" s="1"/>
  <c r="L377" i="7"/>
  <c r="K377" i="7"/>
  <c r="J377" i="7"/>
  <c r="I377" i="7"/>
  <c r="H377" i="7"/>
  <c r="Q377" i="7" s="1"/>
  <c r="G377" i="7"/>
  <c r="F377" i="7"/>
  <c r="E377" i="7"/>
  <c r="D377" i="7"/>
  <c r="C377" i="7"/>
  <c r="B377" i="7"/>
  <c r="Q376" i="7"/>
  <c r="M376" i="7"/>
  <c r="N376" i="7" s="1"/>
  <c r="L376" i="7"/>
  <c r="K376" i="7"/>
  <c r="J376" i="7"/>
  <c r="I376" i="7"/>
  <c r="H376" i="7"/>
  <c r="G376" i="7"/>
  <c r="F376" i="7"/>
  <c r="E376" i="7"/>
  <c r="D376" i="7"/>
  <c r="C376" i="7"/>
  <c r="B376" i="7"/>
  <c r="M375" i="7"/>
  <c r="N375" i="7" s="1"/>
  <c r="L375" i="7"/>
  <c r="K375" i="7"/>
  <c r="J375" i="7"/>
  <c r="I375" i="7"/>
  <c r="H375" i="7"/>
  <c r="Q375" i="7" s="1"/>
  <c r="G375" i="7"/>
  <c r="F375" i="7"/>
  <c r="E375" i="7"/>
  <c r="D375" i="7"/>
  <c r="C375" i="7"/>
  <c r="B375" i="7"/>
  <c r="M374" i="7"/>
  <c r="N374" i="7" s="1"/>
  <c r="L374" i="7"/>
  <c r="K374" i="7"/>
  <c r="J374" i="7"/>
  <c r="I374" i="7"/>
  <c r="H374" i="7"/>
  <c r="Q374" i="7" s="1"/>
  <c r="G374" i="7"/>
  <c r="F374" i="7"/>
  <c r="E374" i="7"/>
  <c r="D374" i="7"/>
  <c r="C374" i="7"/>
  <c r="B374" i="7"/>
  <c r="M373" i="7"/>
  <c r="N373" i="7" s="1"/>
  <c r="L373" i="7"/>
  <c r="K373" i="7"/>
  <c r="J373" i="7"/>
  <c r="I373" i="7"/>
  <c r="H373" i="7"/>
  <c r="Q373" i="7" s="1"/>
  <c r="G373" i="7"/>
  <c r="F373" i="7"/>
  <c r="E373" i="7"/>
  <c r="D373" i="7"/>
  <c r="C373" i="7"/>
  <c r="B373" i="7"/>
  <c r="Q372" i="7"/>
  <c r="M372" i="7"/>
  <c r="N372" i="7" s="1"/>
  <c r="L372" i="7"/>
  <c r="K372" i="7"/>
  <c r="J372" i="7"/>
  <c r="I372" i="7"/>
  <c r="H372" i="7"/>
  <c r="G372" i="7"/>
  <c r="F372" i="7"/>
  <c r="E372" i="7"/>
  <c r="D372" i="7"/>
  <c r="C372" i="7"/>
  <c r="B372" i="7"/>
  <c r="M371" i="7"/>
  <c r="N371" i="7" s="1"/>
  <c r="L371" i="7"/>
  <c r="K371" i="7"/>
  <c r="J371" i="7"/>
  <c r="I371" i="7"/>
  <c r="H371" i="7"/>
  <c r="Q371" i="7" s="1"/>
  <c r="G371" i="7"/>
  <c r="F371" i="7"/>
  <c r="E371" i="7"/>
  <c r="D371" i="7"/>
  <c r="C371" i="7"/>
  <c r="B371" i="7"/>
  <c r="M370" i="7"/>
  <c r="N370" i="7" s="1"/>
  <c r="L370" i="7"/>
  <c r="K370" i="7"/>
  <c r="J370" i="7"/>
  <c r="I370" i="7"/>
  <c r="H370" i="7"/>
  <c r="Q370" i="7" s="1"/>
  <c r="G370" i="7"/>
  <c r="F370" i="7"/>
  <c r="E370" i="7"/>
  <c r="D370" i="7"/>
  <c r="C370" i="7"/>
  <c r="B370" i="7"/>
  <c r="N369" i="7"/>
  <c r="M369" i="7"/>
  <c r="L369" i="7"/>
  <c r="K369" i="7"/>
  <c r="J369" i="7"/>
  <c r="I369" i="7"/>
  <c r="H369" i="7"/>
  <c r="Q369" i="7" s="1"/>
  <c r="G369" i="7"/>
  <c r="F369" i="7"/>
  <c r="E369" i="7"/>
  <c r="D369" i="7"/>
  <c r="C369" i="7"/>
  <c r="B369" i="7"/>
  <c r="M368" i="7"/>
  <c r="N368" i="7" s="1"/>
  <c r="L368" i="7"/>
  <c r="K368" i="7"/>
  <c r="J368" i="7"/>
  <c r="I368" i="7"/>
  <c r="H368" i="7"/>
  <c r="Q368" i="7" s="1"/>
  <c r="G368" i="7"/>
  <c r="F368" i="7"/>
  <c r="E368" i="7"/>
  <c r="D368" i="7"/>
  <c r="C368" i="7"/>
  <c r="B368" i="7"/>
  <c r="M367" i="7"/>
  <c r="N367" i="7" s="1"/>
  <c r="L367" i="7"/>
  <c r="K367" i="7"/>
  <c r="J367" i="7"/>
  <c r="I367" i="7"/>
  <c r="H367" i="7"/>
  <c r="Q367" i="7" s="1"/>
  <c r="G367" i="7"/>
  <c r="F367" i="7"/>
  <c r="E367" i="7"/>
  <c r="D367" i="7"/>
  <c r="C367" i="7"/>
  <c r="B367" i="7"/>
  <c r="M366" i="7"/>
  <c r="N366" i="7" s="1"/>
  <c r="L366" i="7"/>
  <c r="K366" i="7"/>
  <c r="J366" i="7"/>
  <c r="I366" i="7"/>
  <c r="H366" i="7"/>
  <c r="Q366" i="7" s="1"/>
  <c r="G366" i="7"/>
  <c r="F366" i="7"/>
  <c r="E366" i="7"/>
  <c r="D366" i="7"/>
  <c r="C366" i="7"/>
  <c r="B366" i="7"/>
  <c r="M365" i="7"/>
  <c r="N365" i="7" s="1"/>
  <c r="L365" i="7"/>
  <c r="K365" i="7"/>
  <c r="J365" i="7"/>
  <c r="I365" i="7"/>
  <c r="H365" i="7"/>
  <c r="Q365" i="7" s="1"/>
  <c r="G365" i="7"/>
  <c r="F365" i="7"/>
  <c r="E365" i="7"/>
  <c r="D365" i="7"/>
  <c r="C365" i="7"/>
  <c r="B365" i="7"/>
  <c r="M364" i="7"/>
  <c r="N364" i="7" s="1"/>
  <c r="L364" i="7"/>
  <c r="K364" i="7"/>
  <c r="J364" i="7"/>
  <c r="I364" i="7"/>
  <c r="H364" i="7"/>
  <c r="Q364" i="7" s="1"/>
  <c r="G364" i="7"/>
  <c r="F364" i="7"/>
  <c r="E364" i="7"/>
  <c r="D364" i="7"/>
  <c r="C364" i="7"/>
  <c r="B364" i="7"/>
  <c r="M363" i="7"/>
  <c r="N363" i="7" s="1"/>
  <c r="L363" i="7"/>
  <c r="K363" i="7"/>
  <c r="J363" i="7"/>
  <c r="I363" i="7"/>
  <c r="H363" i="7"/>
  <c r="Q363" i="7" s="1"/>
  <c r="G363" i="7"/>
  <c r="F363" i="7"/>
  <c r="E363" i="7"/>
  <c r="D363" i="7"/>
  <c r="C363" i="7"/>
  <c r="B363" i="7"/>
  <c r="M362" i="7"/>
  <c r="N362" i="7" s="1"/>
  <c r="L362" i="7"/>
  <c r="K362" i="7"/>
  <c r="J362" i="7"/>
  <c r="I362" i="7"/>
  <c r="H362" i="7"/>
  <c r="Q362" i="7" s="1"/>
  <c r="G362" i="7"/>
  <c r="F362" i="7"/>
  <c r="E362" i="7"/>
  <c r="D362" i="7"/>
  <c r="C362" i="7"/>
  <c r="B362" i="7"/>
  <c r="M361" i="7"/>
  <c r="N361" i="7" s="1"/>
  <c r="L361" i="7"/>
  <c r="K361" i="7"/>
  <c r="J361" i="7"/>
  <c r="I361" i="7"/>
  <c r="H361" i="7"/>
  <c r="Q361" i="7" s="1"/>
  <c r="G361" i="7"/>
  <c r="F361" i="7"/>
  <c r="E361" i="7"/>
  <c r="D361" i="7"/>
  <c r="C361" i="7"/>
  <c r="B361" i="7"/>
  <c r="M360" i="7"/>
  <c r="N360" i="7" s="1"/>
  <c r="L360" i="7"/>
  <c r="K360" i="7"/>
  <c r="J360" i="7"/>
  <c r="I360" i="7"/>
  <c r="H360" i="7"/>
  <c r="Q360" i="7" s="1"/>
  <c r="G360" i="7"/>
  <c r="F360" i="7"/>
  <c r="E360" i="7"/>
  <c r="D360" i="7"/>
  <c r="C360" i="7"/>
  <c r="B360" i="7"/>
  <c r="M359" i="7"/>
  <c r="N359" i="7" s="1"/>
  <c r="L359" i="7"/>
  <c r="K359" i="7"/>
  <c r="J359" i="7"/>
  <c r="I359" i="7"/>
  <c r="H359" i="7"/>
  <c r="Q359" i="7" s="1"/>
  <c r="G359" i="7"/>
  <c r="F359" i="7"/>
  <c r="E359" i="7"/>
  <c r="D359" i="7"/>
  <c r="C359" i="7"/>
  <c r="B359" i="7"/>
  <c r="M358" i="7"/>
  <c r="N358" i="7" s="1"/>
  <c r="L358" i="7"/>
  <c r="K358" i="7"/>
  <c r="J358" i="7"/>
  <c r="I358" i="7"/>
  <c r="H358" i="7"/>
  <c r="Q358" i="7" s="1"/>
  <c r="G358" i="7"/>
  <c r="F358" i="7"/>
  <c r="E358" i="7"/>
  <c r="D358" i="7"/>
  <c r="C358" i="7"/>
  <c r="B358" i="7"/>
  <c r="Q357" i="7"/>
  <c r="M357" i="7"/>
  <c r="N357" i="7" s="1"/>
  <c r="L357" i="7"/>
  <c r="K357" i="7"/>
  <c r="J357" i="7"/>
  <c r="I357" i="7"/>
  <c r="H357" i="7"/>
  <c r="G357" i="7"/>
  <c r="F357" i="7"/>
  <c r="E357" i="7"/>
  <c r="D357" i="7"/>
  <c r="C357" i="7"/>
  <c r="B357" i="7"/>
  <c r="M356" i="7"/>
  <c r="N356" i="7" s="1"/>
  <c r="L356" i="7"/>
  <c r="K356" i="7"/>
  <c r="J356" i="7"/>
  <c r="I356" i="7"/>
  <c r="H356" i="7"/>
  <c r="Q356" i="7" s="1"/>
  <c r="G356" i="7"/>
  <c r="F356" i="7"/>
  <c r="E356" i="7"/>
  <c r="D356" i="7"/>
  <c r="C356" i="7"/>
  <c r="B356" i="7"/>
  <c r="M355" i="7"/>
  <c r="N355" i="7" s="1"/>
  <c r="L355" i="7"/>
  <c r="K355" i="7"/>
  <c r="J355" i="7"/>
  <c r="I355" i="7"/>
  <c r="H355" i="7"/>
  <c r="Q355" i="7" s="1"/>
  <c r="G355" i="7"/>
  <c r="F355" i="7"/>
  <c r="E355" i="7"/>
  <c r="D355" i="7"/>
  <c r="C355" i="7"/>
  <c r="B355" i="7"/>
  <c r="M354" i="7"/>
  <c r="N354" i="7" s="1"/>
  <c r="L354" i="7"/>
  <c r="K354" i="7"/>
  <c r="J354" i="7"/>
  <c r="I354" i="7"/>
  <c r="H354" i="7"/>
  <c r="Q354" i="7" s="1"/>
  <c r="G354" i="7"/>
  <c r="F354" i="7"/>
  <c r="E354" i="7"/>
  <c r="D354" i="7"/>
  <c r="C354" i="7"/>
  <c r="B354" i="7"/>
  <c r="M353" i="7"/>
  <c r="N353" i="7" s="1"/>
  <c r="L353" i="7"/>
  <c r="K353" i="7"/>
  <c r="J353" i="7"/>
  <c r="I353" i="7"/>
  <c r="H353" i="7"/>
  <c r="Q353" i="7" s="1"/>
  <c r="G353" i="7"/>
  <c r="F353" i="7"/>
  <c r="E353" i="7"/>
  <c r="D353" i="7"/>
  <c r="C353" i="7"/>
  <c r="B353" i="7"/>
  <c r="M352" i="7"/>
  <c r="N352" i="7" s="1"/>
  <c r="L352" i="7"/>
  <c r="K352" i="7"/>
  <c r="J352" i="7"/>
  <c r="I352" i="7"/>
  <c r="H352" i="7"/>
  <c r="Q352" i="7" s="1"/>
  <c r="G352" i="7"/>
  <c r="F352" i="7"/>
  <c r="E352" i="7"/>
  <c r="D352" i="7"/>
  <c r="C352" i="7"/>
  <c r="B352" i="7"/>
  <c r="M351" i="7"/>
  <c r="N351" i="7" s="1"/>
  <c r="L351" i="7"/>
  <c r="K351" i="7"/>
  <c r="J351" i="7"/>
  <c r="I351" i="7"/>
  <c r="H351" i="7"/>
  <c r="Q351" i="7" s="1"/>
  <c r="G351" i="7"/>
  <c r="F351" i="7"/>
  <c r="E351" i="7"/>
  <c r="D351" i="7"/>
  <c r="C351" i="7"/>
  <c r="B351" i="7"/>
  <c r="Q350" i="7"/>
  <c r="M350" i="7"/>
  <c r="N350" i="7" s="1"/>
  <c r="L350" i="7"/>
  <c r="K350" i="7"/>
  <c r="J350" i="7"/>
  <c r="I350" i="7"/>
  <c r="H350" i="7"/>
  <c r="G350" i="7"/>
  <c r="F350" i="7"/>
  <c r="E350" i="7"/>
  <c r="D350" i="7"/>
  <c r="C350" i="7"/>
  <c r="B350" i="7"/>
  <c r="M349" i="7"/>
  <c r="N349" i="7" s="1"/>
  <c r="L349" i="7"/>
  <c r="K349" i="7"/>
  <c r="J349" i="7"/>
  <c r="I349" i="7"/>
  <c r="H349" i="7"/>
  <c r="Q349" i="7" s="1"/>
  <c r="G349" i="7"/>
  <c r="F349" i="7"/>
  <c r="E349" i="7"/>
  <c r="D349" i="7"/>
  <c r="C349" i="7"/>
  <c r="B349" i="7"/>
  <c r="M348" i="7"/>
  <c r="N348" i="7" s="1"/>
  <c r="L348" i="7"/>
  <c r="K348" i="7"/>
  <c r="J348" i="7"/>
  <c r="I348" i="7"/>
  <c r="H348" i="7"/>
  <c r="Q348" i="7" s="1"/>
  <c r="G348" i="7"/>
  <c r="F348" i="7"/>
  <c r="E348" i="7"/>
  <c r="D348" i="7"/>
  <c r="C348" i="7"/>
  <c r="B348" i="7"/>
  <c r="M347" i="7"/>
  <c r="N347" i="7" s="1"/>
  <c r="L347" i="7"/>
  <c r="K347" i="7"/>
  <c r="J347" i="7"/>
  <c r="I347" i="7"/>
  <c r="H347" i="7"/>
  <c r="Q347" i="7" s="1"/>
  <c r="G347" i="7"/>
  <c r="F347" i="7"/>
  <c r="E347" i="7"/>
  <c r="D347" i="7"/>
  <c r="C347" i="7"/>
  <c r="B347" i="7"/>
  <c r="M346" i="7"/>
  <c r="N346" i="7" s="1"/>
  <c r="L346" i="7"/>
  <c r="K346" i="7"/>
  <c r="J346" i="7"/>
  <c r="I346" i="7"/>
  <c r="H346" i="7"/>
  <c r="Q346" i="7" s="1"/>
  <c r="G346" i="7"/>
  <c r="F346" i="7"/>
  <c r="E346" i="7"/>
  <c r="D346" i="7"/>
  <c r="C346" i="7"/>
  <c r="B346" i="7"/>
  <c r="M345" i="7"/>
  <c r="N345" i="7" s="1"/>
  <c r="L345" i="7"/>
  <c r="K345" i="7"/>
  <c r="J345" i="7"/>
  <c r="I345" i="7"/>
  <c r="H345" i="7"/>
  <c r="Q345" i="7" s="1"/>
  <c r="G345" i="7"/>
  <c r="F345" i="7"/>
  <c r="E345" i="7"/>
  <c r="D345" i="7"/>
  <c r="C345" i="7"/>
  <c r="B345" i="7"/>
  <c r="M344" i="7"/>
  <c r="N344" i="7" s="1"/>
  <c r="L344" i="7"/>
  <c r="K344" i="7"/>
  <c r="J344" i="7"/>
  <c r="I344" i="7"/>
  <c r="H344" i="7"/>
  <c r="Q344" i="7" s="1"/>
  <c r="G344" i="7"/>
  <c r="F344" i="7"/>
  <c r="E344" i="7"/>
  <c r="D344" i="7"/>
  <c r="C344" i="7"/>
  <c r="B344" i="7"/>
  <c r="M343" i="7"/>
  <c r="N343" i="7" s="1"/>
  <c r="L343" i="7"/>
  <c r="K343" i="7"/>
  <c r="J343" i="7"/>
  <c r="I343" i="7"/>
  <c r="H343" i="7"/>
  <c r="Q343" i="7" s="1"/>
  <c r="G343" i="7"/>
  <c r="F343" i="7"/>
  <c r="E343" i="7"/>
  <c r="D343" i="7"/>
  <c r="C343" i="7"/>
  <c r="B343" i="7"/>
  <c r="M342" i="7"/>
  <c r="N342" i="7" s="1"/>
  <c r="L342" i="7"/>
  <c r="K342" i="7"/>
  <c r="J342" i="7"/>
  <c r="I342" i="7"/>
  <c r="H342" i="7"/>
  <c r="Q342" i="7" s="1"/>
  <c r="G342" i="7"/>
  <c r="F342" i="7"/>
  <c r="E342" i="7"/>
  <c r="D342" i="7"/>
  <c r="C342" i="7"/>
  <c r="B342" i="7"/>
  <c r="N341" i="7"/>
  <c r="M341" i="7"/>
  <c r="L341" i="7"/>
  <c r="K341" i="7"/>
  <c r="J341" i="7"/>
  <c r="I341" i="7"/>
  <c r="H341" i="7"/>
  <c r="Q341" i="7" s="1"/>
  <c r="G341" i="7"/>
  <c r="F341" i="7"/>
  <c r="E341" i="7"/>
  <c r="D341" i="7"/>
  <c r="C341" i="7"/>
  <c r="B341" i="7"/>
  <c r="M340" i="7"/>
  <c r="N340" i="7" s="1"/>
  <c r="L340" i="7"/>
  <c r="K340" i="7"/>
  <c r="J340" i="7"/>
  <c r="I340" i="7"/>
  <c r="H340" i="7"/>
  <c r="Q340" i="7" s="1"/>
  <c r="G340" i="7"/>
  <c r="F340" i="7"/>
  <c r="E340" i="7"/>
  <c r="D340" i="7"/>
  <c r="C340" i="7"/>
  <c r="B340" i="7"/>
  <c r="M339" i="7"/>
  <c r="N339" i="7" s="1"/>
  <c r="L339" i="7"/>
  <c r="K339" i="7"/>
  <c r="J339" i="7"/>
  <c r="I339" i="7"/>
  <c r="H339" i="7"/>
  <c r="Q339" i="7" s="1"/>
  <c r="G339" i="7"/>
  <c r="F339" i="7"/>
  <c r="E339" i="7"/>
  <c r="D339" i="7"/>
  <c r="C339" i="7"/>
  <c r="B339" i="7"/>
  <c r="Q338" i="7"/>
  <c r="N338" i="7"/>
  <c r="M338" i="7"/>
  <c r="L338" i="7"/>
  <c r="K338" i="7"/>
  <c r="J338" i="7"/>
  <c r="I338" i="7"/>
  <c r="H338" i="7"/>
  <c r="G338" i="7"/>
  <c r="F338" i="7"/>
  <c r="E338" i="7"/>
  <c r="D338" i="7"/>
  <c r="C338" i="7"/>
  <c r="B338" i="7"/>
  <c r="M337" i="7"/>
  <c r="N337" i="7" s="1"/>
  <c r="L337" i="7"/>
  <c r="K337" i="7"/>
  <c r="J337" i="7"/>
  <c r="I337" i="7"/>
  <c r="H337" i="7"/>
  <c r="Q337" i="7" s="1"/>
  <c r="G337" i="7"/>
  <c r="F337" i="7"/>
  <c r="E337" i="7"/>
  <c r="D337" i="7"/>
  <c r="C337" i="7"/>
  <c r="B337" i="7"/>
  <c r="M336" i="7"/>
  <c r="N336" i="7" s="1"/>
  <c r="L336" i="7"/>
  <c r="K336" i="7"/>
  <c r="J336" i="7"/>
  <c r="I336" i="7"/>
  <c r="H336" i="7"/>
  <c r="Q336" i="7" s="1"/>
  <c r="G336" i="7"/>
  <c r="F336" i="7"/>
  <c r="E336" i="7"/>
  <c r="D336" i="7"/>
  <c r="C336" i="7"/>
  <c r="B336" i="7"/>
  <c r="M335" i="7"/>
  <c r="N335" i="7" s="1"/>
  <c r="L335" i="7"/>
  <c r="K335" i="7"/>
  <c r="J335" i="7"/>
  <c r="I335" i="7"/>
  <c r="H335" i="7"/>
  <c r="Q335" i="7" s="1"/>
  <c r="G335" i="7"/>
  <c r="F335" i="7"/>
  <c r="E335" i="7"/>
  <c r="D335" i="7"/>
  <c r="C335" i="7"/>
  <c r="B335" i="7"/>
  <c r="M334" i="7"/>
  <c r="N334" i="7" s="1"/>
  <c r="L334" i="7"/>
  <c r="K334" i="7"/>
  <c r="J334" i="7"/>
  <c r="I334" i="7"/>
  <c r="H334" i="7"/>
  <c r="Q334" i="7" s="1"/>
  <c r="G334" i="7"/>
  <c r="F334" i="7"/>
  <c r="E334" i="7"/>
  <c r="D334" i="7"/>
  <c r="C334" i="7"/>
  <c r="B334" i="7"/>
  <c r="M333" i="7"/>
  <c r="N333" i="7" s="1"/>
  <c r="L333" i="7"/>
  <c r="K333" i="7"/>
  <c r="J333" i="7"/>
  <c r="I333" i="7"/>
  <c r="H333" i="7"/>
  <c r="Q333" i="7" s="1"/>
  <c r="G333" i="7"/>
  <c r="F333" i="7"/>
  <c r="E333" i="7"/>
  <c r="D333" i="7"/>
  <c r="C333" i="7"/>
  <c r="B333" i="7"/>
  <c r="M332" i="7"/>
  <c r="N332" i="7" s="1"/>
  <c r="L332" i="7"/>
  <c r="K332" i="7"/>
  <c r="J332" i="7"/>
  <c r="I332" i="7"/>
  <c r="H332" i="7"/>
  <c r="Q332" i="7" s="1"/>
  <c r="G332" i="7"/>
  <c r="F332" i="7"/>
  <c r="E332" i="7"/>
  <c r="D332" i="7"/>
  <c r="C332" i="7"/>
  <c r="B332" i="7"/>
  <c r="M331" i="7"/>
  <c r="N331" i="7" s="1"/>
  <c r="L331" i="7"/>
  <c r="K331" i="7"/>
  <c r="J331" i="7"/>
  <c r="I331" i="7"/>
  <c r="H331" i="7"/>
  <c r="Q331" i="7" s="1"/>
  <c r="G331" i="7"/>
  <c r="F331" i="7"/>
  <c r="E331" i="7"/>
  <c r="D331" i="7"/>
  <c r="C331" i="7"/>
  <c r="B331" i="7"/>
  <c r="Q330" i="7"/>
  <c r="M330" i="7"/>
  <c r="N330" i="7" s="1"/>
  <c r="L330" i="7"/>
  <c r="K330" i="7"/>
  <c r="J330" i="7"/>
  <c r="I330" i="7"/>
  <c r="H330" i="7"/>
  <c r="G330" i="7"/>
  <c r="F330" i="7"/>
  <c r="E330" i="7"/>
  <c r="D330" i="7"/>
  <c r="C330" i="7"/>
  <c r="B330" i="7"/>
  <c r="Q329" i="7"/>
  <c r="M329" i="7"/>
  <c r="N329" i="7" s="1"/>
  <c r="L329" i="7"/>
  <c r="K329" i="7"/>
  <c r="J329" i="7"/>
  <c r="I329" i="7"/>
  <c r="H329" i="7"/>
  <c r="G329" i="7"/>
  <c r="F329" i="7"/>
  <c r="E329" i="7"/>
  <c r="D329" i="7"/>
  <c r="C329" i="7"/>
  <c r="B329" i="7"/>
  <c r="M328" i="7"/>
  <c r="N328" i="7" s="1"/>
  <c r="L328" i="7"/>
  <c r="K328" i="7"/>
  <c r="J328" i="7"/>
  <c r="I328" i="7"/>
  <c r="H328" i="7"/>
  <c r="Q328" i="7" s="1"/>
  <c r="G328" i="7"/>
  <c r="F328" i="7"/>
  <c r="E328" i="7"/>
  <c r="D328" i="7"/>
  <c r="C328" i="7"/>
  <c r="B328" i="7"/>
  <c r="Q327" i="7"/>
  <c r="M327" i="7"/>
  <c r="N327" i="7" s="1"/>
  <c r="L327" i="7"/>
  <c r="K327" i="7"/>
  <c r="J327" i="7"/>
  <c r="I327" i="7"/>
  <c r="H327" i="7"/>
  <c r="G327" i="7"/>
  <c r="F327" i="7"/>
  <c r="E327" i="7"/>
  <c r="D327" i="7"/>
  <c r="C327" i="7"/>
  <c r="B327" i="7"/>
  <c r="M326" i="7"/>
  <c r="N326" i="7" s="1"/>
  <c r="L326" i="7"/>
  <c r="K326" i="7"/>
  <c r="J326" i="7"/>
  <c r="I326" i="7"/>
  <c r="H326" i="7"/>
  <c r="Q326" i="7" s="1"/>
  <c r="G326" i="7"/>
  <c r="F326" i="7"/>
  <c r="E326" i="7"/>
  <c r="D326" i="7"/>
  <c r="C326" i="7"/>
  <c r="B326" i="7"/>
  <c r="M325" i="7"/>
  <c r="N325" i="7" s="1"/>
  <c r="L325" i="7"/>
  <c r="K325" i="7"/>
  <c r="J325" i="7"/>
  <c r="I325" i="7"/>
  <c r="H325" i="7"/>
  <c r="Q325" i="7" s="1"/>
  <c r="G325" i="7"/>
  <c r="F325" i="7"/>
  <c r="E325" i="7"/>
  <c r="D325" i="7"/>
  <c r="C325" i="7"/>
  <c r="B325" i="7"/>
  <c r="Q324" i="7"/>
  <c r="M324" i="7"/>
  <c r="N324" i="7" s="1"/>
  <c r="L324" i="7"/>
  <c r="K324" i="7"/>
  <c r="J324" i="7"/>
  <c r="I324" i="7"/>
  <c r="H324" i="7"/>
  <c r="G324" i="7"/>
  <c r="F324" i="7"/>
  <c r="E324" i="7"/>
  <c r="D324" i="7"/>
  <c r="C324" i="7"/>
  <c r="B324" i="7"/>
  <c r="M323" i="7"/>
  <c r="N323" i="7" s="1"/>
  <c r="L323" i="7"/>
  <c r="K323" i="7"/>
  <c r="J323" i="7"/>
  <c r="I323" i="7"/>
  <c r="H323" i="7"/>
  <c r="Q323" i="7" s="1"/>
  <c r="G323" i="7"/>
  <c r="F323" i="7"/>
  <c r="E323" i="7"/>
  <c r="D323" i="7"/>
  <c r="C323" i="7"/>
  <c r="B323" i="7"/>
  <c r="M322" i="7"/>
  <c r="N322" i="7" s="1"/>
  <c r="L322" i="7"/>
  <c r="K322" i="7"/>
  <c r="J322" i="7"/>
  <c r="I322" i="7"/>
  <c r="H322" i="7"/>
  <c r="Q322" i="7" s="1"/>
  <c r="G322" i="7"/>
  <c r="F322" i="7"/>
  <c r="E322" i="7"/>
  <c r="D322" i="7"/>
  <c r="C322" i="7"/>
  <c r="B322" i="7"/>
  <c r="N321" i="7"/>
  <c r="M321" i="7"/>
  <c r="L321" i="7"/>
  <c r="K321" i="7"/>
  <c r="J321" i="7"/>
  <c r="I321" i="7"/>
  <c r="H321" i="7"/>
  <c r="Q321" i="7" s="1"/>
  <c r="G321" i="7"/>
  <c r="F321" i="7"/>
  <c r="E321" i="7"/>
  <c r="D321" i="7"/>
  <c r="C321" i="7"/>
  <c r="B321" i="7"/>
  <c r="M320" i="7"/>
  <c r="N320" i="7" s="1"/>
  <c r="L320" i="7"/>
  <c r="K320" i="7"/>
  <c r="J320" i="7"/>
  <c r="I320" i="7"/>
  <c r="H320" i="7"/>
  <c r="Q320" i="7" s="1"/>
  <c r="G320" i="7"/>
  <c r="F320" i="7"/>
  <c r="E320" i="7"/>
  <c r="D320" i="7"/>
  <c r="C320" i="7"/>
  <c r="B320" i="7"/>
  <c r="M319" i="7"/>
  <c r="N319" i="7" s="1"/>
  <c r="L319" i="7"/>
  <c r="K319" i="7"/>
  <c r="J319" i="7"/>
  <c r="I319" i="7"/>
  <c r="H319" i="7"/>
  <c r="Q319" i="7" s="1"/>
  <c r="G319" i="7"/>
  <c r="F319" i="7"/>
  <c r="E319" i="7"/>
  <c r="D319" i="7"/>
  <c r="C319" i="7"/>
  <c r="B319" i="7"/>
  <c r="M318" i="7"/>
  <c r="N318" i="7" s="1"/>
  <c r="L318" i="7"/>
  <c r="K318" i="7"/>
  <c r="J318" i="7"/>
  <c r="I318" i="7"/>
  <c r="H318" i="7"/>
  <c r="Q318" i="7" s="1"/>
  <c r="G318" i="7"/>
  <c r="F318" i="7"/>
  <c r="E318" i="7"/>
  <c r="D318" i="7"/>
  <c r="C318" i="7"/>
  <c r="B318" i="7"/>
  <c r="M317" i="7"/>
  <c r="N317" i="7" s="1"/>
  <c r="L317" i="7"/>
  <c r="K317" i="7"/>
  <c r="J317" i="7"/>
  <c r="I317" i="7"/>
  <c r="H317" i="7"/>
  <c r="Q317" i="7" s="1"/>
  <c r="G317" i="7"/>
  <c r="F317" i="7"/>
  <c r="E317" i="7"/>
  <c r="D317" i="7"/>
  <c r="C317" i="7"/>
  <c r="B317" i="7"/>
  <c r="M316" i="7"/>
  <c r="N316" i="7" s="1"/>
  <c r="L316" i="7"/>
  <c r="K316" i="7"/>
  <c r="J316" i="7"/>
  <c r="I316" i="7"/>
  <c r="H316" i="7"/>
  <c r="Q316" i="7" s="1"/>
  <c r="G316" i="7"/>
  <c r="F316" i="7"/>
  <c r="E316" i="7"/>
  <c r="D316" i="7"/>
  <c r="C316" i="7"/>
  <c r="B316" i="7"/>
  <c r="M315" i="7"/>
  <c r="N315" i="7" s="1"/>
  <c r="L315" i="7"/>
  <c r="K315" i="7"/>
  <c r="J315" i="7"/>
  <c r="I315" i="7"/>
  <c r="H315" i="7"/>
  <c r="Q315" i="7" s="1"/>
  <c r="G315" i="7"/>
  <c r="F315" i="7"/>
  <c r="E315" i="7"/>
  <c r="D315" i="7"/>
  <c r="C315" i="7"/>
  <c r="B315" i="7"/>
  <c r="M314" i="7"/>
  <c r="N314" i="7" s="1"/>
  <c r="L314" i="7"/>
  <c r="K314" i="7"/>
  <c r="J314" i="7"/>
  <c r="I314" i="7"/>
  <c r="H314" i="7"/>
  <c r="Q314" i="7" s="1"/>
  <c r="G314" i="7"/>
  <c r="F314" i="7"/>
  <c r="E314" i="7"/>
  <c r="D314" i="7"/>
  <c r="C314" i="7"/>
  <c r="B314" i="7"/>
  <c r="M313" i="7"/>
  <c r="N313" i="7" s="1"/>
  <c r="L313" i="7"/>
  <c r="K313" i="7"/>
  <c r="J313" i="7"/>
  <c r="I313" i="7"/>
  <c r="H313" i="7"/>
  <c r="Q313" i="7" s="1"/>
  <c r="G313" i="7"/>
  <c r="F313" i="7"/>
  <c r="E313" i="7"/>
  <c r="D313" i="7"/>
  <c r="C313" i="7"/>
  <c r="B313" i="7"/>
  <c r="Q312" i="7"/>
  <c r="M312" i="7"/>
  <c r="N312" i="7" s="1"/>
  <c r="L312" i="7"/>
  <c r="K312" i="7"/>
  <c r="J312" i="7"/>
  <c r="I312" i="7"/>
  <c r="H312" i="7"/>
  <c r="G312" i="7"/>
  <c r="F312" i="7"/>
  <c r="E312" i="7"/>
  <c r="D312" i="7"/>
  <c r="C312" i="7"/>
  <c r="B312" i="7"/>
  <c r="M311" i="7"/>
  <c r="N311" i="7" s="1"/>
  <c r="L311" i="7"/>
  <c r="K311" i="7"/>
  <c r="J311" i="7"/>
  <c r="I311" i="7"/>
  <c r="H311" i="7"/>
  <c r="Q311" i="7" s="1"/>
  <c r="G311" i="7"/>
  <c r="F311" i="7"/>
  <c r="E311" i="7"/>
  <c r="D311" i="7"/>
  <c r="C311" i="7"/>
  <c r="B311" i="7"/>
  <c r="M310" i="7"/>
  <c r="N310" i="7" s="1"/>
  <c r="L310" i="7"/>
  <c r="K310" i="7"/>
  <c r="J310" i="7"/>
  <c r="I310" i="7"/>
  <c r="H310" i="7"/>
  <c r="Q310" i="7" s="1"/>
  <c r="G310" i="7"/>
  <c r="F310" i="7"/>
  <c r="E310" i="7"/>
  <c r="D310" i="7"/>
  <c r="C310" i="7"/>
  <c r="B310" i="7"/>
  <c r="Q309" i="7"/>
  <c r="M309" i="7"/>
  <c r="N309" i="7" s="1"/>
  <c r="L309" i="7"/>
  <c r="K309" i="7"/>
  <c r="J309" i="7"/>
  <c r="I309" i="7"/>
  <c r="H309" i="7"/>
  <c r="G309" i="7"/>
  <c r="F309" i="7"/>
  <c r="E309" i="7"/>
  <c r="D309" i="7"/>
  <c r="C309" i="7"/>
  <c r="B309" i="7"/>
  <c r="M308" i="7"/>
  <c r="N308" i="7" s="1"/>
  <c r="L308" i="7"/>
  <c r="K308" i="7"/>
  <c r="J308" i="7"/>
  <c r="I308" i="7"/>
  <c r="H308" i="7"/>
  <c r="Q308" i="7" s="1"/>
  <c r="G308" i="7"/>
  <c r="F308" i="7"/>
  <c r="E308" i="7"/>
  <c r="D308" i="7"/>
  <c r="C308" i="7"/>
  <c r="B308" i="7"/>
  <c r="M307" i="7"/>
  <c r="N307" i="7" s="1"/>
  <c r="L307" i="7"/>
  <c r="K307" i="7"/>
  <c r="J307" i="7"/>
  <c r="I307" i="7"/>
  <c r="H307" i="7"/>
  <c r="Q307" i="7" s="1"/>
  <c r="G307" i="7"/>
  <c r="F307" i="7"/>
  <c r="E307" i="7"/>
  <c r="D307" i="7"/>
  <c r="C307" i="7"/>
  <c r="B307" i="7"/>
  <c r="M306" i="7"/>
  <c r="N306" i="7" s="1"/>
  <c r="L306" i="7"/>
  <c r="K306" i="7"/>
  <c r="J306" i="7"/>
  <c r="I306" i="7"/>
  <c r="H306" i="7"/>
  <c r="Q306" i="7" s="1"/>
  <c r="G306" i="7"/>
  <c r="F306" i="7"/>
  <c r="E306" i="7"/>
  <c r="D306" i="7"/>
  <c r="C306" i="7"/>
  <c r="B306" i="7"/>
  <c r="M305" i="7"/>
  <c r="N305" i="7" s="1"/>
  <c r="L305" i="7"/>
  <c r="K305" i="7"/>
  <c r="J305" i="7"/>
  <c r="I305" i="7"/>
  <c r="H305" i="7"/>
  <c r="Q305" i="7" s="1"/>
  <c r="G305" i="7"/>
  <c r="F305" i="7"/>
  <c r="E305" i="7"/>
  <c r="D305" i="7"/>
  <c r="C305" i="7"/>
  <c r="B305" i="7"/>
  <c r="M304" i="7"/>
  <c r="N304" i="7" s="1"/>
  <c r="L304" i="7"/>
  <c r="K304" i="7"/>
  <c r="J304" i="7"/>
  <c r="I304" i="7"/>
  <c r="H304" i="7"/>
  <c r="Q304" i="7" s="1"/>
  <c r="G304" i="7"/>
  <c r="F304" i="7"/>
  <c r="E304" i="7"/>
  <c r="D304" i="7"/>
  <c r="C304" i="7"/>
  <c r="B304" i="7"/>
  <c r="Q303" i="7"/>
  <c r="M303" i="7"/>
  <c r="N303" i="7" s="1"/>
  <c r="L303" i="7"/>
  <c r="K303" i="7"/>
  <c r="J303" i="7"/>
  <c r="I303" i="7"/>
  <c r="H303" i="7"/>
  <c r="G303" i="7"/>
  <c r="F303" i="7"/>
  <c r="E303" i="7"/>
  <c r="D303" i="7"/>
  <c r="C303" i="7"/>
  <c r="B303" i="7"/>
  <c r="M302" i="7"/>
  <c r="N302" i="7" s="1"/>
  <c r="L302" i="7"/>
  <c r="K302" i="7"/>
  <c r="J302" i="7"/>
  <c r="I302" i="7"/>
  <c r="H302" i="7"/>
  <c r="Q302" i="7" s="1"/>
  <c r="G302" i="7"/>
  <c r="F302" i="7"/>
  <c r="E302" i="7"/>
  <c r="D302" i="7"/>
  <c r="C302" i="7"/>
  <c r="B302" i="7"/>
  <c r="M301" i="7"/>
  <c r="N301" i="7" s="1"/>
  <c r="L301" i="7"/>
  <c r="K301" i="7"/>
  <c r="J301" i="7"/>
  <c r="I301" i="7"/>
  <c r="H301" i="7"/>
  <c r="Q301" i="7" s="1"/>
  <c r="G301" i="7"/>
  <c r="F301" i="7"/>
  <c r="E301" i="7"/>
  <c r="D301" i="7"/>
  <c r="C301" i="7"/>
  <c r="B301" i="7"/>
  <c r="N300" i="7"/>
  <c r="M300" i="7"/>
  <c r="L300" i="7"/>
  <c r="K300" i="7"/>
  <c r="J300" i="7"/>
  <c r="I300" i="7"/>
  <c r="H300" i="7"/>
  <c r="Q300" i="7" s="1"/>
  <c r="G300" i="7"/>
  <c r="F300" i="7"/>
  <c r="E300" i="7"/>
  <c r="D300" i="7"/>
  <c r="C300" i="7"/>
  <c r="B300" i="7"/>
  <c r="M299" i="7"/>
  <c r="N299" i="7" s="1"/>
  <c r="L299" i="7"/>
  <c r="K299" i="7"/>
  <c r="J299" i="7"/>
  <c r="I299" i="7"/>
  <c r="H299" i="7"/>
  <c r="Q299" i="7" s="1"/>
  <c r="G299" i="7"/>
  <c r="F299" i="7"/>
  <c r="E299" i="7"/>
  <c r="D299" i="7"/>
  <c r="C299" i="7"/>
  <c r="B299" i="7"/>
  <c r="M298" i="7"/>
  <c r="N298" i="7" s="1"/>
  <c r="L298" i="7"/>
  <c r="K298" i="7"/>
  <c r="J298" i="7"/>
  <c r="I298" i="7"/>
  <c r="H298" i="7"/>
  <c r="Q298" i="7" s="1"/>
  <c r="G298" i="7"/>
  <c r="F298" i="7"/>
  <c r="E298" i="7"/>
  <c r="D298" i="7"/>
  <c r="C298" i="7"/>
  <c r="B298" i="7"/>
  <c r="M297" i="7"/>
  <c r="N297" i="7" s="1"/>
  <c r="L297" i="7"/>
  <c r="K297" i="7"/>
  <c r="J297" i="7"/>
  <c r="I297" i="7"/>
  <c r="H297" i="7"/>
  <c r="Q297" i="7" s="1"/>
  <c r="G297" i="7"/>
  <c r="F297" i="7"/>
  <c r="E297" i="7"/>
  <c r="D297" i="7"/>
  <c r="C297" i="7"/>
  <c r="B297" i="7"/>
  <c r="M296" i="7"/>
  <c r="N296" i="7" s="1"/>
  <c r="L296" i="7"/>
  <c r="K296" i="7"/>
  <c r="J296" i="7"/>
  <c r="I296" i="7"/>
  <c r="H296" i="7"/>
  <c r="Q296" i="7" s="1"/>
  <c r="G296" i="7"/>
  <c r="F296" i="7"/>
  <c r="E296" i="7"/>
  <c r="D296" i="7"/>
  <c r="C296" i="7"/>
  <c r="B296" i="7"/>
  <c r="Q295" i="7"/>
  <c r="M295" i="7"/>
  <c r="N295" i="7" s="1"/>
  <c r="L295" i="7"/>
  <c r="K295" i="7"/>
  <c r="J295" i="7"/>
  <c r="I295" i="7"/>
  <c r="H295" i="7"/>
  <c r="G295" i="7"/>
  <c r="F295" i="7"/>
  <c r="E295" i="7"/>
  <c r="D295" i="7"/>
  <c r="C295" i="7"/>
  <c r="B295" i="7"/>
  <c r="M294" i="7"/>
  <c r="N294" i="7" s="1"/>
  <c r="L294" i="7"/>
  <c r="K294" i="7"/>
  <c r="J294" i="7"/>
  <c r="I294" i="7"/>
  <c r="H294" i="7"/>
  <c r="Q294" i="7" s="1"/>
  <c r="G294" i="7"/>
  <c r="F294" i="7"/>
  <c r="E294" i="7"/>
  <c r="D294" i="7"/>
  <c r="C294" i="7"/>
  <c r="B294" i="7"/>
  <c r="M293" i="7"/>
  <c r="N293" i="7" s="1"/>
  <c r="L293" i="7"/>
  <c r="K293" i="7"/>
  <c r="J293" i="7"/>
  <c r="I293" i="7"/>
  <c r="H293" i="7"/>
  <c r="Q293" i="7" s="1"/>
  <c r="G293" i="7"/>
  <c r="F293" i="7"/>
  <c r="E293" i="7"/>
  <c r="D293" i="7"/>
  <c r="C293" i="7"/>
  <c r="B293" i="7"/>
  <c r="M292" i="7"/>
  <c r="N292" i="7" s="1"/>
  <c r="L292" i="7"/>
  <c r="K292" i="7"/>
  <c r="J292" i="7"/>
  <c r="I292" i="7"/>
  <c r="H292" i="7"/>
  <c r="Q292" i="7" s="1"/>
  <c r="G292" i="7"/>
  <c r="F292" i="7"/>
  <c r="E292" i="7"/>
  <c r="D292" i="7"/>
  <c r="C292" i="7"/>
  <c r="B292" i="7"/>
  <c r="M291" i="7"/>
  <c r="N291" i="7" s="1"/>
  <c r="L291" i="7"/>
  <c r="K291" i="7"/>
  <c r="J291" i="7"/>
  <c r="I291" i="7"/>
  <c r="H291" i="7"/>
  <c r="Q291" i="7" s="1"/>
  <c r="G291" i="7"/>
  <c r="F291" i="7"/>
  <c r="E291" i="7"/>
  <c r="D291" i="7"/>
  <c r="C291" i="7"/>
  <c r="B291" i="7"/>
  <c r="M290" i="7"/>
  <c r="N290" i="7" s="1"/>
  <c r="L290" i="7"/>
  <c r="K290" i="7"/>
  <c r="J290" i="7"/>
  <c r="I290" i="7"/>
  <c r="H290" i="7"/>
  <c r="Q290" i="7" s="1"/>
  <c r="G290" i="7"/>
  <c r="F290" i="7"/>
  <c r="E290" i="7"/>
  <c r="D290" i="7"/>
  <c r="C290" i="7"/>
  <c r="B290" i="7"/>
  <c r="M289" i="7"/>
  <c r="N289" i="7" s="1"/>
  <c r="L289" i="7"/>
  <c r="K289" i="7"/>
  <c r="J289" i="7"/>
  <c r="I289" i="7"/>
  <c r="H289" i="7"/>
  <c r="Q289" i="7" s="1"/>
  <c r="G289" i="7"/>
  <c r="F289" i="7"/>
  <c r="E289" i="7"/>
  <c r="D289" i="7"/>
  <c r="C289" i="7"/>
  <c r="B289" i="7"/>
  <c r="N288" i="7"/>
  <c r="M288" i="7"/>
  <c r="L288" i="7"/>
  <c r="K288" i="7"/>
  <c r="J288" i="7"/>
  <c r="I288" i="7"/>
  <c r="H288" i="7"/>
  <c r="Q288" i="7" s="1"/>
  <c r="G288" i="7"/>
  <c r="F288" i="7"/>
  <c r="E288" i="7"/>
  <c r="D288" i="7"/>
  <c r="C288" i="7"/>
  <c r="B288" i="7"/>
  <c r="M287" i="7"/>
  <c r="N287" i="7" s="1"/>
  <c r="L287" i="7"/>
  <c r="K287" i="7"/>
  <c r="J287" i="7"/>
  <c r="I287" i="7"/>
  <c r="H287" i="7"/>
  <c r="Q287" i="7" s="1"/>
  <c r="G287" i="7"/>
  <c r="F287" i="7"/>
  <c r="E287" i="7"/>
  <c r="D287" i="7"/>
  <c r="C287" i="7"/>
  <c r="B287" i="7"/>
  <c r="M286" i="7"/>
  <c r="N286" i="7" s="1"/>
  <c r="L286" i="7"/>
  <c r="K286" i="7"/>
  <c r="J286" i="7"/>
  <c r="I286" i="7"/>
  <c r="H286" i="7"/>
  <c r="Q286" i="7" s="1"/>
  <c r="G286" i="7"/>
  <c r="F286" i="7"/>
  <c r="E286" i="7"/>
  <c r="D286" i="7"/>
  <c r="C286" i="7"/>
  <c r="B286" i="7"/>
  <c r="M285" i="7"/>
  <c r="N285" i="7" s="1"/>
  <c r="L285" i="7"/>
  <c r="K285" i="7"/>
  <c r="J285" i="7"/>
  <c r="I285" i="7"/>
  <c r="H285" i="7"/>
  <c r="Q285" i="7" s="1"/>
  <c r="G285" i="7"/>
  <c r="F285" i="7"/>
  <c r="E285" i="7"/>
  <c r="D285" i="7"/>
  <c r="C285" i="7"/>
  <c r="B285" i="7"/>
  <c r="N284" i="7"/>
  <c r="M284" i="7"/>
  <c r="L284" i="7"/>
  <c r="K284" i="7"/>
  <c r="J284" i="7"/>
  <c r="I284" i="7"/>
  <c r="H284" i="7"/>
  <c r="Q284" i="7" s="1"/>
  <c r="G284" i="7"/>
  <c r="F284" i="7"/>
  <c r="E284" i="7"/>
  <c r="D284" i="7"/>
  <c r="C284" i="7"/>
  <c r="B284" i="7"/>
  <c r="Q283" i="7"/>
  <c r="M283" i="7"/>
  <c r="N283" i="7" s="1"/>
  <c r="L283" i="7"/>
  <c r="K283" i="7"/>
  <c r="J283" i="7"/>
  <c r="I283" i="7"/>
  <c r="H283" i="7"/>
  <c r="G283" i="7"/>
  <c r="F283" i="7"/>
  <c r="E283" i="7"/>
  <c r="D283" i="7"/>
  <c r="C283" i="7"/>
  <c r="B283" i="7"/>
  <c r="M282" i="7"/>
  <c r="N282" i="7" s="1"/>
  <c r="L282" i="7"/>
  <c r="K282" i="7"/>
  <c r="J282" i="7"/>
  <c r="I282" i="7"/>
  <c r="H282" i="7"/>
  <c r="Q282" i="7" s="1"/>
  <c r="G282" i="7"/>
  <c r="F282" i="7"/>
  <c r="E282" i="7"/>
  <c r="D282" i="7"/>
  <c r="C282" i="7"/>
  <c r="B282" i="7"/>
  <c r="M281" i="7"/>
  <c r="N281" i="7" s="1"/>
  <c r="L281" i="7"/>
  <c r="K281" i="7"/>
  <c r="J281" i="7"/>
  <c r="I281" i="7"/>
  <c r="H281" i="7"/>
  <c r="Q281" i="7" s="1"/>
  <c r="G281" i="7"/>
  <c r="F281" i="7"/>
  <c r="E281" i="7"/>
  <c r="D281" i="7"/>
  <c r="C281" i="7"/>
  <c r="B281" i="7"/>
  <c r="Q280" i="7"/>
  <c r="M280" i="7"/>
  <c r="N280" i="7" s="1"/>
  <c r="L280" i="7"/>
  <c r="K280" i="7"/>
  <c r="J280" i="7"/>
  <c r="I280" i="7"/>
  <c r="H280" i="7"/>
  <c r="G280" i="7"/>
  <c r="F280" i="7"/>
  <c r="E280" i="7"/>
  <c r="D280" i="7"/>
  <c r="C280" i="7"/>
  <c r="B280" i="7"/>
  <c r="M279" i="7"/>
  <c r="N279" i="7" s="1"/>
  <c r="L279" i="7"/>
  <c r="K279" i="7"/>
  <c r="J279" i="7"/>
  <c r="I279" i="7"/>
  <c r="H279" i="7"/>
  <c r="Q279" i="7" s="1"/>
  <c r="G279" i="7"/>
  <c r="F279" i="7"/>
  <c r="E279" i="7"/>
  <c r="D279" i="7"/>
  <c r="C279" i="7"/>
  <c r="B279" i="7"/>
  <c r="M278" i="7"/>
  <c r="N278" i="7" s="1"/>
  <c r="L278" i="7"/>
  <c r="K278" i="7"/>
  <c r="J278" i="7"/>
  <c r="I278" i="7"/>
  <c r="H278" i="7"/>
  <c r="Q278" i="7" s="1"/>
  <c r="G278" i="7"/>
  <c r="F278" i="7"/>
  <c r="E278" i="7"/>
  <c r="D278" i="7"/>
  <c r="C278" i="7"/>
  <c r="B278" i="7"/>
  <c r="M277" i="7"/>
  <c r="N277" i="7" s="1"/>
  <c r="L277" i="7"/>
  <c r="K277" i="7"/>
  <c r="J277" i="7"/>
  <c r="I277" i="7"/>
  <c r="H277" i="7"/>
  <c r="Q277" i="7" s="1"/>
  <c r="G277" i="7"/>
  <c r="F277" i="7"/>
  <c r="E277" i="7"/>
  <c r="D277" i="7"/>
  <c r="C277" i="7"/>
  <c r="B277" i="7"/>
  <c r="M276" i="7"/>
  <c r="N276" i="7" s="1"/>
  <c r="L276" i="7"/>
  <c r="K276" i="7"/>
  <c r="J276" i="7"/>
  <c r="I276" i="7"/>
  <c r="H276" i="7"/>
  <c r="Q276" i="7" s="1"/>
  <c r="G276" i="7"/>
  <c r="F276" i="7"/>
  <c r="E276" i="7"/>
  <c r="D276" i="7"/>
  <c r="C276" i="7"/>
  <c r="B276" i="7"/>
  <c r="M275" i="7"/>
  <c r="N275" i="7" s="1"/>
  <c r="L275" i="7"/>
  <c r="K275" i="7"/>
  <c r="J275" i="7"/>
  <c r="I275" i="7"/>
  <c r="H275" i="7"/>
  <c r="Q275" i="7" s="1"/>
  <c r="G275" i="7"/>
  <c r="F275" i="7"/>
  <c r="E275" i="7"/>
  <c r="D275" i="7"/>
  <c r="C275" i="7"/>
  <c r="B275" i="7"/>
  <c r="N274" i="7"/>
  <c r="M274" i="7"/>
  <c r="L274" i="7"/>
  <c r="K274" i="7"/>
  <c r="J274" i="7"/>
  <c r="I274" i="7"/>
  <c r="H274" i="7"/>
  <c r="Q274" i="7" s="1"/>
  <c r="G274" i="7"/>
  <c r="F274" i="7"/>
  <c r="E274" i="7"/>
  <c r="D274" i="7"/>
  <c r="C274" i="7"/>
  <c r="B274" i="7"/>
  <c r="M273" i="7"/>
  <c r="N273" i="7" s="1"/>
  <c r="L273" i="7"/>
  <c r="K273" i="7"/>
  <c r="J273" i="7"/>
  <c r="I273" i="7"/>
  <c r="H273" i="7"/>
  <c r="Q273" i="7" s="1"/>
  <c r="G273" i="7"/>
  <c r="F273" i="7"/>
  <c r="E273" i="7"/>
  <c r="D273" i="7"/>
  <c r="C273" i="7"/>
  <c r="B273" i="7"/>
  <c r="M272" i="7"/>
  <c r="N272" i="7" s="1"/>
  <c r="L272" i="7"/>
  <c r="K272" i="7"/>
  <c r="J272" i="7"/>
  <c r="I272" i="7"/>
  <c r="H272" i="7"/>
  <c r="Q272" i="7" s="1"/>
  <c r="G272" i="7"/>
  <c r="F272" i="7"/>
  <c r="E272" i="7"/>
  <c r="D272" i="7"/>
  <c r="C272" i="7"/>
  <c r="B272" i="7"/>
  <c r="M271" i="7"/>
  <c r="N271" i="7" s="1"/>
  <c r="L271" i="7"/>
  <c r="K271" i="7"/>
  <c r="J271" i="7"/>
  <c r="I271" i="7"/>
  <c r="H271" i="7"/>
  <c r="Q271" i="7" s="1"/>
  <c r="G271" i="7"/>
  <c r="F271" i="7"/>
  <c r="E271" i="7"/>
  <c r="D271" i="7"/>
  <c r="C271" i="7"/>
  <c r="B271" i="7"/>
  <c r="M270" i="7"/>
  <c r="N270" i="7" s="1"/>
  <c r="L270" i="7"/>
  <c r="K270" i="7"/>
  <c r="J270" i="7"/>
  <c r="I270" i="7"/>
  <c r="H270" i="7"/>
  <c r="Q270" i="7" s="1"/>
  <c r="G270" i="7"/>
  <c r="F270" i="7"/>
  <c r="E270" i="7"/>
  <c r="D270" i="7"/>
  <c r="C270" i="7"/>
  <c r="B270" i="7"/>
  <c r="M269" i="7"/>
  <c r="N269" i="7" s="1"/>
  <c r="L269" i="7"/>
  <c r="K269" i="7"/>
  <c r="J269" i="7"/>
  <c r="I269" i="7"/>
  <c r="H269" i="7"/>
  <c r="Q269" i="7" s="1"/>
  <c r="G269" i="7"/>
  <c r="F269" i="7"/>
  <c r="E269" i="7"/>
  <c r="D269" i="7"/>
  <c r="C269" i="7"/>
  <c r="B269" i="7"/>
  <c r="M268" i="7"/>
  <c r="N268" i="7" s="1"/>
  <c r="L268" i="7"/>
  <c r="K268" i="7"/>
  <c r="J268" i="7"/>
  <c r="I268" i="7"/>
  <c r="H268" i="7"/>
  <c r="Q268" i="7" s="1"/>
  <c r="G268" i="7"/>
  <c r="F268" i="7"/>
  <c r="E268" i="7"/>
  <c r="D268" i="7"/>
  <c r="C268" i="7"/>
  <c r="B268" i="7"/>
  <c r="M267" i="7"/>
  <c r="N267" i="7" s="1"/>
  <c r="L267" i="7"/>
  <c r="K267" i="7"/>
  <c r="J267" i="7"/>
  <c r="I267" i="7"/>
  <c r="H267" i="7"/>
  <c r="Q267" i="7" s="1"/>
  <c r="G267" i="7"/>
  <c r="F267" i="7"/>
  <c r="E267" i="7"/>
  <c r="D267" i="7"/>
  <c r="C267" i="7"/>
  <c r="B267" i="7"/>
  <c r="N266" i="7"/>
  <c r="M266" i="7"/>
  <c r="L266" i="7"/>
  <c r="K266" i="7"/>
  <c r="J266" i="7"/>
  <c r="I266" i="7"/>
  <c r="H266" i="7"/>
  <c r="Q266" i="7" s="1"/>
  <c r="G266" i="7"/>
  <c r="F266" i="7"/>
  <c r="E266" i="7"/>
  <c r="D266" i="7"/>
  <c r="C266" i="7"/>
  <c r="B266" i="7"/>
  <c r="M265" i="7"/>
  <c r="N265" i="7" s="1"/>
  <c r="L265" i="7"/>
  <c r="K265" i="7"/>
  <c r="J265" i="7"/>
  <c r="I265" i="7"/>
  <c r="H265" i="7"/>
  <c r="Q265" i="7" s="1"/>
  <c r="G265" i="7"/>
  <c r="F265" i="7"/>
  <c r="E265" i="7"/>
  <c r="D265" i="7"/>
  <c r="C265" i="7"/>
  <c r="B265" i="7"/>
  <c r="M264" i="7"/>
  <c r="N264" i="7" s="1"/>
  <c r="L264" i="7"/>
  <c r="K264" i="7"/>
  <c r="J264" i="7"/>
  <c r="I264" i="7"/>
  <c r="H264" i="7"/>
  <c r="Q264" i="7" s="1"/>
  <c r="G264" i="7"/>
  <c r="F264" i="7"/>
  <c r="E264" i="7"/>
  <c r="D264" i="7"/>
  <c r="C264" i="7"/>
  <c r="B264" i="7"/>
  <c r="M263" i="7"/>
  <c r="N263" i="7" s="1"/>
  <c r="L263" i="7"/>
  <c r="K263" i="7"/>
  <c r="J263" i="7"/>
  <c r="I263" i="7"/>
  <c r="H263" i="7"/>
  <c r="Q263" i="7" s="1"/>
  <c r="G263" i="7"/>
  <c r="F263" i="7"/>
  <c r="E263" i="7"/>
  <c r="D263" i="7"/>
  <c r="C263" i="7"/>
  <c r="B263" i="7"/>
  <c r="M262" i="7"/>
  <c r="N262" i="7" s="1"/>
  <c r="L262" i="7"/>
  <c r="K262" i="7"/>
  <c r="J262" i="7"/>
  <c r="I262" i="7"/>
  <c r="H262" i="7"/>
  <c r="Q262" i="7" s="1"/>
  <c r="G262" i="7"/>
  <c r="F262" i="7"/>
  <c r="E262" i="7"/>
  <c r="D262" i="7"/>
  <c r="C262" i="7"/>
  <c r="B262" i="7"/>
  <c r="M261" i="7"/>
  <c r="N261" i="7" s="1"/>
  <c r="L261" i="7"/>
  <c r="K261" i="7"/>
  <c r="J261" i="7"/>
  <c r="I261" i="7"/>
  <c r="H261" i="7"/>
  <c r="Q261" i="7" s="1"/>
  <c r="G261" i="7"/>
  <c r="F261" i="7"/>
  <c r="E261" i="7"/>
  <c r="D261" i="7"/>
  <c r="C261" i="7"/>
  <c r="B261" i="7"/>
  <c r="M260" i="7"/>
  <c r="N260" i="7" s="1"/>
  <c r="L260" i="7"/>
  <c r="K260" i="7"/>
  <c r="J260" i="7"/>
  <c r="I260" i="7"/>
  <c r="H260" i="7"/>
  <c r="Q260" i="7" s="1"/>
  <c r="G260" i="7"/>
  <c r="F260" i="7"/>
  <c r="E260" i="7"/>
  <c r="D260" i="7"/>
  <c r="C260" i="7"/>
  <c r="B260" i="7"/>
  <c r="M259" i="7"/>
  <c r="N259" i="7" s="1"/>
  <c r="L259" i="7"/>
  <c r="K259" i="7"/>
  <c r="J259" i="7"/>
  <c r="I259" i="7"/>
  <c r="H259" i="7"/>
  <c r="Q259" i="7" s="1"/>
  <c r="G259" i="7"/>
  <c r="F259" i="7"/>
  <c r="E259" i="7"/>
  <c r="D259" i="7"/>
  <c r="C259" i="7"/>
  <c r="B259" i="7"/>
  <c r="M258" i="7"/>
  <c r="N258" i="7" s="1"/>
  <c r="L258" i="7"/>
  <c r="K258" i="7"/>
  <c r="J258" i="7"/>
  <c r="I258" i="7"/>
  <c r="H258" i="7"/>
  <c r="Q258" i="7" s="1"/>
  <c r="G258" i="7"/>
  <c r="F258" i="7"/>
  <c r="E258" i="7"/>
  <c r="D258" i="7"/>
  <c r="C258" i="7"/>
  <c r="B258" i="7"/>
  <c r="M257" i="7"/>
  <c r="N257" i="7" s="1"/>
  <c r="L257" i="7"/>
  <c r="K257" i="7"/>
  <c r="J257" i="7"/>
  <c r="I257" i="7"/>
  <c r="H257" i="7"/>
  <c r="Q257" i="7" s="1"/>
  <c r="G257" i="7"/>
  <c r="F257" i="7"/>
  <c r="E257" i="7"/>
  <c r="D257" i="7"/>
  <c r="C257" i="7"/>
  <c r="B257" i="7"/>
  <c r="M256" i="7"/>
  <c r="N256" i="7" s="1"/>
  <c r="L256" i="7"/>
  <c r="K256" i="7"/>
  <c r="J256" i="7"/>
  <c r="I256" i="7"/>
  <c r="H256" i="7"/>
  <c r="Q256" i="7" s="1"/>
  <c r="G256" i="7"/>
  <c r="F256" i="7"/>
  <c r="E256" i="7"/>
  <c r="D256" i="7"/>
  <c r="C256" i="7"/>
  <c r="B256" i="7"/>
  <c r="M255" i="7"/>
  <c r="N255" i="7" s="1"/>
  <c r="L255" i="7"/>
  <c r="K255" i="7"/>
  <c r="J255" i="7"/>
  <c r="I255" i="7"/>
  <c r="H255" i="7"/>
  <c r="Q255" i="7" s="1"/>
  <c r="G255" i="7"/>
  <c r="F255" i="7"/>
  <c r="E255" i="7"/>
  <c r="D255" i="7"/>
  <c r="C255" i="7"/>
  <c r="B255" i="7"/>
  <c r="M254" i="7"/>
  <c r="N254" i="7" s="1"/>
  <c r="L254" i="7"/>
  <c r="K254" i="7"/>
  <c r="J254" i="7"/>
  <c r="I254" i="7"/>
  <c r="H254" i="7"/>
  <c r="Q254" i="7" s="1"/>
  <c r="G254" i="7"/>
  <c r="F254" i="7"/>
  <c r="E254" i="7"/>
  <c r="D254" i="7"/>
  <c r="C254" i="7"/>
  <c r="B254" i="7"/>
  <c r="M253" i="7"/>
  <c r="N253" i="7" s="1"/>
  <c r="L253" i="7"/>
  <c r="K253" i="7"/>
  <c r="J253" i="7"/>
  <c r="I253" i="7"/>
  <c r="H253" i="7"/>
  <c r="Q253" i="7" s="1"/>
  <c r="G253" i="7"/>
  <c r="F253" i="7"/>
  <c r="E253" i="7"/>
  <c r="D253" i="7"/>
  <c r="C253" i="7"/>
  <c r="B253" i="7"/>
  <c r="M252" i="7"/>
  <c r="N252" i="7" s="1"/>
  <c r="L252" i="7"/>
  <c r="K252" i="7"/>
  <c r="J252" i="7"/>
  <c r="I252" i="7"/>
  <c r="H252" i="7"/>
  <c r="Q252" i="7" s="1"/>
  <c r="G252" i="7"/>
  <c r="F252" i="7"/>
  <c r="E252" i="7"/>
  <c r="D252" i="7"/>
  <c r="C252" i="7"/>
  <c r="B252" i="7"/>
  <c r="Q251" i="7"/>
  <c r="M251" i="7"/>
  <c r="N251" i="7" s="1"/>
  <c r="L251" i="7"/>
  <c r="K251" i="7"/>
  <c r="J251" i="7"/>
  <c r="I251" i="7"/>
  <c r="H251" i="7"/>
  <c r="G251" i="7"/>
  <c r="F251" i="7"/>
  <c r="E251" i="7"/>
  <c r="D251" i="7"/>
  <c r="C251" i="7"/>
  <c r="B251" i="7"/>
  <c r="N250" i="7"/>
  <c r="M250" i="7"/>
  <c r="L250" i="7"/>
  <c r="K250" i="7"/>
  <c r="J250" i="7"/>
  <c r="I250" i="7"/>
  <c r="H250" i="7"/>
  <c r="Q250" i="7" s="1"/>
  <c r="G250" i="7"/>
  <c r="F250" i="7"/>
  <c r="E250" i="7"/>
  <c r="D250" i="7"/>
  <c r="C250" i="7"/>
  <c r="B250" i="7"/>
  <c r="Q249" i="7"/>
  <c r="M249" i="7"/>
  <c r="N249" i="7" s="1"/>
  <c r="L249" i="7"/>
  <c r="K249" i="7"/>
  <c r="J249" i="7"/>
  <c r="I249" i="7"/>
  <c r="H249" i="7"/>
  <c r="G249" i="7"/>
  <c r="F249" i="7"/>
  <c r="E249" i="7"/>
  <c r="D249" i="7"/>
  <c r="C249" i="7"/>
  <c r="B249" i="7"/>
  <c r="M248" i="7"/>
  <c r="N248" i="7" s="1"/>
  <c r="L248" i="7"/>
  <c r="K248" i="7"/>
  <c r="J248" i="7"/>
  <c r="I248" i="7"/>
  <c r="H248" i="7"/>
  <c r="Q248" i="7" s="1"/>
  <c r="G248" i="7"/>
  <c r="F248" i="7"/>
  <c r="E248" i="7"/>
  <c r="D248" i="7"/>
  <c r="C248" i="7"/>
  <c r="B248" i="7"/>
  <c r="M247" i="7"/>
  <c r="N247" i="7" s="1"/>
  <c r="L247" i="7"/>
  <c r="K247" i="7"/>
  <c r="J247" i="7"/>
  <c r="I247" i="7"/>
  <c r="H247" i="7"/>
  <c r="Q247" i="7" s="1"/>
  <c r="G247" i="7"/>
  <c r="F247" i="7"/>
  <c r="E247" i="7"/>
  <c r="D247" i="7"/>
  <c r="C247" i="7"/>
  <c r="B247" i="7"/>
  <c r="M246" i="7"/>
  <c r="N246" i="7" s="1"/>
  <c r="L246" i="7"/>
  <c r="K246" i="7"/>
  <c r="J246" i="7"/>
  <c r="I246" i="7"/>
  <c r="H246" i="7"/>
  <c r="Q246" i="7" s="1"/>
  <c r="G246" i="7"/>
  <c r="F246" i="7"/>
  <c r="E246" i="7"/>
  <c r="D246" i="7"/>
  <c r="C246" i="7"/>
  <c r="B246" i="7"/>
  <c r="M245" i="7"/>
  <c r="N245" i="7" s="1"/>
  <c r="L245" i="7"/>
  <c r="K245" i="7"/>
  <c r="J245" i="7"/>
  <c r="I245" i="7"/>
  <c r="H245" i="7"/>
  <c r="Q245" i="7" s="1"/>
  <c r="G245" i="7"/>
  <c r="F245" i="7"/>
  <c r="E245" i="7"/>
  <c r="D245" i="7"/>
  <c r="C245" i="7"/>
  <c r="B245" i="7"/>
  <c r="M244" i="7"/>
  <c r="N244" i="7" s="1"/>
  <c r="L244" i="7"/>
  <c r="K244" i="7"/>
  <c r="J244" i="7"/>
  <c r="I244" i="7"/>
  <c r="H244" i="7"/>
  <c r="Q244" i="7" s="1"/>
  <c r="G244" i="7"/>
  <c r="F244" i="7"/>
  <c r="E244" i="7"/>
  <c r="D244" i="7"/>
  <c r="C244" i="7"/>
  <c r="B244" i="7"/>
  <c r="M243" i="7"/>
  <c r="N243" i="7" s="1"/>
  <c r="L243" i="7"/>
  <c r="K243" i="7"/>
  <c r="J243" i="7"/>
  <c r="I243" i="7"/>
  <c r="H243" i="7"/>
  <c r="Q243" i="7" s="1"/>
  <c r="G243" i="7"/>
  <c r="F243" i="7"/>
  <c r="E243" i="7"/>
  <c r="D243" i="7"/>
  <c r="C243" i="7"/>
  <c r="B243" i="7"/>
  <c r="M242" i="7"/>
  <c r="N242" i="7" s="1"/>
  <c r="L242" i="7"/>
  <c r="K242" i="7"/>
  <c r="J242" i="7"/>
  <c r="I242" i="7"/>
  <c r="H242" i="7"/>
  <c r="Q242" i="7" s="1"/>
  <c r="G242" i="7"/>
  <c r="F242" i="7"/>
  <c r="E242" i="7"/>
  <c r="D242" i="7"/>
  <c r="C242" i="7"/>
  <c r="B242" i="7"/>
  <c r="Q241" i="7"/>
  <c r="M241" i="7"/>
  <c r="N241" i="7" s="1"/>
  <c r="L241" i="7"/>
  <c r="K241" i="7"/>
  <c r="J241" i="7"/>
  <c r="I241" i="7"/>
  <c r="H241" i="7"/>
  <c r="G241" i="7"/>
  <c r="F241" i="7"/>
  <c r="E241" i="7"/>
  <c r="D241" i="7"/>
  <c r="C241" i="7"/>
  <c r="B241" i="7"/>
  <c r="M240" i="7"/>
  <c r="N240" i="7" s="1"/>
  <c r="L240" i="7"/>
  <c r="K240" i="7"/>
  <c r="J240" i="7"/>
  <c r="I240" i="7"/>
  <c r="H240" i="7"/>
  <c r="Q240" i="7" s="1"/>
  <c r="G240" i="7"/>
  <c r="F240" i="7"/>
  <c r="E240" i="7"/>
  <c r="D240" i="7"/>
  <c r="C240" i="7"/>
  <c r="B240" i="7"/>
  <c r="M239" i="7"/>
  <c r="N239" i="7" s="1"/>
  <c r="L239" i="7"/>
  <c r="K239" i="7"/>
  <c r="J239" i="7"/>
  <c r="I239" i="7"/>
  <c r="H239" i="7"/>
  <c r="Q239" i="7" s="1"/>
  <c r="G239" i="7"/>
  <c r="F239" i="7"/>
  <c r="E239" i="7"/>
  <c r="D239" i="7"/>
  <c r="C239" i="7"/>
  <c r="B239" i="7"/>
  <c r="M238" i="7"/>
  <c r="N238" i="7" s="1"/>
  <c r="L238" i="7"/>
  <c r="K238" i="7"/>
  <c r="J238" i="7"/>
  <c r="I238" i="7"/>
  <c r="H238" i="7"/>
  <c r="Q238" i="7" s="1"/>
  <c r="G238" i="7"/>
  <c r="F238" i="7"/>
  <c r="E238" i="7"/>
  <c r="D238" i="7"/>
  <c r="C238" i="7"/>
  <c r="B238" i="7"/>
  <c r="M237" i="7"/>
  <c r="N237" i="7" s="1"/>
  <c r="L237" i="7"/>
  <c r="K237" i="7"/>
  <c r="J237" i="7"/>
  <c r="I237" i="7"/>
  <c r="H237" i="7"/>
  <c r="Q237" i="7" s="1"/>
  <c r="G237" i="7"/>
  <c r="F237" i="7"/>
  <c r="E237" i="7"/>
  <c r="D237" i="7"/>
  <c r="C237" i="7"/>
  <c r="B237" i="7"/>
  <c r="N236" i="7"/>
  <c r="M236" i="7"/>
  <c r="L236" i="7"/>
  <c r="K236" i="7"/>
  <c r="J236" i="7"/>
  <c r="I236" i="7"/>
  <c r="H236" i="7"/>
  <c r="Q236" i="7" s="1"/>
  <c r="G236" i="7"/>
  <c r="F236" i="7"/>
  <c r="E236" i="7"/>
  <c r="D236" i="7"/>
  <c r="C236" i="7"/>
  <c r="B236" i="7"/>
  <c r="M235" i="7"/>
  <c r="N235" i="7" s="1"/>
  <c r="L235" i="7"/>
  <c r="K235" i="7"/>
  <c r="J235" i="7"/>
  <c r="I235" i="7"/>
  <c r="H235" i="7"/>
  <c r="Q235" i="7" s="1"/>
  <c r="G235" i="7"/>
  <c r="F235" i="7"/>
  <c r="E235" i="7"/>
  <c r="D235" i="7"/>
  <c r="C235" i="7"/>
  <c r="B235" i="7"/>
  <c r="M234" i="7"/>
  <c r="N234" i="7" s="1"/>
  <c r="L234" i="7"/>
  <c r="K234" i="7"/>
  <c r="J234" i="7"/>
  <c r="I234" i="7"/>
  <c r="H234" i="7"/>
  <c r="Q234" i="7" s="1"/>
  <c r="G234" i="7"/>
  <c r="F234" i="7"/>
  <c r="E234" i="7"/>
  <c r="D234" i="7"/>
  <c r="C234" i="7"/>
  <c r="B234" i="7"/>
  <c r="M233" i="7"/>
  <c r="N233" i="7" s="1"/>
  <c r="L233" i="7"/>
  <c r="K233" i="7"/>
  <c r="J233" i="7"/>
  <c r="I233" i="7"/>
  <c r="H233" i="7"/>
  <c r="Q233" i="7" s="1"/>
  <c r="G233" i="7"/>
  <c r="F233" i="7"/>
  <c r="E233" i="7"/>
  <c r="D233" i="7"/>
  <c r="C233" i="7"/>
  <c r="B233" i="7"/>
  <c r="M232" i="7"/>
  <c r="N232" i="7" s="1"/>
  <c r="L232" i="7"/>
  <c r="K232" i="7"/>
  <c r="J232" i="7"/>
  <c r="I232" i="7"/>
  <c r="H232" i="7"/>
  <c r="Q232" i="7" s="1"/>
  <c r="G232" i="7"/>
  <c r="F232" i="7"/>
  <c r="E232" i="7"/>
  <c r="D232" i="7"/>
  <c r="C232" i="7"/>
  <c r="B232" i="7"/>
  <c r="M231" i="7"/>
  <c r="N231" i="7" s="1"/>
  <c r="L231" i="7"/>
  <c r="K231" i="7"/>
  <c r="J231" i="7"/>
  <c r="I231" i="7"/>
  <c r="H231" i="7"/>
  <c r="Q231" i="7" s="1"/>
  <c r="G231" i="7"/>
  <c r="F231" i="7"/>
  <c r="E231" i="7"/>
  <c r="D231" i="7"/>
  <c r="C231" i="7"/>
  <c r="B231" i="7"/>
  <c r="M230" i="7"/>
  <c r="N230" i="7" s="1"/>
  <c r="L230" i="7"/>
  <c r="K230" i="7"/>
  <c r="J230" i="7"/>
  <c r="I230" i="7"/>
  <c r="H230" i="7"/>
  <c r="Q230" i="7" s="1"/>
  <c r="G230" i="7"/>
  <c r="F230" i="7"/>
  <c r="E230" i="7"/>
  <c r="D230" i="7"/>
  <c r="C230" i="7"/>
  <c r="B230" i="7"/>
  <c r="M229" i="7"/>
  <c r="N229" i="7" s="1"/>
  <c r="L229" i="7"/>
  <c r="K229" i="7"/>
  <c r="J229" i="7"/>
  <c r="I229" i="7"/>
  <c r="H229" i="7"/>
  <c r="Q229" i="7" s="1"/>
  <c r="G229" i="7"/>
  <c r="F229" i="7"/>
  <c r="E229" i="7"/>
  <c r="D229" i="7"/>
  <c r="C229" i="7"/>
  <c r="B229" i="7"/>
  <c r="Q228" i="7"/>
  <c r="M228" i="7"/>
  <c r="N228" i="7" s="1"/>
  <c r="L228" i="7"/>
  <c r="K228" i="7"/>
  <c r="J228" i="7"/>
  <c r="I228" i="7"/>
  <c r="H228" i="7"/>
  <c r="G228" i="7"/>
  <c r="F228" i="7"/>
  <c r="E228" i="7"/>
  <c r="D228" i="7"/>
  <c r="C228" i="7"/>
  <c r="B228" i="7"/>
  <c r="M227" i="7"/>
  <c r="N227" i="7" s="1"/>
  <c r="L227" i="7"/>
  <c r="K227" i="7"/>
  <c r="J227" i="7"/>
  <c r="I227" i="7"/>
  <c r="H227" i="7"/>
  <c r="Q227" i="7" s="1"/>
  <c r="G227" i="7"/>
  <c r="F227" i="7"/>
  <c r="E227" i="7"/>
  <c r="D227" i="7"/>
  <c r="C227" i="7"/>
  <c r="B227" i="7"/>
  <c r="M226" i="7"/>
  <c r="N226" i="7" s="1"/>
  <c r="L226" i="7"/>
  <c r="K226" i="7"/>
  <c r="J226" i="7"/>
  <c r="I226" i="7"/>
  <c r="H226" i="7"/>
  <c r="Q226" i="7" s="1"/>
  <c r="G226" i="7"/>
  <c r="F226" i="7"/>
  <c r="E226" i="7"/>
  <c r="D226" i="7"/>
  <c r="C226" i="7"/>
  <c r="B226" i="7"/>
  <c r="Q225" i="7"/>
  <c r="M225" i="7"/>
  <c r="N225" i="7" s="1"/>
  <c r="L225" i="7"/>
  <c r="K225" i="7"/>
  <c r="J225" i="7"/>
  <c r="I225" i="7"/>
  <c r="H225" i="7"/>
  <c r="G225" i="7"/>
  <c r="F225" i="7"/>
  <c r="E225" i="7"/>
  <c r="D225" i="7"/>
  <c r="C225" i="7"/>
  <c r="B225" i="7"/>
  <c r="M224" i="7"/>
  <c r="N224" i="7" s="1"/>
  <c r="L224" i="7"/>
  <c r="K224" i="7"/>
  <c r="J224" i="7"/>
  <c r="I224" i="7"/>
  <c r="H224" i="7"/>
  <c r="Q224" i="7" s="1"/>
  <c r="G224" i="7"/>
  <c r="F224" i="7"/>
  <c r="E224" i="7"/>
  <c r="D224" i="7"/>
  <c r="C224" i="7"/>
  <c r="B224" i="7"/>
  <c r="M223" i="7"/>
  <c r="N223" i="7" s="1"/>
  <c r="L223" i="7"/>
  <c r="K223" i="7"/>
  <c r="J223" i="7"/>
  <c r="I223" i="7"/>
  <c r="H223" i="7"/>
  <c r="Q223" i="7" s="1"/>
  <c r="G223" i="7"/>
  <c r="F223" i="7"/>
  <c r="E223" i="7"/>
  <c r="D223" i="7"/>
  <c r="C223" i="7"/>
  <c r="B223" i="7"/>
  <c r="M222" i="7"/>
  <c r="N222" i="7" s="1"/>
  <c r="L222" i="7"/>
  <c r="K222" i="7"/>
  <c r="J222" i="7"/>
  <c r="I222" i="7"/>
  <c r="H222" i="7"/>
  <c r="Q222" i="7" s="1"/>
  <c r="G222" i="7"/>
  <c r="F222" i="7"/>
  <c r="E222" i="7"/>
  <c r="D222" i="7"/>
  <c r="C222" i="7"/>
  <c r="B222" i="7"/>
  <c r="M221" i="7"/>
  <c r="N221" i="7" s="1"/>
  <c r="L221" i="7"/>
  <c r="K221" i="7"/>
  <c r="J221" i="7"/>
  <c r="I221" i="7"/>
  <c r="H221" i="7"/>
  <c r="Q221" i="7" s="1"/>
  <c r="G221" i="7"/>
  <c r="F221" i="7"/>
  <c r="E221" i="7"/>
  <c r="D221" i="7"/>
  <c r="C221" i="7"/>
  <c r="B221" i="7"/>
  <c r="M220" i="7"/>
  <c r="N220" i="7" s="1"/>
  <c r="L220" i="7"/>
  <c r="K220" i="7"/>
  <c r="J220" i="7"/>
  <c r="I220" i="7"/>
  <c r="H220" i="7"/>
  <c r="Q220" i="7" s="1"/>
  <c r="G220" i="7"/>
  <c r="F220" i="7"/>
  <c r="E220" i="7"/>
  <c r="D220" i="7"/>
  <c r="C220" i="7"/>
  <c r="B220" i="7"/>
  <c r="M219" i="7"/>
  <c r="N219" i="7" s="1"/>
  <c r="L219" i="7"/>
  <c r="K219" i="7"/>
  <c r="J219" i="7"/>
  <c r="I219" i="7"/>
  <c r="H219" i="7"/>
  <c r="Q219" i="7" s="1"/>
  <c r="G219" i="7"/>
  <c r="F219" i="7"/>
  <c r="E219" i="7"/>
  <c r="D219" i="7"/>
  <c r="C219" i="7"/>
  <c r="B219" i="7"/>
  <c r="M218" i="7"/>
  <c r="N218" i="7" s="1"/>
  <c r="L218" i="7"/>
  <c r="K218" i="7"/>
  <c r="J218" i="7"/>
  <c r="I218" i="7"/>
  <c r="H218" i="7"/>
  <c r="Q218" i="7" s="1"/>
  <c r="G218" i="7"/>
  <c r="F218" i="7"/>
  <c r="E218" i="7"/>
  <c r="D218" i="7"/>
  <c r="C218" i="7"/>
  <c r="B218" i="7"/>
  <c r="M217" i="7"/>
  <c r="N217" i="7" s="1"/>
  <c r="L217" i="7"/>
  <c r="K217" i="7"/>
  <c r="J217" i="7"/>
  <c r="I217" i="7"/>
  <c r="H217" i="7"/>
  <c r="Q217" i="7" s="1"/>
  <c r="G217" i="7"/>
  <c r="F217" i="7"/>
  <c r="E217" i="7"/>
  <c r="D217" i="7"/>
  <c r="C217" i="7"/>
  <c r="B217" i="7"/>
  <c r="M216" i="7"/>
  <c r="N216" i="7" s="1"/>
  <c r="L216" i="7"/>
  <c r="K216" i="7"/>
  <c r="J216" i="7"/>
  <c r="I216" i="7"/>
  <c r="H216" i="7"/>
  <c r="Q216" i="7" s="1"/>
  <c r="G216" i="7"/>
  <c r="F216" i="7"/>
  <c r="E216" i="7"/>
  <c r="D216" i="7"/>
  <c r="C216" i="7"/>
  <c r="B216" i="7"/>
  <c r="M215" i="7"/>
  <c r="N215" i="7" s="1"/>
  <c r="L215" i="7"/>
  <c r="K215" i="7"/>
  <c r="J215" i="7"/>
  <c r="I215" i="7"/>
  <c r="H215" i="7"/>
  <c r="Q215" i="7" s="1"/>
  <c r="G215" i="7"/>
  <c r="F215" i="7"/>
  <c r="E215" i="7"/>
  <c r="D215" i="7"/>
  <c r="C215" i="7"/>
  <c r="B215" i="7"/>
  <c r="Q214" i="7"/>
  <c r="M214" i="7"/>
  <c r="N214" i="7" s="1"/>
  <c r="L214" i="7"/>
  <c r="K214" i="7"/>
  <c r="J214" i="7"/>
  <c r="I214" i="7"/>
  <c r="H214" i="7"/>
  <c r="G214" i="7"/>
  <c r="F214" i="7"/>
  <c r="E214" i="7"/>
  <c r="D214" i="7"/>
  <c r="C214" i="7"/>
  <c r="B214" i="7"/>
  <c r="M213" i="7"/>
  <c r="N213" i="7" s="1"/>
  <c r="L213" i="7"/>
  <c r="K213" i="7"/>
  <c r="J213" i="7"/>
  <c r="I213" i="7"/>
  <c r="H213" i="7"/>
  <c r="Q213" i="7" s="1"/>
  <c r="G213" i="7"/>
  <c r="F213" i="7"/>
  <c r="E213" i="7"/>
  <c r="D213" i="7"/>
  <c r="C213" i="7"/>
  <c r="B213" i="7"/>
  <c r="M212" i="7"/>
  <c r="N212" i="7" s="1"/>
  <c r="L212" i="7"/>
  <c r="K212" i="7"/>
  <c r="J212" i="7"/>
  <c r="I212" i="7"/>
  <c r="H212" i="7"/>
  <c r="Q212" i="7" s="1"/>
  <c r="G212" i="7"/>
  <c r="F212" i="7"/>
  <c r="E212" i="7"/>
  <c r="D212" i="7"/>
  <c r="C212" i="7"/>
  <c r="B212" i="7"/>
  <c r="M211" i="7"/>
  <c r="N211" i="7" s="1"/>
  <c r="L211" i="7"/>
  <c r="K211" i="7"/>
  <c r="J211" i="7"/>
  <c r="I211" i="7"/>
  <c r="H211" i="7"/>
  <c r="Q211" i="7" s="1"/>
  <c r="G211" i="7"/>
  <c r="F211" i="7"/>
  <c r="E211" i="7"/>
  <c r="D211" i="7"/>
  <c r="C211" i="7"/>
  <c r="B211" i="7"/>
  <c r="M210" i="7"/>
  <c r="N210" i="7" s="1"/>
  <c r="L210" i="7"/>
  <c r="K210" i="7"/>
  <c r="J210" i="7"/>
  <c r="I210" i="7"/>
  <c r="H210" i="7"/>
  <c r="Q210" i="7" s="1"/>
  <c r="G210" i="7"/>
  <c r="F210" i="7"/>
  <c r="E210" i="7"/>
  <c r="D210" i="7"/>
  <c r="C210" i="7"/>
  <c r="B210" i="7"/>
  <c r="M209" i="7"/>
  <c r="N209" i="7" s="1"/>
  <c r="L209" i="7"/>
  <c r="K209" i="7"/>
  <c r="J209" i="7"/>
  <c r="I209" i="7"/>
  <c r="H209" i="7"/>
  <c r="Q209" i="7" s="1"/>
  <c r="G209" i="7"/>
  <c r="F209" i="7"/>
  <c r="E209" i="7"/>
  <c r="D209" i="7"/>
  <c r="C209" i="7"/>
  <c r="B209" i="7"/>
  <c r="M208" i="7"/>
  <c r="N208" i="7" s="1"/>
  <c r="L208" i="7"/>
  <c r="K208" i="7"/>
  <c r="J208" i="7"/>
  <c r="I208" i="7"/>
  <c r="H208" i="7"/>
  <c r="Q208" i="7" s="1"/>
  <c r="G208" i="7"/>
  <c r="F208" i="7"/>
  <c r="E208" i="7"/>
  <c r="D208" i="7"/>
  <c r="C208" i="7"/>
  <c r="B208" i="7"/>
  <c r="M207" i="7"/>
  <c r="N207" i="7" s="1"/>
  <c r="L207" i="7"/>
  <c r="K207" i="7"/>
  <c r="J207" i="7"/>
  <c r="I207" i="7"/>
  <c r="H207" i="7"/>
  <c r="Q207" i="7" s="1"/>
  <c r="G207" i="7"/>
  <c r="F207" i="7"/>
  <c r="E207" i="7"/>
  <c r="D207" i="7"/>
  <c r="C207" i="7"/>
  <c r="B207" i="7"/>
  <c r="M206" i="7"/>
  <c r="N206" i="7" s="1"/>
  <c r="L206" i="7"/>
  <c r="K206" i="7"/>
  <c r="J206" i="7"/>
  <c r="I206" i="7"/>
  <c r="H206" i="7"/>
  <c r="Q206" i="7" s="1"/>
  <c r="G206" i="7"/>
  <c r="F206" i="7"/>
  <c r="E206" i="7"/>
  <c r="D206" i="7"/>
  <c r="C206" i="7"/>
  <c r="B206" i="7"/>
  <c r="M205" i="7"/>
  <c r="N205" i="7" s="1"/>
  <c r="L205" i="7"/>
  <c r="K205" i="7"/>
  <c r="J205" i="7"/>
  <c r="I205" i="7"/>
  <c r="H205" i="7"/>
  <c r="Q205" i="7" s="1"/>
  <c r="G205" i="7"/>
  <c r="F205" i="7"/>
  <c r="E205" i="7"/>
  <c r="D205" i="7"/>
  <c r="C205" i="7"/>
  <c r="B205" i="7"/>
  <c r="M204" i="7"/>
  <c r="N204" i="7" s="1"/>
  <c r="L204" i="7"/>
  <c r="K204" i="7"/>
  <c r="J204" i="7"/>
  <c r="I204" i="7"/>
  <c r="H204" i="7"/>
  <c r="Q204" i="7" s="1"/>
  <c r="G204" i="7"/>
  <c r="F204" i="7"/>
  <c r="E204" i="7"/>
  <c r="D204" i="7"/>
  <c r="C204" i="7"/>
  <c r="B204" i="7"/>
  <c r="M203" i="7"/>
  <c r="N203" i="7" s="1"/>
  <c r="L203" i="7"/>
  <c r="K203" i="7"/>
  <c r="J203" i="7"/>
  <c r="I203" i="7"/>
  <c r="H203" i="7"/>
  <c r="Q203" i="7" s="1"/>
  <c r="G203" i="7"/>
  <c r="F203" i="7"/>
  <c r="E203" i="7"/>
  <c r="D203" i="7"/>
  <c r="C203" i="7"/>
  <c r="B203" i="7"/>
  <c r="M202" i="7"/>
  <c r="N202" i="7" s="1"/>
  <c r="L202" i="7"/>
  <c r="K202" i="7"/>
  <c r="J202" i="7"/>
  <c r="I202" i="7"/>
  <c r="H202" i="7"/>
  <c r="Q202" i="7" s="1"/>
  <c r="G202" i="7"/>
  <c r="F202" i="7"/>
  <c r="E202" i="7"/>
  <c r="D202" i="7"/>
  <c r="C202" i="7"/>
  <c r="B202" i="7"/>
  <c r="M201" i="7"/>
  <c r="N201" i="7" s="1"/>
  <c r="L201" i="7"/>
  <c r="K201" i="7"/>
  <c r="J201" i="7"/>
  <c r="I201" i="7"/>
  <c r="H201" i="7"/>
  <c r="Q201" i="7" s="1"/>
  <c r="G201" i="7"/>
  <c r="F201" i="7"/>
  <c r="E201" i="7"/>
  <c r="D201" i="7"/>
  <c r="C201" i="7"/>
  <c r="B201" i="7"/>
  <c r="N200" i="7"/>
  <c r="M200" i="7"/>
  <c r="L200" i="7"/>
  <c r="K200" i="7"/>
  <c r="J200" i="7"/>
  <c r="I200" i="7"/>
  <c r="H200" i="7"/>
  <c r="Q200" i="7" s="1"/>
  <c r="G200" i="7"/>
  <c r="F200" i="7"/>
  <c r="E200" i="7"/>
  <c r="D200" i="7"/>
  <c r="C200" i="7"/>
  <c r="B200" i="7"/>
  <c r="M199" i="7"/>
  <c r="N199" i="7" s="1"/>
  <c r="L199" i="7"/>
  <c r="K199" i="7"/>
  <c r="J199" i="7"/>
  <c r="I199" i="7"/>
  <c r="H199" i="7"/>
  <c r="Q199" i="7" s="1"/>
  <c r="G199" i="7"/>
  <c r="F199" i="7"/>
  <c r="E199" i="7"/>
  <c r="D199" i="7"/>
  <c r="C199" i="7"/>
  <c r="B199" i="7"/>
  <c r="N198" i="7"/>
  <c r="M198" i="7"/>
  <c r="L198" i="7"/>
  <c r="K198" i="7"/>
  <c r="J198" i="7"/>
  <c r="I198" i="7"/>
  <c r="H198" i="7"/>
  <c r="Q198" i="7" s="1"/>
  <c r="G198" i="7"/>
  <c r="F198" i="7"/>
  <c r="E198" i="7"/>
  <c r="D198" i="7"/>
  <c r="C198" i="7"/>
  <c r="B198" i="7"/>
  <c r="M197" i="7"/>
  <c r="N197" i="7" s="1"/>
  <c r="L197" i="7"/>
  <c r="K197" i="7"/>
  <c r="J197" i="7"/>
  <c r="I197" i="7"/>
  <c r="H197" i="7"/>
  <c r="Q197" i="7" s="1"/>
  <c r="G197" i="7"/>
  <c r="F197" i="7"/>
  <c r="E197" i="7"/>
  <c r="D197" i="7"/>
  <c r="C197" i="7"/>
  <c r="B197" i="7"/>
  <c r="M196" i="7"/>
  <c r="N196" i="7" s="1"/>
  <c r="L196" i="7"/>
  <c r="K196" i="7"/>
  <c r="J196" i="7"/>
  <c r="I196" i="7"/>
  <c r="H196" i="7"/>
  <c r="Q196" i="7" s="1"/>
  <c r="G196" i="7"/>
  <c r="F196" i="7"/>
  <c r="E196" i="7"/>
  <c r="D196" i="7"/>
  <c r="C196" i="7"/>
  <c r="B196" i="7"/>
  <c r="Q195" i="7"/>
  <c r="M195" i="7"/>
  <c r="N195" i="7" s="1"/>
  <c r="L195" i="7"/>
  <c r="K195" i="7"/>
  <c r="J195" i="7"/>
  <c r="I195" i="7"/>
  <c r="H195" i="7"/>
  <c r="G195" i="7"/>
  <c r="F195" i="7"/>
  <c r="E195" i="7"/>
  <c r="D195" i="7"/>
  <c r="C195" i="7"/>
  <c r="B195" i="7"/>
  <c r="M194" i="7"/>
  <c r="N194" i="7" s="1"/>
  <c r="L194" i="7"/>
  <c r="K194" i="7"/>
  <c r="J194" i="7"/>
  <c r="I194" i="7"/>
  <c r="H194" i="7"/>
  <c r="Q194" i="7" s="1"/>
  <c r="G194" i="7"/>
  <c r="F194" i="7"/>
  <c r="E194" i="7"/>
  <c r="D194" i="7"/>
  <c r="C194" i="7"/>
  <c r="B194" i="7"/>
  <c r="Q193" i="7"/>
  <c r="M193" i="7"/>
  <c r="N193" i="7" s="1"/>
  <c r="L193" i="7"/>
  <c r="K193" i="7"/>
  <c r="J193" i="7"/>
  <c r="I193" i="7"/>
  <c r="H193" i="7"/>
  <c r="G193" i="7"/>
  <c r="F193" i="7"/>
  <c r="E193" i="7"/>
  <c r="D193" i="7"/>
  <c r="C193" i="7"/>
  <c r="B193" i="7"/>
  <c r="M192" i="7"/>
  <c r="N192" i="7" s="1"/>
  <c r="L192" i="7"/>
  <c r="K192" i="7"/>
  <c r="J192" i="7"/>
  <c r="I192" i="7"/>
  <c r="H192" i="7"/>
  <c r="Q192" i="7" s="1"/>
  <c r="G192" i="7"/>
  <c r="F192" i="7"/>
  <c r="E192" i="7"/>
  <c r="D192" i="7"/>
  <c r="C192" i="7"/>
  <c r="B192" i="7"/>
  <c r="M191" i="7"/>
  <c r="N191" i="7" s="1"/>
  <c r="L191" i="7"/>
  <c r="K191" i="7"/>
  <c r="J191" i="7"/>
  <c r="I191" i="7"/>
  <c r="H191" i="7"/>
  <c r="Q191" i="7" s="1"/>
  <c r="G191" i="7"/>
  <c r="F191" i="7"/>
  <c r="E191" i="7"/>
  <c r="D191" i="7"/>
  <c r="C191" i="7"/>
  <c r="B191" i="7"/>
  <c r="M190" i="7"/>
  <c r="N190" i="7" s="1"/>
  <c r="L190" i="7"/>
  <c r="K190" i="7"/>
  <c r="J190" i="7"/>
  <c r="I190" i="7"/>
  <c r="H190" i="7"/>
  <c r="Q190" i="7" s="1"/>
  <c r="G190" i="7"/>
  <c r="F190" i="7"/>
  <c r="E190" i="7"/>
  <c r="D190" i="7"/>
  <c r="C190" i="7"/>
  <c r="B190" i="7"/>
  <c r="M189" i="7"/>
  <c r="N189" i="7" s="1"/>
  <c r="L189" i="7"/>
  <c r="K189" i="7"/>
  <c r="J189" i="7"/>
  <c r="I189" i="7"/>
  <c r="H189" i="7"/>
  <c r="Q189" i="7" s="1"/>
  <c r="G189" i="7"/>
  <c r="F189" i="7"/>
  <c r="E189" i="7"/>
  <c r="D189" i="7"/>
  <c r="C189" i="7"/>
  <c r="B189" i="7"/>
  <c r="M188" i="7"/>
  <c r="N188" i="7" s="1"/>
  <c r="L188" i="7"/>
  <c r="K188" i="7"/>
  <c r="J188" i="7"/>
  <c r="I188" i="7"/>
  <c r="H188" i="7"/>
  <c r="Q188" i="7" s="1"/>
  <c r="G188" i="7"/>
  <c r="F188" i="7"/>
  <c r="E188" i="7"/>
  <c r="D188" i="7"/>
  <c r="C188" i="7"/>
  <c r="B188" i="7"/>
  <c r="M187" i="7"/>
  <c r="N187" i="7" s="1"/>
  <c r="L187" i="7"/>
  <c r="K187" i="7"/>
  <c r="J187" i="7"/>
  <c r="I187" i="7"/>
  <c r="H187" i="7"/>
  <c r="Q187" i="7" s="1"/>
  <c r="G187" i="7"/>
  <c r="F187" i="7"/>
  <c r="E187" i="7"/>
  <c r="D187" i="7"/>
  <c r="C187" i="7"/>
  <c r="B187" i="7"/>
  <c r="N186" i="7"/>
  <c r="M186" i="7"/>
  <c r="L186" i="7"/>
  <c r="K186" i="7"/>
  <c r="J186" i="7"/>
  <c r="I186" i="7"/>
  <c r="H186" i="7"/>
  <c r="Q186" i="7" s="1"/>
  <c r="G186" i="7"/>
  <c r="F186" i="7"/>
  <c r="E186" i="7"/>
  <c r="D186" i="7"/>
  <c r="C186" i="7"/>
  <c r="B186" i="7"/>
  <c r="M185" i="7"/>
  <c r="N185" i="7" s="1"/>
  <c r="L185" i="7"/>
  <c r="K185" i="7"/>
  <c r="J185" i="7"/>
  <c r="I185" i="7"/>
  <c r="H185" i="7"/>
  <c r="Q185" i="7" s="1"/>
  <c r="G185" i="7"/>
  <c r="F185" i="7"/>
  <c r="E185" i="7"/>
  <c r="D185" i="7"/>
  <c r="C185" i="7"/>
  <c r="B185" i="7"/>
  <c r="M184" i="7"/>
  <c r="N184" i="7" s="1"/>
  <c r="L184" i="7"/>
  <c r="K184" i="7"/>
  <c r="J184" i="7"/>
  <c r="I184" i="7"/>
  <c r="H184" i="7"/>
  <c r="Q184" i="7" s="1"/>
  <c r="G184" i="7"/>
  <c r="F184" i="7"/>
  <c r="E184" i="7"/>
  <c r="D184" i="7"/>
  <c r="C184" i="7"/>
  <c r="B184" i="7"/>
  <c r="N183" i="7"/>
  <c r="M183" i="7"/>
  <c r="L183" i="7"/>
  <c r="K183" i="7"/>
  <c r="J183" i="7"/>
  <c r="I183" i="7"/>
  <c r="H183" i="7"/>
  <c r="Q183" i="7" s="1"/>
  <c r="G183" i="7"/>
  <c r="F183" i="7"/>
  <c r="E183" i="7"/>
  <c r="D183" i="7"/>
  <c r="C183" i="7"/>
  <c r="B183" i="7"/>
  <c r="M182" i="7"/>
  <c r="N182" i="7" s="1"/>
  <c r="L182" i="7"/>
  <c r="K182" i="7"/>
  <c r="J182" i="7"/>
  <c r="I182" i="7"/>
  <c r="H182" i="7"/>
  <c r="Q182" i="7" s="1"/>
  <c r="G182" i="7"/>
  <c r="F182" i="7"/>
  <c r="E182" i="7"/>
  <c r="D182" i="7"/>
  <c r="C182" i="7"/>
  <c r="B182" i="7"/>
  <c r="M181" i="7"/>
  <c r="N181" i="7" s="1"/>
  <c r="L181" i="7"/>
  <c r="K181" i="7"/>
  <c r="J181" i="7"/>
  <c r="I181" i="7"/>
  <c r="H181" i="7"/>
  <c r="Q181" i="7" s="1"/>
  <c r="G181" i="7"/>
  <c r="F181" i="7"/>
  <c r="E181" i="7"/>
  <c r="D181" i="7"/>
  <c r="C181" i="7"/>
  <c r="B181" i="7"/>
  <c r="M180" i="7"/>
  <c r="N180" i="7" s="1"/>
  <c r="L180" i="7"/>
  <c r="K180" i="7"/>
  <c r="J180" i="7"/>
  <c r="I180" i="7"/>
  <c r="H180" i="7"/>
  <c r="Q180" i="7" s="1"/>
  <c r="G180" i="7"/>
  <c r="F180" i="7"/>
  <c r="E180" i="7"/>
  <c r="D180" i="7"/>
  <c r="C180" i="7"/>
  <c r="B180" i="7"/>
  <c r="M179" i="7"/>
  <c r="N179" i="7" s="1"/>
  <c r="L179" i="7"/>
  <c r="K179" i="7"/>
  <c r="J179" i="7"/>
  <c r="I179" i="7"/>
  <c r="H179" i="7"/>
  <c r="Q179" i="7" s="1"/>
  <c r="G179" i="7"/>
  <c r="F179" i="7"/>
  <c r="E179" i="7"/>
  <c r="D179" i="7"/>
  <c r="C179" i="7"/>
  <c r="B179" i="7"/>
  <c r="Q178" i="7"/>
  <c r="M178" i="7"/>
  <c r="N178" i="7" s="1"/>
  <c r="L178" i="7"/>
  <c r="K178" i="7"/>
  <c r="J178" i="7"/>
  <c r="I178" i="7"/>
  <c r="H178" i="7"/>
  <c r="G178" i="7"/>
  <c r="F178" i="7"/>
  <c r="E178" i="7"/>
  <c r="D178" i="7"/>
  <c r="C178" i="7"/>
  <c r="B178" i="7"/>
  <c r="N177" i="7"/>
  <c r="M177" i="7"/>
  <c r="L177" i="7"/>
  <c r="K177" i="7"/>
  <c r="J177" i="7"/>
  <c r="I177" i="7"/>
  <c r="H177" i="7"/>
  <c r="Q177" i="7" s="1"/>
  <c r="G177" i="7"/>
  <c r="F177" i="7"/>
  <c r="E177" i="7"/>
  <c r="D177" i="7"/>
  <c r="C177" i="7"/>
  <c r="B177" i="7"/>
  <c r="M176" i="7"/>
  <c r="N176" i="7" s="1"/>
  <c r="L176" i="7"/>
  <c r="K176" i="7"/>
  <c r="J176" i="7"/>
  <c r="I176" i="7"/>
  <c r="H176" i="7"/>
  <c r="Q176" i="7" s="1"/>
  <c r="G176" i="7"/>
  <c r="F176" i="7"/>
  <c r="E176" i="7"/>
  <c r="D176" i="7"/>
  <c r="C176" i="7"/>
  <c r="B176" i="7"/>
  <c r="M175" i="7"/>
  <c r="N175" i="7" s="1"/>
  <c r="L175" i="7"/>
  <c r="K175" i="7"/>
  <c r="J175" i="7"/>
  <c r="I175" i="7"/>
  <c r="H175" i="7"/>
  <c r="Q175" i="7" s="1"/>
  <c r="G175" i="7"/>
  <c r="F175" i="7"/>
  <c r="E175" i="7"/>
  <c r="D175" i="7"/>
  <c r="C175" i="7"/>
  <c r="B175" i="7"/>
  <c r="M174" i="7"/>
  <c r="N174" i="7" s="1"/>
  <c r="L174" i="7"/>
  <c r="K174" i="7"/>
  <c r="J174" i="7"/>
  <c r="I174" i="7"/>
  <c r="H174" i="7"/>
  <c r="Q174" i="7" s="1"/>
  <c r="G174" i="7"/>
  <c r="F174" i="7"/>
  <c r="E174" i="7"/>
  <c r="D174" i="7"/>
  <c r="C174" i="7"/>
  <c r="B174" i="7"/>
  <c r="M173" i="7"/>
  <c r="N173" i="7" s="1"/>
  <c r="L173" i="7"/>
  <c r="K173" i="7"/>
  <c r="J173" i="7"/>
  <c r="I173" i="7"/>
  <c r="H173" i="7"/>
  <c r="Q173" i="7" s="1"/>
  <c r="G173" i="7"/>
  <c r="F173" i="7"/>
  <c r="E173" i="7"/>
  <c r="D173" i="7"/>
  <c r="C173" i="7"/>
  <c r="B173" i="7"/>
  <c r="M172" i="7"/>
  <c r="N172" i="7" s="1"/>
  <c r="L172" i="7"/>
  <c r="K172" i="7"/>
  <c r="J172" i="7"/>
  <c r="I172" i="7"/>
  <c r="H172" i="7"/>
  <c r="Q172" i="7" s="1"/>
  <c r="G172" i="7"/>
  <c r="F172" i="7"/>
  <c r="E172" i="7"/>
  <c r="D172" i="7"/>
  <c r="C172" i="7"/>
  <c r="B172" i="7"/>
  <c r="M171" i="7"/>
  <c r="N171" i="7" s="1"/>
  <c r="L171" i="7"/>
  <c r="K171" i="7"/>
  <c r="J171" i="7"/>
  <c r="I171" i="7"/>
  <c r="H171" i="7"/>
  <c r="Q171" i="7" s="1"/>
  <c r="G171" i="7"/>
  <c r="F171" i="7"/>
  <c r="E171" i="7"/>
  <c r="D171" i="7"/>
  <c r="C171" i="7"/>
  <c r="B171" i="7"/>
  <c r="M170" i="7"/>
  <c r="N170" i="7" s="1"/>
  <c r="L170" i="7"/>
  <c r="K170" i="7"/>
  <c r="J170" i="7"/>
  <c r="I170" i="7"/>
  <c r="H170" i="7"/>
  <c r="Q170" i="7" s="1"/>
  <c r="G170" i="7"/>
  <c r="F170" i="7"/>
  <c r="E170" i="7"/>
  <c r="D170" i="7"/>
  <c r="C170" i="7"/>
  <c r="B170" i="7"/>
  <c r="Q169" i="7"/>
  <c r="M169" i="7"/>
  <c r="N169" i="7" s="1"/>
  <c r="L169" i="7"/>
  <c r="K169" i="7"/>
  <c r="J169" i="7"/>
  <c r="I169" i="7"/>
  <c r="H169" i="7"/>
  <c r="G169" i="7"/>
  <c r="F169" i="7"/>
  <c r="E169" i="7"/>
  <c r="D169" i="7"/>
  <c r="C169" i="7"/>
  <c r="B169" i="7"/>
  <c r="M168" i="7"/>
  <c r="N168" i="7" s="1"/>
  <c r="L168" i="7"/>
  <c r="K168" i="7"/>
  <c r="J168" i="7"/>
  <c r="I168" i="7"/>
  <c r="H168" i="7"/>
  <c r="Q168" i="7" s="1"/>
  <c r="G168" i="7"/>
  <c r="F168" i="7"/>
  <c r="E168" i="7"/>
  <c r="D168" i="7"/>
  <c r="C168" i="7"/>
  <c r="B168" i="7"/>
  <c r="Q167" i="7"/>
  <c r="M167" i="7"/>
  <c r="N167" i="7" s="1"/>
  <c r="L167" i="7"/>
  <c r="K167" i="7"/>
  <c r="J167" i="7"/>
  <c r="I167" i="7"/>
  <c r="H167" i="7"/>
  <c r="G167" i="7"/>
  <c r="F167" i="7"/>
  <c r="E167" i="7"/>
  <c r="D167" i="7"/>
  <c r="C167" i="7"/>
  <c r="B167" i="7"/>
  <c r="M166" i="7"/>
  <c r="N166" i="7" s="1"/>
  <c r="L166" i="7"/>
  <c r="K166" i="7"/>
  <c r="J166" i="7"/>
  <c r="I166" i="7"/>
  <c r="H166" i="7"/>
  <c r="Q166" i="7" s="1"/>
  <c r="G166" i="7"/>
  <c r="F166" i="7"/>
  <c r="E166" i="7"/>
  <c r="D166" i="7"/>
  <c r="C166" i="7"/>
  <c r="B166" i="7"/>
  <c r="M165" i="7"/>
  <c r="N165" i="7" s="1"/>
  <c r="L165" i="7"/>
  <c r="K165" i="7"/>
  <c r="J165" i="7"/>
  <c r="I165" i="7"/>
  <c r="H165" i="7"/>
  <c r="Q165" i="7" s="1"/>
  <c r="G165" i="7"/>
  <c r="F165" i="7"/>
  <c r="E165" i="7"/>
  <c r="D165" i="7"/>
  <c r="C165" i="7"/>
  <c r="B165" i="7"/>
  <c r="M164" i="7"/>
  <c r="N164" i="7" s="1"/>
  <c r="L164" i="7"/>
  <c r="K164" i="7"/>
  <c r="J164" i="7"/>
  <c r="I164" i="7"/>
  <c r="H164" i="7"/>
  <c r="Q164" i="7" s="1"/>
  <c r="G164" i="7"/>
  <c r="F164" i="7"/>
  <c r="E164" i="7"/>
  <c r="D164" i="7"/>
  <c r="C164" i="7"/>
  <c r="B164" i="7"/>
  <c r="M163" i="7"/>
  <c r="N163" i="7" s="1"/>
  <c r="L163" i="7"/>
  <c r="K163" i="7"/>
  <c r="J163" i="7"/>
  <c r="I163" i="7"/>
  <c r="H163" i="7"/>
  <c r="Q163" i="7" s="1"/>
  <c r="G163" i="7"/>
  <c r="F163" i="7"/>
  <c r="E163" i="7"/>
  <c r="D163" i="7"/>
  <c r="C163" i="7"/>
  <c r="B163" i="7"/>
  <c r="N162" i="7"/>
  <c r="M162" i="7"/>
  <c r="L162" i="7"/>
  <c r="K162" i="7"/>
  <c r="J162" i="7"/>
  <c r="I162" i="7"/>
  <c r="H162" i="7"/>
  <c r="Q162" i="7" s="1"/>
  <c r="G162" i="7"/>
  <c r="F162" i="7"/>
  <c r="E162" i="7"/>
  <c r="D162" i="7"/>
  <c r="C162" i="7"/>
  <c r="B162" i="7"/>
  <c r="M161" i="7"/>
  <c r="N161" i="7" s="1"/>
  <c r="L161" i="7"/>
  <c r="K161" i="7"/>
  <c r="J161" i="7"/>
  <c r="I161" i="7"/>
  <c r="H161" i="7"/>
  <c r="Q161" i="7" s="1"/>
  <c r="G161" i="7"/>
  <c r="F161" i="7"/>
  <c r="E161" i="7"/>
  <c r="D161" i="7"/>
  <c r="C161" i="7"/>
  <c r="B161" i="7"/>
  <c r="M160" i="7"/>
  <c r="N160" i="7" s="1"/>
  <c r="L160" i="7"/>
  <c r="K160" i="7"/>
  <c r="J160" i="7"/>
  <c r="I160" i="7"/>
  <c r="H160" i="7"/>
  <c r="Q160" i="7" s="1"/>
  <c r="G160" i="7"/>
  <c r="F160" i="7"/>
  <c r="E160" i="7"/>
  <c r="D160" i="7"/>
  <c r="C160" i="7"/>
  <c r="B160" i="7"/>
  <c r="M159" i="7"/>
  <c r="N159" i="7" s="1"/>
  <c r="L159" i="7"/>
  <c r="K159" i="7"/>
  <c r="J159" i="7"/>
  <c r="I159" i="7"/>
  <c r="H159" i="7"/>
  <c r="Q159" i="7" s="1"/>
  <c r="G159" i="7"/>
  <c r="F159" i="7"/>
  <c r="E159" i="7"/>
  <c r="D159" i="7"/>
  <c r="C159" i="7"/>
  <c r="B159" i="7"/>
  <c r="M158" i="7"/>
  <c r="N158" i="7" s="1"/>
  <c r="L158" i="7"/>
  <c r="K158" i="7"/>
  <c r="J158" i="7"/>
  <c r="I158" i="7"/>
  <c r="H158" i="7"/>
  <c r="Q158" i="7" s="1"/>
  <c r="G158" i="7"/>
  <c r="F158" i="7"/>
  <c r="E158" i="7"/>
  <c r="D158" i="7"/>
  <c r="C158" i="7"/>
  <c r="B158" i="7"/>
  <c r="M157" i="7"/>
  <c r="N157" i="7" s="1"/>
  <c r="L157" i="7"/>
  <c r="K157" i="7"/>
  <c r="J157" i="7"/>
  <c r="I157" i="7"/>
  <c r="H157" i="7"/>
  <c r="Q157" i="7" s="1"/>
  <c r="G157" i="7"/>
  <c r="F157" i="7"/>
  <c r="E157" i="7"/>
  <c r="D157" i="7"/>
  <c r="C157" i="7"/>
  <c r="B157" i="7"/>
  <c r="M156" i="7"/>
  <c r="N156" i="7" s="1"/>
  <c r="L156" i="7"/>
  <c r="K156" i="7"/>
  <c r="J156" i="7"/>
  <c r="I156" i="7"/>
  <c r="H156" i="7"/>
  <c r="Q156" i="7" s="1"/>
  <c r="G156" i="7"/>
  <c r="F156" i="7"/>
  <c r="E156" i="7"/>
  <c r="D156" i="7"/>
  <c r="C156" i="7"/>
  <c r="B156" i="7"/>
  <c r="N155" i="7"/>
  <c r="M155" i="7"/>
  <c r="L155" i="7"/>
  <c r="K155" i="7"/>
  <c r="J155" i="7"/>
  <c r="I155" i="7"/>
  <c r="H155" i="7"/>
  <c r="Q155" i="7" s="1"/>
  <c r="G155" i="7"/>
  <c r="F155" i="7"/>
  <c r="E155" i="7"/>
  <c r="D155" i="7"/>
  <c r="C155" i="7"/>
  <c r="B155" i="7"/>
  <c r="M154" i="7"/>
  <c r="N154" i="7" s="1"/>
  <c r="L154" i="7"/>
  <c r="K154" i="7"/>
  <c r="J154" i="7"/>
  <c r="I154" i="7"/>
  <c r="H154" i="7"/>
  <c r="Q154" i="7" s="1"/>
  <c r="G154" i="7"/>
  <c r="F154" i="7"/>
  <c r="E154" i="7"/>
  <c r="D154" i="7"/>
  <c r="C154" i="7"/>
  <c r="B154" i="7"/>
  <c r="M153" i="7"/>
  <c r="N153" i="7" s="1"/>
  <c r="L153" i="7"/>
  <c r="K153" i="7"/>
  <c r="J153" i="7"/>
  <c r="I153" i="7"/>
  <c r="H153" i="7"/>
  <c r="Q153" i="7" s="1"/>
  <c r="G153" i="7"/>
  <c r="F153" i="7"/>
  <c r="E153" i="7"/>
  <c r="D153" i="7"/>
  <c r="C153" i="7"/>
  <c r="B153" i="7"/>
  <c r="M152" i="7"/>
  <c r="N152" i="7" s="1"/>
  <c r="L152" i="7"/>
  <c r="K152" i="7"/>
  <c r="J152" i="7"/>
  <c r="I152" i="7"/>
  <c r="H152" i="7"/>
  <c r="Q152" i="7" s="1"/>
  <c r="G152" i="7"/>
  <c r="F152" i="7"/>
  <c r="E152" i="7"/>
  <c r="D152" i="7"/>
  <c r="C152" i="7"/>
  <c r="B152" i="7"/>
  <c r="M151" i="7"/>
  <c r="N151" i="7" s="1"/>
  <c r="L151" i="7"/>
  <c r="K151" i="7"/>
  <c r="J151" i="7"/>
  <c r="I151" i="7"/>
  <c r="H151" i="7"/>
  <c r="Q151" i="7" s="1"/>
  <c r="G151" i="7"/>
  <c r="F151" i="7"/>
  <c r="E151" i="7"/>
  <c r="D151" i="7"/>
  <c r="C151" i="7"/>
  <c r="B151" i="7"/>
  <c r="M150" i="7"/>
  <c r="N150" i="7" s="1"/>
  <c r="L150" i="7"/>
  <c r="K150" i="7"/>
  <c r="J150" i="7"/>
  <c r="I150" i="7"/>
  <c r="H150" i="7"/>
  <c r="Q150" i="7" s="1"/>
  <c r="G150" i="7"/>
  <c r="F150" i="7"/>
  <c r="E150" i="7"/>
  <c r="D150" i="7"/>
  <c r="C150" i="7"/>
  <c r="B150" i="7"/>
  <c r="M149" i="7"/>
  <c r="N149" i="7" s="1"/>
  <c r="L149" i="7"/>
  <c r="K149" i="7"/>
  <c r="J149" i="7"/>
  <c r="I149" i="7"/>
  <c r="H149" i="7"/>
  <c r="Q149" i="7" s="1"/>
  <c r="G149" i="7"/>
  <c r="F149" i="7"/>
  <c r="E149" i="7"/>
  <c r="D149" i="7"/>
  <c r="C149" i="7"/>
  <c r="B149" i="7"/>
  <c r="N148" i="7"/>
  <c r="M148" i="7"/>
  <c r="L148" i="7"/>
  <c r="K148" i="7"/>
  <c r="J148" i="7"/>
  <c r="I148" i="7"/>
  <c r="H148" i="7"/>
  <c r="Q148" i="7" s="1"/>
  <c r="G148" i="7"/>
  <c r="F148" i="7"/>
  <c r="E148" i="7"/>
  <c r="D148" i="7"/>
  <c r="C148" i="7"/>
  <c r="B148" i="7"/>
  <c r="M147" i="7"/>
  <c r="N147" i="7" s="1"/>
  <c r="L147" i="7"/>
  <c r="K147" i="7"/>
  <c r="J147" i="7"/>
  <c r="I147" i="7"/>
  <c r="H147" i="7"/>
  <c r="Q147" i="7" s="1"/>
  <c r="G147" i="7"/>
  <c r="F147" i="7"/>
  <c r="E147" i="7"/>
  <c r="D147" i="7"/>
  <c r="C147" i="7"/>
  <c r="B147" i="7"/>
  <c r="M146" i="7"/>
  <c r="N146" i="7" s="1"/>
  <c r="L146" i="7"/>
  <c r="K146" i="7"/>
  <c r="J146" i="7"/>
  <c r="I146" i="7"/>
  <c r="H146" i="7"/>
  <c r="Q146" i="7" s="1"/>
  <c r="G146" i="7"/>
  <c r="F146" i="7"/>
  <c r="E146" i="7"/>
  <c r="D146" i="7"/>
  <c r="C146" i="7"/>
  <c r="B146" i="7"/>
  <c r="M145" i="7"/>
  <c r="N145" i="7" s="1"/>
  <c r="L145" i="7"/>
  <c r="K145" i="7"/>
  <c r="J145" i="7"/>
  <c r="I145" i="7"/>
  <c r="H145" i="7"/>
  <c r="Q145" i="7" s="1"/>
  <c r="G145" i="7"/>
  <c r="F145" i="7"/>
  <c r="E145" i="7"/>
  <c r="D145" i="7"/>
  <c r="C145" i="7"/>
  <c r="B145" i="7"/>
  <c r="M144" i="7"/>
  <c r="N144" i="7" s="1"/>
  <c r="L144" i="7"/>
  <c r="K144" i="7"/>
  <c r="J144" i="7"/>
  <c r="I144" i="7"/>
  <c r="H144" i="7"/>
  <c r="Q144" i="7" s="1"/>
  <c r="G144" i="7"/>
  <c r="F144" i="7"/>
  <c r="E144" i="7"/>
  <c r="D144" i="7"/>
  <c r="C144" i="7"/>
  <c r="B144" i="7"/>
  <c r="M143" i="7"/>
  <c r="N143" i="7" s="1"/>
  <c r="L143" i="7"/>
  <c r="K143" i="7"/>
  <c r="J143" i="7"/>
  <c r="I143" i="7"/>
  <c r="H143" i="7"/>
  <c r="Q143" i="7" s="1"/>
  <c r="G143" i="7"/>
  <c r="F143" i="7"/>
  <c r="E143" i="7"/>
  <c r="D143" i="7"/>
  <c r="C143" i="7"/>
  <c r="B143" i="7"/>
  <c r="M142" i="7"/>
  <c r="N142" i="7" s="1"/>
  <c r="L142" i="7"/>
  <c r="K142" i="7"/>
  <c r="J142" i="7"/>
  <c r="I142" i="7"/>
  <c r="H142" i="7"/>
  <c r="Q142" i="7" s="1"/>
  <c r="G142" i="7"/>
  <c r="F142" i="7"/>
  <c r="E142" i="7"/>
  <c r="D142" i="7"/>
  <c r="C142" i="7"/>
  <c r="B142" i="7"/>
  <c r="M141" i="7"/>
  <c r="N141" i="7" s="1"/>
  <c r="L141" i="7"/>
  <c r="K141" i="7"/>
  <c r="J141" i="7"/>
  <c r="I141" i="7"/>
  <c r="H141" i="7"/>
  <c r="Q141" i="7" s="1"/>
  <c r="G141" i="7"/>
  <c r="F141" i="7"/>
  <c r="E141" i="7"/>
  <c r="D141" i="7"/>
  <c r="C141" i="7"/>
  <c r="B141" i="7"/>
  <c r="M140" i="7"/>
  <c r="N140" i="7" s="1"/>
  <c r="L140" i="7"/>
  <c r="K140" i="7"/>
  <c r="J140" i="7"/>
  <c r="I140" i="7"/>
  <c r="H140" i="7"/>
  <c r="Q140" i="7" s="1"/>
  <c r="G140" i="7"/>
  <c r="F140" i="7"/>
  <c r="E140" i="7"/>
  <c r="D140" i="7"/>
  <c r="C140" i="7"/>
  <c r="B140" i="7"/>
  <c r="M139" i="7"/>
  <c r="N139" i="7" s="1"/>
  <c r="L139" i="7"/>
  <c r="K139" i="7"/>
  <c r="J139" i="7"/>
  <c r="I139" i="7"/>
  <c r="H139" i="7"/>
  <c r="Q139" i="7" s="1"/>
  <c r="G139" i="7"/>
  <c r="F139" i="7"/>
  <c r="E139" i="7"/>
  <c r="D139" i="7"/>
  <c r="C139" i="7"/>
  <c r="B139" i="7"/>
  <c r="N138" i="7"/>
  <c r="M138" i="7"/>
  <c r="L138" i="7"/>
  <c r="K138" i="7"/>
  <c r="J138" i="7"/>
  <c r="I138" i="7"/>
  <c r="H138" i="7"/>
  <c r="Q138" i="7" s="1"/>
  <c r="G138" i="7"/>
  <c r="F138" i="7"/>
  <c r="E138" i="7"/>
  <c r="D138" i="7"/>
  <c r="C138" i="7"/>
  <c r="B138" i="7"/>
  <c r="M137" i="7"/>
  <c r="N137" i="7" s="1"/>
  <c r="L137" i="7"/>
  <c r="K137" i="7"/>
  <c r="J137" i="7"/>
  <c r="I137" i="7"/>
  <c r="H137" i="7"/>
  <c r="Q137" i="7" s="1"/>
  <c r="G137" i="7"/>
  <c r="F137" i="7"/>
  <c r="E137" i="7"/>
  <c r="D137" i="7"/>
  <c r="C137" i="7"/>
  <c r="B137" i="7"/>
  <c r="M136" i="7"/>
  <c r="N136" i="7" s="1"/>
  <c r="L136" i="7"/>
  <c r="K136" i="7"/>
  <c r="J136" i="7"/>
  <c r="I136" i="7"/>
  <c r="H136" i="7"/>
  <c r="Q136" i="7" s="1"/>
  <c r="G136" i="7"/>
  <c r="F136" i="7"/>
  <c r="E136" i="7"/>
  <c r="D136" i="7"/>
  <c r="C136" i="7"/>
  <c r="B136" i="7"/>
  <c r="M135" i="7"/>
  <c r="N135" i="7" s="1"/>
  <c r="L135" i="7"/>
  <c r="K135" i="7"/>
  <c r="J135" i="7"/>
  <c r="I135" i="7"/>
  <c r="H135" i="7"/>
  <c r="Q135" i="7" s="1"/>
  <c r="G135" i="7"/>
  <c r="F135" i="7"/>
  <c r="E135" i="7"/>
  <c r="D135" i="7"/>
  <c r="C135" i="7"/>
  <c r="B135" i="7"/>
  <c r="M134" i="7"/>
  <c r="N134" i="7" s="1"/>
  <c r="L134" i="7"/>
  <c r="K134" i="7"/>
  <c r="J134" i="7"/>
  <c r="I134" i="7"/>
  <c r="H134" i="7"/>
  <c r="Q134" i="7" s="1"/>
  <c r="G134" i="7"/>
  <c r="F134" i="7"/>
  <c r="E134" i="7"/>
  <c r="D134" i="7"/>
  <c r="C134" i="7"/>
  <c r="B134" i="7"/>
  <c r="Q133" i="7"/>
  <c r="M133" i="7"/>
  <c r="N133" i="7" s="1"/>
  <c r="L133" i="7"/>
  <c r="K133" i="7"/>
  <c r="J133" i="7"/>
  <c r="I133" i="7"/>
  <c r="H133" i="7"/>
  <c r="G133" i="7"/>
  <c r="F133" i="7"/>
  <c r="E133" i="7"/>
  <c r="D133" i="7"/>
  <c r="C133" i="7"/>
  <c r="B133" i="7"/>
  <c r="M132" i="7"/>
  <c r="N132" i="7" s="1"/>
  <c r="L132" i="7"/>
  <c r="K132" i="7"/>
  <c r="J132" i="7"/>
  <c r="I132" i="7"/>
  <c r="H132" i="7"/>
  <c r="Q132" i="7" s="1"/>
  <c r="G132" i="7"/>
  <c r="F132" i="7"/>
  <c r="E132" i="7"/>
  <c r="D132" i="7"/>
  <c r="C132" i="7"/>
  <c r="B132" i="7"/>
  <c r="M131" i="7"/>
  <c r="N131" i="7" s="1"/>
  <c r="L131" i="7"/>
  <c r="K131" i="7"/>
  <c r="J131" i="7"/>
  <c r="I131" i="7"/>
  <c r="H131" i="7"/>
  <c r="Q131" i="7" s="1"/>
  <c r="G131" i="7"/>
  <c r="F131" i="7"/>
  <c r="E131" i="7"/>
  <c r="D131" i="7"/>
  <c r="C131" i="7"/>
  <c r="B131" i="7"/>
  <c r="M130" i="7"/>
  <c r="N130" i="7" s="1"/>
  <c r="L130" i="7"/>
  <c r="K130" i="7"/>
  <c r="J130" i="7"/>
  <c r="I130" i="7"/>
  <c r="H130" i="7"/>
  <c r="Q130" i="7" s="1"/>
  <c r="G130" i="7"/>
  <c r="F130" i="7"/>
  <c r="E130" i="7"/>
  <c r="D130" i="7"/>
  <c r="C130" i="7"/>
  <c r="B130" i="7"/>
  <c r="M129" i="7"/>
  <c r="N129" i="7" s="1"/>
  <c r="L129" i="7"/>
  <c r="K129" i="7"/>
  <c r="J129" i="7"/>
  <c r="I129" i="7"/>
  <c r="H129" i="7"/>
  <c r="Q129" i="7" s="1"/>
  <c r="G129" i="7"/>
  <c r="F129" i="7"/>
  <c r="E129" i="7"/>
  <c r="D129" i="7"/>
  <c r="C129" i="7"/>
  <c r="B129" i="7"/>
  <c r="M128" i="7"/>
  <c r="N128" i="7" s="1"/>
  <c r="L128" i="7"/>
  <c r="K128" i="7"/>
  <c r="J128" i="7"/>
  <c r="I128" i="7"/>
  <c r="H128" i="7"/>
  <c r="Q128" i="7" s="1"/>
  <c r="G128" i="7"/>
  <c r="F128" i="7"/>
  <c r="E128" i="7"/>
  <c r="D128" i="7"/>
  <c r="C128" i="7"/>
  <c r="B128" i="7"/>
  <c r="M127" i="7"/>
  <c r="N127" i="7" s="1"/>
  <c r="L127" i="7"/>
  <c r="K127" i="7"/>
  <c r="J127" i="7"/>
  <c r="I127" i="7"/>
  <c r="H127" i="7"/>
  <c r="Q127" i="7" s="1"/>
  <c r="G127" i="7"/>
  <c r="F127" i="7"/>
  <c r="E127" i="7"/>
  <c r="D127" i="7"/>
  <c r="C127" i="7"/>
  <c r="B127" i="7"/>
  <c r="Q126" i="7"/>
  <c r="M126" i="7"/>
  <c r="N126" i="7" s="1"/>
  <c r="L126" i="7"/>
  <c r="K126" i="7"/>
  <c r="J126" i="7"/>
  <c r="I126" i="7"/>
  <c r="H126" i="7"/>
  <c r="G126" i="7"/>
  <c r="F126" i="7"/>
  <c r="E126" i="7"/>
  <c r="D126" i="7"/>
  <c r="C126" i="7"/>
  <c r="B126" i="7"/>
  <c r="M125" i="7"/>
  <c r="N125" i="7" s="1"/>
  <c r="L125" i="7"/>
  <c r="K125" i="7"/>
  <c r="J125" i="7"/>
  <c r="I125" i="7"/>
  <c r="H125" i="7"/>
  <c r="Q125" i="7" s="1"/>
  <c r="G125" i="7"/>
  <c r="F125" i="7"/>
  <c r="E125" i="7"/>
  <c r="D125" i="7"/>
  <c r="C125" i="7"/>
  <c r="B125" i="7"/>
  <c r="M124" i="7"/>
  <c r="N124" i="7" s="1"/>
  <c r="L124" i="7"/>
  <c r="K124" i="7"/>
  <c r="J124" i="7"/>
  <c r="I124" i="7"/>
  <c r="H124" i="7"/>
  <c r="Q124" i="7" s="1"/>
  <c r="G124" i="7"/>
  <c r="F124" i="7"/>
  <c r="E124" i="7"/>
  <c r="D124" i="7"/>
  <c r="C124" i="7"/>
  <c r="B124" i="7"/>
  <c r="M123" i="7"/>
  <c r="N123" i="7" s="1"/>
  <c r="L123" i="7"/>
  <c r="K123" i="7"/>
  <c r="J123" i="7"/>
  <c r="I123" i="7"/>
  <c r="H123" i="7"/>
  <c r="Q123" i="7" s="1"/>
  <c r="G123" i="7"/>
  <c r="F123" i="7"/>
  <c r="E123" i="7"/>
  <c r="D123" i="7"/>
  <c r="C123" i="7"/>
  <c r="B123" i="7"/>
  <c r="M122" i="7"/>
  <c r="N122" i="7" s="1"/>
  <c r="L122" i="7"/>
  <c r="K122" i="7"/>
  <c r="J122" i="7"/>
  <c r="I122" i="7"/>
  <c r="H122" i="7"/>
  <c r="Q122" i="7" s="1"/>
  <c r="G122" i="7"/>
  <c r="F122" i="7"/>
  <c r="E122" i="7"/>
  <c r="D122" i="7"/>
  <c r="C122" i="7"/>
  <c r="B122" i="7"/>
  <c r="M121" i="7"/>
  <c r="N121" i="7" s="1"/>
  <c r="L121" i="7"/>
  <c r="K121" i="7"/>
  <c r="J121" i="7"/>
  <c r="I121" i="7"/>
  <c r="H121" i="7"/>
  <c r="Q121" i="7" s="1"/>
  <c r="G121" i="7"/>
  <c r="F121" i="7"/>
  <c r="E121" i="7"/>
  <c r="D121" i="7"/>
  <c r="C121" i="7"/>
  <c r="B121" i="7"/>
  <c r="M120" i="7"/>
  <c r="N120" i="7" s="1"/>
  <c r="L120" i="7"/>
  <c r="K120" i="7"/>
  <c r="J120" i="7"/>
  <c r="I120" i="7"/>
  <c r="H120" i="7"/>
  <c r="Q120" i="7" s="1"/>
  <c r="G120" i="7"/>
  <c r="F120" i="7"/>
  <c r="E120" i="7"/>
  <c r="D120" i="7"/>
  <c r="C120" i="7"/>
  <c r="B120" i="7"/>
  <c r="M119" i="7"/>
  <c r="N119" i="7" s="1"/>
  <c r="L119" i="7"/>
  <c r="K119" i="7"/>
  <c r="J119" i="7"/>
  <c r="I119" i="7"/>
  <c r="H119" i="7"/>
  <c r="Q119" i="7" s="1"/>
  <c r="G119" i="7"/>
  <c r="F119" i="7"/>
  <c r="E119" i="7"/>
  <c r="D119" i="7"/>
  <c r="C119" i="7"/>
  <c r="B119" i="7"/>
  <c r="M118" i="7"/>
  <c r="N118" i="7" s="1"/>
  <c r="L118" i="7"/>
  <c r="K118" i="7"/>
  <c r="J118" i="7"/>
  <c r="I118" i="7"/>
  <c r="H118" i="7"/>
  <c r="Q118" i="7" s="1"/>
  <c r="G118" i="7"/>
  <c r="F118" i="7"/>
  <c r="E118" i="7"/>
  <c r="D118" i="7"/>
  <c r="C118" i="7"/>
  <c r="B118" i="7"/>
  <c r="M117" i="7"/>
  <c r="N117" i="7" s="1"/>
  <c r="L117" i="7"/>
  <c r="K117" i="7"/>
  <c r="J117" i="7"/>
  <c r="I117" i="7"/>
  <c r="H117" i="7"/>
  <c r="Q117" i="7" s="1"/>
  <c r="G117" i="7"/>
  <c r="F117" i="7"/>
  <c r="E117" i="7"/>
  <c r="D117" i="7"/>
  <c r="C117" i="7"/>
  <c r="B117" i="7"/>
  <c r="M116" i="7"/>
  <c r="N116" i="7" s="1"/>
  <c r="L116" i="7"/>
  <c r="K116" i="7"/>
  <c r="J116" i="7"/>
  <c r="I116" i="7"/>
  <c r="H116" i="7"/>
  <c r="Q116" i="7" s="1"/>
  <c r="G116" i="7"/>
  <c r="F116" i="7"/>
  <c r="E116" i="7"/>
  <c r="D116" i="7"/>
  <c r="C116" i="7"/>
  <c r="B116" i="7"/>
  <c r="M115" i="7"/>
  <c r="N115" i="7" s="1"/>
  <c r="L115" i="7"/>
  <c r="K115" i="7"/>
  <c r="J115" i="7"/>
  <c r="I115" i="7"/>
  <c r="H115" i="7"/>
  <c r="Q115" i="7" s="1"/>
  <c r="G115" i="7"/>
  <c r="F115" i="7"/>
  <c r="E115" i="7"/>
  <c r="D115" i="7"/>
  <c r="C115" i="7"/>
  <c r="B115" i="7"/>
  <c r="N114" i="7"/>
  <c r="M114" i="7"/>
  <c r="L114" i="7"/>
  <c r="K114" i="7"/>
  <c r="J114" i="7"/>
  <c r="I114" i="7"/>
  <c r="H114" i="7"/>
  <c r="Q114" i="7" s="1"/>
  <c r="G114" i="7"/>
  <c r="F114" i="7"/>
  <c r="E114" i="7"/>
  <c r="D114" i="7"/>
  <c r="C114" i="7"/>
  <c r="B114" i="7"/>
  <c r="M113" i="7"/>
  <c r="N113" i="7" s="1"/>
  <c r="L113" i="7"/>
  <c r="K113" i="7"/>
  <c r="J113" i="7"/>
  <c r="I113" i="7"/>
  <c r="H113" i="7"/>
  <c r="Q113" i="7" s="1"/>
  <c r="G113" i="7"/>
  <c r="F113" i="7"/>
  <c r="E113" i="7"/>
  <c r="D113" i="7"/>
  <c r="C113" i="7"/>
  <c r="B113" i="7"/>
  <c r="M112" i="7"/>
  <c r="N112" i="7" s="1"/>
  <c r="L112" i="7"/>
  <c r="K112" i="7"/>
  <c r="J112" i="7"/>
  <c r="I112" i="7"/>
  <c r="H112" i="7"/>
  <c r="Q112" i="7" s="1"/>
  <c r="G112" i="7"/>
  <c r="F112" i="7"/>
  <c r="E112" i="7"/>
  <c r="D112" i="7"/>
  <c r="C112" i="7"/>
  <c r="B112" i="7"/>
  <c r="M111" i="7"/>
  <c r="N111" i="7" s="1"/>
  <c r="L111" i="7"/>
  <c r="K111" i="7"/>
  <c r="J111" i="7"/>
  <c r="I111" i="7"/>
  <c r="H111" i="7"/>
  <c r="Q111" i="7" s="1"/>
  <c r="G111" i="7"/>
  <c r="F111" i="7"/>
  <c r="E111" i="7"/>
  <c r="D111" i="7"/>
  <c r="C111" i="7"/>
  <c r="B111" i="7"/>
  <c r="M110" i="7"/>
  <c r="N110" i="7" s="1"/>
  <c r="L110" i="7"/>
  <c r="K110" i="7"/>
  <c r="J110" i="7"/>
  <c r="I110" i="7"/>
  <c r="H110" i="7"/>
  <c r="Q110" i="7" s="1"/>
  <c r="G110" i="7"/>
  <c r="F110" i="7"/>
  <c r="E110" i="7"/>
  <c r="D110" i="7"/>
  <c r="C110" i="7"/>
  <c r="B110" i="7"/>
  <c r="M109" i="7"/>
  <c r="N109" i="7" s="1"/>
  <c r="L109" i="7"/>
  <c r="K109" i="7"/>
  <c r="J109" i="7"/>
  <c r="I109" i="7"/>
  <c r="H109" i="7"/>
  <c r="Q109" i="7" s="1"/>
  <c r="G109" i="7"/>
  <c r="F109" i="7"/>
  <c r="E109" i="7"/>
  <c r="D109" i="7"/>
  <c r="C109" i="7"/>
  <c r="B109" i="7"/>
  <c r="Q108" i="7"/>
  <c r="M108" i="7"/>
  <c r="N108" i="7" s="1"/>
  <c r="L108" i="7"/>
  <c r="K108" i="7"/>
  <c r="J108" i="7"/>
  <c r="I108" i="7"/>
  <c r="H108" i="7"/>
  <c r="G108" i="7"/>
  <c r="F108" i="7"/>
  <c r="E108" i="7"/>
  <c r="D108" i="7"/>
  <c r="C108" i="7"/>
  <c r="B108" i="7"/>
  <c r="M107" i="7"/>
  <c r="N107" i="7" s="1"/>
  <c r="L107" i="7"/>
  <c r="K107" i="7"/>
  <c r="J107" i="7"/>
  <c r="I107" i="7"/>
  <c r="H107" i="7"/>
  <c r="Q107" i="7" s="1"/>
  <c r="G107" i="7"/>
  <c r="F107" i="7"/>
  <c r="E107" i="7"/>
  <c r="D107" i="7"/>
  <c r="C107" i="7"/>
  <c r="B107" i="7"/>
  <c r="M106" i="7"/>
  <c r="N106" i="7" s="1"/>
  <c r="L106" i="7"/>
  <c r="K106" i="7"/>
  <c r="J106" i="7"/>
  <c r="I106" i="7"/>
  <c r="H106" i="7"/>
  <c r="Q106" i="7" s="1"/>
  <c r="G106" i="7"/>
  <c r="F106" i="7"/>
  <c r="E106" i="7"/>
  <c r="D106" i="7"/>
  <c r="C106" i="7"/>
  <c r="B106" i="7"/>
  <c r="Q105" i="7"/>
  <c r="M105" i="7"/>
  <c r="N105" i="7" s="1"/>
  <c r="L105" i="7"/>
  <c r="K105" i="7"/>
  <c r="J105" i="7"/>
  <c r="I105" i="7"/>
  <c r="H105" i="7"/>
  <c r="G105" i="7"/>
  <c r="F105" i="7"/>
  <c r="E105" i="7"/>
  <c r="D105" i="7"/>
  <c r="C105" i="7"/>
  <c r="B105" i="7"/>
  <c r="M104" i="7"/>
  <c r="N104" i="7" s="1"/>
  <c r="L104" i="7"/>
  <c r="K104" i="7"/>
  <c r="J104" i="7"/>
  <c r="I104" i="7"/>
  <c r="H104" i="7"/>
  <c r="Q104" i="7" s="1"/>
  <c r="G104" i="7"/>
  <c r="F104" i="7"/>
  <c r="E104" i="7"/>
  <c r="D104" i="7"/>
  <c r="C104" i="7"/>
  <c r="B104" i="7"/>
  <c r="M103" i="7"/>
  <c r="N103" i="7" s="1"/>
  <c r="L103" i="7"/>
  <c r="K103" i="7"/>
  <c r="J103" i="7"/>
  <c r="I103" i="7"/>
  <c r="H103" i="7"/>
  <c r="Q103" i="7" s="1"/>
  <c r="G103" i="7"/>
  <c r="F103" i="7"/>
  <c r="E103" i="7"/>
  <c r="D103" i="7"/>
  <c r="C103" i="7"/>
  <c r="B103" i="7"/>
  <c r="M102" i="7"/>
  <c r="N102" i="7" s="1"/>
  <c r="L102" i="7"/>
  <c r="K102" i="7"/>
  <c r="J102" i="7"/>
  <c r="I102" i="7"/>
  <c r="H102" i="7"/>
  <c r="Q102" i="7" s="1"/>
  <c r="G102" i="7"/>
  <c r="F102" i="7"/>
  <c r="E102" i="7"/>
  <c r="D102" i="7"/>
  <c r="C102" i="7"/>
  <c r="B102" i="7"/>
  <c r="Q101" i="7"/>
  <c r="M101" i="7"/>
  <c r="N101" i="7" s="1"/>
  <c r="L101" i="7"/>
  <c r="K101" i="7"/>
  <c r="J101" i="7"/>
  <c r="I101" i="7"/>
  <c r="H101" i="7"/>
  <c r="G101" i="7"/>
  <c r="F101" i="7"/>
  <c r="E101" i="7"/>
  <c r="D101" i="7"/>
  <c r="C101" i="7"/>
  <c r="B101" i="7"/>
  <c r="M100" i="7"/>
  <c r="N100" i="7" s="1"/>
  <c r="L100" i="7"/>
  <c r="K100" i="7"/>
  <c r="J100" i="7"/>
  <c r="I100" i="7"/>
  <c r="H100" i="7"/>
  <c r="Q100" i="7" s="1"/>
  <c r="G100" i="7"/>
  <c r="F100" i="7"/>
  <c r="E100" i="7"/>
  <c r="D100" i="7"/>
  <c r="C100" i="7"/>
  <c r="B100" i="7"/>
  <c r="M99" i="7"/>
  <c r="N99" i="7" s="1"/>
  <c r="L99" i="7"/>
  <c r="K99" i="7"/>
  <c r="J99" i="7"/>
  <c r="I99" i="7"/>
  <c r="H99" i="7"/>
  <c r="Q99" i="7" s="1"/>
  <c r="G99" i="7"/>
  <c r="F99" i="7"/>
  <c r="E99" i="7"/>
  <c r="D99" i="7"/>
  <c r="C99" i="7"/>
  <c r="B99" i="7"/>
  <c r="M98" i="7"/>
  <c r="N98" i="7" s="1"/>
  <c r="L98" i="7"/>
  <c r="K98" i="7"/>
  <c r="J98" i="7"/>
  <c r="I98" i="7"/>
  <c r="H98" i="7"/>
  <c r="Q98" i="7" s="1"/>
  <c r="G98" i="7"/>
  <c r="F98" i="7"/>
  <c r="E98" i="7"/>
  <c r="D98" i="7"/>
  <c r="C98" i="7"/>
  <c r="B98" i="7"/>
  <c r="M97" i="7"/>
  <c r="N97" i="7" s="1"/>
  <c r="L97" i="7"/>
  <c r="K97" i="7"/>
  <c r="J97" i="7"/>
  <c r="I97" i="7"/>
  <c r="H97" i="7"/>
  <c r="Q97" i="7" s="1"/>
  <c r="G97" i="7"/>
  <c r="F97" i="7"/>
  <c r="E97" i="7"/>
  <c r="D97" i="7"/>
  <c r="C97" i="7"/>
  <c r="B97" i="7"/>
  <c r="M96" i="7"/>
  <c r="N96" i="7" s="1"/>
  <c r="L96" i="7"/>
  <c r="K96" i="7"/>
  <c r="J96" i="7"/>
  <c r="I96" i="7"/>
  <c r="H96" i="7"/>
  <c r="Q96" i="7" s="1"/>
  <c r="G96" i="7"/>
  <c r="F96" i="7"/>
  <c r="E96" i="7"/>
  <c r="D96" i="7"/>
  <c r="C96" i="7"/>
  <c r="B96" i="7"/>
  <c r="M95" i="7"/>
  <c r="N95" i="7" s="1"/>
  <c r="L95" i="7"/>
  <c r="K95" i="7"/>
  <c r="J95" i="7"/>
  <c r="I95" i="7"/>
  <c r="H95" i="7"/>
  <c r="Q95" i="7" s="1"/>
  <c r="G95" i="7"/>
  <c r="F95" i="7"/>
  <c r="E95" i="7"/>
  <c r="D95" i="7"/>
  <c r="C95" i="7"/>
  <c r="B95" i="7"/>
  <c r="M94" i="7"/>
  <c r="N94" i="7" s="1"/>
  <c r="L94" i="7"/>
  <c r="K94" i="7"/>
  <c r="J94" i="7"/>
  <c r="I94" i="7"/>
  <c r="H94" i="7"/>
  <c r="Q94" i="7" s="1"/>
  <c r="G94" i="7"/>
  <c r="F94" i="7"/>
  <c r="E94" i="7"/>
  <c r="D94" i="7"/>
  <c r="C94" i="7"/>
  <c r="B94" i="7"/>
  <c r="N93" i="7"/>
  <c r="M93" i="7"/>
  <c r="L93" i="7"/>
  <c r="K93" i="7"/>
  <c r="J93" i="7"/>
  <c r="I93" i="7"/>
  <c r="H93" i="7"/>
  <c r="Q93" i="7" s="1"/>
  <c r="G93" i="7"/>
  <c r="F93" i="7"/>
  <c r="E93" i="7"/>
  <c r="D93" i="7"/>
  <c r="C93" i="7"/>
  <c r="B93" i="7"/>
  <c r="M92" i="7"/>
  <c r="N92" i="7" s="1"/>
  <c r="L92" i="7"/>
  <c r="K92" i="7"/>
  <c r="J92" i="7"/>
  <c r="I92" i="7"/>
  <c r="H92" i="7"/>
  <c r="Q92" i="7" s="1"/>
  <c r="G92" i="7"/>
  <c r="F92" i="7"/>
  <c r="E92" i="7"/>
  <c r="D92" i="7"/>
  <c r="C92" i="7"/>
  <c r="B92" i="7"/>
  <c r="M91" i="7"/>
  <c r="N91" i="7" s="1"/>
  <c r="L91" i="7"/>
  <c r="K91" i="7"/>
  <c r="J91" i="7"/>
  <c r="I91" i="7"/>
  <c r="H91" i="7"/>
  <c r="Q91" i="7" s="1"/>
  <c r="G91" i="7"/>
  <c r="F91" i="7"/>
  <c r="E91" i="7"/>
  <c r="D91" i="7"/>
  <c r="C91" i="7"/>
  <c r="B91" i="7"/>
  <c r="M90" i="7"/>
  <c r="N90" i="7" s="1"/>
  <c r="L90" i="7"/>
  <c r="K90" i="7"/>
  <c r="J90" i="7"/>
  <c r="I90" i="7"/>
  <c r="H90" i="7"/>
  <c r="Q90" i="7" s="1"/>
  <c r="G90" i="7"/>
  <c r="F90" i="7"/>
  <c r="E90" i="7"/>
  <c r="D90" i="7"/>
  <c r="C90" i="7"/>
  <c r="B90" i="7"/>
  <c r="M89" i="7"/>
  <c r="N89" i="7" s="1"/>
  <c r="L89" i="7"/>
  <c r="K89" i="7"/>
  <c r="J89" i="7"/>
  <c r="I89" i="7"/>
  <c r="H89" i="7"/>
  <c r="Q89" i="7" s="1"/>
  <c r="G89" i="7"/>
  <c r="F89" i="7"/>
  <c r="E89" i="7"/>
  <c r="D89" i="7"/>
  <c r="C89" i="7"/>
  <c r="B89" i="7"/>
  <c r="M88" i="7"/>
  <c r="N88" i="7" s="1"/>
  <c r="L88" i="7"/>
  <c r="K88" i="7"/>
  <c r="J88" i="7"/>
  <c r="I88" i="7"/>
  <c r="H88" i="7"/>
  <c r="Q88" i="7" s="1"/>
  <c r="G88" i="7"/>
  <c r="F88" i="7"/>
  <c r="E88" i="7"/>
  <c r="D88" i="7"/>
  <c r="C88" i="7"/>
  <c r="B88" i="7"/>
  <c r="M87" i="7"/>
  <c r="N87" i="7" s="1"/>
  <c r="L87" i="7"/>
  <c r="K87" i="7"/>
  <c r="J87" i="7"/>
  <c r="I87" i="7"/>
  <c r="H87" i="7"/>
  <c r="Q87" i="7" s="1"/>
  <c r="G87" i="7"/>
  <c r="F87" i="7"/>
  <c r="E87" i="7"/>
  <c r="D87" i="7"/>
  <c r="C87" i="7"/>
  <c r="B87" i="7"/>
  <c r="M86" i="7"/>
  <c r="N86" i="7" s="1"/>
  <c r="L86" i="7"/>
  <c r="K86" i="7"/>
  <c r="J86" i="7"/>
  <c r="I86" i="7"/>
  <c r="H86" i="7"/>
  <c r="Q86" i="7" s="1"/>
  <c r="G86" i="7"/>
  <c r="F86" i="7"/>
  <c r="E86" i="7"/>
  <c r="D86" i="7"/>
  <c r="C86" i="7"/>
  <c r="B86" i="7"/>
  <c r="M85" i="7"/>
  <c r="N85" i="7" s="1"/>
  <c r="L85" i="7"/>
  <c r="K85" i="7"/>
  <c r="J85" i="7"/>
  <c r="I85" i="7"/>
  <c r="H85" i="7"/>
  <c r="Q85" i="7" s="1"/>
  <c r="G85" i="7"/>
  <c r="F85" i="7"/>
  <c r="E85" i="7"/>
  <c r="D85" i="7"/>
  <c r="C85" i="7"/>
  <c r="B85" i="7"/>
  <c r="M84" i="7"/>
  <c r="N84" i="7" s="1"/>
  <c r="L84" i="7"/>
  <c r="K84" i="7"/>
  <c r="J84" i="7"/>
  <c r="I84" i="7"/>
  <c r="H84" i="7"/>
  <c r="Q84" i="7" s="1"/>
  <c r="G84" i="7"/>
  <c r="F84" i="7"/>
  <c r="E84" i="7"/>
  <c r="D84" i="7"/>
  <c r="C84" i="7"/>
  <c r="B84" i="7"/>
  <c r="M83" i="7"/>
  <c r="N83" i="7" s="1"/>
  <c r="L83" i="7"/>
  <c r="K83" i="7"/>
  <c r="J83" i="7"/>
  <c r="I83" i="7"/>
  <c r="H83" i="7"/>
  <c r="Q83" i="7" s="1"/>
  <c r="G83" i="7"/>
  <c r="F83" i="7"/>
  <c r="E83" i="7"/>
  <c r="D83" i="7"/>
  <c r="C83" i="7"/>
  <c r="B83" i="7"/>
  <c r="Q82" i="7"/>
  <c r="M82" i="7"/>
  <c r="N82" i="7" s="1"/>
  <c r="L82" i="7"/>
  <c r="K82" i="7"/>
  <c r="J82" i="7"/>
  <c r="I82" i="7"/>
  <c r="H82" i="7"/>
  <c r="G82" i="7"/>
  <c r="F82" i="7"/>
  <c r="E82" i="7"/>
  <c r="D82" i="7"/>
  <c r="C82" i="7"/>
  <c r="B82" i="7"/>
  <c r="M81" i="7"/>
  <c r="N81" i="7" s="1"/>
  <c r="L81" i="7"/>
  <c r="K81" i="7"/>
  <c r="J81" i="7"/>
  <c r="I81" i="7"/>
  <c r="H81" i="7"/>
  <c r="Q81" i="7" s="1"/>
  <c r="G81" i="7"/>
  <c r="F81" i="7"/>
  <c r="E81" i="7"/>
  <c r="D81" i="7"/>
  <c r="C81" i="7"/>
  <c r="B81" i="7"/>
  <c r="M80" i="7"/>
  <c r="N80" i="7" s="1"/>
  <c r="L80" i="7"/>
  <c r="K80" i="7"/>
  <c r="J80" i="7"/>
  <c r="I80" i="7"/>
  <c r="H80" i="7"/>
  <c r="Q80" i="7" s="1"/>
  <c r="G80" i="7"/>
  <c r="F80" i="7"/>
  <c r="E80" i="7"/>
  <c r="D80" i="7"/>
  <c r="C80" i="7"/>
  <c r="B80" i="7"/>
  <c r="M79" i="7"/>
  <c r="N79" i="7" s="1"/>
  <c r="L79" i="7"/>
  <c r="K79" i="7"/>
  <c r="J79" i="7"/>
  <c r="I79" i="7"/>
  <c r="H79" i="7"/>
  <c r="Q79" i="7" s="1"/>
  <c r="G79" i="7"/>
  <c r="F79" i="7"/>
  <c r="E79" i="7"/>
  <c r="D79" i="7"/>
  <c r="C79" i="7"/>
  <c r="B79" i="7"/>
  <c r="M78" i="7"/>
  <c r="N78" i="7" s="1"/>
  <c r="L78" i="7"/>
  <c r="K78" i="7"/>
  <c r="J78" i="7"/>
  <c r="I78" i="7"/>
  <c r="H78" i="7"/>
  <c r="Q78" i="7" s="1"/>
  <c r="G78" i="7"/>
  <c r="F78" i="7"/>
  <c r="E78" i="7"/>
  <c r="D78" i="7"/>
  <c r="C78" i="7"/>
  <c r="B78" i="7"/>
  <c r="M77" i="7"/>
  <c r="N77" i="7" s="1"/>
  <c r="L77" i="7"/>
  <c r="K77" i="7"/>
  <c r="J77" i="7"/>
  <c r="I77" i="7"/>
  <c r="H77" i="7"/>
  <c r="Q77" i="7" s="1"/>
  <c r="G77" i="7"/>
  <c r="F77" i="7"/>
  <c r="E77" i="7"/>
  <c r="D77" i="7"/>
  <c r="C77" i="7"/>
  <c r="B77" i="7"/>
  <c r="Q76" i="7"/>
  <c r="M76" i="7"/>
  <c r="N76" i="7" s="1"/>
  <c r="L76" i="7"/>
  <c r="K76" i="7"/>
  <c r="J76" i="7"/>
  <c r="I76" i="7"/>
  <c r="H76" i="7"/>
  <c r="G76" i="7"/>
  <c r="F76" i="7"/>
  <c r="E76" i="7"/>
  <c r="D76" i="7"/>
  <c r="C76" i="7"/>
  <c r="B76" i="7"/>
  <c r="M75" i="7"/>
  <c r="N75" i="7" s="1"/>
  <c r="L75" i="7"/>
  <c r="K75" i="7"/>
  <c r="J75" i="7"/>
  <c r="I75" i="7"/>
  <c r="H75" i="7"/>
  <c r="Q75" i="7" s="1"/>
  <c r="G75" i="7"/>
  <c r="F75" i="7"/>
  <c r="E75" i="7"/>
  <c r="D75" i="7"/>
  <c r="C75" i="7"/>
  <c r="B75" i="7"/>
  <c r="M74" i="7"/>
  <c r="N74" i="7" s="1"/>
  <c r="L74" i="7"/>
  <c r="K74" i="7"/>
  <c r="J74" i="7"/>
  <c r="I74" i="7"/>
  <c r="H74" i="7"/>
  <c r="Q74" i="7" s="1"/>
  <c r="G74" i="7"/>
  <c r="F74" i="7"/>
  <c r="E74" i="7"/>
  <c r="D74" i="7"/>
  <c r="C74" i="7"/>
  <c r="B74" i="7"/>
  <c r="Q73" i="7"/>
  <c r="M73" i="7"/>
  <c r="N73" i="7" s="1"/>
  <c r="L73" i="7"/>
  <c r="K73" i="7"/>
  <c r="J73" i="7"/>
  <c r="I73" i="7"/>
  <c r="H73" i="7"/>
  <c r="G73" i="7"/>
  <c r="F73" i="7"/>
  <c r="E73" i="7"/>
  <c r="D73" i="7"/>
  <c r="C73" i="7"/>
  <c r="B73" i="7"/>
  <c r="M72" i="7"/>
  <c r="N72" i="7" s="1"/>
  <c r="L72" i="7"/>
  <c r="K72" i="7"/>
  <c r="J72" i="7"/>
  <c r="I72" i="7"/>
  <c r="H72" i="7"/>
  <c r="Q72" i="7" s="1"/>
  <c r="G72" i="7"/>
  <c r="F72" i="7"/>
  <c r="E72" i="7"/>
  <c r="D72" i="7"/>
  <c r="C72" i="7"/>
  <c r="B72" i="7"/>
  <c r="M71" i="7"/>
  <c r="N71" i="7" s="1"/>
  <c r="L71" i="7"/>
  <c r="K71" i="7"/>
  <c r="J71" i="7"/>
  <c r="I71" i="7"/>
  <c r="H71" i="7"/>
  <c r="Q71" i="7" s="1"/>
  <c r="G71" i="7"/>
  <c r="F71" i="7"/>
  <c r="E71" i="7"/>
  <c r="D71" i="7"/>
  <c r="C71" i="7"/>
  <c r="B71" i="7"/>
  <c r="Q70" i="7"/>
  <c r="M70" i="7"/>
  <c r="N70" i="7" s="1"/>
  <c r="L70" i="7"/>
  <c r="K70" i="7"/>
  <c r="J70" i="7"/>
  <c r="I70" i="7"/>
  <c r="H70" i="7"/>
  <c r="G70" i="7"/>
  <c r="F70" i="7"/>
  <c r="E70" i="7"/>
  <c r="D70" i="7"/>
  <c r="C70" i="7"/>
  <c r="B70" i="7"/>
  <c r="M69" i="7"/>
  <c r="N69" i="7" s="1"/>
  <c r="L69" i="7"/>
  <c r="K69" i="7"/>
  <c r="J69" i="7"/>
  <c r="I69" i="7"/>
  <c r="H69" i="7"/>
  <c r="Q69" i="7" s="1"/>
  <c r="G69" i="7"/>
  <c r="F69" i="7"/>
  <c r="E69" i="7"/>
  <c r="D69" i="7"/>
  <c r="C69" i="7"/>
  <c r="B69" i="7"/>
  <c r="M68" i="7"/>
  <c r="N68" i="7" s="1"/>
  <c r="L68" i="7"/>
  <c r="K68" i="7"/>
  <c r="J68" i="7"/>
  <c r="I68" i="7"/>
  <c r="H68" i="7"/>
  <c r="Q68" i="7" s="1"/>
  <c r="G68" i="7"/>
  <c r="F68" i="7"/>
  <c r="E68" i="7"/>
  <c r="D68" i="7"/>
  <c r="C68" i="7"/>
  <c r="B68" i="7"/>
  <c r="N67" i="7"/>
  <c r="M67" i="7"/>
  <c r="L67" i="7"/>
  <c r="K67" i="7"/>
  <c r="J67" i="7"/>
  <c r="I67" i="7"/>
  <c r="H67" i="7"/>
  <c r="Q67" i="7" s="1"/>
  <c r="G67" i="7"/>
  <c r="F67" i="7"/>
  <c r="E67" i="7"/>
  <c r="D67" i="7"/>
  <c r="C67" i="7"/>
  <c r="B67" i="7"/>
  <c r="M66" i="7"/>
  <c r="N66" i="7" s="1"/>
  <c r="L66" i="7"/>
  <c r="K66" i="7"/>
  <c r="J66" i="7"/>
  <c r="I66" i="7"/>
  <c r="H66" i="7"/>
  <c r="Q66" i="7" s="1"/>
  <c r="G66" i="7"/>
  <c r="F66" i="7"/>
  <c r="E66" i="7"/>
  <c r="D66" i="7"/>
  <c r="C66" i="7"/>
  <c r="B66" i="7"/>
  <c r="M65" i="7"/>
  <c r="N65" i="7" s="1"/>
  <c r="L65" i="7"/>
  <c r="K65" i="7"/>
  <c r="J65" i="7"/>
  <c r="I65" i="7"/>
  <c r="H65" i="7"/>
  <c r="Q65" i="7" s="1"/>
  <c r="G65" i="7"/>
  <c r="F65" i="7"/>
  <c r="E65" i="7"/>
  <c r="D65" i="7"/>
  <c r="C65" i="7"/>
  <c r="B65" i="7"/>
  <c r="M64" i="7"/>
  <c r="N64" i="7" s="1"/>
  <c r="L64" i="7"/>
  <c r="K64" i="7"/>
  <c r="J64" i="7"/>
  <c r="I64" i="7"/>
  <c r="H64" i="7"/>
  <c r="Q64" i="7" s="1"/>
  <c r="G64" i="7"/>
  <c r="F64" i="7"/>
  <c r="E64" i="7"/>
  <c r="D64" i="7"/>
  <c r="C64" i="7"/>
  <c r="B64" i="7"/>
  <c r="N63" i="7"/>
  <c r="M63" i="7"/>
  <c r="L63" i="7"/>
  <c r="K63" i="7"/>
  <c r="J63" i="7"/>
  <c r="I63" i="7"/>
  <c r="H63" i="7"/>
  <c r="Q63" i="7" s="1"/>
  <c r="G63" i="7"/>
  <c r="F63" i="7"/>
  <c r="E63" i="7"/>
  <c r="D63" i="7"/>
  <c r="C63" i="7"/>
  <c r="B63" i="7"/>
  <c r="M62" i="7"/>
  <c r="N62" i="7" s="1"/>
  <c r="L62" i="7"/>
  <c r="K62" i="7"/>
  <c r="J62" i="7"/>
  <c r="I62" i="7"/>
  <c r="H62" i="7"/>
  <c r="Q62" i="7" s="1"/>
  <c r="G62" i="7"/>
  <c r="F62" i="7"/>
  <c r="E62" i="7"/>
  <c r="D62" i="7"/>
  <c r="C62" i="7"/>
  <c r="B62" i="7"/>
  <c r="M61" i="7"/>
  <c r="N61" i="7" s="1"/>
  <c r="L61" i="7"/>
  <c r="K61" i="7"/>
  <c r="J61" i="7"/>
  <c r="I61" i="7"/>
  <c r="H61" i="7"/>
  <c r="Q61" i="7" s="1"/>
  <c r="G61" i="7"/>
  <c r="F61" i="7"/>
  <c r="E61" i="7"/>
  <c r="D61" i="7"/>
  <c r="C61" i="7"/>
  <c r="B61" i="7"/>
  <c r="M60" i="7"/>
  <c r="N60" i="7" s="1"/>
  <c r="L60" i="7"/>
  <c r="K60" i="7"/>
  <c r="J60" i="7"/>
  <c r="I60" i="7"/>
  <c r="H60" i="7"/>
  <c r="Q60" i="7" s="1"/>
  <c r="G60" i="7"/>
  <c r="F60" i="7"/>
  <c r="E60" i="7"/>
  <c r="D60" i="7"/>
  <c r="C60" i="7"/>
  <c r="B60" i="7"/>
  <c r="M59" i="7"/>
  <c r="N59" i="7" s="1"/>
  <c r="L59" i="7"/>
  <c r="K59" i="7"/>
  <c r="J59" i="7"/>
  <c r="I59" i="7"/>
  <c r="H59" i="7"/>
  <c r="Q59" i="7" s="1"/>
  <c r="G59" i="7"/>
  <c r="F59" i="7"/>
  <c r="E59" i="7"/>
  <c r="D59" i="7"/>
  <c r="C59" i="7"/>
  <c r="B59" i="7"/>
  <c r="M58" i="7"/>
  <c r="N58" i="7" s="1"/>
  <c r="L58" i="7"/>
  <c r="K58" i="7"/>
  <c r="J58" i="7"/>
  <c r="I58" i="7"/>
  <c r="H58" i="7"/>
  <c r="Q58" i="7" s="1"/>
  <c r="G58" i="7"/>
  <c r="F58" i="7"/>
  <c r="E58" i="7"/>
  <c r="D58" i="7"/>
  <c r="C58" i="7"/>
  <c r="B58" i="7"/>
  <c r="M57" i="7"/>
  <c r="N57" i="7" s="1"/>
  <c r="L57" i="7"/>
  <c r="K57" i="7"/>
  <c r="J57" i="7"/>
  <c r="I57" i="7"/>
  <c r="H57" i="7"/>
  <c r="Q57" i="7" s="1"/>
  <c r="G57" i="7"/>
  <c r="F57" i="7"/>
  <c r="E57" i="7"/>
  <c r="D57" i="7"/>
  <c r="C57" i="7"/>
  <c r="B57" i="7"/>
  <c r="M56" i="7"/>
  <c r="N56" i="7" s="1"/>
  <c r="L56" i="7"/>
  <c r="K56" i="7"/>
  <c r="J56" i="7"/>
  <c r="I56" i="7"/>
  <c r="H56" i="7"/>
  <c r="Q56" i="7" s="1"/>
  <c r="G56" i="7"/>
  <c r="F56" i="7"/>
  <c r="E56" i="7"/>
  <c r="D56" i="7"/>
  <c r="C56" i="7"/>
  <c r="B56" i="7"/>
  <c r="M55" i="7"/>
  <c r="N55" i="7" s="1"/>
  <c r="L55" i="7"/>
  <c r="K55" i="7"/>
  <c r="J55" i="7"/>
  <c r="I55" i="7"/>
  <c r="H55" i="7"/>
  <c r="Q55" i="7" s="1"/>
  <c r="G55" i="7"/>
  <c r="F55" i="7"/>
  <c r="E55" i="7"/>
  <c r="D55" i="7"/>
  <c r="C55" i="7"/>
  <c r="B55" i="7"/>
  <c r="N54" i="7"/>
  <c r="M54" i="7"/>
  <c r="L54" i="7"/>
  <c r="K54" i="7"/>
  <c r="J54" i="7"/>
  <c r="I54" i="7"/>
  <c r="H54" i="7"/>
  <c r="Q54" i="7" s="1"/>
  <c r="G54" i="7"/>
  <c r="F54" i="7"/>
  <c r="E54" i="7"/>
  <c r="D54" i="7"/>
  <c r="C54" i="7"/>
  <c r="B54" i="7"/>
  <c r="M53" i="7"/>
  <c r="N53" i="7" s="1"/>
  <c r="L53" i="7"/>
  <c r="K53" i="7"/>
  <c r="J53" i="7"/>
  <c r="I53" i="7"/>
  <c r="H53" i="7"/>
  <c r="Q53" i="7" s="1"/>
  <c r="G53" i="7"/>
  <c r="F53" i="7"/>
  <c r="E53" i="7"/>
  <c r="D53" i="7"/>
  <c r="C53" i="7"/>
  <c r="B53" i="7"/>
  <c r="Q52" i="7"/>
  <c r="M52" i="7"/>
  <c r="N52" i="7" s="1"/>
  <c r="L52" i="7"/>
  <c r="K52" i="7"/>
  <c r="J52" i="7"/>
  <c r="I52" i="7"/>
  <c r="H52" i="7"/>
  <c r="G52" i="7"/>
  <c r="F52" i="7"/>
  <c r="E52" i="7"/>
  <c r="D52" i="7"/>
  <c r="C52" i="7"/>
  <c r="B52" i="7"/>
  <c r="M51" i="7"/>
  <c r="N51" i="7" s="1"/>
  <c r="L51" i="7"/>
  <c r="K51" i="7"/>
  <c r="J51" i="7"/>
  <c r="I51" i="7"/>
  <c r="H51" i="7"/>
  <c r="Q51" i="7" s="1"/>
  <c r="G51" i="7"/>
  <c r="F51" i="7"/>
  <c r="E51" i="7"/>
  <c r="D51" i="7"/>
  <c r="C51" i="7"/>
  <c r="B51" i="7"/>
  <c r="M50" i="7"/>
  <c r="N50" i="7" s="1"/>
  <c r="L50" i="7"/>
  <c r="K50" i="7"/>
  <c r="J50" i="7"/>
  <c r="I50" i="7"/>
  <c r="H50" i="7"/>
  <c r="Q50" i="7" s="1"/>
  <c r="G50" i="7"/>
  <c r="F50" i="7"/>
  <c r="E50" i="7"/>
  <c r="D50" i="7"/>
  <c r="C50" i="7"/>
  <c r="B50" i="7"/>
  <c r="M49" i="7"/>
  <c r="N49" i="7" s="1"/>
  <c r="L49" i="7"/>
  <c r="K49" i="7"/>
  <c r="J49" i="7"/>
  <c r="I49" i="7"/>
  <c r="H49" i="7"/>
  <c r="Q49" i="7" s="1"/>
  <c r="G49" i="7"/>
  <c r="F49" i="7"/>
  <c r="E49" i="7"/>
  <c r="D49" i="7"/>
  <c r="C49" i="7"/>
  <c r="B49" i="7"/>
  <c r="M48" i="7"/>
  <c r="N48" i="7" s="1"/>
  <c r="L48" i="7"/>
  <c r="K48" i="7"/>
  <c r="J48" i="7"/>
  <c r="I48" i="7"/>
  <c r="H48" i="7"/>
  <c r="Q48" i="7" s="1"/>
  <c r="G48" i="7"/>
  <c r="F48" i="7"/>
  <c r="E48" i="7"/>
  <c r="D48" i="7"/>
  <c r="C48" i="7"/>
  <c r="B48" i="7"/>
  <c r="M47" i="7"/>
  <c r="N47" i="7" s="1"/>
  <c r="L47" i="7"/>
  <c r="K47" i="7"/>
  <c r="J47" i="7"/>
  <c r="I47" i="7"/>
  <c r="H47" i="7"/>
  <c r="Q47" i="7" s="1"/>
  <c r="G47" i="7"/>
  <c r="F47" i="7"/>
  <c r="E47" i="7"/>
  <c r="D47" i="7"/>
  <c r="C47" i="7"/>
  <c r="B47" i="7"/>
  <c r="M46" i="7"/>
  <c r="N46" i="7" s="1"/>
  <c r="L46" i="7"/>
  <c r="K46" i="7"/>
  <c r="J46" i="7"/>
  <c r="I46" i="7"/>
  <c r="H46" i="7"/>
  <c r="Q46" i="7" s="1"/>
  <c r="G46" i="7"/>
  <c r="F46" i="7"/>
  <c r="E46" i="7"/>
  <c r="D46" i="7"/>
  <c r="C46" i="7"/>
  <c r="B46" i="7"/>
  <c r="M45" i="7"/>
  <c r="N45" i="7" s="1"/>
  <c r="L45" i="7"/>
  <c r="K45" i="7"/>
  <c r="J45" i="7"/>
  <c r="I45" i="7"/>
  <c r="H45" i="7"/>
  <c r="Q45" i="7" s="1"/>
  <c r="G45" i="7"/>
  <c r="F45" i="7"/>
  <c r="E45" i="7"/>
  <c r="D45" i="7"/>
  <c r="C45" i="7"/>
  <c r="B45" i="7"/>
  <c r="M44" i="7"/>
  <c r="N44" i="7" s="1"/>
  <c r="L44" i="7"/>
  <c r="K44" i="7"/>
  <c r="J44" i="7"/>
  <c r="I44" i="7"/>
  <c r="H44" i="7"/>
  <c r="Q44" i="7" s="1"/>
  <c r="G44" i="7"/>
  <c r="F44" i="7"/>
  <c r="E44" i="7"/>
  <c r="D44" i="7"/>
  <c r="C44" i="7"/>
  <c r="B44" i="7"/>
  <c r="M43" i="7"/>
  <c r="N43" i="7" s="1"/>
  <c r="L43" i="7"/>
  <c r="K43" i="7"/>
  <c r="J43" i="7"/>
  <c r="I43" i="7"/>
  <c r="H43" i="7"/>
  <c r="Q43" i="7" s="1"/>
  <c r="G43" i="7"/>
  <c r="F43" i="7"/>
  <c r="E43" i="7"/>
  <c r="D43" i="7"/>
  <c r="C43" i="7"/>
  <c r="B43" i="7"/>
  <c r="M42" i="7"/>
  <c r="N42" i="7" s="1"/>
  <c r="L42" i="7"/>
  <c r="K42" i="7"/>
  <c r="J42" i="7"/>
  <c r="I42" i="7"/>
  <c r="H42" i="7"/>
  <c r="Q42" i="7" s="1"/>
  <c r="G42" i="7"/>
  <c r="F42" i="7"/>
  <c r="E42" i="7"/>
  <c r="D42" i="7"/>
  <c r="C42" i="7"/>
  <c r="B42" i="7"/>
  <c r="Q41" i="7"/>
  <c r="M41" i="7"/>
  <c r="N41" i="7" s="1"/>
  <c r="L41" i="7"/>
  <c r="K41" i="7"/>
  <c r="J41" i="7"/>
  <c r="I41" i="7"/>
  <c r="H41" i="7"/>
  <c r="G41" i="7"/>
  <c r="F41" i="7"/>
  <c r="E41" i="7"/>
  <c r="D41" i="7"/>
  <c r="C41" i="7"/>
  <c r="B41" i="7"/>
  <c r="M40" i="7"/>
  <c r="N40" i="7" s="1"/>
  <c r="L40" i="7"/>
  <c r="K40" i="7"/>
  <c r="J40" i="7"/>
  <c r="I40" i="7"/>
  <c r="H40" i="7"/>
  <c r="Q40" i="7" s="1"/>
  <c r="G40" i="7"/>
  <c r="F40" i="7"/>
  <c r="E40" i="7"/>
  <c r="D40" i="7"/>
  <c r="C40" i="7"/>
  <c r="B40" i="7"/>
  <c r="Q39" i="7"/>
  <c r="M39" i="7"/>
  <c r="N39" i="7" s="1"/>
  <c r="L39" i="7"/>
  <c r="K39" i="7"/>
  <c r="J39" i="7"/>
  <c r="I39" i="7"/>
  <c r="H39" i="7"/>
  <c r="G39" i="7"/>
  <c r="F39" i="7"/>
  <c r="E39" i="7"/>
  <c r="D39" i="7"/>
  <c r="C39" i="7"/>
  <c r="B39" i="7"/>
  <c r="Q38" i="7"/>
  <c r="M38" i="7"/>
  <c r="N38" i="7" s="1"/>
  <c r="L38" i="7"/>
  <c r="K38" i="7"/>
  <c r="J38" i="7"/>
  <c r="I38" i="7"/>
  <c r="H38" i="7"/>
  <c r="G38" i="7"/>
  <c r="F38" i="7"/>
  <c r="E38" i="7"/>
  <c r="D38" i="7"/>
  <c r="C38" i="7"/>
  <c r="B38" i="7"/>
  <c r="M37" i="7"/>
  <c r="N37" i="7" s="1"/>
  <c r="L37" i="7"/>
  <c r="K37" i="7"/>
  <c r="J37" i="7"/>
  <c r="I37" i="7"/>
  <c r="H37" i="7"/>
  <c r="Q37" i="7" s="1"/>
  <c r="G37" i="7"/>
  <c r="F37" i="7"/>
  <c r="E37" i="7"/>
  <c r="D37" i="7"/>
  <c r="C37" i="7"/>
  <c r="B37" i="7"/>
  <c r="Q36" i="7"/>
  <c r="M36" i="7"/>
  <c r="N36" i="7" s="1"/>
  <c r="L36" i="7"/>
  <c r="K36" i="7"/>
  <c r="J36" i="7"/>
  <c r="I36" i="7"/>
  <c r="H36" i="7"/>
  <c r="G36" i="7"/>
  <c r="F36" i="7"/>
  <c r="E36" i="7"/>
  <c r="D36" i="7"/>
  <c r="C36" i="7"/>
  <c r="B36" i="7"/>
  <c r="N35" i="7"/>
  <c r="M35" i="7"/>
  <c r="L35" i="7"/>
  <c r="K35" i="7"/>
  <c r="J35" i="7"/>
  <c r="I35" i="7"/>
  <c r="H35" i="7"/>
  <c r="Q35" i="7" s="1"/>
  <c r="G35" i="7"/>
  <c r="F35" i="7"/>
  <c r="E35" i="7"/>
  <c r="D35" i="7"/>
  <c r="C35" i="7"/>
  <c r="B35" i="7"/>
  <c r="M34" i="7"/>
  <c r="N34" i="7" s="1"/>
  <c r="L34" i="7"/>
  <c r="K34" i="7"/>
  <c r="J34" i="7"/>
  <c r="I34" i="7"/>
  <c r="H34" i="7"/>
  <c r="Q34" i="7" s="1"/>
  <c r="G34" i="7"/>
  <c r="F34" i="7"/>
  <c r="E34" i="7"/>
  <c r="D34" i="7"/>
  <c r="C34" i="7"/>
  <c r="B34" i="7"/>
  <c r="M33" i="7"/>
  <c r="N33" i="7" s="1"/>
  <c r="L33" i="7"/>
  <c r="K33" i="7"/>
  <c r="J33" i="7"/>
  <c r="I33" i="7"/>
  <c r="H33" i="7"/>
  <c r="Q33" i="7" s="1"/>
  <c r="G33" i="7"/>
  <c r="F33" i="7"/>
  <c r="E33" i="7"/>
  <c r="D33" i="7"/>
  <c r="C33" i="7"/>
  <c r="B33" i="7"/>
  <c r="M32" i="7"/>
  <c r="N32" i="7" s="1"/>
  <c r="L32" i="7"/>
  <c r="K32" i="7"/>
  <c r="J32" i="7"/>
  <c r="I32" i="7"/>
  <c r="H32" i="7"/>
  <c r="Q32" i="7" s="1"/>
  <c r="G32" i="7"/>
  <c r="F32" i="7"/>
  <c r="E32" i="7"/>
  <c r="D32" i="7"/>
  <c r="C32" i="7"/>
  <c r="B32" i="7"/>
  <c r="M31" i="7"/>
  <c r="N31" i="7" s="1"/>
  <c r="L31" i="7"/>
  <c r="K31" i="7"/>
  <c r="J31" i="7"/>
  <c r="I31" i="7"/>
  <c r="H31" i="7"/>
  <c r="Q31" i="7" s="1"/>
  <c r="G31" i="7"/>
  <c r="F31" i="7"/>
  <c r="E31" i="7"/>
  <c r="D31" i="7"/>
  <c r="C31" i="7"/>
  <c r="B31" i="7"/>
  <c r="M30" i="7"/>
  <c r="N30" i="7" s="1"/>
  <c r="L30" i="7"/>
  <c r="K30" i="7"/>
  <c r="J30" i="7"/>
  <c r="I30" i="7"/>
  <c r="H30" i="7"/>
  <c r="Q30" i="7" s="1"/>
  <c r="G30" i="7"/>
  <c r="F30" i="7"/>
  <c r="E30" i="7"/>
  <c r="D30" i="7"/>
  <c r="C30" i="7"/>
  <c r="B30" i="7"/>
  <c r="M29" i="7"/>
  <c r="N29" i="7" s="1"/>
  <c r="L29" i="7"/>
  <c r="K29" i="7"/>
  <c r="J29" i="7"/>
  <c r="I29" i="7"/>
  <c r="H29" i="7"/>
  <c r="Q29" i="7" s="1"/>
  <c r="G29" i="7"/>
  <c r="F29" i="7"/>
  <c r="E29" i="7"/>
  <c r="D29" i="7"/>
  <c r="C29" i="7"/>
  <c r="B29" i="7"/>
  <c r="M28" i="7"/>
  <c r="N28" i="7" s="1"/>
  <c r="L28" i="7"/>
  <c r="K28" i="7"/>
  <c r="J28" i="7"/>
  <c r="I28" i="7"/>
  <c r="H28" i="7"/>
  <c r="Q28" i="7" s="1"/>
  <c r="G28" i="7"/>
  <c r="F28" i="7"/>
  <c r="E28" i="7"/>
  <c r="D28" i="7"/>
  <c r="C28" i="7"/>
  <c r="B28" i="7"/>
  <c r="M27" i="7"/>
  <c r="N27" i="7" s="1"/>
  <c r="L27" i="7"/>
  <c r="K27" i="7"/>
  <c r="J27" i="7"/>
  <c r="I27" i="7"/>
  <c r="H27" i="7"/>
  <c r="Q27" i="7" s="1"/>
  <c r="G27" i="7"/>
  <c r="F27" i="7"/>
  <c r="E27" i="7"/>
  <c r="D27" i="7"/>
  <c r="C27" i="7"/>
  <c r="B27" i="7"/>
  <c r="M26" i="7"/>
  <c r="N26" i="7" s="1"/>
  <c r="L26" i="7"/>
  <c r="K26" i="7"/>
  <c r="J26" i="7"/>
  <c r="I26" i="7"/>
  <c r="H26" i="7"/>
  <c r="Q26" i="7" s="1"/>
  <c r="G26" i="7"/>
  <c r="F26" i="7"/>
  <c r="E26" i="7"/>
  <c r="D26" i="7"/>
  <c r="C26" i="7"/>
  <c r="B26" i="7"/>
  <c r="M25" i="7"/>
  <c r="N25" i="7" s="1"/>
  <c r="L25" i="7"/>
  <c r="K25" i="7"/>
  <c r="J25" i="7"/>
  <c r="I25" i="7"/>
  <c r="H25" i="7"/>
  <c r="Q25" i="7" s="1"/>
  <c r="G25" i="7"/>
  <c r="F25" i="7"/>
  <c r="E25" i="7"/>
  <c r="D25" i="7"/>
  <c r="C25" i="7"/>
  <c r="B25" i="7"/>
  <c r="M24" i="7"/>
  <c r="N24" i="7" s="1"/>
  <c r="L24" i="7"/>
  <c r="K24" i="7"/>
  <c r="J24" i="7"/>
  <c r="I24" i="7"/>
  <c r="H24" i="7"/>
  <c r="Q24" i="7" s="1"/>
  <c r="G24" i="7"/>
  <c r="F24" i="7"/>
  <c r="E24" i="7"/>
  <c r="D24" i="7"/>
  <c r="C24" i="7"/>
  <c r="B24" i="7"/>
  <c r="M23" i="7"/>
  <c r="N23" i="7" s="1"/>
  <c r="L23" i="7"/>
  <c r="K23" i="7"/>
  <c r="J23" i="7"/>
  <c r="I23" i="7"/>
  <c r="H23" i="7"/>
  <c r="Q23" i="7" s="1"/>
  <c r="G23" i="7"/>
  <c r="F23" i="7"/>
  <c r="E23" i="7"/>
  <c r="D23" i="7"/>
  <c r="C23" i="7"/>
  <c r="B23" i="7"/>
  <c r="M22" i="7"/>
  <c r="N22" i="7" s="1"/>
  <c r="L22" i="7"/>
  <c r="K22" i="7"/>
  <c r="J22" i="7"/>
  <c r="I22" i="7"/>
  <c r="H22" i="7"/>
  <c r="Q22" i="7" s="1"/>
  <c r="G22" i="7"/>
  <c r="F22" i="7"/>
  <c r="E22" i="7"/>
  <c r="D22" i="7"/>
  <c r="C22" i="7"/>
  <c r="B22" i="7"/>
  <c r="M21" i="7"/>
  <c r="N21" i="7" s="1"/>
  <c r="L21" i="7"/>
  <c r="K21" i="7"/>
  <c r="J21" i="7"/>
  <c r="I21" i="7"/>
  <c r="H21" i="7"/>
  <c r="Q21" i="7" s="1"/>
  <c r="G21" i="7"/>
  <c r="F21" i="7"/>
  <c r="E21" i="7"/>
  <c r="D21" i="7"/>
  <c r="C21" i="7"/>
  <c r="B21" i="7"/>
  <c r="M20" i="7"/>
  <c r="N20" i="7" s="1"/>
  <c r="L20" i="7"/>
  <c r="K20" i="7"/>
  <c r="J20" i="7"/>
  <c r="I20" i="7"/>
  <c r="H20" i="7"/>
  <c r="Q20" i="7" s="1"/>
  <c r="G20" i="7"/>
  <c r="F20" i="7"/>
  <c r="E20" i="7"/>
  <c r="D20" i="7"/>
  <c r="C20" i="7"/>
  <c r="B20" i="7"/>
  <c r="M19" i="7"/>
  <c r="N19" i="7" s="1"/>
  <c r="L19" i="7"/>
  <c r="K19" i="7"/>
  <c r="J19" i="7"/>
  <c r="I19" i="7"/>
  <c r="H19" i="7"/>
  <c r="Q19" i="7" s="1"/>
  <c r="G19" i="7"/>
  <c r="F19" i="7"/>
  <c r="E19" i="7"/>
  <c r="D19" i="7"/>
  <c r="C19" i="7"/>
  <c r="B19" i="7"/>
  <c r="N18" i="7"/>
  <c r="M18" i="7"/>
  <c r="L18" i="7"/>
  <c r="K18" i="7"/>
  <c r="J18" i="7"/>
  <c r="I18" i="7"/>
  <c r="H18" i="7"/>
  <c r="Q18" i="7" s="1"/>
  <c r="G18" i="7"/>
  <c r="F18" i="7"/>
  <c r="E18" i="7"/>
  <c r="D18" i="7"/>
  <c r="C18" i="7"/>
  <c r="B18" i="7"/>
  <c r="M17" i="7"/>
  <c r="N17" i="7" s="1"/>
  <c r="L17" i="7"/>
  <c r="K17" i="7"/>
  <c r="J17" i="7"/>
  <c r="I17" i="7"/>
  <c r="H17" i="7"/>
  <c r="Q17" i="7" s="1"/>
  <c r="G17" i="7"/>
  <c r="F17" i="7"/>
  <c r="E17" i="7"/>
  <c r="D17" i="7"/>
  <c r="C17" i="7"/>
  <c r="B17" i="7"/>
  <c r="M16" i="7"/>
  <c r="N16" i="7" s="1"/>
  <c r="L16" i="7"/>
  <c r="K16" i="7"/>
  <c r="J16" i="7"/>
  <c r="I16" i="7"/>
  <c r="H16" i="7"/>
  <c r="Q16" i="7" s="1"/>
  <c r="G16" i="7"/>
  <c r="F16" i="7"/>
  <c r="E16" i="7"/>
  <c r="D16" i="7"/>
  <c r="C16" i="7"/>
  <c r="B16" i="7"/>
  <c r="M15" i="7"/>
  <c r="N15" i="7" s="1"/>
  <c r="L15" i="7"/>
  <c r="K15" i="7"/>
  <c r="J15" i="7"/>
  <c r="I15" i="7"/>
  <c r="H15" i="7"/>
  <c r="Q15" i="7" s="1"/>
  <c r="G15" i="7"/>
  <c r="F15" i="7"/>
  <c r="E15" i="7"/>
  <c r="D15" i="7"/>
  <c r="C15" i="7"/>
  <c r="B15" i="7"/>
  <c r="M14" i="7"/>
  <c r="N14" i="7" s="1"/>
  <c r="L14" i="7"/>
  <c r="K14" i="7"/>
  <c r="J14" i="7"/>
  <c r="I14" i="7"/>
  <c r="H14" i="7"/>
  <c r="Q14" i="7" s="1"/>
  <c r="G14" i="7"/>
  <c r="F14" i="7"/>
  <c r="E14" i="7"/>
  <c r="D14" i="7"/>
  <c r="C14" i="7"/>
  <c r="B14" i="7"/>
  <c r="Q13" i="7"/>
  <c r="M13" i="7"/>
  <c r="N13" i="7" s="1"/>
  <c r="L13" i="7"/>
  <c r="K13" i="7"/>
  <c r="J13" i="7"/>
  <c r="I13" i="7"/>
  <c r="H13" i="7"/>
  <c r="G13" i="7"/>
  <c r="F13" i="7"/>
  <c r="E13" i="7"/>
  <c r="D13" i="7"/>
  <c r="C13" i="7"/>
  <c r="B13" i="7"/>
  <c r="M12" i="7"/>
  <c r="N12" i="7" s="1"/>
  <c r="L12" i="7"/>
  <c r="K12" i="7"/>
  <c r="J12" i="7"/>
  <c r="I12" i="7"/>
  <c r="H12" i="7"/>
  <c r="Q12" i="7" s="1"/>
  <c r="G12" i="7"/>
  <c r="F12" i="7"/>
  <c r="E12" i="7"/>
  <c r="D12" i="7"/>
  <c r="C12" i="7"/>
  <c r="B12" i="7"/>
  <c r="M11" i="7"/>
  <c r="N11" i="7" s="1"/>
  <c r="L11" i="7"/>
  <c r="K11" i="7"/>
  <c r="J11" i="7"/>
  <c r="I11" i="7"/>
  <c r="H11" i="7"/>
  <c r="Q11" i="7" s="1"/>
  <c r="G11" i="7"/>
  <c r="F11" i="7"/>
  <c r="E11" i="7"/>
  <c r="D11" i="7"/>
  <c r="C11" i="7"/>
  <c r="B11" i="7"/>
  <c r="Q10" i="7"/>
  <c r="M10" i="7"/>
  <c r="N10" i="7" s="1"/>
  <c r="L10" i="7"/>
  <c r="K10" i="7"/>
  <c r="J10" i="7"/>
  <c r="I10" i="7"/>
  <c r="H10" i="7"/>
  <c r="G10" i="7"/>
  <c r="F10" i="7"/>
  <c r="E10" i="7"/>
  <c r="D10" i="7"/>
  <c r="C10" i="7"/>
  <c r="B10" i="7"/>
  <c r="M9" i="7"/>
  <c r="N9" i="7" s="1"/>
  <c r="L9" i="7"/>
  <c r="K9" i="7"/>
  <c r="J9" i="7"/>
  <c r="I9" i="7"/>
  <c r="H9" i="7"/>
  <c r="Q9" i="7" s="1"/>
  <c r="G9" i="7"/>
  <c r="F9" i="7"/>
  <c r="E9" i="7"/>
  <c r="D9" i="7"/>
  <c r="C9" i="7"/>
  <c r="B9" i="7"/>
  <c r="M8" i="7"/>
  <c r="N8" i="7" s="1"/>
  <c r="L8" i="7"/>
  <c r="K8" i="7"/>
  <c r="J8" i="7"/>
  <c r="I8" i="7"/>
  <c r="H8" i="7"/>
  <c r="Q8" i="7" s="1"/>
  <c r="G8" i="7"/>
  <c r="F8" i="7"/>
  <c r="E8" i="7"/>
  <c r="D8" i="7"/>
  <c r="C8" i="7"/>
  <c r="B8" i="7"/>
  <c r="M7" i="7"/>
  <c r="N7" i="7" s="1"/>
  <c r="L7" i="7"/>
  <c r="K7" i="7"/>
  <c r="J7" i="7"/>
  <c r="I7" i="7"/>
  <c r="H7" i="7"/>
  <c r="Q7" i="7" s="1"/>
  <c r="G7" i="7"/>
  <c r="F7" i="7"/>
  <c r="E7" i="7"/>
  <c r="D7" i="7"/>
  <c r="C7" i="7"/>
  <c r="B7" i="7"/>
  <c r="A7" i="7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  <c r="A831" i="7" s="1"/>
  <c r="A832" i="7" s="1"/>
  <c r="A833" i="7" s="1"/>
  <c r="A834" i="7" s="1"/>
  <c r="A835" i="7" s="1"/>
  <c r="A836" i="7" s="1"/>
  <c r="A837" i="7" s="1"/>
  <c r="A838" i="7" s="1"/>
  <c r="A839" i="7" s="1"/>
  <c r="A840" i="7" s="1"/>
  <c r="A841" i="7" s="1"/>
  <c r="A842" i="7" s="1"/>
  <c r="A843" i="7" s="1"/>
  <c r="A844" i="7" s="1"/>
  <c r="A845" i="7" s="1"/>
  <c r="A846" i="7" s="1"/>
  <c r="A847" i="7" s="1"/>
  <c r="A848" i="7" s="1"/>
  <c r="A849" i="7" s="1"/>
  <c r="A850" i="7" s="1"/>
  <c r="A851" i="7" s="1"/>
  <c r="A852" i="7" s="1"/>
  <c r="A853" i="7" s="1"/>
  <c r="A854" i="7" s="1"/>
  <c r="A855" i="7" s="1"/>
  <c r="A856" i="7" s="1"/>
  <c r="A857" i="7" s="1"/>
  <c r="A858" i="7" s="1"/>
  <c r="A859" i="7" s="1"/>
  <c r="A860" i="7" s="1"/>
  <c r="A861" i="7" s="1"/>
  <c r="A862" i="7" s="1"/>
  <c r="A863" i="7" s="1"/>
  <c r="A864" i="7" s="1"/>
  <c r="A865" i="7" s="1"/>
  <c r="A866" i="7" s="1"/>
  <c r="A867" i="7" s="1"/>
  <c r="A868" i="7" s="1"/>
  <c r="A869" i="7" s="1"/>
  <c r="A870" i="7" s="1"/>
  <c r="A871" i="7" s="1"/>
  <c r="A872" i="7" s="1"/>
  <c r="A873" i="7" s="1"/>
  <c r="A874" i="7" s="1"/>
  <c r="A875" i="7" s="1"/>
  <c r="A876" i="7" s="1"/>
  <c r="A877" i="7" s="1"/>
  <c r="A878" i="7" s="1"/>
  <c r="A879" i="7" s="1"/>
  <c r="A880" i="7" s="1"/>
  <c r="A881" i="7" s="1"/>
  <c r="A882" i="7" s="1"/>
  <c r="A883" i="7" s="1"/>
  <c r="A884" i="7" s="1"/>
  <c r="A885" i="7" s="1"/>
  <c r="A886" i="7" s="1"/>
  <c r="A887" i="7" s="1"/>
  <c r="A888" i="7" s="1"/>
  <c r="A889" i="7" s="1"/>
  <c r="A890" i="7" s="1"/>
  <c r="A891" i="7" s="1"/>
  <c r="A892" i="7" s="1"/>
  <c r="A893" i="7" s="1"/>
  <c r="A894" i="7" s="1"/>
  <c r="A895" i="7" s="1"/>
  <c r="A896" i="7" s="1"/>
  <c r="A897" i="7" s="1"/>
  <c r="A898" i="7" s="1"/>
  <c r="A899" i="7" s="1"/>
  <c r="A900" i="7" s="1"/>
  <c r="A901" i="7" s="1"/>
  <c r="A902" i="7" s="1"/>
  <c r="A903" i="7" s="1"/>
  <c r="A904" i="7" s="1"/>
  <c r="A905" i="7" s="1"/>
  <c r="A906" i="7" s="1"/>
  <c r="A907" i="7" s="1"/>
  <c r="A908" i="7" s="1"/>
  <c r="A909" i="7" s="1"/>
  <c r="A910" i="7" s="1"/>
  <c r="A911" i="7" s="1"/>
  <c r="A912" i="7" s="1"/>
  <c r="A913" i="7" s="1"/>
  <c r="A914" i="7" s="1"/>
  <c r="A915" i="7" s="1"/>
  <c r="A916" i="7" s="1"/>
  <c r="A917" i="7" s="1"/>
  <c r="A918" i="7" s="1"/>
  <c r="A919" i="7" s="1"/>
  <c r="A920" i="7" s="1"/>
  <c r="A921" i="7" s="1"/>
  <c r="A922" i="7" s="1"/>
  <c r="A923" i="7" s="1"/>
  <c r="A924" i="7" s="1"/>
  <c r="A925" i="7" s="1"/>
  <c r="A926" i="7" s="1"/>
  <c r="A927" i="7" s="1"/>
  <c r="A928" i="7" s="1"/>
  <c r="A929" i="7" s="1"/>
  <c r="A930" i="7" s="1"/>
  <c r="A931" i="7" s="1"/>
  <c r="A932" i="7" s="1"/>
  <c r="A933" i="7" s="1"/>
  <c r="A934" i="7" s="1"/>
  <c r="A935" i="7" s="1"/>
  <c r="A936" i="7" s="1"/>
  <c r="A937" i="7" s="1"/>
  <c r="A938" i="7" s="1"/>
  <c r="A939" i="7" s="1"/>
  <c r="A940" i="7" s="1"/>
  <c r="A941" i="7" s="1"/>
  <c r="A942" i="7" s="1"/>
  <c r="A943" i="7" s="1"/>
  <c r="A944" i="7" s="1"/>
  <c r="A945" i="7" s="1"/>
  <c r="A946" i="7" s="1"/>
  <c r="A947" i="7" s="1"/>
  <c r="A948" i="7" s="1"/>
  <c r="A949" i="7" s="1"/>
  <c r="A950" i="7" s="1"/>
  <c r="A951" i="7" s="1"/>
  <c r="A952" i="7" s="1"/>
  <c r="A953" i="7" s="1"/>
  <c r="A954" i="7" s="1"/>
  <c r="A955" i="7" s="1"/>
  <c r="A956" i="7" s="1"/>
  <c r="A957" i="7" s="1"/>
  <c r="A958" i="7" s="1"/>
  <c r="A959" i="7" s="1"/>
  <c r="A960" i="7" s="1"/>
  <c r="A961" i="7" s="1"/>
  <c r="A962" i="7" s="1"/>
  <c r="A963" i="7" s="1"/>
  <c r="A964" i="7" s="1"/>
  <c r="A965" i="7" s="1"/>
  <c r="Q6" i="7"/>
  <c r="M6" i="7"/>
  <c r="N6" i="7" s="1"/>
  <c r="L6" i="7"/>
  <c r="K6" i="7"/>
  <c r="J6" i="7"/>
  <c r="I6" i="7"/>
  <c r="H6" i="7"/>
  <c r="G6" i="7"/>
  <c r="F6" i="7"/>
  <c r="E6" i="7"/>
  <c r="D6" i="7"/>
  <c r="C6" i="7"/>
  <c r="B6" i="7"/>
  <c r="A6" i="7"/>
  <c r="M5" i="7"/>
  <c r="N5" i="7" s="1"/>
  <c r="L5" i="7"/>
  <c r="K5" i="7"/>
  <c r="J5" i="7"/>
  <c r="I5" i="7"/>
  <c r="H5" i="7"/>
  <c r="Q5" i="7" s="1"/>
  <c r="G5" i="7"/>
  <c r="F5" i="7"/>
  <c r="E5" i="7"/>
  <c r="D5" i="7"/>
  <c r="C5" i="7"/>
  <c r="B5" i="7"/>
  <c r="A5" i="7"/>
  <c r="O60" i="11" l="1"/>
  <c r="O78" i="11"/>
  <c r="O116" i="11"/>
  <c r="O126" i="11"/>
  <c r="O171" i="11"/>
  <c r="O230" i="11"/>
  <c r="O265" i="11"/>
  <c r="O364" i="11"/>
  <c r="O383" i="11"/>
  <c r="O391" i="11"/>
  <c r="O412" i="11"/>
  <c r="O421" i="11"/>
  <c r="O489" i="11"/>
  <c r="O529" i="11"/>
  <c r="O61" i="11"/>
  <c r="O69" i="11"/>
  <c r="O145" i="11"/>
  <c r="O257" i="11"/>
  <c r="O295" i="11"/>
  <c r="O344" i="11"/>
  <c r="O354" i="11"/>
  <c r="O384" i="11"/>
  <c r="O392" i="11"/>
  <c r="O432" i="11"/>
  <c r="O470" i="11"/>
  <c r="O527" i="11"/>
  <c r="O10" i="11"/>
  <c r="O42" i="11"/>
  <c r="O88" i="11"/>
  <c r="O118" i="11"/>
  <c r="O146" i="11"/>
  <c r="O182" i="11"/>
  <c r="O221" i="11"/>
  <c r="O375" i="11"/>
  <c r="O109" i="11"/>
  <c r="O164" i="11"/>
  <c r="O276" i="11"/>
  <c r="O34" i="11"/>
  <c r="O72" i="11"/>
  <c r="O204" i="11"/>
  <c r="O243" i="11"/>
  <c r="O261" i="11"/>
  <c r="O280" i="11"/>
  <c r="O348" i="11"/>
  <c r="O394" i="11"/>
  <c r="O454" i="11"/>
  <c r="O494" i="11"/>
  <c r="O18" i="11"/>
  <c r="O24" i="11"/>
  <c r="O35" i="11"/>
  <c r="O84" i="11"/>
  <c r="O102" i="11"/>
  <c r="O140" i="11"/>
  <c r="O151" i="11"/>
  <c r="O167" i="11"/>
  <c r="O178" i="11"/>
  <c r="O253" i="11"/>
  <c r="O281" i="11"/>
  <c r="O291" i="11"/>
  <c r="O308" i="11"/>
  <c r="O396" i="11"/>
  <c r="O407" i="11"/>
  <c r="O427" i="11"/>
  <c r="O485" i="11"/>
  <c r="O495" i="11"/>
  <c r="O505" i="11"/>
  <c r="O85" i="11"/>
  <c r="O254" i="11"/>
  <c r="O272" i="11"/>
  <c r="O309" i="11"/>
  <c r="O428" i="11"/>
  <c r="O466" i="11"/>
  <c r="O486" i="11"/>
  <c r="O506" i="11"/>
  <c r="O536" i="11"/>
  <c r="O388" i="11"/>
  <c r="N530" i="11"/>
  <c r="O538" i="11"/>
  <c r="O293" i="11"/>
  <c r="O333" i="11"/>
  <c r="N374" i="11"/>
  <c r="N417" i="11"/>
  <c r="O445" i="11"/>
  <c r="O515" i="11"/>
  <c r="O238" i="11"/>
  <c r="O251" i="11"/>
  <c r="O288" i="11"/>
  <c r="O328" i="11"/>
  <c r="O336" i="11"/>
  <c r="O353" i="11"/>
  <c r="O361" i="11"/>
  <c r="O431" i="11"/>
  <c r="O440" i="11"/>
  <c r="O448" i="11"/>
  <c r="O453" i="11"/>
  <c r="O455" i="11"/>
  <c r="O471" i="11"/>
  <c r="O525" i="11"/>
  <c r="O66" i="11"/>
  <c r="O122" i="11"/>
  <c r="O124" i="11"/>
  <c r="O162" i="11"/>
  <c r="O168" i="11"/>
  <c r="O177" i="11"/>
  <c r="O183" i="11"/>
  <c r="O206" i="11"/>
  <c r="O213" i="11"/>
  <c r="O215" i="11"/>
  <c r="O223" i="11"/>
  <c r="O259" i="11"/>
  <c r="O267" i="11"/>
  <c r="O296" i="11"/>
  <c r="O320" i="11"/>
  <c r="O371" i="11"/>
  <c r="O377" i="11"/>
  <c r="O404" i="11"/>
  <c r="O414" i="11"/>
  <c r="O464" i="11"/>
  <c r="O327" i="11"/>
  <c r="N404" i="11"/>
  <c r="O479" i="11"/>
  <c r="O535" i="11"/>
  <c r="O56" i="11"/>
  <c r="O8" i="11"/>
  <c r="O108" i="11"/>
  <c r="O434" i="11"/>
  <c r="O362" i="11"/>
  <c r="O13" i="11"/>
  <c r="O77" i="11"/>
  <c r="O98" i="11"/>
  <c r="O117" i="11"/>
  <c r="O217" i="11"/>
  <c r="O226" i="11"/>
  <c r="O241" i="11"/>
  <c r="O269" i="11"/>
  <c r="O321" i="11"/>
  <c r="O349" i="11"/>
  <c r="O363" i="11"/>
  <c r="O366" i="11"/>
  <c r="O372" i="11"/>
  <c r="O379" i="11"/>
  <c r="O401" i="11"/>
  <c r="O409" i="11"/>
  <c r="O429" i="11"/>
  <c r="O491" i="11"/>
  <c r="O522" i="11"/>
  <c r="O92" i="11"/>
  <c r="O105" i="11"/>
  <c r="O128" i="11"/>
  <c r="O135" i="11"/>
  <c r="O144" i="11"/>
  <c r="O158" i="11"/>
  <c r="O170" i="11"/>
  <c r="O173" i="11"/>
  <c r="O201" i="11"/>
  <c r="O210" i="11"/>
  <c r="O235" i="11"/>
  <c r="O270" i="11"/>
  <c r="O277" i="11"/>
  <c r="O286" i="11"/>
  <c r="O299" i="11"/>
  <c r="O307" i="11"/>
  <c r="O341" i="11"/>
  <c r="O350" i="11"/>
  <c r="O367" i="11"/>
  <c r="O399" i="11"/>
  <c r="O430" i="11"/>
  <c r="O468" i="11"/>
  <c r="O483" i="11"/>
  <c r="O500" i="11"/>
  <c r="O496" i="11"/>
  <c r="O54" i="11"/>
  <c r="O80" i="11"/>
  <c r="O99" i="11"/>
  <c r="O20" i="11"/>
  <c r="O52" i="11"/>
  <c r="O55" i="11"/>
  <c r="O81" i="11"/>
  <c r="O106" i="11"/>
  <c r="O136" i="11"/>
  <c r="O152" i="11"/>
  <c r="O174" i="11"/>
  <c r="O187" i="11"/>
  <c r="N201" i="11"/>
  <c r="O203" i="11"/>
  <c r="O227" i="11"/>
  <c r="O242" i="11"/>
  <c r="O249" i="11"/>
  <c r="O300" i="11"/>
  <c r="O316" i="11"/>
  <c r="O358" i="11"/>
  <c r="O437" i="11"/>
  <c r="O459" i="11"/>
  <c r="O469" i="11"/>
  <c r="O475" i="11"/>
  <c r="O484" i="11"/>
  <c r="O507" i="11"/>
  <c r="O196" i="11"/>
  <c r="N213" i="11"/>
  <c r="O315" i="11"/>
  <c r="O493" i="11"/>
  <c r="O19" i="11"/>
  <c r="N108" i="11"/>
  <c r="N117" i="11"/>
  <c r="N122" i="11"/>
  <c r="N321" i="11"/>
  <c r="N327" i="11"/>
  <c r="N363" i="11"/>
  <c r="N399" i="11"/>
  <c r="N431" i="11"/>
  <c r="N46" i="11"/>
  <c r="N52" i="11"/>
  <c r="N170" i="11"/>
  <c r="N186" i="11"/>
  <c r="N394" i="11"/>
  <c r="O64" i="11"/>
  <c r="O113" i="11"/>
  <c r="O133" i="11"/>
  <c r="O209" i="11"/>
  <c r="N113" i="11"/>
  <c r="O200" i="11"/>
  <c r="N209" i="11"/>
  <c r="O211" i="11"/>
  <c r="O229" i="11"/>
  <c r="O289" i="11"/>
  <c r="O313" i="11"/>
  <c r="O324" i="11"/>
  <c r="O359" i="11"/>
  <c r="O16" i="11"/>
  <c r="O36" i="11"/>
  <c r="O89" i="11"/>
  <c r="O129" i="11"/>
  <c r="N359" i="11"/>
  <c r="O376" i="11"/>
  <c r="O154" i="11"/>
  <c r="O22" i="11"/>
  <c r="O30" i="11"/>
  <c r="O172" i="11"/>
  <c r="O188" i="11"/>
  <c r="N77" i="11"/>
  <c r="O301" i="11"/>
  <c r="O26" i="11"/>
  <c r="O39" i="11"/>
  <c r="O51" i="11"/>
  <c r="O62" i="11"/>
  <c r="O82" i="11"/>
  <c r="O142" i="11"/>
  <c r="O159" i="11"/>
  <c r="O169" i="11"/>
  <c r="O185" i="11"/>
  <c r="O191" i="11"/>
  <c r="O202" i="11"/>
  <c r="O207" i="11"/>
  <c r="N217" i="11"/>
  <c r="N319" i="11"/>
  <c r="O351" i="11"/>
  <c r="O410" i="11"/>
  <c r="N410" i="11"/>
  <c r="O423" i="11"/>
  <c r="O463" i="11"/>
  <c r="O501" i="11"/>
  <c r="O14" i="11"/>
  <c r="O27" i="11"/>
  <c r="O40" i="11"/>
  <c r="O50" i="11"/>
  <c r="O70" i="11"/>
  <c r="O91" i="11"/>
  <c r="O112" i="11"/>
  <c r="O121" i="11"/>
  <c r="O137" i="11"/>
  <c r="O148" i="11"/>
  <c r="O219" i="11"/>
  <c r="O225" i="11"/>
  <c r="O231" i="11"/>
  <c r="O237" i="11"/>
  <c r="O292" i="11"/>
  <c r="O304" i="11"/>
  <c r="O339" i="11"/>
  <c r="O357" i="11"/>
  <c r="O369" i="11"/>
  <c r="O405" i="11"/>
  <c r="O424" i="11"/>
  <c r="O63" i="11"/>
  <c r="O127" i="11"/>
  <c r="O132" i="11"/>
  <c r="O143" i="11"/>
  <c r="O149" i="11"/>
  <c r="O176" i="11"/>
  <c r="O192" i="11"/>
  <c r="O214" i="11"/>
  <c r="O256" i="11"/>
  <c r="O268" i="11"/>
  <c r="O345" i="11"/>
  <c r="O406" i="11"/>
  <c r="O425" i="11"/>
  <c r="O389" i="11"/>
  <c r="O393" i="11"/>
  <c r="O416" i="11"/>
  <c r="O492" i="11"/>
  <c r="O508" i="11"/>
  <c r="O512" i="11"/>
  <c r="O523" i="11"/>
  <c r="O498" i="11"/>
  <c r="O534" i="11"/>
  <c r="O385" i="11"/>
  <c r="O408" i="11"/>
  <c r="O422" i="11"/>
  <c r="O487" i="11"/>
  <c r="O509" i="11"/>
  <c r="O513" i="11"/>
  <c r="O519" i="11"/>
  <c r="O524" i="11"/>
  <c r="O539" i="11"/>
  <c r="O274" i="11"/>
  <c r="O279" i="11"/>
  <c r="O325" i="11"/>
  <c r="O337" i="11"/>
  <c r="O343" i="11"/>
  <c r="O381" i="11"/>
  <c r="O441" i="11"/>
  <c r="O452" i="11"/>
  <c r="O474" i="11"/>
  <c r="O481" i="11"/>
  <c r="O499" i="11"/>
  <c r="O520" i="11"/>
  <c r="O531" i="11"/>
  <c r="O250" i="11"/>
  <c r="O271" i="11"/>
  <c r="O365" i="11"/>
  <c r="O386" i="11"/>
  <c r="O139" i="11"/>
  <c r="O150" i="11"/>
  <c r="O155" i="11"/>
  <c r="O160" i="11"/>
  <c r="O175" i="11"/>
  <c r="O190" i="11"/>
  <c r="O195" i="11"/>
  <c r="O205" i="11"/>
  <c r="O234" i="11"/>
  <c r="O239" i="11"/>
  <c r="O245" i="11"/>
  <c r="O298" i="11"/>
  <c r="O340" i="11"/>
  <c r="O444" i="11"/>
  <c r="O490" i="11"/>
  <c r="O537" i="11"/>
  <c r="O542" i="11"/>
  <c r="O23" i="11"/>
  <c r="O25" i="11"/>
  <c r="O73" i="11"/>
  <c r="O83" i="11"/>
  <c r="O141" i="11"/>
  <c r="N141" i="11"/>
  <c r="O43" i="11"/>
  <c r="O5" i="11"/>
  <c r="O53" i="11"/>
  <c r="O75" i="11"/>
  <c r="O95" i="11"/>
  <c r="O97" i="11"/>
  <c r="N133" i="11"/>
  <c r="N248" i="11"/>
  <c r="O248" i="11"/>
  <c r="O33" i="11"/>
  <c r="O104" i="11"/>
  <c r="O111" i="11"/>
  <c r="N236" i="11"/>
  <c r="O236" i="11"/>
  <c r="O120" i="11"/>
  <c r="N120" i="11"/>
  <c r="O125" i="11"/>
  <c r="N125" i="11"/>
  <c r="N224" i="11"/>
  <c r="O224" i="11"/>
  <c r="N8" i="11"/>
  <c r="N22" i="11"/>
  <c r="O41" i="11"/>
  <c r="N56" i="11"/>
  <c r="N64" i="11"/>
  <c r="N212" i="11"/>
  <c r="O212" i="11"/>
  <c r="N16" i="11"/>
  <c r="N30" i="11"/>
  <c r="O47" i="11"/>
  <c r="O29" i="11"/>
  <c r="O74" i="11"/>
  <c r="O9" i="11"/>
  <c r="O57" i="11"/>
  <c r="O65" i="11"/>
  <c r="O197" i="11"/>
  <c r="N197" i="11"/>
  <c r="O37" i="11"/>
  <c r="O67" i="11"/>
  <c r="O96" i="11"/>
  <c r="N96" i="11"/>
  <c r="O79" i="11"/>
  <c r="O103" i="11"/>
  <c r="O115" i="11"/>
  <c r="O163" i="11"/>
  <c r="O165" i="11"/>
  <c r="O179" i="11"/>
  <c r="O181" i="11"/>
  <c r="O329" i="11"/>
  <c r="N329" i="11"/>
  <c r="O147" i="11"/>
  <c r="O157" i="11"/>
  <c r="N172" i="11"/>
  <c r="N188" i="11"/>
  <c r="O208" i="11"/>
  <c r="O220" i="11"/>
  <c r="O232" i="11"/>
  <c r="O244" i="11"/>
  <c r="O119" i="11"/>
  <c r="O263" i="11"/>
  <c r="O305" i="11"/>
  <c r="N305" i="11"/>
  <c r="O433" i="11"/>
  <c r="N433" i="11"/>
  <c r="O87" i="11"/>
  <c r="O131" i="11"/>
  <c r="O199" i="11"/>
  <c r="O216" i="11"/>
  <c r="O228" i="11"/>
  <c r="O240" i="11"/>
  <c r="O252" i="11"/>
  <c r="O264" i="11"/>
  <c r="N129" i="11"/>
  <c r="O258" i="11"/>
  <c r="O282" i="11"/>
  <c r="O310" i="11"/>
  <c r="O334" i="11"/>
  <c r="O338" i="11"/>
  <c r="N338" i="11"/>
  <c r="O370" i="11"/>
  <c r="N370" i="11"/>
  <c r="O266" i="11"/>
  <c r="O290" i="11"/>
  <c r="N301" i="11"/>
  <c r="O306" i="11"/>
  <c r="N325" i="11"/>
  <c r="O330" i="11"/>
  <c r="O382" i="11"/>
  <c r="N382" i="11"/>
  <c r="N418" i="11"/>
  <c r="O418" i="11"/>
  <c r="O346" i="11"/>
  <c r="N346" i="11"/>
  <c r="O356" i="11"/>
  <c r="N356" i="11"/>
  <c r="O322" i="11"/>
  <c r="N362" i="11"/>
  <c r="O262" i="11"/>
  <c r="O426" i="11"/>
  <c r="N426" i="11"/>
  <c r="O435" i="11"/>
  <c r="N435" i="11"/>
  <c r="O318" i="11"/>
  <c r="O342" i="11"/>
  <c r="N342" i="11"/>
  <c r="N386" i="11"/>
  <c r="O360" i="11"/>
  <c r="N360" i="11"/>
  <c r="O395" i="11"/>
  <c r="O278" i="11"/>
  <c r="O314" i="11"/>
  <c r="O397" i="11"/>
  <c r="O411" i="11"/>
  <c r="O450" i="11"/>
  <c r="O497" i="11"/>
  <c r="N497" i="11"/>
  <c r="O488" i="11"/>
  <c r="O460" i="11"/>
  <c r="O451" i="11"/>
  <c r="O467" i="11"/>
  <c r="O402" i="11"/>
  <c r="O413" i="11"/>
  <c r="O419" i="11"/>
  <c r="N419" i="11"/>
  <c r="O458" i="11"/>
  <c r="O465" i="11"/>
  <c r="O447" i="11"/>
  <c r="N527" i="11"/>
  <c r="O482" i="11"/>
  <c r="O514" i="11"/>
  <c r="N514" i="11"/>
  <c r="O446" i="11"/>
  <c r="O540" i="11"/>
  <c r="O478" i="11"/>
  <c r="O516" i="11"/>
  <c r="O518" i="11"/>
  <c r="O543" i="11"/>
  <c r="O504" i="11"/>
  <c r="O526" i="11"/>
  <c r="O533" i="11"/>
  <c r="O528" i="11"/>
  <c r="X543" i="11" l="1"/>
  <c r="X542" i="11"/>
  <c r="X541" i="11"/>
  <c r="X540" i="11"/>
  <c r="X539" i="11"/>
  <c r="X538" i="11"/>
  <c r="X537" i="11"/>
  <c r="X536" i="11"/>
  <c r="X535" i="11"/>
  <c r="X534" i="11"/>
  <c r="X533" i="11"/>
  <c r="X532" i="11"/>
  <c r="X531" i="11"/>
  <c r="X530" i="11"/>
  <c r="X529" i="11"/>
  <c r="X528" i="11"/>
  <c r="X527" i="11"/>
  <c r="X526" i="11"/>
  <c r="X525" i="11"/>
  <c r="X524" i="11"/>
  <c r="X523" i="11"/>
  <c r="X522" i="11"/>
  <c r="X521" i="11"/>
  <c r="X520" i="11"/>
  <c r="X519" i="11"/>
  <c r="X518" i="11"/>
  <c r="X517" i="11"/>
  <c r="X516" i="11"/>
  <c r="X515" i="11"/>
  <c r="X514" i="11"/>
  <c r="X513" i="11"/>
  <c r="X512" i="11"/>
  <c r="X511" i="11"/>
  <c r="X510" i="11"/>
  <c r="X509" i="11"/>
  <c r="X508" i="11"/>
  <c r="X507" i="11"/>
  <c r="X506" i="11"/>
  <c r="X505" i="11"/>
  <c r="X504" i="11"/>
  <c r="X503" i="11"/>
  <c r="X502" i="11"/>
  <c r="X501" i="11"/>
  <c r="X500" i="11"/>
  <c r="X499" i="11"/>
  <c r="X498" i="11"/>
  <c r="X497" i="11"/>
  <c r="X496" i="11"/>
  <c r="X495" i="11"/>
  <c r="X494" i="11"/>
  <c r="X493" i="11"/>
  <c r="X492" i="11"/>
  <c r="X491" i="11"/>
  <c r="X490" i="11"/>
  <c r="X489" i="11"/>
  <c r="X488" i="11"/>
  <c r="X487" i="11"/>
  <c r="X486" i="11"/>
  <c r="X485" i="11"/>
  <c r="X484" i="11"/>
  <c r="X483" i="11"/>
  <c r="X482" i="11"/>
  <c r="X481" i="11"/>
  <c r="X480" i="11"/>
  <c r="X479" i="11"/>
  <c r="X478" i="11"/>
  <c r="X477" i="11"/>
  <c r="X476" i="11"/>
  <c r="X475" i="11"/>
  <c r="X474" i="11"/>
  <c r="X473" i="11"/>
  <c r="X472" i="11"/>
  <c r="X471" i="11"/>
  <c r="X470" i="11"/>
  <c r="X469" i="11"/>
  <c r="X468" i="11"/>
  <c r="X467" i="11"/>
  <c r="X466" i="11"/>
  <c r="X465" i="11"/>
  <c r="X464" i="11"/>
  <c r="X463" i="11"/>
  <c r="X462" i="11"/>
  <c r="X461" i="11"/>
  <c r="X460" i="11"/>
  <c r="X459" i="11"/>
  <c r="X458" i="11"/>
  <c r="X457" i="11"/>
  <c r="X456" i="11"/>
  <c r="X455" i="11"/>
  <c r="X454" i="11"/>
  <c r="X453" i="11"/>
  <c r="X452" i="11"/>
  <c r="X451" i="11"/>
  <c r="X450" i="11"/>
  <c r="X449" i="11"/>
  <c r="X448" i="11"/>
  <c r="X447" i="11"/>
  <c r="X446" i="11"/>
  <c r="X445" i="11"/>
  <c r="X444" i="11"/>
  <c r="X443" i="11"/>
  <c r="X442" i="11"/>
  <c r="X441" i="11"/>
  <c r="X440" i="11"/>
  <c r="X439" i="11"/>
  <c r="X438" i="11"/>
  <c r="X437" i="11"/>
  <c r="X436" i="11"/>
  <c r="X435" i="11"/>
  <c r="X434" i="11"/>
  <c r="X433" i="11"/>
  <c r="X432" i="11"/>
  <c r="X431" i="11"/>
  <c r="X430" i="11"/>
  <c r="X429" i="11"/>
  <c r="X428" i="11"/>
  <c r="X427" i="11"/>
  <c r="X426" i="11"/>
  <c r="X425" i="11"/>
  <c r="X424" i="11"/>
  <c r="X423" i="11"/>
  <c r="X422" i="11"/>
  <c r="X421" i="11"/>
  <c r="X420" i="11"/>
  <c r="X419" i="11"/>
  <c r="X418" i="11"/>
  <c r="X417" i="11"/>
  <c r="X416" i="11"/>
  <c r="X415" i="11"/>
  <c r="X414" i="11"/>
  <c r="X413" i="11"/>
  <c r="X412" i="11"/>
  <c r="X411" i="11"/>
  <c r="X410" i="11"/>
  <c r="X409" i="11"/>
  <c r="X408" i="11"/>
  <c r="X407" i="11"/>
  <c r="X406" i="11"/>
  <c r="X405" i="11"/>
  <c r="X404" i="11"/>
  <c r="X403" i="11"/>
  <c r="X402" i="11"/>
  <c r="X401" i="11"/>
  <c r="X400" i="11"/>
  <c r="X399" i="11"/>
  <c r="X398" i="11"/>
  <c r="X397" i="11"/>
  <c r="X396" i="11"/>
  <c r="X395" i="11"/>
  <c r="X394" i="11"/>
  <c r="X393" i="11"/>
  <c r="X392" i="11"/>
  <c r="X391" i="11"/>
  <c r="X390" i="11"/>
  <c r="X389" i="11"/>
  <c r="X388" i="11"/>
  <c r="X387" i="11"/>
  <c r="X386" i="11"/>
  <c r="X385" i="11"/>
  <c r="X384" i="11"/>
  <c r="X383" i="11"/>
  <c r="X382" i="11"/>
  <c r="X381" i="11"/>
  <c r="X380" i="11"/>
  <c r="X379" i="11"/>
  <c r="X378" i="11"/>
  <c r="X377" i="11"/>
  <c r="X376" i="11"/>
  <c r="X375" i="11"/>
  <c r="X374" i="11"/>
  <c r="X373" i="11"/>
  <c r="X372" i="11"/>
  <c r="X371" i="11"/>
  <c r="X370" i="11"/>
  <c r="X369" i="11"/>
  <c r="X368" i="11"/>
  <c r="X367" i="11"/>
  <c r="X366" i="11"/>
  <c r="X365" i="11"/>
  <c r="X364" i="11"/>
  <c r="X363" i="11"/>
  <c r="X362" i="11"/>
  <c r="X361" i="11"/>
  <c r="X360" i="11"/>
  <c r="X359" i="11"/>
  <c r="X358" i="11"/>
  <c r="X357" i="11"/>
  <c r="X356" i="11"/>
  <c r="X355" i="11"/>
  <c r="X354" i="11"/>
  <c r="X353" i="11"/>
  <c r="X352" i="11"/>
  <c r="X351" i="11"/>
  <c r="X350" i="11"/>
  <c r="X349" i="11"/>
  <c r="X348" i="11"/>
  <c r="X347" i="11"/>
  <c r="X346" i="11"/>
  <c r="X345" i="11"/>
  <c r="X344" i="11"/>
  <c r="X343" i="11"/>
  <c r="X342" i="11"/>
  <c r="X341" i="11"/>
  <c r="X340" i="11"/>
  <c r="X339" i="11"/>
  <c r="X338" i="11"/>
  <c r="X337" i="11"/>
  <c r="X336" i="11"/>
  <c r="X335" i="11"/>
  <c r="X334" i="11"/>
  <c r="X333" i="11"/>
  <c r="X332" i="11"/>
  <c r="X331" i="11"/>
  <c r="X330" i="11"/>
  <c r="X329" i="11"/>
  <c r="X328" i="11"/>
  <c r="X327" i="11"/>
  <c r="X326" i="11"/>
  <c r="X325" i="11"/>
  <c r="X324" i="11"/>
  <c r="X323" i="11"/>
  <c r="X322" i="11"/>
  <c r="X321" i="11"/>
  <c r="X320" i="11"/>
  <c r="X319" i="11"/>
  <c r="X318" i="11"/>
  <c r="X317" i="11"/>
  <c r="X316" i="11"/>
  <c r="X315" i="11"/>
  <c r="X314" i="11"/>
  <c r="X313" i="11"/>
  <c r="X312" i="11"/>
  <c r="X311" i="11"/>
  <c r="X310" i="11"/>
  <c r="X309" i="11"/>
  <c r="X308" i="11"/>
  <c r="X307" i="11"/>
  <c r="X306" i="11"/>
  <c r="X305" i="11"/>
  <c r="X304" i="11"/>
  <c r="X303" i="11"/>
  <c r="X302" i="11"/>
  <c r="X301" i="11"/>
  <c r="X300" i="11"/>
  <c r="X299" i="11"/>
  <c r="X298" i="11"/>
  <c r="X297" i="11"/>
  <c r="X296" i="11"/>
  <c r="X295" i="11"/>
  <c r="X294" i="11"/>
  <c r="X293" i="11"/>
  <c r="X292" i="11"/>
  <c r="X291" i="11"/>
  <c r="X290" i="11"/>
  <c r="X289" i="11"/>
  <c r="X288" i="11"/>
  <c r="X287" i="11"/>
  <c r="X286" i="11"/>
  <c r="X285" i="11"/>
  <c r="X284" i="11"/>
  <c r="X283" i="11"/>
  <c r="X282" i="11"/>
  <c r="X281" i="11"/>
  <c r="X280" i="11"/>
  <c r="X279" i="11"/>
  <c r="X278" i="11"/>
  <c r="X277" i="11"/>
  <c r="X276" i="11"/>
  <c r="X275" i="11"/>
  <c r="X274" i="11"/>
  <c r="X273" i="11"/>
  <c r="X272" i="11"/>
  <c r="X271" i="11"/>
  <c r="X270" i="11"/>
  <c r="X269" i="11"/>
  <c r="X268" i="11"/>
  <c r="X267" i="11"/>
  <c r="X266" i="11"/>
  <c r="X265" i="11"/>
  <c r="X264" i="11"/>
  <c r="X263" i="11"/>
  <c r="X262" i="11"/>
  <c r="X261" i="11"/>
  <c r="X260" i="11"/>
  <c r="X259" i="11"/>
  <c r="X258" i="11"/>
  <c r="X257" i="11"/>
  <c r="X256" i="11"/>
  <c r="X255" i="11"/>
  <c r="X254" i="11"/>
  <c r="X253" i="11"/>
  <c r="X252" i="11"/>
  <c r="X251" i="11"/>
  <c r="X250" i="11"/>
  <c r="X249" i="11"/>
  <c r="X248" i="11"/>
  <c r="X247" i="11"/>
  <c r="X246" i="11"/>
  <c r="X245" i="11"/>
  <c r="X244" i="11"/>
  <c r="X243" i="11"/>
  <c r="X242" i="11"/>
  <c r="X241" i="11"/>
  <c r="X240" i="11"/>
  <c r="X239" i="11"/>
  <c r="X238" i="11"/>
  <c r="X237" i="11"/>
  <c r="X236" i="11"/>
  <c r="X235" i="11"/>
  <c r="X234" i="11"/>
  <c r="X233" i="11"/>
  <c r="X232" i="11"/>
  <c r="X231" i="11"/>
  <c r="X230" i="11"/>
  <c r="X229" i="11"/>
  <c r="X228" i="11"/>
  <c r="X227" i="11"/>
  <c r="X226" i="11"/>
  <c r="X225" i="11"/>
  <c r="X224" i="11"/>
  <c r="X223" i="11"/>
  <c r="X222" i="11"/>
  <c r="X221" i="11"/>
  <c r="X220" i="11"/>
  <c r="X219" i="11"/>
  <c r="X218" i="11"/>
  <c r="X217" i="11"/>
  <c r="X216" i="11"/>
  <c r="X215" i="11"/>
  <c r="X214" i="11"/>
  <c r="X213" i="11"/>
  <c r="X212" i="11"/>
  <c r="X211" i="11"/>
  <c r="X210" i="11"/>
  <c r="X209" i="11"/>
  <c r="X208" i="11"/>
  <c r="X207" i="11"/>
  <c r="X206" i="11"/>
  <c r="X205" i="11"/>
  <c r="X204" i="11"/>
  <c r="X203" i="11"/>
  <c r="X202" i="11"/>
  <c r="X201" i="11"/>
  <c r="X200" i="11"/>
  <c r="X199" i="11"/>
  <c r="X198" i="11"/>
  <c r="X197" i="11"/>
  <c r="X196" i="11"/>
  <c r="X195" i="11"/>
  <c r="X194" i="11"/>
  <c r="X193" i="11"/>
  <c r="X192" i="11"/>
  <c r="X191" i="11"/>
  <c r="X190" i="11"/>
  <c r="X189" i="11"/>
  <c r="X188" i="11"/>
  <c r="X187" i="11"/>
  <c r="X186" i="11"/>
  <c r="X185" i="11"/>
  <c r="X184" i="11"/>
  <c r="X183" i="11"/>
  <c r="X182" i="11"/>
  <c r="X181" i="11"/>
  <c r="X180" i="11"/>
  <c r="X179" i="11"/>
  <c r="X178" i="11"/>
  <c r="X177" i="11"/>
  <c r="X176" i="11"/>
  <c r="X175" i="11"/>
  <c r="X174" i="11"/>
  <c r="X173" i="11"/>
  <c r="X172" i="11"/>
  <c r="X171" i="11"/>
  <c r="X170" i="11"/>
  <c r="X169" i="11"/>
  <c r="X168" i="11"/>
  <c r="X167" i="11"/>
  <c r="X166" i="11"/>
  <c r="X165" i="11"/>
  <c r="X164" i="11"/>
  <c r="X163" i="11"/>
  <c r="X162" i="11"/>
  <c r="X161" i="11"/>
  <c r="X160" i="11"/>
  <c r="X159" i="11"/>
  <c r="X158" i="11"/>
  <c r="X157" i="11"/>
  <c r="X156" i="11"/>
  <c r="X155" i="11"/>
  <c r="X154" i="11"/>
  <c r="X153" i="11"/>
  <c r="X152" i="11"/>
  <c r="X151" i="11"/>
  <c r="X150" i="11"/>
  <c r="X149" i="11"/>
  <c r="X148" i="11"/>
  <c r="X147" i="11"/>
  <c r="X146" i="11"/>
  <c r="X145" i="11"/>
  <c r="X144" i="11"/>
  <c r="X143" i="11"/>
  <c r="X142" i="11"/>
  <c r="X141" i="11"/>
  <c r="X140" i="11"/>
  <c r="X139" i="11"/>
  <c r="X138" i="11"/>
  <c r="X137" i="11"/>
  <c r="X136" i="11"/>
  <c r="X135" i="11"/>
  <c r="X134" i="11"/>
  <c r="X133" i="11"/>
  <c r="X132" i="11"/>
  <c r="X131" i="11"/>
  <c r="X130" i="11"/>
  <c r="X129" i="11"/>
  <c r="X128" i="11"/>
  <c r="X127" i="11"/>
  <c r="X126" i="11"/>
  <c r="X125" i="11"/>
  <c r="X124" i="11"/>
  <c r="X123" i="11"/>
  <c r="X122" i="11"/>
  <c r="X121" i="11"/>
  <c r="X120" i="11"/>
  <c r="X119" i="11"/>
  <c r="X118" i="11"/>
  <c r="X117" i="11"/>
  <c r="X116" i="11"/>
  <c r="X115" i="11"/>
  <c r="X114" i="11"/>
  <c r="X113" i="11"/>
  <c r="X112" i="11"/>
  <c r="X111" i="11"/>
  <c r="X110" i="11"/>
  <c r="X109" i="11"/>
  <c r="X108" i="11"/>
  <c r="X107" i="11"/>
  <c r="X106" i="11"/>
  <c r="X105" i="11"/>
  <c r="X104" i="11"/>
  <c r="X103" i="11"/>
  <c r="X102" i="11"/>
  <c r="X101" i="11"/>
  <c r="X100" i="11"/>
  <c r="X99" i="11"/>
  <c r="X98" i="11"/>
  <c r="X97" i="11"/>
  <c r="X96" i="11"/>
  <c r="X95" i="11"/>
  <c r="X94" i="11"/>
  <c r="X93" i="11"/>
  <c r="X92" i="11"/>
  <c r="X91" i="11"/>
  <c r="X90" i="11"/>
  <c r="X89" i="11"/>
  <c r="X88" i="11"/>
  <c r="X87" i="11"/>
  <c r="X86" i="11"/>
  <c r="X85" i="11"/>
  <c r="X84" i="11"/>
  <c r="X83" i="11"/>
  <c r="X82" i="11"/>
  <c r="X81" i="11"/>
  <c r="X80" i="11"/>
  <c r="X79" i="11"/>
  <c r="X78" i="11"/>
  <c r="X77" i="11"/>
  <c r="X76" i="11"/>
  <c r="X75" i="11"/>
  <c r="X74" i="11"/>
  <c r="X73" i="11"/>
  <c r="X72" i="11"/>
  <c r="X71" i="11"/>
  <c r="X70" i="11"/>
  <c r="X69" i="11"/>
  <c r="X68" i="11"/>
  <c r="X67" i="11"/>
  <c r="X66" i="11"/>
  <c r="X65" i="11"/>
  <c r="X64" i="11"/>
  <c r="X63" i="11"/>
  <c r="X62" i="11"/>
  <c r="X61" i="11"/>
  <c r="X60" i="11"/>
  <c r="X59" i="11"/>
  <c r="X58" i="11"/>
  <c r="X57" i="11"/>
  <c r="X56" i="11"/>
  <c r="X55" i="11"/>
  <c r="X54" i="11"/>
  <c r="X53" i="11"/>
  <c r="X52" i="11"/>
  <c r="X51" i="11"/>
  <c r="X50" i="11"/>
  <c r="X49" i="11"/>
  <c r="X48" i="11"/>
  <c r="X47" i="11"/>
  <c r="X46" i="11"/>
  <c r="X45" i="11"/>
  <c r="X44" i="11"/>
  <c r="X43" i="11"/>
  <c r="X42" i="11"/>
  <c r="X41" i="11"/>
  <c r="X40" i="11"/>
  <c r="X39" i="11"/>
  <c r="X38" i="11"/>
  <c r="X37" i="11"/>
  <c r="X36" i="11"/>
  <c r="X35" i="11"/>
  <c r="X34" i="11"/>
  <c r="X33" i="11"/>
  <c r="X32" i="11"/>
  <c r="X31" i="11"/>
  <c r="X30" i="11"/>
  <c r="X29" i="11"/>
  <c r="X28" i="11"/>
  <c r="X27" i="11"/>
  <c r="X26" i="11"/>
  <c r="X25" i="11"/>
  <c r="X24" i="11"/>
  <c r="X23" i="11"/>
  <c r="X22" i="11"/>
  <c r="X21" i="11"/>
  <c r="X20" i="11"/>
  <c r="X19" i="11"/>
  <c r="X18" i="11"/>
  <c r="X17" i="11"/>
  <c r="X16" i="11"/>
  <c r="X15" i="11"/>
  <c r="X14" i="11"/>
  <c r="X13" i="11"/>
  <c r="X12" i="11"/>
  <c r="X11" i="11"/>
  <c r="X10" i="11"/>
  <c r="X9" i="11"/>
  <c r="X8" i="11"/>
  <c r="X7" i="11"/>
  <c r="X6" i="11"/>
  <c r="X5" i="11"/>
  <c r="X4" i="11"/>
  <c r="X3" i="11"/>
  <c r="A4" i="11"/>
  <c r="M4" i="11"/>
  <c r="N4" i="11" s="1"/>
  <c r="L4" i="11"/>
  <c r="K4" i="11"/>
  <c r="J4" i="11"/>
  <c r="I4" i="11"/>
  <c r="H4" i="11"/>
  <c r="Q4" i="11" s="1"/>
  <c r="G4" i="11"/>
  <c r="F4" i="11"/>
  <c r="E4" i="11"/>
  <c r="D4" i="11"/>
  <c r="C4" i="11"/>
  <c r="B4" i="11"/>
  <c r="M3" i="11"/>
  <c r="L3" i="11"/>
  <c r="K3" i="11"/>
  <c r="J3" i="11"/>
  <c r="I3" i="11"/>
  <c r="H3" i="11"/>
  <c r="G3" i="11"/>
  <c r="F3" i="11"/>
  <c r="E3" i="11"/>
  <c r="D3" i="11"/>
  <c r="C3" i="11"/>
  <c r="B3" i="11"/>
  <c r="V944" i="7"/>
  <c r="V943" i="7"/>
  <c r="V942" i="7"/>
  <c r="V941" i="7"/>
  <c r="V940" i="7"/>
  <c r="V939" i="7"/>
  <c r="V938" i="7"/>
  <c r="V937" i="7"/>
  <c r="V936" i="7"/>
  <c r="V935" i="7"/>
  <c r="V934" i="7"/>
  <c r="V933" i="7"/>
  <c r="V932" i="7"/>
  <c r="V931" i="7"/>
  <c r="V930" i="7"/>
  <c r="V929" i="7"/>
  <c r="V928" i="7"/>
  <c r="V927" i="7"/>
  <c r="V926" i="7"/>
  <c r="V925" i="7"/>
  <c r="V924" i="7"/>
  <c r="V923" i="7"/>
  <c r="V922" i="7"/>
  <c r="V921" i="7"/>
  <c r="V920" i="7"/>
  <c r="V919" i="7"/>
  <c r="V918" i="7"/>
  <c r="V917" i="7"/>
  <c r="V916" i="7"/>
  <c r="V915" i="7"/>
  <c r="V914" i="7"/>
  <c r="V913" i="7"/>
  <c r="V912" i="7"/>
  <c r="V911" i="7"/>
  <c r="V910" i="7"/>
  <c r="V909" i="7"/>
  <c r="V908" i="7"/>
  <c r="V907" i="7"/>
  <c r="V906" i="7"/>
  <c r="V905" i="7"/>
  <c r="V904" i="7"/>
  <c r="V903" i="7"/>
  <c r="V902" i="7"/>
  <c r="V901" i="7"/>
  <c r="V900" i="7"/>
  <c r="V899" i="7"/>
  <c r="V898" i="7"/>
  <c r="V897" i="7"/>
  <c r="V896" i="7"/>
  <c r="V895" i="7"/>
  <c r="V894" i="7"/>
  <c r="V893" i="7"/>
  <c r="V892" i="7"/>
  <c r="V891" i="7"/>
  <c r="V890" i="7"/>
  <c r="V889" i="7"/>
  <c r="V888" i="7"/>
  <c r="V887" i="7"/>
  <c r="V886" i="7"/>
  <c r="V885" i="7"/>
  <c r="V884" i="7"/>
  <c r="V883" i="7"/>
  <c r="V882" i="7"/>
  <c r="V881" i="7"/>
  <c r="V880" i="7"/>
  <c r="V879" i="7"/>
  <c r="V878" i="7"/>
  <c r="V877" i="7"/>
  <c r="V876" i="7"/>
  <c r="V875" i="7"/>
  <c r="V874" i="7"/>
  <c r="V873" i="7"/>
  <c r="V872" i="7"/>
  <c r="V871" i="7"/>
  <c r="V870" i="7"/>
  <c r="V869" i="7"/>
  <c r="V868" i="7"/>
  <c r="V867" i="7"/>
  <c r="V866" i="7"/>
  <c r="V865" i="7"/>
  <c r="V864" i="7"/>
  <c r="V863" i="7"/>
  <c r="V862" i="7"/>
  <c r="V861" i="7"/>
  <c r="V860" i="7"/>
  <c r="V859" i="7"/>
  <c r="V858" i="7"/>
  <c r="V857" i="7"/>
  <c r="V856" i="7"/>
  <c r="V855" i="7"/>
  <c r="V854" i="7"/>
  <c r="V853" i="7"/>
  <c r="V852" i="7"/>
  <c r="V851" i="7"/>
  <c r="V850" i="7"/>
  <c r="V849" i="7"/>
  <c r="V848" i="7"/>
  <c r="V847" i="7"/>
  <c r="V846" i="7"/>
  <c r="V845" i="7"/>
  <c r="V844" i="7"/>
  <c r="V843" i="7"/>
  <c r="V842" i="7"/>
  <c r="V841" i="7"/>
  <c r="V840" i="7"/>
  <c r="V839" i="7"/>
  <c r="V838" i="7"/>
  <c r="V837" i="7"/>
  <c r="V836" i="7"/>
  <c r="V835" i="7"/>
  <c r="V834" i="7"/>
  <c r="V833" i="7"/>
  <c r="V832" i="7"/>
  <c r="V831" i="7"/>
  <c r="V830" i="7"/>
  <c r="V829" i="7"/>
  <c r="V828" i="7"/>
  <c r="V827" i="7"/>
  <c r="V826" i="7"/>
  <c r="V825" i="7"/>
  <c r="V824" i="7"/>
  <c r="V823" i="7"/>
  <c r="V822" i="7"/>
  <c r="V821" i="7"/>
  <c r="V820" i="7"/>
  <c r="V819" i="7"/>
  <c r="V818" i="7"/>
  <c r="V817" i="7"/>
  <c r="V816" i="7"/>
  <c r="V815" i="7"/>
  <c r="V814" i="7"/>
  <c r="V813" i="7"/>
  <c r="V812" i="7"/>
  <c r="V811" i="7"/>
  <c r="V810" i="7"/>
  <c r="V809" i="7"/>
  <c r="V808" i="7"/>
  <c r="V807" i="7"/>
  <c r="V806" i="7"/>
  <c r="V805" i="7"/>
  <c r="V804" i="7"/>
  <c r="V803" i="7"/>
  <c r="V802" i="7"/>
  <c r="V801" i="7"/>
  <c r="V800" i="7"/>
  <c r="V799" i="7"/>
  <c r="V798" i="7"/>
  <c r="V797" i="7"/>
  <c r="V796" i="7"/>
  <c r="V795" i="7"/>
  <c r="V794" i="7"/>
  <c r="V793" i="7"/>
  <c r="V792" i="7"/>
  <c r="V791" i="7"/>
  <c r="V790" i="7"/>
  <c r="V789" i="7"/>
  <c r="V788" i="7"/>
  <c r="V787" i="7"/>
  <c r="V786" i="7"/>
  <c r="V785" i="7"/>
  <c r="V784" i="7"/>
  <c r="V783" i="7"/>
  <c r="V782" i="7"/>
  <c r="V781" i="7"/>
  <c r="V780" i="7"/>
  <c r="V779" i="7"/>
  <c r="V778" i="7"/>
  <c r="V777" i="7"/>
  <c r="V776" i="7"/>
  <c r="V775" i="7"/>
  <c r="V774" i="7"/>
  <c r="V773" i="7"/>
  <c r="V772" i="7"/>
  <c r="V771" i="7"/>
  <c r="V770" i="7"/>
  <c r="V769" i="7"/>
  <c r="V768" i="7"/>
  <c r="V767" i="7"/>
  <c r="V766" i="7"/>
  <c r="V765" i="7"/>
  <c r="V764" i="7"/>
  <c r="V763" i="7"/>
  <c r="V762" i="7"/>
  <c r="V761" i="7"/>
  <c r="V760" i="7"/>
  <c r="V759" i="7"/>
  <c r="V758" i="7"/>
  <c r="V757" i="7"/>
  <c r="V756" i="7"/>
  <c r="V755" i="7"/>
  <c r="V754" i="7"/>
  <c r="V753" i="7"/>
  <c r="V752" i="7"/>
  <c r="V751" i="7"/>
  <c r="V750" i="7"/>
  <c r="V749" i="7"/>
  <c r="V748" i="7"/>
  <c r="V747" i="7"/>
  <c r="V746" i="7"/>
  <c r="V745" i="7"/>
  <c r="V744" i="7"/>
  <c r="V743" i="7"/>
  <c r="V742" i="7"/>
  <c r="V741" i="7"/>
  <c r="V740" i="7"/>
  <c r="V739" i="7"/>
  <c r="V738" i="7"/>
  <c r="V737" i="7"/>
  <c r="V736" i="7"/>
  <c r="V735" i="7"/>
  <c r="V734" i="7"/>
  <c r="V733" i="7"/>
  <c r="V732" i="7"/>
  <c r="V731" i="7"/>
  <c r="V730" i="7"/>
  <c r="V729" i="7"/>
  <c r="V728" i="7"/>
  <c r="V727" i="7"/>
  <c r="V726" i="7"/>
  <c r="V725" i="7"/>
  <c r="V724" i="7"/>
  <c r="V723" i="7"/>
  <c r="V722" i="7"/>
  <c r="V721" i="7"/>
  <c r="V720" i="7"/>
  <c r="V719" i="7"/>
  <c r="V718" i="7"/>
  <c r="V717" i="7"/>
  <c r="V716" i="7"/>
  <c r="V715" i="7"/>
  <c r="V714" i="7"/>
  <c r="V713" i="7"/>
  <c r="V712" i="7"/>
  <c r="V711" i="7"/>
  <c r="V710" i="7"/>
  <c r="V709" i="7"/>
  <c r="V708" i="7"/>
  <c r="V707" i="7"/>
  <c r="V706" i="7"/>
  <c r="V705" i="7"/>
  <c r="V704" i="7"/>
  <c r="V703" i="7"/>
  <c r="V702" i="7"/>
  <c r="V701" i="7"/>
  <c r="V700" i="7"/>
  <c r="V699" i="7"/>
  <c r="V698" i="7"/>
  <c r="V697" i="7"/>
  <c r="V696" i="7"/>
  <c r="V695" i="7"/>
  <c r="V694" i="7"/>
  <c r="V693" i="7"/>
  <c r="V692" i="7"/>
  <c r="V691" i="7"/>
  <c r="V690" i="7"/>
  <c r="V689" i="7"/>
  <c r="V688" i="7"/>
  <c r="V687" i="7"/>
  <c r="V686" i="7"/>
  <c r="V685" i="7"/>
  <c r="V684" i="7"/>
  <c r="V683" i="7"/>
  <c r="V682" i="7"/>
  <c r="V681" i="7"/>
  <c r="V680" i="7"/>
  <c r="V679" i="7"/>
  <c r="V678" i="7"/>
  <c r="V677" i="7"/>
  <c r="V676" i="7"/>
  <c r="V675" i="7"/>
  <c r="V674" i="7"/>
  <c r="V673" i="7"/>
  <c r="V672" i="7"/>
  <c r="V671" i="7"/>
  <c r="V670" i="7"/>
  <c r="V669" i="7"/>
  <c r="V668" i="7"/>
  <c r="V667" i="7"/>
  <c r="V666" i="7"/>
  <c r="V665" i="7"/>
  <c r="V664" i="7"/>
  <c r="V663" i="7"/>
  <c r="V662" i="7"/>
  <c r="V661" i="7"/>
  <c r="V660" i="7"/>
  <c r="V659" i="7"/>
  <c r="V658" i="7"/>
  <c r="V657" i="7"/>
  <c r="V656" i="7"/>
  <c r="V655" i="7"/>
  <c r="V654" i="7"/>
  <c r="V653" i="7"/>
  <c r="V652" i="7"/>
  <c r="V651" i="7"/>
  <c r="V650" i="7"/>
  <c r="V649" i="7"/>
  <c r="V648" i="7"/>
  <c r="V647" i="7"/>
  <c r="V646" i="7"/>
  <c r="V645" i="7"/>
  <c r="V644" i="7"/>
  <c r="V643" i="7"/>
  <c r="V642" i="7"/>
  <c r="V641" i="7"/>
  <c r="V640" i="7"/>
  <c r="V639" i="7"/>
  <c r="V638" i="7"/>
  <c r="V637" i="7"/>
  <c r="V636" i="7"/>
  <c r="V635" i="7"/>
  <c r="V634" i="7"/>
  <c r="V633" i="7"/>
  <c r="V632" i="7"/>
  <c r="V631" i="7"/>
  <c r="V630" i="7"/>
  <c r="V629" i="7"/>
  <c r="V628" i="7"/>
  <c r="V627" i="7"/>
  <c r="V626" i="7"/>
  <c r="V625" i="7"/>
  <c r="V624" i="7"/>
  <c r="V623" i="7"/>
  <c r="V622" i="7"/>
  <c r="V621" i="7"/>
  <c r="V620" i="7"/>
  <c r="V619" i="7"/>
  <c r="V618" i="7"/>
  <c r="V617" i="7"/>
  <c r="V616" i="7"/>
  <c r="V615" i="7"/>
  <c r="V614" i="7"/>
  <c r="V613" i="7"/>
  <c r="V612" i="7"/>
  <c r="V611" i="7"/>
  <c r="V610" i="7"/>
  <c r="V609" i="7"/>
  <c r="V608" i="7"/>
  <c r="V607" i="7"/>
  <c r="V606" i="7"/>
  <c r="V605" i="7"/>
  <c r="V604" i="7"/>
  <c r="V603" i="7"/>
  <c r="V602" i="7"/>
  <c r="V601" i="7"/>
  <c r="V600" i="7"/>
  <c r="V599" i="7"/>
  <c r="V598" i="7"/>
  <c r="V597" i="7"/>
  <c r="V596" i="7"/>
  <c r="V595" i="7"/>
  <c r="V594" i="7"/>
  <c r="V593" i="7"/>
  <c r="V592" i="7"/>
  <c r="V591" i="7"/>
  <c r="V590" i="7"/>
  <c r="V589" i="7"/>
  <c r="V588" i="7"/>
  <c r="V587" i="7"/>
  <c r="V586" i="7"/>
  <c r="V585" i="7"/>
  <c r="V584" i="7"/>
  <c r="V583" i="7"/>
  <c r="V582" i="7"/>
  <c r="V581" i="7"/>
  <c r="V580" i="7"/>
  <c r="V579" i="7"/>
  <c r="V578" i="7"/>
  <c r="V577" i="7"/>
  <c r="V576" i="7"/>
  <c r="V575" i="7"/>
  <c r="V574" i="7"/>
  <c r="V573" i="7"/>
  <c r="V572" i="7"/>
  <c r="V571" i="7"/>
  <c r="V570" i="7"/>
  <c r="V569" i="7"/>
  <c r="V568" i="7"/>
  <c r="V567" i="7"/>
  <c r="V566" i="7"/>
  <c r="V565" i="7"/>
  <c r="V564" i="7"/>
  <c r="V563" i="7"/>
  <c r="V562" i="7"/>
  <c r="V561" i="7"/>
  <c r="V560" i="7"/>
  <c r="V559" i="7"/>
  <c r="V558" i="7"/>
  <c r="V557" i="7"/>
  <c r="V556" i="7"/>
  <c r="V555" i="7"/>
  <c r="V554" i="7"/>
  <c r="V553" i="7"/>
  <c r="V552" i="7"/>
  <c r="V551" i="7"/>
  <c r="V550" i="7"/>
  <c r="V549" i="7"/>
  <c r="V548" i="7"/>
  <c r="V547" i="7"/>
  <c r="V546" i="7"/>
  <c r="V545" i="7"/>
  <c r="V544" i="7"/>
  <c r="V543" i="7"/>
  <c r="V542" i="7"/>
  <c r="V541" i="7"/>
  <c r="V540" i="7"/>
  <c r="V539" i="7"/>
  <c r="V538" i="7"/>
  <c r="V537" i="7"/>
  <c r="V536" i="7"/>
  <c r="V535" i="7"/>
  <c r="V534" i="7"/>
  <c r="V533" i="7"/>
  <c r="V532" i="7"/>
  <c r="V531" i="7"/>
  <c r="V530" i="7"/>
  <c r="V529" i="7"/>
  <c r="V528" i="7"/>
  <c r="V527" i="7"/>
  <c r="V526" i="7"/>
  <c r="V525" i="7"/>
  <c r="V524" i="7"/>
  <c r="V523" i="7"/>
  <c r="V522" i="7"/>
  <c r="V521" i="7"/>
  <c r="V520" i="7"/>
  <c r="V519" i="7"/>
  <c r="V518" i="7"/>
  <c r="V517" i="7"/>
  <c r="V516" i="7"/>
  <c r="V515" i="7"/>
  <c r="V514" i="7"/>
  <c r="V513" i="7"/>
  <c r="V512" i="7"/>
  <c r="V511" i="7"/>
  <c r="V510" i="7"/>
  <c r="V509" i="7"/>
  <c r="V508" i="7"/>
  <c r="V507" i="7"/>
  <c r="V506" i="7"/>
  <c r="V505" i="7"/>
  <c r="V504" i="7"/>
  <c r="V503" i="7"/>
  <c r="V502" i="7"/>
  <c r="V501" i="7"/>
  <c r="V500" i="7"/>
  <c r="V499" i="7"/>
  <c r="V498" i="7"/>
  <c r="V497" i="7"/>
  <c r="V496" i="7"/>
  <c r="V495" i="7"/>
  <c r="V494" i="7"/>
  <c r="V493" i="7"/>
  <c r="V492" i="7"/>
  <c r="V491" i="7"/>
  <c r="V490" i="7"/>
  <c r="V489" i="7"/>
  <c r="V488" i="7"/>
  <c r="V487" i="7"/>
  <c r="V486" i="7"/>
  <c r="V485" i="7"/>
  <c r="V484" i="7"/>
  <c r="V483" i="7"/>
  <c r="V482" i="7"/>
  <c r="V481" i="7"/>
  <c r="V480" i="7"/>
  <c r="V479" i="7"/>
  <c r="V478" i="7"/>
  <c r="V477" i="7"/>
  <c r="V476" i="7"/>
  <c r="V475" i="7"/>
  <c r="V474" i="7"/>
  <c r="V473" i="7"/>
  <c r="V472" i="7"/>
  <c r="V471" i="7"/>
  <c r="V470" i="7"/>
  <c r="V469" i="7"/>
  <c r="V468" i="7"/>
  <c r="V467" i="7"/>
  <c r="V466" i="7"/>
  <c r="V465" i="7"/>
  <c r="V464" i="7"/>
  <c r="V463" i="7"/>
  <c r="V462" i="7"/>
  <c r="V461" i="7"/>
  <c r="V460" i="7"/>
  <c r="V459" i="7"/>
  <c r="V458" i="7"/>
  <c r="V457" i="7"/>
  <c r="V456" i="7"/>
  <c r="V455" i="7"/>
  <c r="V454" i="7"/>
  <c r="V453" i="7"/>
  <c r="V452" i="7"/>
  <c r="V451" i="7"/>
  <c r="V450" i="7"/>
  <c r="V449" i="7"/>
  <c r="V448" i="7"/>
  <c r="V447" i="7"/>
  <c r="V446" i="7"/>
  <c r="V445" i="7"/>
  <c r="V444" i="7"/>
  <c r="V443" i="7"/>
  <c r="V442" i="7"/>
  <c r="V441" i="7"/>
  <c r="V440" i="7"/>
  <c r="V439" i="7"/>
  <c r="V438" i="7"/>
  <c r="V437" i="7"/>
  <c r="V436" i="7"/>
  <c r="V435" i="7"/>
  <c r="V434" i="7"/>
  <c r="V433" i="7"/>
  <c r="V432" i="7"/>
  <c r="V431" i="7"/>
  <c r="V430" i="7"/>
  <c r="V429" i="7"/>
  <c r="V428" i="7"/>
  <c r="V427" i="7"/>
  <c r="V426" i="7"/>
  <c r="V425" i="7"/>
  <c r="V424" i="7"/>
  <c r="V423" i="7"/>
  <c r="V422" i="7"/>
  <c r="V421" i="7"/>
  <c r="V420" i="7"/>
  <c r="V419" i="7"/>
  <c r="V418" i="7"/>
  <c r="V417" i="7"/>
  <c r="V416" i="7"/>
  <c r="V415" i="7"/>
  <c r="V414" i="7"/>
  <c r="V413" i="7"/>
  <c r="V412" i="7"/>
  <c r="V411" i="7"/>
  <c r="V410" i="7"/>
  <c r="V409" i="7"/>
  <c r="V408" i="7"/>
  <c r="V407" i="7"/>
  <c r="V406" i="7"/>
  <c r="V405" i="7"/>
  <c r="V404" i="7"/>
  <c r="V403" i="7"/>
  <c r="V402" i="7"/>
  <c r="V401" i="7"/>
  <c r="V400" i="7"/>
  <c r="V399" i="7"/>
  <c r="V398" i="7"/>
  <c r="V397" i="7"/>
  <c r="V396" i="7"/>
  <c r="V395" i="7"/>
  <c r="V394" i="7"/>
  <c r="V393" i="7"/>
  <c r="V392" i="7"/>
  <c r="V391" i="7"/>
  <c r="V390" i="7"/>
  <c r="V389" i="7"/>
  <c r="V388" i="7"/>
  <c r="V387" i="7"/>
  <c r="V386" i="7"/>
  <c r="V385" i="7"/>
  <c r="V384" i="7"/>
  <c r="V383" i="7"/>
  <c r="V382" i="7"/>
  <c r="V381" i="7"/>
  <c r="V380" i="7"/>
  <c r="V379" i="7"/>
  <c r="V378" i="7"/>
  <c r="V377" i="7"/>
  <c r="V376" i="7"/>
  <c r="V375" i="7"/>
  <c r="V374" i="7"/>
  <c r="V373" i="7"/>
  <c r="V372" i="7"/>
  <c r="V371" i="7"/>
  <c r="V370" i="7"/>
  <c r="V369" i="7"/>
  <c r="V368" i="7"/>
  <c r="V367" i="7"/>
  <c r="V366" i="7"/>
  <c r="V365" i="7"/>
  <c r="V364" i="7"/>
  <c r="V363" i="7"/>
  <c r="V362" i="7"/>
  <c r="V361" i="7"/>
  <c r="V360" i="7"/>
  <c r="V359" i="7"/>
  <c r="V358" i="7"/>
  <c r="V357" i="7"/>
  <c r="V356" i="7"/>
  <c r="V355" i="7"/>
  <c r="V354" i="7"/>
  <c r="V353" i="7"/>
  <c r="V352" i="7"/>
  <c r="V351" i="7"/>
  <c r="V350" i="7"/>
  <c r="V349" i="7"/>
  <c r="V348" i="7"/>
  <c r="V347" i="7"/>
  <c r="V346" i="7"/>
  <c r="V345" i="7"/>
  <c r="V344" i="7"/>
  <c r="V343" i="7"/>
  <c r="V342" i="7"/>
  <c r="V341" i="7"/>
  <c r="V340" i="7"/>
  <c r="V339" i="7"/>
  <c r="V338" i="7"/>
  <c r="V337" i="7"/>
  <c r="V336" i="7"/>
  <c r="V335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1" i="7"/>
  <c r="V320" i="7"/>
  <c r="V319" i="7"/>
  <c r="V318" i="7"/>
  <c r="V317" i="7"/>
  <c r="V316" i="7"/>
  <c r="V315" i="7"/>
  <c r="V314" i="7"/>
  <c r="V313" i="7"/>
  <c r="V312" i="7"/>
  <c r="V311" i="7"/>
  <c r="V310" i="7"/>
  <c r="V309" i="7"/>
  <c r="V308" i="7"/>
  <c r="V307" i="7"/>
  <c r="V306" i="7"/>
  <c r="V305" i="7"/>
  <c r="V304" i="7"/>
  <c r="V303" i="7"/>
  <c r="V302" i="7"/>
  <c r="V301" i="7"/>
  <c r="V300" i="7"/>
  <c r="V299" i="7"/>
  <c r="V298" i="7"/>
  <c r="V297" i="7"/>
  <c r="V296" i="7"/>
  <c r="V295" i="7"/>
  <c r="V294" i="7"/>
  <c r="V293" i="7"/>
  <c r="V292" i="7"/>
  <c r="V291" i="7"/>
  <c r="V290" i="7"/>
  <c r="V289" i="7"/>
  <c r="V288" i="7"/>
  <c r="V287" i="7"/>
  <c r="V286" i="7"/>
  <c r="V285" i="7"/>
  <c r="V284" i="7"/>
  <c r="V283" i="7"/>
  <c r="V282" i="7"/>
  <c r="V281" i="7"/>
  <c r="V280" i="7"/>
  <c r="V279" i="7"/>
  <c r="V278" i="7"/>
  <c r="V277" i="7"/>
  <c r="V276" i="7"/>
  <c r="V275" i="7"/>
  <c r="V274" i="7"/>
  <c r="V273" i="7"/>
  <c r="V272" i="7"/>
  <c r="V271" i="7"/>
  <c r="V270" i="7"/>
  <c r="V269" i="7"/>
  <c r="V268" i="7"/>
  <c r="V267" i="7"/>
  <c r="V266" i="7"/>
  <c r="V265" i="7"/>
  <c r="V264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1" i="7"/>
  <c r="V240" i="7"/>
  <c r="V239" i="7"/>
  <c r="V238" i="7"/>
  <c r="V237" i="7"/>
  <c r="V236" i="7"/>
  <c r="V235" i="7"/>
  <c r="V234" i="7"/>
  <c r="V233" i="7"/>
  <c r="V232" i="7"/>
  <c r="V231" i="7"/>
  <c r="V230" i="7"/>
  <c r="V229" i="7"/>
  <c r="V228" i="7"/>
  <c r="V227" i="7"/>
  <c r="V226" i="7"/>
  <c r="V225" i="7"/>
  <c r="V224" i="7"/>
  <c r="V223" i="7"/>
  <c r="V222" i="7"/>
  <c r="V221" i="7"/>
  <c r="V220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200" i="7"/>
  <c r="V199" i="7"/>
  <c r="V198" i="7"/>
  <c r="V197" i="7"/>
  <c r="V196" i="7"/>
  <c r="V195" i="7"/>
  <c r="V194" i="7"/>
  <c r="V193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70" i="7"/>
  <c r="V169" i="7"/>
  <c r="V168" i="7"/>
  <c r="V167" i="7"/>
  <c r="V166" i="7"/>
  <c r="V165" i="7"/>
  <c r="V164" i="7"/>
  <c r="V163" i="7"/>
  <c r="V162" i="7"/>
  <c r="V161" i="7"/>
  <c r="V160" i="7"/>
  <c r="V159" i="7"/>
  <c r="V158" i="7"/>
  <c r="V157" i="7"/>
  <c r="V156" i="7"/>
  <c r="V155" i="7"/>
  <c r="V154" i="7"/>
  <c r="V153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40" i="7"/>
  <c r="V139" i="7"/>
  <c r="V138" i="7"/>
  <c r="V137" i="7"/>
  <c r="V136" i="7"/>
  <c r="V135" i="7"/>
  <c r="V134" i="7"/>
  <c r="V133" i="7"/>
  <c r="V132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B19" i="17"/>
  <c r="O4" i="11" l="1"/>
  <c r="M4" i="7" l="1"/>
  <c r="N4" i="7" s="1"/>
  <c r="L4" i="7"/>
  <c r="K4" i="7"/>
  <c r="J4" i="7"/>
  <c r="I4" i="7"/>
  <c r="H4" i="7"/>
  <c r="G4" i="7"/>
  <c r="F4" i="7"/>
  <c r="E4" i="7"/>
  <c r="D4" i="7"/>
  <c r="C4" i="7"/>
  <c r="B4" i="7"/>
  <c r="M3" i="7"/>
  <c r="N3" i="7" s="1"/>
  <c r="L3" i="7"/>
  <c r="K3" i="7"/>
  <c r="J3" i="7"/>
  <c r="I3" i="7"/>
  <c r="H3" i="7"/>
  <c r="G3" i="7"/>
  <c r="F3" i="7"/>
  <c r="E3" i="7"/>
  <c r="D3" i="7"/>
  <c r="C3" i="7"/>
  <c r="B3" i="7"/>
  <c r="A4" i="7" l="1"/>
  <c r="E18" i="10" l="1"/>
  <c r="Q4" i="7"/>
  <c r="B1230" i="7"/>
  <c r="K1230" i="7"/>
  <c r="B8" i="16" l="1"/>
  <c r="I12" i="10" l="1"/>
  <c r="Z2" i="11" l="1"/>
  <c r="P505" i="11" l="1"/>
  <c r="P379" i="11"/>
  <c r="P315" i="11"/>
  <c r="P311" i="11"/>
  <c r="P535" i="11"/>
  <c r="P357" i="11"/>
  <c r="P253" i="11"/>
  <c r="P205" i="11"/>
  <c r="P538" i="11"/>
  <c r="P492" i="11"/>
  <c r="P422" i="11"/>
  <c r="P503" i="11"/>
  <c r="P484" i="11"/>
  <c r="P389" i="11"/>
  <c r="P470" i="11"/>
  <c r="P466" i="11"/>
  <c r="P537" i="11"/>
  <c r="P399" i="11"/>
  <c r="P477" i="11"/>
  <c r="P424" i="11"/>
  <c r="P377" i="11"/>
  <c r="P355" i="11"/>
  <c r="P229" i="11"/>
  <c r="P149" i="11"/>
  <c r="P21" i="11"/>
  <c r="P134" i="11"/>
  <c r="P98" i="11"/>
  <c r="P90" i="11"/>
  <c r="P427" i="11"/>
  <c r="P323" i="11"/>
  <c r="P126" i="11"/>
  <c r="P241" i="11"/>
  <c r="P206" i="11"/>
  <c r="P327" i="11"/>
  <c r="P82" i="11"/>
  <c r="P486" i="11"/>
  <c r="P365" i="11"/>
  <c r="P173" i="11"/>
  <c r="P114" i="11"/>
  <c r="P283" i="11"/>
  <c r="P494" i="11"/>
  <c r="P489" i="11"/>
  <c r="P512" i="11"/>
  <c r="P117" i="11"/>
  <c r="P99" i="11"/>
  <c r="P91" i="11"/>
  <c r="P536" i="11"/>
  <c r="P189" i="11"/>
  <c r="P88" i="11"/>
  <c r="P498" i="11"/>
  <c r="P113" i="11"/>
  <c r="P521" i="11"/>
  <c r="P80" i="11"/>
  <c r="P517" i="11"/>
  <c r="P35" i="11"/>
  <c r="P76" i="11"/>
  <c r="P291" i="11"/>
  <c r="P233" i="11"/>
  <c r="P522" i="11"/>
  <c r="P34" i="11"/>
  <c r="P222" i="11"/>
  <c r="P14" i="11"/>
  <c r="P136" i="11"/>
  <c r="P443" i="11"/>
  <c r="P225" i="11"/>
  <c r="P92" i="11"/>
  <c r="P259" i="11"/>
  <c r="P44" i="11"/>
  <c r="P160" i="11"/>
  <c r="P190" i="11"/>
  <c r="P102" i="11"/>
  <c r="P61" i="11"/>
  <c r="P52" i="11"/>
  <c r="P107" i="11"/>
  <c r="P63" i="11"/>
  <c r="P335" i="11"/>
  <c r="P105" i="11"/>
  <c r="P6" i="11"/>
  <c r="P369" i="11"/>
  <c r="P417" i="11"/>
  <c r="P388" i="11"/>
  <c r="P109" i="11"/>
  <c r="P295" i="11"/>
  <c r="P94" i="11"/>
  <c r="P534" i="11"/>
  <c r="P221" i="11"/>
  <c r="P349" i="11"/>
  <c r="P462" i="11"/>
  <c r="P195" i="11"/>
  <c r="P453" i="11"/>
  <c r="P542" i="11"/>
  <c r="P469" i="11"/>
  <c r="P249" i="11"/>
  <c r="P529" i="11"/>
  <c r="P7" i="11"/>
  <c r="P42" i="11"/>
  <c r="P179" i="11"/>
  <c r="P288" i="11"/>
  <c r="P155" i="11"/>
  <c r="P266" i="11"/>
  <c r="P312" i="11"/>
  <c r="P300" i="11"/>
  <c r="P481" i="11"/>
  <c r="P350" i="11"/>
  <c r="P402" i="11"/>
  <c r="P515" i="11"/>
  <c r="P127" i="11"/>
  <c r="P513" i="11"/>
  <c r="P396" i="11"/>
  <c r="P146" i="11"/>
  <c r="P24" i="11"/>
  <c r="P371" i="11"/>
  <c r="P459" i="11"/>
  <c r="P530" i="11"/>
  <c r="P407" i="11"/>
  <c r="P525" i="11"/>
  <c r="P436" i="11"/>
  <c r="P404" i="11"/>
  <c r="P375" i="11"/>
  <c r="P201" i="11"/>
  <c r="P156" i="11"/>
  <c r="P405" i="11"/>
  <c r="P153" i="11"/>
  <c r="P242" i="11"/>
  <c r="P368" i="11"/>
  <c r="P20" i="11"/>
  <c r="P60" i="11"/>
  <c r="P380" i="11"/>
  <c r="P108" i="11"/>
  <c r="P174" i="11"/>
  <c r="P487" i="11"/>
  <c r="P169" i="11"/>
  <c r="P144" i="11"/>
  <c r="P116" i="11"/>
  <c r="P302" i="11"/>
  <c r="P275" i="11"/>
  <c r="P473" i="11"/>
  <c r="P202" i="11"/>
  <c r="P135" i="11"/>
  <c r="P209" i="11"/>
  <c r="P508" i="11"/>
  <c r="P270" i="11"/>
  <c r="P406" i="11"/>
  <c r="P162" i="11"/>
  <c r="P245" i="11"/>
  <c r="P54" i="11"/>
  <c r="P74" i="11"/>
  <c r="P95" i="11"/>
  <c r="P15" i="11"/>
  <c r="P219" i="11"/>
  <c r="P490" i="11"/>
  <c r="P78" i="11"/>
  <c r="P456" i="11"/>
  <c r="P154" i="11"/>
  <c r="P137" i="11"/>
  <c r="P374" i="11"/>
  <c r="P122" i="11"/>
  <c r="P364" i="11"/>
  <c r="P507" i="11"/>
  <c r="P269" i="11"/>
  <c r="P440" i="11"/>
  <c r="P210" i="11"/>
  <c r="P437" i="11"/>
  <c r="P139" i="11"/>
  <c r="P390" i="11"/>
  <c r="P511" i="11"/>
  <c r="P271" i="11"/>
  <c r="P423" i="11"/>
  <c r="P166" i="11"/>
  <c r="P420" i="11"/>
  <c r="P73" i="11"/>
  <c r="P87" i="11"/>
  <c r="P208" i="11"/>
  <c r="P11" i="11"/>
  <c r="P121" i="11"/>
  <c r="P19" i="11"/>
  <c r="P186" i="11"/>
  <c r="P86" i="11"/>
  <c r="P457" i="11"/>
  <c r="P158" i="11"/>
  <c r="P317" i="11"/>
  <c r="P294" i="11"/>
  <c r="P381" i="11"/>
  <c r="P130" i="11"/>
  <c r="P239" i="11"/>
  <c r="P378" i="11"/>
  <c r="P519" i="11"/>
  <c r="P213" i="11"/>
  <c r="P438" i="11"/>
  <c r="P148" i="11"/>
  <c r="P227" i="11"/>
  <c r="P393" i="11"/>
  <c r="P12" i="11"/>
  <c r="P29" i="11"/>
  <c r="P280" i="11"/>
  <c r="P332" i="11"/>
  <c r="P401" i="11"/>
  <c r="P409" i="11"/>
  <c r="P472" i="11"/>
  <c r="P392" i="11"/>
  <c r="P540" i="11"/>
  <c r="P10" i="11"/>
  <c r="P316" i="11"/>
  <c r="P110" i="11"/>
  <c r="P18" i="11"/>
  <c r="P340" i="11"/>
  <c r="P204" i="11"/>
  <c r="P299" i="11"/>
  <c r="P118" i="11"/>
  <c r="P81" i="11"/>
  <c r="P268" i="11"/>
  <c r="P366" i="11"/>
  <c r="P506" i="11"/>
  <c r="P412" i="11"/>
  <c r="P183" i="11"/>
  <c r="P441" i="11"/>
  <c r="P367" i="11"/>
  <c r="P192" i="11"/>
  <c r="P445" i="11"/>
  <c r="P339" i="11"/>
  <c r="P17" i="11"/>
  <c r="P238" i="11"/>
  <c r="P211" i="11"/>
  <c r="P359" i="11"/>
  <c r="P159" i="11"/>
  <c r="P187" i="11"/>
  <c r="P250" i="11"/>
  <c r="P372" i="11"/>
  <c r="P194" i="11"/>
  <c r="P464" i="11"/>
  <c r="P50" i="11"/>
  <c r="P142" i="11"/>
  <c r="P330" i="11"/>
  <c r="P278" i="11"/>
  <c r="P341" i="11"/>
  <c r="P328" i="11"/>
  <c r="P471" i="11"/>
  <c r="P421" i="11"/>
  <c r="P58" i="11"/>
  <c r="P336" i="11"/>
  <c r="P36" i="11"/>
  <c r="P509" i="11"/>
  <c r="P45" i="11"/>
  <c r="P344" i="11"/>
  <c r="P32" i="11"/>
  <c r="P363" i="11"/>
  <c r="P415" i="11"/>
  <c r="P167" i="11"/>
  <c r="P281" i="11"/>
  <c r="P261" i="11"/>
  <c r="P376" i="11"/>
  <c r="P93" i="11"/>
  <c r="P165" i="11"/>
  <c r="P100" i="11"/>
  <c r="P84" i="11"/>
  <c r="P274" i="11"/>
  <c r="P348" i="11"/>
  <c r="P296" i="11"/>
  <c r="P313" i="11"/>
  <c r="P429" i="11"/>
  <c r="P518" i="11"/>
  <c r="P220" i="11"/>
  <c r="P39" i="11"/>
  <c r="P68" i="11"/>
  <c r="P255" i="11"/>
  <c r="P101" i="11"/>
  <c r="P48" i="11"/>
  <c r="P66" i="11"/>
  <c r="P226" i="11"/>
  <c r="P428" i="11"/>
  <c r="P175" i="11"/>
  <c r="P432" i="11"/>
  <c r="P524" i="11"/>
  <c r="P289" i="11"/>
  <c r="P176" i="11"/>
  <c r="P181" i="11"/>
  <c r="P123" i="11"/>
  <c r="P277" i="11"/>
  <c r="P434" i="11"/>
  <c r="P444" i="11"/>
  <c r="P207" i="11"/>
  <c r="P256" i="11"/>
  <c r="P326" i="11"/>
  <c r="P454" i="11"/>
  <c r="P463" i="11"/>
  <c r="P178" i="11"/>
  <c r="P391" i="11"/>
  <c r="P71" i="11"/>
  <c r="P85" i="11"/>
  <c r="P191" i="11"/>
  <c r="P449" i="11"/>
  <c r="P214" i="11"/>
  <c r="P307" i="11"/>
  <c r="P319" i="11"/>
  <c r="P387" i="11"/>
  <c r="P279" i="11"/>
  <c r="P180" i="11"/>
  <c r="P293" i="11"/>
  <c r="P403" i="11"/>
  <c r="P450" i="11"/>
  <c r="P439" i="11"/>
  <c r="P455" i="11"/>
  <c r="P485" i="11"/>
  <c r="P502" i="11"/>
  <c r="P533" i="11"/>
  <c r="P351" i="11"/>
  <c r="P410" i="11"/>
  <c r="P31" i="11"/>
  <c r="P40" i="11"/>
  <c r="P49" i="11"/>
  <c r="P531" i="11"/>
  <c r="P26" i="11"/>
  <c r="P150" i="11"/>
  <c r="P193" i="11"/>
  <c r="P474" i="11"/>
  <c r="P297" i="11"/>
  <c r="P520" i="11"/>
  <c r="P243" i="11"/>
  <c r="P442" i="11"/>
  <c r="P152" i="11"/>
  <c r="P303" i="11"/>
  <c r="P27" i="11"/>
  <c r="P240" i="11"/>
  <c r="P145" i="11"/>
  <c r="P132" i="11"/>
  <c r="P321" i="11"/>
  <c r="P483" i="11"/>
  <c r="P495" i="11"/>
  <c r="P532" i="11"/>
  <c r="P539" i="11"/>
  <c r="P452" i="11"/>
  <c r="P298" i="11"/>
  <c r="P408" i="11"/>
  <c r="P500" i="11"/>
  <c r="P184" i="11"/>
  <c r="P447" i="11"/>
  <c r="P491" i="11"/>
  <c r="P448" i="11"/>
  <c r="P124" i="11"/>
  <c r="P59" i="11"/>
  <c r="P72" i="11"/>
  <c r="P46" i="11"/>
  <c r="P170" i="11"/>
  <c r="P234" i="11"/>
  <c r="P479" i="11"/>
  <c r="P257" i="11"/>
  <c r="P480" i="11"/>
  <c r="P164" i="11"/>
  <c r="P331" i="11"/>
  <c r="P65" i="11"/>
  <c r="P103" i="11"/>
  <c r="P157" i="11"/>
  <c r="P140" i="11"/>
  <c r="P273" i="11"/>
  <c r="P324" i="11"/>
  <c r="P416" i="11"/>
  <c r="P185" i="11"/>
  <c r="P62" i="11"/>
  <c r="P112" i="11"/>
  <c r="P51" i="11"/>
  <c r="P510" i="11"/>
  <c r="P272" i="11"/>
  <c r="P496" i="11"/>
  <c r="P168" i="11"/>
  <c r="P414" i="11"/>
  <c r="P198" i="11"/>
  <c r="P343" i="11"/>
  <c r="P215" i="11"/>
  <c r="P163" i="11"/>
  <c r="P251" i="11"/>
  <c r="P345" i="11"/>
  <c r="P263" i="11"/>
  <c r="P337" i="11"/>
  <c r="P398" i="11"/>
  <c r="P501" i="11"/>
  <c r="P425" i="11"/>
  <c r="P358" i="11"/>
  <c r="P38" i="11"/>
  <c r="P394" i="11"/>
  <c r="P177" i="11"/>
  <c r="P55" i="11"/>
  <c r="P217" i="11"/>
  <c r="P267" i="11"/>
  <c r="P353" i="11"/>
  <c r="P276" i="11"/>
  <c r="P361" i="11"/>
  <c r="P77" i="11"/>
  <c r="P285" i="11"/>
  <c r="P354" i="11"/>
  <c r="P230" i="11"/>
  <c r="P260" i="11"/>
  <c r="P89" i="11"/>
  <c r="P106" i="11"/>
  <c r="P237" i="11"/>
  <c r="P347" i="11"/>
  <c r="P523" i="11"/>
  <c r="P196" i="11"/>
  <c r="P246" i="11"/>
  <c r="P493" i="11"/>
  <c r="P182" i="11"/>
  <c r="P430" i="11"/>
  <c r="P5" i="11"/>
  <c r="P143" i="11"/>
  <c r="P318" i="11"/>
  <c r="P262" i="11"/>
  <c r="P223" i="11"/>
  <c r="P306" i="11"/>
  <c r="P384" i="11"/>
  <c r="P320" i="11"/>
  <c r="P309" i="11"/>
  <c r="P461" i="11"/>
  <c r="P516" i="11"/>
  <c r="P287" i="11"/>
  <c r="P69" i="11"/>
  <c r="P200" i="11"/>
  <c r="P431" i="11"/>
  <c r="P383" i="11"/>
  <c r="P138" i="11"/>
  <c r="P400" i="11"/>
  <c r="P476" i="11"/>
  <c r="P231" i="11"/>
  <c r="P286" i="11"/>
  <c r="P41" i="11"/>
  <c r="P28" i="11"/>
  <c r="P128" i="11"/>
  <c r="P292" i="11"/>
  <c r="P235" i="11"/>
  <c r="P284" i="11"/>
  <c r="P352" i="11"/>
  <c r="P468" i="11"/>
  <c r="P475" i="11"/>
  <c r="P499" i="11"/>
  <c r="P373" i="11"/>
  <c r="P161" i="11"/>
  <c r="P70" i="11"/>
  <c r="P218" i="11"/>
  <c r="P13" i="11"/>
  <c r="P541" i="11"/>
  <c r="P203" i="11"/>
  <c r="P385" i="11"/>
  <c r="P151" i="11"/>
  <c r="P171" i="11"/>
  <c r="P254" i="11"/>
  <c r="P131" i="11"/>
  <c r="P265" i="11"/>
  <c r="P247" i="11"/>
  <c r="P308" i="11"/>
  <c r="P304" i="11"/>
  <c r="P333" i="11"/>
  <c r="P460" i="11"/>
  <c r="P478" i="11"/>
  <c r="P386" i="11"/>
  <c r="P111" i="11"/>
  <c r="P9" i="11"/>
  <c r="P356" i="11"/>
  <c r="P248" i="11"/>
  <c r="P25" i="11"/>
  <c r="P96" i="11"/>
  <c r="P411" i="11"/>
  <c r="P199" i="11"/>
  <c r="P47" i="11"/>
  <c r="P133" i="11"/>
  <c r="P197" i="11"/>
  <c r="P228" i="11"/>
  <c r="P482" i="11"/>
  <c r="P395" i="11"/>
  <c r="P514" i="11"/>
  <c r="P258" i="11"/>
  <c r="P224" i="11"/>
  <c r="P418" i="11"/>
  <c r="P338" i="11"/>
  <c r="P115" i="11"/>
  <c r="P370" i="11"/>
  <c r="P329" i="11"/>
  <c r="P362" i="11"/>
  <c r="P497" i="11"/>
  <c r="P97" i="11"/>
  <c r="P64" i="11"/>
  <c r="P244" i="11"/>
  <c r="P23" i="11"/>
  <c r="P346" i="11"/>
  <c r="P8" i="11"/>
  <c r="P433" i="11"/>
  <c r="P252" i="11"/>
  <c r="P504" i="11"/>
  <c r="P141" i="11"/>
  <c r="P360" i="11"/>
  <c r="P188" i="11"/>
  <c r="P342" i="11"/>
  <c r="P37" i="11"/>
  <c r="P22" i="11"/>
  <c r="P147" i="11"/>
  <c r="P446" i="11"/>
  <c r="P129" i="11"/>
  <c r="P43" i="11"/>
  <c r="P465" i="11"/>
  <c r="P310" i="11"/>
  <c r="P322" i="11"/>
  <c r="P527" i="11"/>
  <c r="P104" i="11"/>
  <c r="P53" i="11"/>
  <c r="P419" i="11"/>
  <c r="P325" i="11"/>
  <c r="P120" i="11"/>
  <c r="P314" i="11"/>
  <c r="P397" i="11"/>
  <c r="P56" i="11"/>
  <c r="P290" i="11"/>
  <c r="P119" i="11"/>
  <c r="P236" i="11"/>
  <c r="P216" i="11"/>
  <c r="P526" i="11"/>
  <c r="P528" i="11"/>
  <c r="P16" i="11"/>
  <c r="P79" i="11"/>
  <c r="P264" i="11"/>
  <c r="P467" i="11"/>
  <c r="P451" i="11"/>
  <c r="P172" i="11"/>
  <c r="P301" i="11"/>
  <c r="P67" i="11"/>
  <c r="P83" i="11"/>
  <c r="P488" i="11"/>
  <c r="P212" i="11"/>
  <c r="P33" i="11"/>
  <c r="P125" i="11"/>
  <c r="P543" i="11"/>
  <c r="P75" i="11"/>
  <c r="P334" i="11"/>
  <c r="P426" i="11"/>
  <c r="P413" i="11"/>
  <c r="P282" i="11"/>
  <c r="P57" i="11"/>
  <c r="P458" i="11"/>
  <c r="P30" i="11"/>
  <c r="P382" i="11"/>
  <c r="P305" i="11"/>
  <c r="P232" i="11"/>
  <c r="P435" i="11"/>
  <c r="P4" i="11"/>
  <c r="P79" i="5" l="1"/>
  <c r="O79" i="5" s="1"/>
  <c r="E14" i="18" l="1"/>
  <c r="B850" i="11" l="1"/>
  <c r="W4" i="11" l="1"/>
  <c r="W3" i="11"/>
  <c r="I5" i="13" l="1"/>
  <c r="J10" i="13" l="1"/>
  <c r="G10" i="13" s="1"/>
  <c r="J8" i="13"/>
  <c r="G8" i="13" s="1"/>
  <c r="J9" i="13"/>
  <c r="G9" i="13" s="1"/>
  <c r="J11" i="13"/>
  <c r="G11" i="13" s="1"/>
  <c r="J13" i="13"/>
  <c r="G13" i="13" s="1"/>
  <c r="J12" i="13"/>
  <c r="G12" i="13" s="1"/>
  <c r="T1230" i="7"/>
  <c r="S1230" i="7"/>
  <c r="O1230" i="7"/>
  <c r="E10" i="10"/>
  <c r="C10" i="10"/>
  <c r="G18" i="13" l="1"/>
  <c r="I11" i="10"/>
  <c r="I15" i="10" l="1"/>
  <c r="Q3" i="11" l="1"/>
  <c r="O3" i="11"/>
  <c r="F18" i="18"/>
  <c r="D18" i="18" s="1"/>
  <c r="F19" i="18"/>
  <c r="D19" i="18" s="1"/>
  <c r="F20" i="18"/>
  <c r="D20" i="18" s="1"/>
  <c r="F17" i="18"/>
  <c r="D17" i="18" s="1"/>
  <c r="F16" i="18"/>
  <c r="D16" i="18" s="1"/>
  <c r="Q3" i="7"/>
  <c r="R508" i="11" l="1"/>
  <c r="U508" i="11" s="1"/>
  <c r="V508" i="11" s="1"/>
  <c r="R468" i="11"/>
  <c r="U468" i="11" s="1"/>
  <c r="V468" i="11" s="1"/>
  <c r="R387" i="11"/>
  <c r="U387" i="11" s="1"/>
  <c r="V387" i="11" s="1"/>
  <c r="R383" i="11"/>
  <c r="U383" i="11" s="1"/>
  <c r="V383" i="11" s="1"/>
  <c r="R357" i="11"/>
  <c r="U357" i="11" s="1"/>
  <c r="V357" i="11" s="1"/>
  <c r="R347" i="11"/>
  <c r="U347" i="11" s="1"/>
  <c r="V347" i="11" s="1"/>
  <c r="R257" i="11"/>
  <c r="U257" i="11" s="1"/>
  <c r="V257" i="11" s="1"/>
  <c r="R249" i="11"/>
  <c r="U249" i="11" s="1"/>
  <c r="V249" i="11" s="1"/>
  <c r="R139" i="11"/>
  <c r="U139" i="11" s="1"/>
  <c r="V139" i="11" s="1"/>
  <c r="R528" i="11"/>
  <c r="U528" i="11" s="1"/>
  <c r="V528" i="11" s="1"/>
  <c r="R496" i="11"/>
  <c r="U496" i="11" s="1"/>
  <c r="V496" i="11" s="1"/>
  <c r="R480" i="11"/>
  <c r="U480" i="11" s="1"/>
  <c r="V480" i="11" s="1"/>
  <c r="R450" i="11"/>
  <c r="U450" i="11" s="1"/>
  <c r="V450" i="11" s="1"/>
  <c r="R437" i="11"/>
  <c r="U437" i="11" s="1"/>
  <c r="V437" i="11" s="1"/>
  <c r="R433" i="11"/>
  <c r="U433" i="11" s="1"/>
  <c r="V433" i="11" s="1"/>
  <c r="R393" i="11"/>
  <c r="U393" i="11" s="1"/>
  <c r="V393" i="11" s="1"/>
  <c r="R367" i="11"/>
  <c r="U367" i="11" s="1"/>
  <c r="V367" i="11" s="1"/>
  <c r="R338" i="11"/>
  <c r="U338" i="11" s="1"/>
  <c r="V338" i="11" s="1"/>
  <c r="R273" i="11"/>
  <c r="U273" i="11" s="1"/>
  <c r="V273" i="11" s="1"/>
  <c r="R253" i="11"/>
  <c r="U253" i="11" s="1"/>
  <c r="V253" i="11" s="1"/>
  <c r="R231" i="11"/>
  <c r="U231" i="11" s="1"/>
  <c r="V231" i="11" s="1"/>
  <c r="R227" i="11"/>
  <c r="U227" i="11" s="1"/>
  <c r="V227" i="11" s="1"/>
  <c r="R209" i="11"/>
  <c r="U209" i="11" s="1"/>
  <c r="V209" i="11" s="1"/>
  <c r="R205" i="11"/>
  <c r="U205" i="11" s="1"/>
  <c r="V205" i="11" s="1"/>
  <c r="R201" i="11"/>
  <c r="U201" i="11" s="1"/>
  <c r="V201" i="11" s="1"/>
  <c r="R542" i="11"/>
  <c r="U542" i="11" s="1"/>
  <c r="V542" i="11" s="1"/>
  <c r="R538" i="11"/>
  <c r="U538" i="11" s="1"/>
  <c r="V538" i="11" s="1"/>
  <c r="R523" i="11"/>
  <c r="U523" i="11" s="1"/>
  <c r="V523" i="11" s="1"/>
  <c r="R504" i="11"/>
  <c r="U504" i="11" s="1"/>
  <c r="V504" i="11" s="1"/>
  <c r="R492" i="11"/>
  <c r="U492" i="11" s="1"/>
  <c r="V492" i="11" s="1"/>
  <c r="R458" i="11"/>
  <c r="U458" i="11" s="1"/>
  <c r="V458" i="11" s="1"/>
  <c r="R408" i="11"/>
  <c r="U408" i="11" s="1"/>
  <c r="V408" i="11" s="1"/>
  <c r="R375" i="11"/>
  <c r="U375" i="11" s="1"/>
  <c r="V375" i="11" s="1"/>
  <c r="R360" i="11"/>
  <c r="U360" i="11" s="1"/>
  <c r="V360" i="11" s="1"/>
  <c r="R342" i="11"/>
  <c r="U342" i="11" s="1"/>
  <c r="V342" i="11" s="1"/>
  <c r="R289" i="11"/>
  <c r="U289" i="11" s="1"/>
  <c r="V289" i="11" s="1"/>
  <c r="R276" i="11"/>
  <c r="U276" i="11" s="1"/>
  <c r="V276" i="11" s="1"/>
  <c r="R235" i="11"/>
  <c r="U235" i="11" s="1"/>
  <c r="V235" i="11" s="1"/>
  <c r="R213" i="11"/>
  <c r="U213" i="11" s="1"/>
  <c r="V213" i="11" s="1"/>
  <c r="R531" i="11"/>
  <c r="U531" i="11" s="1"/>
  <c r="V531" i="11" s="1"/>
  <c r="R507" i="11"/>
  <c r="U507" i="11" s="1"/>
  <c r="V507" i="11" s="1"/>
  <c r="R500" i="11"/>
  <c r="U500" i="11" s="1"/>
  <c r="V500" i="11" s="1"/>
  <c r="R488" i="11"/>
  <c r="U488" i="11" s="1"/>
  <c r="V488" i="11" s="1"/>
  <c r="R484" i="11"/>
  <c r="U484" i="11" s="1"/>
  <c r="V484" i="11" s="1"/>
  <c r="R440" i="11"/>
  <c r="U440" i="11" s="1"/>
  <c r="V440" i="11" s="1"/>
  <c r="R422" i="11"/>
  <c r="U422" i="11" s="1"/>
  <c r="V422" i="11" s="1"/>
  <c r="R389" i="11"/>
  <c r="U389" i="11" s="1"/>
  <c r="V389" i="11" s="1"/>
  <c r="R371" i="11"/>
  <c r="U371" i="11" s="1"/>
  <c r="V371" i="11" s="1"/>
  <c r="R364" i="11"/>
  <c r="U364" i="11" s="1"/>
  <c r="V364" i="11" s="1"/>
  <c r="R353" i="11"/>
  <c r="U353" i="11" s="1"/>
  <c r="V353" i="11" s="1"/>
  <c r="R333" i="11"/>
  <c r="U333" i="11" s="1"/>
  <c r="V333" i="11" s="1"/>
  <c r="R269" i="11"/>
  <c r="U269" i="11" s="1"/>
  <c r="V269" i="11" s="1"/>
  <c r="R256" i="11"/>
  <c r="U256" i="11" s="1"/>
  <c r="V256" i="11" s="1"/>
  <c r="R187" i="11"/>
  <c r="U187" i="11" s="1"/>
  <c r="V187" i="11" s="1"/>
  <c r="R171" i="11"/>
  <c r="U171" i="11" s="1"/>
  <c r="V171" i="11" s="1"/>
  <c r="R155" i="11"/>
  <c r="U155" i="11" s="1"/>
  <c r="V155" i="11" s="1"/>
  <c r="R151" i="11"/>
  <c r="U151" i="11" s="1"/>
  <c r="V151" i="11" s="1"/>
  <c r="R147" i="11"/>
  <c r="U147" i="11" s="1"/>
  <c r="V147" i="11" s="1"/>
  <c r="R143" i="11"/>
  <c r="U143" i="11" s="1"/>
  <c r="V143" i="11" s="1"/>
  <c r="R514" i="11"/>
  <c r="U514" i="11" s="1"/>
  <c r="V514" i="11" s="1"/>
  <c r="R510" i="11"/>
  <c r="U510" i="11" s="1"/>
  <c r="V510" i="11" s="1"/>
  <c r="R470" i="11"/>
  <c r="U470" i="11" s="1"/>
  <c r="V470" i="11" s="1"/>
  <c r="R461" i="11"/>
  <c r="U461" i="11" s="1"/>
  <c r="V461" i="11" s="1"/>
  <c r="R432" i="11"/>
  <c r="U432" i="11" s="1"/>
  <c r="V432" i="11" s="1"/>
  <c r="R418" i="11"/>
  <c r="U418" i="11" s="1"/>
  <c r="V418" i="11" s="1"/>
  <c r="R415" i="11"/>
  <c r="U415" i="11" s="1"/>
  <c r="V415" i="11" s="1"/>
  <c r="R400" i="11"/>
  <c r="U400" i="11" s="1"/>
  <c r="V400" i="11" s="1"/>
  <c r="R392" i="11"/>
  <c r="U392" i="11" s="1"/>
  <c r="V392" i="11" s="1"/>
  <c r="R337" i="11"/>
  <c r="U337" i="11" s="1"/>
  <c r="V337" i="11" s="1"/>
  <c r="R329" i="11"/>
  <c r="U329" i="11" s="1"/>
  <c r="V329" i="11" s="1"/>
  <c r="R318" i="11"/>
  <c r="U318" i="11" s="1"/>
  <c r="V318" i="11" s="1"/>
  <c r="R314" i="11"/>
  <c r="U314" i="11" s="1"/>
  <c r="V314" i="11" s="1"/>
  <c r="R297" i="11"/>
  <c r="U297" i="11" s="1"/>
  <c r="V297" i="11" s="1"/>
  <c r="R293" i="11"/>
  <c r="U293" i="11" s="1"/>
  <c r="V293" i="11" s="1"/>
  <c r="R280" i="11"/>
  <c r="U280" i="11" s="1"/>
  <c r="V280" i="11" s="1"/>
  <c r="R272" i="11"/>
  <c r="U272" i="11" s="1"/>
  <c r="V272" i="11" s="1"/>
  <c r="R243" i="11"/>
  <c r="U243" i="11" s="1"/>
  <c r="V243" i="11" s="1"/>
  <c r="R239" i="11"/>
  <c r="U239" i="11" s="1"/>
  <c r="V239" i="11" s="1"/>
  <c r="R217" i="11"/>
  <c r="U217" i="11" s="1"/>
  <c r="V217" i="11" s="1"/>
  <c r="R195" i="11"/>
  <c r="U195" i="11" s="1"/>
  <c r="V195" i="11" s="1"/>
  <c r="R191" i="11"/>
  <c r="U191" i="11" s="1"/>
  <c r="V191" i="11" s="1"/>
  <c r="R183" i="11"/>
  <c r="U183" i="11" s="1"/>
  <c r="V183" i="11" s="1"/>
  <c r="R179" i="11"/>
  <c r="U179" i="11" s="1"/>
  <c r="V179" i="11" s="1"/>
  <c r="R175" i="11"/>
  <c r="U175" i="11" s="1"/>
  <c r="V175" i="11" s="1"/>
  <c r="R167" i="11"/>
  <c r="U167" i="11" s="1"/>
  <c r="V167" i="11" s="1"/>
  <c r="R163" i="11"/>
  <c r="U163" i="11" s="1"/>
  <c r="V163" i="11" s="1"/>
  <c r="R159" i="11"/>
  <c r="U159" i="11" s="1"/>
  <c r="V159" i="11" s="1"/>
  <c r="R534" i="11"/>
  <c r="U534" i="11" s="1"/>
  <c r="V534" i="11" s="1"/>
  <c r="R526" i="11"/>
  <c r="U526" i="11" s="1"/>
  <c r="V526" i="11" s="1"/>
  <c r="R478" i="11"/>
  <c r="U478" i="11" s="1"/>
  <c r="V478" i="11" s="1"/>
  <c r="R473" i="11"/>
  <c r="U473" i="11" s="1"/>
  <c r="V473" i="11" s="1"/>
  <c r="R466" i="11"/>
  <c r="U466" i="11" s="1"/>
  <c r="V466" i="11" s="1"/>
  <c r="R411" i="11"/>
  <c r="U411" i="11" s="1"/>
  <c r="V411" i="11" s="1"/>
  <c r="R359" i="11"/>
  <c r="U359" i="11" s="1"/>
  <c r="V359" i="11" s="1"/>
  <c r="R356" i="11"/>
  <c r="U356" i="11" s="1"/>
  <c r="V356" i="11" s="1"/>
  <c r="R349" i="11"/>
  <c r="U349" i="11" s="1"/>
  <c r="V349" i="11" s="1"/>
  <c r="R341" i="11"/>
  <c r="U341" i="11" s="1"/>
  <c r="V341" i="11" s="1"/>
  <c r="R325" i="11"/>
  <c r="U325" i="11" s="1"/>
  <c r="V325" i="11" s="1"/>
  <c r="R321" i="11"/>
  <c r="U321" i="11" s="1"/>
  <c r="V321" i="11" s="1"/>
  <c r="R301" i="11"/>
  <c r="U301" i="11" s="1"/>
  <c r="V301" i="11" s="1"/>
  <c r="R288" i="11"/>
  <c r="U288" i="11" s="1"/>
  <c r="V288" i="11" s="1"/>
  <c r="R284" i="11"/>
  <c r="U284" i="11" s="1"/>
  <c r="V284" i="11" s="1"/>
  <c r="R268" i="11"/>
  <c r="U268" i="11" s="1"/>
  <c r="V268" i="11" s="1"/>
  <c r="R260" i="11"/>
  <c r="U260" i="11" s="1"/>
  <c r="V260" i="11" s="1"/>
  <c r="R247" i="11"/>
  <c r="U247" i="11" s="1"/>
  <c r="V247" i="11" s="1"/>
  <c r="R221" i="11"/>
  <c r="U221" i="11" s="1"/>
  <c r="V221" i="11" s="1"/>
  <c r="R522" i="11"/>
  <c r="U522" i="11" s="1"/>
  <c r="V522" i="11" s="1"/>
  <c r="R518" i="11"/>
  <c r="U518" i="11" s="1"/>
  <c r="V518" i="11" s="1"/>
  <c r="R448" i="11"/>
  <c r="U448" i="11" s="1"/>
  <c r="V448" i="11" s="1"/>
  <c r="R439" i="11"/>
  <c r="U439" i="11" s="1"/>
  <c r="V439" i="11" s="1"/>
  <c r="R424" i="11"/>
  <c r="U424" i="11" s="1"/>
  <c r="V424" i="11" s="1"/>
  <c r="R417" i="11"/>
  <c r="U417" i="11" s="1"/>
  <c r="V417" i="11" s="1"/>
  <c r="R407" i="11"/>
  <c r="U407" i="11" s="1"/>
  <c r="V407" i="11" s="1"/>
  <c r="R377" i="11"/>
  <c r="U377" i="11" s="1"/>
  <c r="V377" i="11" s="1"/>
  <c r="R363" i="11"/>
  <c r="U363" i="11" s="1"/>
  <c r="V363" i="11" s="1"/>
  <c r="R352" i="11"/>
  <c r="U352" i="11" s="1"/>
  <c r="V352" i="11" s="1"/>
  <c r="R345" i="11"/>
  <c r="U345" i="11" s="1"/>
  <c r="V345" i="11" s="1"/>
  <c r="R328" i="11"/>
  <c r="U328" i="11" s="1"/>
  <c r="V328" i="11" s="1"/>
  <c r="R264" i="11"/>
  <c r="U264" i="11" s="1"/>
  <c r="V264" i="11" s="1"/>
  <c r="R225" i="11"/>
  <c r="U225" i="11" s="1"/>
  <c r="V225" i="11" s="1"/>
  <c r="R506" i="11"/>
  <c r="U506" i="11" s="1"/>
  <c r="V506" i="11" s="1"/>
  <c r="R494" i="11"/>
  <c r="U494" i="11" s="1"/>
  <c r="V494" i="11" s="1"/>
  <c r="R456" i="11"/>
  <c r="U456" i="11" s="1"/>
  <c r="V456" i="11" s="1"/>
  <c r="R452" i="11"/>
  <c r="U452" i="11" s="1"/>
  <c r="V452" i="11" s="1"/>
  <c r="R421" i="11"/>
  <c r="U421" i="11" s="1"/>
  <c r="V421" i="11" s="1"/>
  <c r="R391" i="11"/>
  <c r="U391" i="11" s="1"/>
  <c r="V391" i="11" s="1"/>
  <c r="R355" i="11"/>
  <c r="U355" i="11" s="1"/>
  <c r="V355" i="11" s="1"/>
  <c r="R336" i="11"/>
  <c r="U336" i="11" s="1"/>
  <c r="V336" i="11" s="1"/>
  <c r="R332" i="11"/>
  <c r="U332" i="11" s="1"/>
  <c r="V332" i="11" s="1"/>
  <c r="R324" i="11"/>
  <c r="U324" i="11" s="1"/>
  <c r="V324" i="11" s="1"/>
  <c r="R305" i="11"/>
  <c r="U305" i="11" s="1"/>
  <c r="V305" i="11" s="1"/>
  <c r="R300" i="11"/>
  <c r="U300" i="11" s="1"/>
  <c r="V300" i="11" s="1"/>
  <c r="R292" i="11"/>
  <c r="U292" i="11" s="1"/>
  <c r="V292" i="11" s="1"/>
  <c r="R530" i="11"/>
  <c r="U530" i="11" s="1"/>
  <c r="V530" i="11" s="1"/>
  <c r="R498" i="11"/>
  <c r="U498" i="11" s="1"/>
  <c r="V498" i="11" s="1"/>
  <c r="R469" i="11"/>
  <c r="U469" i="11" s="1"/>
  <c r="V469" i="11" s="1"/>
  <c r="R460" i="11"/>
  <c r="U460" i="11" s="1"/>
  <c r="V460" i="11" s="1"/>
  <c r="R443" i="11"/>
  <c r="U443" i="11" s="1"/>
  <c r="V443" i="11" s="1"/>
  <c r="R414" i="11"/>
  <c r="U414" i="11" s="1"/>
  <c r="V414" i="11" s="1"/>
  <c r="R348" i="11"/>
  <c r="U348" i="11" s="1"/>
  <c r="V348" i="11" s="1"/>
  <c r="R340" i="11"/>
  <c r="U340" i="11" s="1"/>
  <c r="V340" i="11" s="1"/>
  <c r="R316" i="11"/>
  <c r="U316" i="11" s="1"/>
  <c r="V316" i="11" s="1"/>
  <c r="R296" i="11"/>
  <c r="U296" i="11" s="1"/>
  <c r="V296" i="11" s="1"/>
  <c r="R233" i="11"/>
  <c r="U233" i="11" s="1"/>
  <c r="V233" i="11" s="1"/>
  <c r="R141" i="11"/>
  <c r="U141" i="11" s="1"/>
  <c r="V141" i="11" s="1"/>
  <c r="R539" i="11"/>
  <c r="U539" i="11" s="1"/>
  <c r="V539" i="11" s="1"/>
  <c r="R502" i="11"/>
  <c r="U502" i="11" s="1"/>
  <c r="V502" i="11" s="1"/>
  <c r="R451" i="11"/>
  <c r="U451" i="11" s="1"/>
  <c r="V451" i="11" s="1"/>
  <c r="R427" i="11"/>
  <c r="U427" i="11" s="1"/>
  <c r="V427" i="11" s="1"/>
  <c r="R379" i="11"/>
  <c r="U379" i="11" s="1"/>
  <c r="V379" i="11" s="1"/>
  <c r="R344" i="11"/>
  <c r="U344" i="11" s="1"/>
  <c r="V344" i="11" s="1"/>
  <c r="R237" i="11"/>
  <c r="U237" i="11" s="1"/>
  <c r="V237" i="11" s="1"/>
  <c r="R109" i="11"/>
  <c r="U109" i="11" s="1"/>
  <c r="V109" i="11" s="1"/>
  <c r="R101" i="11"/>
  <c r="U101" i="11" s="1"/>
  <c r="V101" i="11" s="1"/>
  <c r="R98" i="11"/>
  <c r="U98" i="11" s="1"/>
  <c r="V98" i="11" s="1"/>
  <c r="R60" i="11"/>
  <c r="U60" i="11" s="1"/>
  <c r="V60" i="11" s="1"/>
  <c r="R55" i="11"/>
  <c r="U55" i="11" s="1"/>
  <c r="V55" i="11" s="1"/>
  <c r="R51" i="11"/>
  <c r="U51" i="11" s="1"/>
  <c r="V51" i="11" s="1"/>
  <c r="R37" i="11"/>
  <c r="U37" i="11" s="1"/>
  <c r="V37" i="11" s="1"/>
  <c r="R964" i="7"/>
  <c r="U964" i="7" s="1"/>
  <c r="R950" i="7"/>
  <c r="U950" i="7" s="1"/>
  <c r="R933" i="7"/>
  <c r="U933" i="7" s="1"/>
  <c r="R923" i="7"/>
  <c r="U923" i="7" s="1"/>
  <c r="R882" i="7"/>
  <c r="U882" i="7" s="1"/>
  <c r="R875" i="7"/>
  <c r="U875" i="7" s="1"/>
  <c r="R476" i="11"/>
  <c r="U476" i="11" s="1"/>
  <c r="V476" i="11" s="1"/>
  <c r="R430" i="11"/>
  <c r="U430" i="11" s="1"/>
  <c r="V430" i="11" s="1"/>
  <c r="R409" i="11"/>
  <c r="U409" i="11" s="1"/>
  <c r="V409" i="11" s="1"/>
  <c r="R388" i="11"/>
  <c r="U388" i="11" s="1"/>
  <c r="V388" i="11" s="1"/>
  <c r="R211" i="11"/>
  <c r="U211" i="11" s="1"/>
  <c r="V211" i="11" s="1"/>
  <c r="R197" i="11"/>
  <c r="U197" i="11" s="1"/>
  <c r="V197" i="11" s="1"/>
  <c r="R106" i="11"/>
  <c r="U106" i="11" s="1"/>
  <c r="V106" i="11" s="1"/>
  <c r="R69" i="11"/>
  <c r="U69" i="11" s="1"/>
  <c r="V69" i="11" s="1"/>
  <c r="R64" i="11"/>
  <c r="U64" i="11" s="1"/>
  <c r="V64" i="11" s="1"/>
  <c r="R898" i="7"/>
  <c r="U898" i="7" s="1"/>
  <c r="R872" i="7"/>
  <c r="U872" i="7" s="1"/>
  <c r="R524" i="11"/>
  <c r="U524" i="11" s="1"/>
  <c r="V524" i="11" s="1"/>
  <c r="R251" i="11"/>
  <c r="U251" i="11" s="1"/>
  <c r="V251" i="11" s="1"/>
  <c r="R241" i="11"/>
  <c r="U241" i="11" s="1"/>
  <c r="V241" i="11" s="1"/>
  <c r="R157" i="11"/>
  <c r="U157" i="11" s="1"/>
  <c r="V157" i="11" s="1"/>
  <c r="R153" i="11"/>
  <c r="U153" i="11" s="1"/>
  <c r="V153" i="11" s="1"/>
  <c r="R93" i="11"/>
  <c r="U93" i="11" s="1"/>
  <c r="V93" i="11" s="1"/>
  <c r="R73" i="11"/>
  <c r="U73" i="11" s="1"/>
  <c r="V73" i="11" s="1"/>
  <c r="R59" i="11"/>
  <c r="U59" i="11" s="1"/>
  <c r="V59" i="11" s="1"/>
  <c r="R7" i="11"/>
  <c r="U7" i="11" s="1"/>
  <c r="V7" i="11" s="1"/>
  <c r="R949" i="7"/>
  <c r="U949" i="7" s="1"/>
  <c r="R938" i="7"/>
  <c r="U938" i="7" s="1"/>
  <c r="R931" i="7"/>
  <c r="U931" i="7" s="1"/>
  <c r="R915" i="7"/>
  <c r="U915" i="7" s="1"/>
  <c r="R909" i="7"/>
  <c r="U909" i="7" s="1"/>
  <c r="R897" i="7"/>
  <c r="U897" i="7" s="1"/>
  <c r="R880" i="7"/>
  <c r="U880" i="7" s="1"/>
  <c r="R863" i="7"/>
  <c r="U863" i="7" s="1"/>
  <c r="R855" i="7"/>
  <c r="U855" i="7" s="1"/>
  <c r="R846" i="7"/>
  <c r="U846" i="7" s="1"/>
  <c r="R481" i="11"/>
  <c r="U481" i="11" s="1"/>
  <c r="V481" i="11" s="1"/>
  <c r="R361" i="11"/>
  <c r="U361" i="11" s="1"/>
  <c r="V361" i="11" s="1"/>
  <c r="R274" i="11"/>
  <c r="U274" i="11" s="1"/>
  <c r="V274" i="11" s="1"/>
  <c r="R270" i="11"/>
  <c r="U270" i="11" s="1"/>
  <c r="V270" i="11" s="1"/>
  <c r="R161" i="11"/>
  <c r="U161" i="11" s="1"/>
  <c r="V161" i="11" s="1"/>
  <c r="R115" i="11"/>
  <c r="U115" i="11" s="1"/>
  <c r="V115" i="11" s="1"/>
  <c r="R105" i="11"/>
  <c r="U105" i="11" s="1"/>
  <c r="V105" i="11" s="1"/>
  <c r="R63" i="11"/>
  <c r="U63" i="11" s="1"/>
  <c r="V63" i="11" s="1"/>
  <c r="R41" i="11"/>
  <c r="U41" i="11" s="1"/>
  <c r="V41" i="11" s="1"/>
  <c r="R31" i="11"/>
  <c r="U31" i="11" s="1"/>
  <c r="V31" i="11" s="1"/>
  <c r="R20" i="11"/>
  <c r="U20" i="11" s="1"/>
  <c r="V20" i="11" s="1"/>
  <c r="R16" i="11"/>
  <c r="U16" i="11" s="1"/>
  <c r="V16" i="11" s="1"/>
  <c r="R962" i="7"/>
  <c r="U962" i="7" s="1"/>
  <c r="R954" i="7"/>
  <c r="U954" i="7" s="1"/>
  <c r="R486" i="11"/>
  <c r="U486" i="11" s="1"/>
  <c r="V486" i="11" s="1"/>
  <c r="R365" i="11"/>
  <c r="U365" i="11" s="1"/>
  <c r="V365" i="11" s="1"/>
  <c r="R351" i="11"/>
  <c r="U351" i="11" s="1"/>
  <c r="V351" i="11" s="1"/>
  <c r="R304" i="11"/>
  <c r="U304" i="11" s="1"/>
  <c r="V304" i="11" s="1"/>
  <c r="R245" i="11"/>
  <c r="U245" i="11" s="1"/>
  <c r="V245" i="11" s="1"/>
  <c r="R215" i="11"/>
  <c r="U215" i="11" s="1"/>
  <c r="V215" i="11" s="1"/>
  <c r="R169" i="11"/>
  <c r="U169" i="11" s="1"/>
  <c r="V169" i="11" s="1"/>
  <c r="R165" i="11"/>
  <c r="U165" i="11" s="1"/>
  <c r="V165" i="11" s="1"/>
  <c r="R111" i="11"/>
  <c r="U111" i="11" s="1"/>
  <c r="V111" i="11" s="1"/>
  <c r="R97" i="11"/>
  <c r="U97" i="11" s="1"/>
  <c r="V97" i="11" s="1"/>
  <c r="R82" i="11"/>
  <c r="U82" i="11" s="1"/>
  <c r="V82" i="11" s="1"/>
  <c r="R68" i="11"/>
  <c r="U68" i="11" s="1"/>
  <c r="V68" i="11" s="1"/>
  <c r="R11" i="11"/>
  <c r="U11" i="11" s="1"/>
  <c r="V11" i="11" s="1"/>
  <c r="R921" i="7"/>
  <c r="U921" i="7" s="1"/>
  <c r="R895" i="7"/>
  <c r="U895" i="7" s="1"/>
  <c r="R879" i="7"/>
  <c r="U879" i="7" s="1"/>
  <c r="R862" i="7"/>
  <c r="U862" i="7" s="1"/>
  <c r="R464" i="11"/>
  <c r="U464" i="11" s="1"/>
  <c r="V464" i="11" s="1"/>
  <c r="R278" i="11"/>
  <c r="U278" i="11" s="1"/>
  <c r="V278" i="11" s="1"/>
  <c r="R173" i="11"/>
  <c r="U173" i="11" s="1"/>
  <c r="V173" i="11" s="1"/>
  <c r="R137" i="11"/>
  <c r="U137" i="11" s="1"/>
  <c r="V137" i="11" s="1"/>
  <c r="R133" i="11"/>
  <c r="U133" i="11" s="1"/>
  <c r="V133" i="11" s="1"/>
  <c r="R129" i="11"/>
  <c r="U129" i="11" s="1"/>
  <c r="V129" i="11" s="1"/>
  <c r="R125" i="11"/>
  <c r="U125" i="11" s="1"/>
  <c r="V125" i="11" s="1"/>
  <c r="R89" i="11"/>
  <c r="U89" i="11" s="1"/>
  <c r="V89" i="11" s="1"/>
  <c r="R72" i="11"/>
  <c r="U72" i="11" s="1"/>
  <c r="V72" i="11" s="1"/>
  <c r="R35" i="11"/>
  <c r="U35" i="11" s="1"/>
  <c r="V35" i="11" s="1"/>
  <c r="R24" i="11"/>
  <c r="U24" i="11" s="1"/>
  <c r="V24" i="11" s="1"/>
  <c r="R19" i="11"/>
  <c r="U19" i="11" s="1"/>
  <c r="V19" i="11" s="1"/>
  <c r="R15" i="11"/>
  <c r="U15" i="11" s="1"/>
  <c r="V15" i="11" s="1"/>
  <c r="R416" i="11"/>
  <c r="U416" i="11" s="1"/>
  <c r="V416" i="11" s="1"/>
  <c r="R308" i="11"/>
  <c r="U308" i="11" s="1"/>
  <c r="V308" i="11" s="1"/>
  <c r="R254" i="11"/>
  <c r="U254" i="11" s="1"/>
  <c r="V254" i="11" s="1"/>
  <c r="R219" i="11"/>
  <c r="U219" i="11" s="1"/>
  <c r="V219" i="11" s="1"/>
  <c r="R121" i="11"/>
  <c r="U121" i="11" s="1"/>
  <c r="V121" i="11" s="1"/>
  <c r="R85" i="11"/>
  <c r="U85" i="11" s="1"/>
  <c r="V85" i="11" s="1"/>
  <c r="R77" i="11"/>
  <c r="U77" i="11" s="1"/>
  <c r="V77" i="11" s="1"/>
  <c r="R40" i="11"/>
  <c r="U40" i="11" s="1"/>
  <c r="V40" i="11" s="1"/>
  <c r="R512" i="11"/>
  <c r="U512" i="11" s="1"/>
  <c r="V512" i="11" s="1"/>
  <c r="R489" i="11"/>
  <c r="U489" i="11" s="1"/>
  <c r="V489" i="11" s="1"/>
  <c r="R312" i="11"/>
  <c r="U312" i="11" s="1"/>
  <c r="V312" i="11" s="1"/>
  <c r="R229" i="11"/>
  <c r="U229" i="11" s="1"/>
  <c r="V229" i="11" s="1"/>
  <c r="R177" i="11"/>
  <c r="U177" i="11" s="1"/>
  <c r="V177" i="11" s="1"/>
  <c r="R117" i="11"/>
  <c r="U117" i="11" s="1"/>
  <c r="V117" i="11" s="1"/>
  <c r="R110" i="11"/>
  <c r="U110" i="11" s="1"/>
  <c r="V110" i="11" s="1"/>
  <c r="R103" i="11"/>
  <c r="U103" i="11" s="1"/>
  <c r="V103" i="11" s="1"/>
  <c r="R81" i="11"/>
  <c r="U81" i="11" s="1"/>
  <c r="V81" i="11" s="1"/>
  <c r="R67" i="11"/>
  <c r="U67" i="11" s="1"/>
  <c r="V67" i="11" s="1"/>
  <c r="R44" i="11"/>
  <c r="U44" i="11" s="1"/>
  <c r="V44" i="11" s="1"/>
  <c r="R23" i="11"/>
  <c r="U23" i="11" s="1"/>
  <c r="V23" i="11" s="1"/>
  <c r="R223" i="11"/>
  <c r="U223" i="11" s="1"/>
  <c r="V223" i="11" s="1"/>
  <c r="R199" i="11"/>
  <c r="U199" i="11" s="1"/>
  <c r="V199" i="11" s="1"/>
  <c r="R185" i="11"/>
  <c r="U185" i="11" s="1"/>
  <c r="V185" i="11" s="1"/>
  <c r="R181" i="11"/>
  <c r="U181" i="11" s="1"/>
  <c r="V181" i="11" s="1"/>
  <c r="R91" i="11"/>
  <c r="U91" i="11" s="1"/>
  <c r="V91" i="11" s="1"/>
  <c r="R61" i="11"/>
  <c r="U61" i="11" s="1"/>
  <c r="V61" i="11" s="1"/>
  <c r="R57" i="11"/>
  <c r="U57" i="11" s="1"/>
  <c r="V57" i="11" s="1"/>
  <c r="R52" i="11"/>
  <c r="U52" i="11" s="1"/>
  <c r="V52" i="11" s="1"/>
  <c r="R48" i="11"/>
  <c r="U48" i="11" s="1"/>
  <c r="V48" i="11" s="1"/>
  <c r="R39" i="11"/>
  <c r="U39" i="11" s="1"/>
  <c r="V39" i="11" s="1"/>
  <c r="R959" i="7"/>
  <c r="U959" i="7" s="1"/>
  <c r="R944" i="7"/>
  <c r="U944" i="7" s="1"/>
  <c r="R919" i="7"/>
  <c r="U919" i="7" s="1"/>
  <c r="R446" i="11"/>
  <c r="U446" i="11" s="1"/>
  <c r="V446" i="11" s="1"/>
  <c r="R398" i="11"/>
  <c r="U398" i="11" s="1"/>
  <c r="V398" i="11" s="1"/>
  <c r="R286" i="11"/>
  <c r="U286" i="11" s="1"/>
  <c r="V286" i="11" s="1"/>
  <c r="R189" i="11"/>
  <c r="U189" i="11" s="1"/>
  <c r="V189" i="11" s="1"/>
  <c r="R123" i="11"/>
  <c r="U123" i="11" s="1"/>
  <c r="V123" i="11" s="1"/>
  <c r="R113" i="11"/>
  <c r="U113" i="11" s="1"/>
  <c r="V113" i="11" s="1"/>
  <c r="R102" i="11"/>
  <c r="U102" i="11" s="1"/>
  <c r="V102" i="11" s="1"/>
  <c r="R71" i="11"/>
  <c r="U71" i="11" s="1"/>
  <c r="V71" i="11" s="1"/>
  <c r="R33" i="11"/>
  <c r="U33" i="11" s="1"/>
  <c r="V33" i="11" s="1"/>
  <c r="R472" i="11"/>
  <c r="U472" i="11" s="1"/>
  <c r="V472" i="11" s="1"/>
  <c r="R376" i="11"/>
  <c r="U376" i="11" s="1"/>
  <c r="V376" i="11" s="1"/>
  <c r="R928" i="7"/>
  <c r="U928" i="7" s="1"/>
  <c r="R866" i="7"/>
  <c r="U866" i="7" s="1"/>
  <c r="R814" i="7"/>
  <c r="U814" i="7" s="1"/>
  <c r="R729" i="7"/>
  <c r="U729" i="7" s="1"/>
  <c r="R676" i="7"/>
  <c r="U676" i="7" s="1"/>
  <c r="R666" i="7"/>
  <c r="U666" i="7" s="1"/>
  <c r="R638" i="7"/>
  <c r="U638" i="7" s="1"/>
  <c r="R596" i="7"/>
  <c r="U596" i="7" s="1"/>
  <c r="R573" i="7"/>
  <c r="U573" i="7" s="1"/>
  <c r="R554" i="7"/>
  <c r="U554" i="7" s="1"/>
  <c r="R532" i="7"/>
  <c r="U532" i="7" s="1"/>
  <c r="R491" i="7"/>
  <c r="U491" i="7" s="1"/>
  <c r="R9" i="11"/>
  <c r="U9" i="11" s="1"/>
  <c r="V9" i="11" s="1"/>
  <c r="R958" i="7"/>
  <c r="U958" i="7" s="1"/>
  <c r="R917" i="7"/>
  <c r="U917" i="7" s="1"/>
  <c r="R878" i="7"/>
  <c r="U878" i="7" s="1"/>
  <c r="R848" i="7"/>
  <c r="U848" i="7" s="1"/>
  <c r="R830" i="7"/>
  <c r="U830" i="7" s="1"/>
  <c r="R789" i="7"/>
  <c r="U789" i="7" s="1"/>
  <c r="R784" i="7"/>
  <c r="U784" i="7" s="1"/>
  <c r="R775" i="7"/>
  <c r="U775" i="7" s="1"/>
  <c r="R765" i="7"/>
  <c r="U765" i="7" s="1"/>
  <c r="R745" i="7"/>
  <c r="U745" i="7" s="1"/>
  <c r="R705" i="7"/>
  <c r="U705" i="7" s="1"/>
  <c r="R698" i="7"/>
  <c r="U698" i="7" s="1"/>
  <c r="R692" i="7"/>
  <c r="U692" i="7" s="1"/>
  <c r="R685" i="7"/>
  <c r="U685" i="7" s="1"/>
  <c r="R674" i="7"/>
  <c r="U674" i="7" s="1"/>
  <c r="R611" i="7"/>
  <c r="U611" i="7" s="1"/>
  <c r="R604" i="7"/>
  <c r="U604" i="7" s="1"/>
  <c r="R564" i="7"/>
  <c r="U564" i="7" s="1"/>
  <c r="R547" i="7"/>
  <c r="U547" i="7" s="1"/>
  <c r="R515" i="7"/>
  <c r="U515" i="7" s="1"/>
  <c r="R500" i="7"/>
  <c r="U500" i="7" s="1"/>
  <c r="R472" i="7"/>
  <c r="U472" i="7" s="1"/>
  <c r="R145" i="11"/>
  <c r="U145" i="11" s="1"/>
  <c r="V145" i="11" s="1"/>
  <c r="R135" i="11"/>
  <c r="U135" i="11" s="1"/>
  <c r="V135" i="11" s="1"/>
  <c r="R936" i="7"/>
  <c r="U936" i="7" s="1"/>
  <c r="R925" i="7"/>
  <c r="U925" i="7" s="1"/>
  <c r="R894" i="7"/>
  <c r="U894" i="7" s="1"/>
  <c r="R877" i="7"/>
  <c r="U877" i="7" s="1"/>
  <c r="R856" i="7"/>
  <c r="U856" i="7" s="1"/>
  <c r="R838" i="7"/>
  <c r="U838" i="7" s="1"/>
  <c r="R823" i="7"/>
  <c r="U823" i="7" s="1"/>
  <c r="R798" i="7"/>
  <c r="U798" i="7" s="1"/>
  <c r="R758" i="7"/>
  <c r="U758" i="7" s="1"/>
  <c r="R736" i="7"/>
  <c r="U736" i="7" s="1"/>
  <c r="R722" i="7"/>
  <c r="U722" i="7" s="1"/>
  <c r="R714" i="7"/>
  <c r="U714" i="7" s="1"/>
  <c r="R664" i="7"/>
  <c r="U664" i="7" s="1"/>
  <c r="R628" i="7"/>
  <c r="U628" i="7" s="1"/>
  <c r="R587" i="7"/>
  <c r="U587" i="7" s="1"/>
  <c r="R572" i="7"/>
  <c r="U572" i="7" s="1"/>
  <c r="R553" i="7"/>
  <c r="U553" i="7" s="1"/>
  <c r="R539" i="7"/>
  <c r="U539" i="7" s="1"/>
  <c r="R498" i="7"/>
  <c r="U498" i="7" s="1"/>
  <c r="R479" i="7"/>
  <c r="U479" i="7" s="1"/>
  <c r="R402" i="11"/>
  <c r="U402" i="11" s="1"/>
  <c r="V402" i="11" s="1"/>
  <c r="R320" i="11"/>
  <c r="U320" i="11" s="1"/>
  <c r="V320" i="11" s="1"/>
  <c r="R65" i="11"/>
  <c r="U65" i="11" s="1"/>
  <c r="V65" i="11" s="1"/>
  <c r="R13" i="11"/>
  <c r="U13" i="11" s="1"/>
  <c r="V13" i="11" s="1"/>
  <c r="R822" i="7"/>
  <c r="U822" i="7" s="1"/>
  <c r="R805" i="7"/>
  <c r="U805" i="7" s="1"/>
  <c r="R751" i="7"/>
  <c r="U751" i="7" s="1"/>
  <c r="R743" i="7"/>
  <c r="U743" i="7" s="1"/>
  <c r="R683" i="7"/>
  <c r="U683" i="7" s="1"/>
  <c r="R673" i="7"/>
  <c r="U673" i="7" s="1"/>
  <c r="R636" i="7"/>
  <c r="U636" i="7" s="1"/>
  <c r="R610" i="7"/>
  <c r="U610" i="7" s="1"/>
  <c r="R522" i="7"/>
  <c r="U522" i="7" s="1"/>
  <c r="R489" i="7"/>
  <c r="U489" i="7" s="1"/>
  <c r="R405" i="11"/>
  <c r="U405" i="11" s="1"/>
  <c r="V405" i="11" s="1"/>
  <c r="R193" i="11"/>
  <c r="U193" i="11" s="1"/>
  <c r="V193" i="11" s="1"/>
  <c r="R149" i="11"/>
  <c r="U149" i="11" s="1"/>
  <c r="V149" i="11" s="1"/>
  <c r="R43" i="11"/>
  <c r="U43" i="11" s="1"/>
  <c r="V43" i="11" s="1"/>
  <c r="R947" i="7"/>
  <c r="U947" i="7" s="1"/>
  <c r="R893" i="7"/>
  <c r="U893" i="7" s="1"/>
  <c r="R876" i="7"/>
  <c r="U876" i="7" s="1"/>
  <c r="R864" i="7"/>
  <c r="U864" i="7" s="1"/>
  <c r="R828" i="7"/>
  <c r="U828" i="7" s="1"/>
  <c r="R821" i="7"/>
  <c r="U821" i="7" s="1"/>
  <c r="R734" i="7"/>
  <c r="U734" i="7" s="1"/>
  <c r="R721" i="7"/>
  <c r="U721" i="7" s="1"/>
  <c r="R704" i="7"/>
  <c r="U704" i="7" s="1"/>
  <c r="R697" i="7"/>
  <c r="U697" i="7" s="1"/>
  <c r="R690" i="7"/>
  <c r="U690" i="7" s="1"/>
  <c r="R652" i="7"/>
  <c r="U652" i="7" s="1"/>
  <c r="R642" i="7"/>
  <c r="U642" i="7" s="1"/>
  <c r="R626" i="7"/>
  <c r="U626" i="7" s="1"/>
  <c r="R616" i="7"/>
  <c r="U616" i="7" s="1"/>
  <c r="R602" i="7"/>
  <c r="U602" i="7" s="1"/>
  <c r="R578" i="7"/>
  <c r="U578" i="7" s="1"/>
  <c r="R571" i="7"/>
  <c r="U571" i="7" s="1"/>
  <c r="R545" i="7"/>
  <c r="U545" i="7" s="1"/>
  <c r="R521" i="7"/>
  <c r="U521" i="7" s="1"/>
  <c r="R513" i="7"/>
  <c r="U513" i="7" s="1"/>
  <c r="R497" i="7"/>
  <c r="U497" i="7" s="1"/>
  <c r="R262" i="11"/>
  <c r="U262" i="11" s="1"/>
  <c r="V262" i="11" s="1"/>
  <c r="R203" i="11"/>
  <c r="U203" i="11" s="1"/>
  <c r="V203" i="11" s="1"/>
  <c r="R17" i="11"/>
  <c r="U17" i="11" s="1"/>
  <c r="V17" i="11" s="1"/>
  <c r="R965" i="7"/>
  <c r="U965" i="7" s="1"/>
  <c r="R946" i="7"/>
  <c r="U946" i="7" s="1"/>
  <c r="R907" i="7"/>
  <c r="U907" i="7" s="1"/>
  <c r="R884" i="7"/>
  <c r="U884" i="7" s="1"/>
  <c r="R845" i="7"/>
  <c r="U845" i="7" s="1"/>
  <c r="R820" i="7"/>
  <c r="U820" i="7" s="1"/>
  <c r="R796" i="7"/>
  <c r="U796" i="7" s="1"/>
  <c r="R757" i="7"/>
  <c r="U757" i="7" s="1"/>
  <c r="R741" i="7"/>
  <c r="U741" i="7" s="1"/>
  <c r="R727" i="7"/>
  <c r="U727" i="7" s="1"/>
  <c r="R681" i="7"/>
  <c r="U681" i="7" s="1"/>
  <c r="R672" i="7"/>
  <c r="U672" i="7" s="1"/>
  <c r="R493" i="11"/>
  <c r="U493" i="11" s="1"/>
  <c r="V493" i="11" s="1"/>
  <c r="R423" i="11"/>
  <c r="U423" i="11" s="1"/>
  <c r="V423" i="11" s="1"/>
  <c r="R119" i="11"/>
  <c r="U119" i="11" s="1"/>
  <c r="V119" i="11" s="1"/>
  <c r="R47" i="11"/>
  <c r="U47" i="11" s="1"/>
  <c r="V47" i="11" s="1"/>
  <c r="R934" i="7"/>
  <c r="U934" i="7" s="1"/>
  <c r="R906" i="7"/>
  <c r="U906" i="7" s="1"/>
  <c r="R883" i="7"/>
  <c r="U883" i="7" s="1"/>
  <c r="R836" i="7"/>
  <c r="U836" i="7" s="1"/>
  <c r="R804" i="7"/>
  <c r="U804" i="7" s="1"/>
  <c r="R779" i="7"/>
  <c r="U779" i="7" s="1"/>
  <c r="R772" i="7"/>
  <c r="U772" i="7" s="1"/>
  <c r="R763" i="7"/>
  <c r="U763" i="7" s="1"/>
  <c r="R207" i="11"/>
  <c r="U207" i="11" s="1"/>
  <c r="V207" i="11" s="1"/>
  <c r="R94" i="11"/>
  <c r="U94" i="11" s="1"/>
  <c r="V94" i="11" s="1"/>
  <c r="R21" i="11"/>
  <c r="U21" i="11" s="1"/>
  <c r="V21" i="11" s="1"/>
  <c r="R953" i="7"/>
  <c r="U953" i="7" s="1"/>
  <c r="R914" i="7"/>
  <c r="U914" i="7" s="1"/>
  <c r="R902" i="7"/>
  <c r="U902" i="7" s="1"/>
  <c r="R835" i="7"/>
  <c r="U835" i="7" s="1"/>
  <c r="R851" i="7"/>
  <c r="U851" i="7" s="1"/>
  <c r="R961" i="7"/>
  <c r="U961" i="7" s="1"/>
  <c r="R912" i="7"/>
  <c r="U912" i="7" s="1"/>
  <c r="R869" i="7"/>
  <c r="U869" i="7" s="1"/>
  <c r="R842" i="7"/>
  <c r="U842" i="7" s="1"/>
  <c r="R777" i="7"/>
  <c r="U777" i="7" s="1"/>
  <c r="R755" i="7"/>
  <c r="U755" i="7" s="1"/>
  <c r="R717" i="7"/>
  <c r="U717" i="7" s="1"/>
  <c r="R700" i="7"/>
  <c r="U700" i="7" s="1"/>
  <c r="R695" i="7"/>
  <c r="U695" i="7" s="1"/>
  <c r="R657" i="7"/>
  <c r="U657" i="7" s="1"/>
  <c r="R550" i="7"/>
  <c r="U550" i="7" s="1"/>
  <c r="R127" i="11"/>
  <c r="U127" i="11" s="1"/>
  <c r="V127" i="11" s="1"/>
  <c r="R75" i="11"/>
  <c r="U75" i="11" s="1"/>
  <c r="V75" i="11" s="1"/>
  <c r="R27" i="11"/>
  <c r="U27" i="11" s="1"/>
  <c r="V27" i="11" s="1"/>
  <c r="R733" i="7"/>
  <c r="U733" i="7" s="1"/>
  <c r="R693" i="7"/>
  <c r="U693" i="7" s="1"/>
  <c r="R625" i="7"/>
  <c r="U625" i="7" s="1"/>
  <c r="R548" i="7"/>
  <c r="U548" i="7" s="1"/>
  <c r="R503" i="7"/>
  <c r="U503" i="7" s="1"/>
  <c r="R459" i="7"/>
  <c r="U459" i="7" s="1"/>
  <c r="R445" i="7"/>
  <c r="U445" i="7" s="1"/>
  <c r="R436" i="7"/>
  <c r="U436" i="7" s="1"/>
  <c r="R419" i="7"/>
  <c r="U419" i="7" s="1"/>
  <c r="R383" i="7"/>
  <c r="U383" i="7" s="1"/>
  <c r="R375" i="7"/>
  <c r="U375" i="7" s="1"/>
  <c r="R313" i="7"/>
  <c r="U313" i="7" s="1"/>
  <c r="R304" i="7"/>
  <c r="U304" i="7" s="1"/>
  <c r="R267" i="7"/>
  <c r="U267" i="7" s="1"/>
  <c r="R259" i="7"/>
  <c r="U259" i="7" s="1"/>
  <c r="R241" i="7"/>
  <c r="U241" i="7" s="1"/>
  <c r="R235" i="7"/>
  <c r="U235" i="7" s="1"/>
  <c r="R188" i="7"/>
  <c r="U188" i="7" s="1"/>
  <c r="R162" i="7"/>
  <c r="U162" i="7" s="1"/>
  <c r="R145" i="7"/>
  <c r="U145" i="7" s="1"/>
  <c r="R137" i="7"/>
  <c r="U137" i="7" s="1"/>
  <c r="R95" i="7"/>
  <c r="U95" i="7" s="1"/>
  <c r="R930" i="7"/>
  <c r="U930" i="7" s="1"/>
  <c r="R802" i="7"/>
  <c r="U802" i="7" s="1"/>
  <c r="R790" i="7"/>
  <c r="U790" i="7" s="1"/>
  <c r="R724" i="7"/>
  <c r="U724" i="7" s="1"/>
  <c r="R703" i="7"/>
  <c r="U703" i="7" s="1"/>
  <c r="R558" i="7"/>
  <c r="U558" i="7" s="1"/>
  <c r="R510" i="7"/>
  <c r="U510" i="7" s="1"/>
  <c r="R408" i="7"/>
  <c r="U408" i="7" s="1"/>
  <c r="R400" i="7"/>
  <c r="U400" i="7" s="1"/>
  <c r="R335" i="7"/>
  <c r="U335" i="7" s="1"/>
  <c r="R312" i="7"/>
  <c r="U312" i="7" s="1"/>
  <c r="R296" i="7"/>
  <c r="U296" i="7" s="1"/>
  <c r="R288" i="7"/>
  <c r="U288" i="7" s="1"/>
  <c r="R280" i="7"/>
  <c r="U280" i="7" s="1"/>
  <c r="R217" i="7"/>
  <c r="U217" i="7" s="1"/>
  <c r="R209" i="7"/>
  <c r="U209" i="7" s="1"/>
  <c r="R186" i="7"/>
  <c r="U186" i="7" s="1"/>
  <c r="R169" i="7"/>
  <c r="U169" i="7" s="1"/>
  <c r="R116" i="7"/>
  <c r="U116" i="7" s="1"/>
  <c r="R109" i="7"/>
  <c r="U109" i="7" s="1"/>
  <c r="R93" i="7"/>
  <c r="U93" i="7" s="1"/>
  <c r="R84" i="7"/>
  <c r="U84" i="7" s="1"/>
  <c r="R37" i="7"/>
  <c r="U37" i="7" s="1"/>
  <c r="R860" i="7"/>
  <c r="U860" i="7" s="1"/>
  <c r="R834" i="7"/>
  <c r="U834" i="7" s="1"/>
  <c r="R824" i="7"/>
  <c r="U824" i="7" s="1"/>
  <c r="R613" i="7"/>
  <c r="U613" i="7" s="1"/>
  <c r="R577" i="7"/>
  <c r="U577" i="7" s="1"/>
  <c r="R569" i="7"/>
  <c r="U569" i="7" s="1"/>
  <c r="R518" i="7"/>
  <c r="U518" i="7" s="1"/>
  <c r="R458" i="7"/>
  <c r="U458" i="7" s="1"/>
  <c r="R427" i="7"/>
  <c r="U427" i="7" s="1"/>
  <c r="R399" i="7"/>
  <c r="U399" i="7" s="1"/>
  <c r="R382" i="7"/>
  <c r="U382" i="7" s="1"/>
  <c r="R372" i="7"/>
  <c r="U372" i="7" s="1"/>
  <c r="R349" i="7"/>
  <c r="U349" i="7" s="1"/>
  <c r="R272" i="7"/>
  <c r="U272" i="7" s="1"/>
  <c r="R266" i="7"/>
  <c r="U266" i="7" s="1"/>
  <c r="R225" i="7"/>
  <c r="U225" i="7" s="1"/>
  <c r="R152" i="7"/>
  <c r="U152" i="7" s="1"/>
  <c r="R144" i="7"/>
  <c r="U144" i="7" s="1"/>
  <c r="R73" i="7"/>
  <c r="U73" i="7" s="1"/>
  <c r="R53" i="7"/>
  <c r="U53" i="7" s="1"/>
  <c r="R46" i="7"/>
  <c r="U46" i="7" s="1"/>
  <c r="R131" i="11"/>
  <c r="U131" i="11" s="1"/>
  <c r="V131" i="11" s="1"/>
  <c r="R859" i="7"/>
  <c r="U859" i="7" s="1"/>
  <c r="R770" i="7"/>
  <c r="U770" i="7" s="1"/>
  <c r="R760" i="7"/>
  <c r="U760" i="7" s="1"/>
  <c r="R739" i="7"/>
  <c r="U739" i="7" s="1"/>
  <c r="R731" i="7"/>
  <c r="U731" i="7" s="1"/>
  <c r="R633" i="7"/>
  <c r="U633" i="7" s="1"/>
  <c r="R622" i="7"/>
  <c r="U622" i="7" s="1"/>
  <c r="R585" i="7"/>
  <c r="U585" i="7" s="1"/>
  <c r="R556" i="7"/>
  <c r="U556" i="7" s="1"/>
  <c r="R537" i="7"/>
  <c r="U537" i="7" s="1"/>
  <c r="R527" i="7"/>
  <c r="U527" i="7" s="1"/>
  <c r="R508" i="7"/>
  <c r="U508" i="7" s="1"/>
  <c r="R501" i="7"/>
  <c r="U501" i="7" s="1"/>
  <c r="R478" i="7"/>
  <c r="U478" i="7" s="1"/>
  <c r="R470" i="7"/>
  <c r="U470" i="7" s="1"/>
  <c r="R450" i="7"/>
  <c r="U450" i="7" s="1"/>
  <c r="R443" i="7"/>
  <c r="U443" i="7" s="1"/>
  <c r="R398" i="7"/>
  <c r="U398" i="7" s="1"/>
  <c r="R381" i="7"/>
  <c r="U381" i="7" s="1"/>
  <c r="R364" i="7"/>
  <c r="U364" i="7" s="1"/>
  <c r="R328" i="7"/>
  <c r="U328" i="7" s="1"/>
  <c r="R319" i="7"/>
  <c r="U319" i="7" s="1"/>
  <c r="R258" i="7"/>
  <c r="U258" i="7" s="1"/>
  <c r="R232" i="7"/>
  <c r="U232" i="7" s="1"/>
  <c r="R215" i="7"/>
  <c r="U215" i="7" s="1"/>
  <c r="R167" i="7"/>
  <c r="U167" i="7" s="1"/>
  <c r="R143" i="7"/>
  <c r="U143" i="7" s="1"/>
  <c r="R136" i="7"/>
  <c r="U136" i="7" s="1"/>
  <c r="R124" i="7"/>
  <c r="U124" i="7" s="1"/>
  <c r="R115" i="7"/>
  <c r="U115" i="7" s="1"/>
  <c r="R108" i="7"/>
  <c r="U108" i="7" s="1"/>
  <c r="R899" i="7"/>
  <c r="U899" i="7" s="1"/>
  <c r="R810" i="7"/>
  <c r="U810" i="7" s="1"/>
  <c r="R801" i="7"/>
  <c r="U801" i="7" s="1"/>
  <c r="R712" i="7"/>
  <c r="U712" i="7" s="1"/>
  <c r="R679" i="7"/>
  <c r="U679" i="7" s="1"/>
  <c r="R486" i="7"/>
  <c r="U486" i="7" s="1"/>
  <c r="R469" i="7"/>
  <c r="U469" i="7" s="1"/>
  <c r="R432" i="7"/>
  <c r="U432" i="7" s="1"/>
  <c r="R424" i="7"/>
  <c r="U424" i="7" s="1"/>
  <c r="R406" i="7"/>
  <c r="U406" i="7" s="1"/>
  <c r="R391" i="7"/>
  <c r="U391" i="7" s="1"/>
  <c r="R355" i="7"/>
  <c r="U355" i="7" s="1"/>
  <c r="R318" i="7"/>
  <c r="U318" i="7" s="1"/>
  <c r="R301" i="7"/>
  <c r="U301" i="7" s="1"/>
  <c r="R246" i="7"/>
  <c r="U246" i="7" s="1"/>
  <c r="R238" i="7"/>
  <c r="U238" i="7" s="1"/>
  <c r="R200" i="7"/>
  <c r="U200" i="7" s="1"/>
  <c r="R176" i="7"/>
  <c r="U176" i="7" s="1"/>
  <c r="R160" i="7"/>
  <c r="U160" i="7" s="1"/>
  <c r="R150" i="7"/>
  <c r="U150" i="7" s="1"/>
  <c r="R114" i="7"/>
  <c r="U114" i="7" s="1"/>
  <c r="R91" i="7"/>
  <c r="U91" i="7" s="1"/>
  <c r="R72" i="7"/>
  <c r="U72" i="7" s="1"/>
  <c r="R193" i="7"/>
  <c r="U193" i="7" s="1"/>
  <c r="R174" i="7"/>
  <c r="U174" i="7" s="1"/>
  <c r="R748" i="7"/>
  <c r="U748" i="7" s="1"/>
  <c r="R584" i="7"/>
  <c r="U584" i="7" s="1"/>
  <c r="R566" i="7"/>
  <c r="U566" i="7" s="1"/>
  <c r="R535" i="7"/>
  <c r="U535" i="7" s="1"/>
  <c r="R423" i="7"/>
  <c r="U423" i="7" s="1"/>
  <c r="R370" i="7"/>
  <c r="U370" i="7" s="1"/>
  <c r="R363" i="7"/>
  <c r="U363" i="7" s="1"/>
  <c r="R347" i="7"/>
  <c r="U347" i="7" s="1"/>
  <c r="R340" i="7"/>
  <c r="U340" i="7" s="1"/>
  <c r="R326" i="7"/>
  <c r="U326" i="7" s="1"/>
  <c r="R310" i="7"/>
  <c r="U310" i="7" s="1"/>
  <c r="R286" i="7"/>
  <c r="U286" i="7" s="1"/>
  <c r="R279" i="7"/>
  <c r="U279" i="7" s="1"/>
  <c r="R271" i="7"/>
  <c r="U271" i="7" s="1"/>
  <c r="R264" i="7"/>
  <c r="U264" i="7" s="1"/>
  <c r="R256" i="7"/>
  <c r="U256" i="7" s="1"/>
  <c r="R224" i="7"/>
  <c r="U224" i="7" s="1"/>
  <c r="R214" i="7"/>
  <c r="U214" i="7" s="1"/>
  <c r="R843" i="7"/>
  <c r="U843" i="7" s="1"/>
  <c r="R767" i="7"/>
  <c r="U767" i="7" s="1"/>
  <c r="R738" i="7"/>
  <c r="U738" i="7" s="1"/>
  <c r="R710" i="7"/>
  <c r="U710" i="7" s="1"/>
  <c r="R678" i="7"/>
  <c r="U678" i="7" s="1"/>
  <c r="R640" i="7"/>
  <c r="U640" i="7" s="1"/>
  <c r="R477" i="7"/>
  <c r="U477" i="7" s="1"/>
  <c r="R462" i="7"/>
  <c r="U462" i="7" s="1"/>
  <c r="R449" i="7"/>
  <c r="U449" i="7" s="1"/>
  <c r="R422" i="7"/>
  <c r="U422" i="7" s="1"/>
  <c r="R415" i="7"/>
  <c r="U415" i="7" s="1"/>
  <c r="R405" i="7"/>
  <c r="U405" i="7" s="1"/>
  <c r="R397" i="7"/>
  <c r="U397" i="7" s="1"/>
  <c r="R841" i="7"/>
  <c r="U841" i="7" s="1"/>
  <c r="R817" i="7"/>
  <c r="U817" i="7" s="1"/>
  <c r="R786" i="7"/>
  <c r="U786" i="7" s="1"/>
  <c r="R719" i="7"/>
  <c r="U719" i="7" s="1"/>
  <c r="R688" i="7"/>
  <c r="U688" i="7" s="1"/>
  <c r="R662" i="7"/>
  <c r="U662" i="7" s="1"/>
  <c r="R650" i="7"/>
  <c r="U650" i="7" s="1"/>
  <c r="R631" i="7"/>
  <c r="U631" i="7" s="1"/>
  <c r="R608" i="7"/>
  <c r="U608" i="7" s="1"/>
  <c r="R592" i="7"/>
  <c r="U592" i="7" s="1"/>
  <c r="R552" i="7"/>
  <c r="U552" i="7" s="1"/>
  <c r="R525" i="7"/>
  <c r="U525" i="7" s="1"/>
  <c r="R495" i="7"/>
  <c r="U495" i="7" s="1"/>
  <c r="R455" i="7"/>
  <c r="U455" i="7" s="1"/>
  <c r="R808" i="7"/>
  <c r="U808" i="7" s="1"/>
  <c r="R746" i="7"/>
  <c r="U746" i="7" s="1"/>
  <c r="R707" i="7"/>
  <c r="U707" i="7" s="1"/>
  <c r="R598" i="7"/>
  <c r="U598" i="7" s="1"/>
  <c r="R542" i="7"/>
  <c r="U542" i="7" s="1"/>
  <c r="R467" i="7"/>
  <c r="U467" i="7" s="1"/>
  <c r="R338" i="7"/>
  <c r="U338" i="7" s="1"/>
  <c r="R316" i="7"/>
  <c r="U316" i="7" s="1"/>
  <c r="R815" i="7"/>
  <c r="U815" i="7" s="1"/>
  <c r="R726" i="7"/>
  <c r="U726" i="7" s="1"/>
  <c r="R660" i="7"/>
  <c r="U660" i="7" s="1"/>
  <c r="R590" i="7"/>
  <c r="U590" i="7" s="1"/>
  <c r="R551" i="7"/>
  <c r="U551" i="7" s="1"/>
  <c r="R494" i="7"/>
  <c r="U494" i="7" s="1"/>
  <c r="R474" i="7"/>
  <c r="U474" i="7" s="1"/>
  <c r="R461" i="7"/>
  <c r="U461" i="7" s="1"/>
  <c r="R446" i="7"/>
  <c r="U446" i="7" s="1"/>
  <c r="R439" i="7"/>
  <c r="U439" i="7" s="1"/>
  <c r="R429" i="7"/>
  <c r="U429" i="7" s="1"/>
  <c r="R421" i="7"/>
  <c r="U421" i="7" s="1"/>
  <c r="R430" i="7"/>
  <c r="U430" i="7" s="1"/>
  <c r="R352" i="7"/>
  <c r="U352" i="7" s="1"/>
  <c r="R343" i="7"/>
  <c r="U343" i="7" s="1"/>
  <c r="R315" i="7"/>
  <c r="U315" i="7" s="1"/>
  <c r="R275" i="7"/>
  <c r="U275" i="7" s="1"/>
  <c r="R139" i="7"/>
  <c r="U139" i="7" s="1"/>
  <c r="R126" i="7"/>
  <c r="U126" i="7" s="1"/>
  <c r="R35" i="7"/>
  <c r="U35" i="7" s="1"/>
  <c r="R18" i="7"/>
  <c r="U18" i="7" s="1"/>
  <c r="R9" i="7"/>
  <c r="U9" i="7" s="1"/>
  <c r="R918" i="7"/>
  <c r="U918" i="7" s="1"/>
  <c r="R614" i="7"/>
  <c r="U614" i="7" s="1"/>
  <c r="R369" i="7"/>
  <c r="U369" i="7" s="1"/>
  <c r="R285" i="7"/>
  <c r="U285" i="7" s="1"/>
  <c r="R268" i="7"/>
  <c r="U268" i="7" s="1"/>
  <c r="R198" i="7"/>
  <c r="U198" i="7" s="1"/>
  <c r="R179" i="7"/>
  <c r="U179" i="7" s="1"/>
  <c r="R149" i="7"/>
  <c r="U149" i="7" s="1"/>
  <c r="R44" i="7"/>
  <c r="U44" i="7" s="1"/>
  <c r="R157" i="7"/>
  <c r="U157" i="7" s="1"/>
  <c r="R64" i="7"/>
  <c r="U64" i="7" s="1"/>
  <c r="R483" i="7"/>
  <c r="U483" i="7" s="1"/>
  <c r="R350" i="7"/>
  <c r="U350" i="7" s="1"/>
  <c r="R254" i="7"/>
  <c r="U254" i="7" s="1"/>
  <c r="R205" i="7"/>
  <c r="U205" i="7" s="1"/>
  <c r="R190" i="7"/>
  <c r="U190" i="7" s="1"/>
  <c r="R97" i="7"/>
  <c r="U97" i="7" s="1"/>
  <c r="R85" i="7"/>
  <c r="U85" i="7" s="1"/>
  <c r="R33" i="7"/>
  <c r="U33" i="7" s="1"/>
  <c r="R7" i="7"/>
  <c r="U7" i="7" s="1"/>
  <c r="R25" i="7"/>
  <c r="U25" i="7" s="1"/>
  <c r="R274" i="7"/>
  <c r="U274" i="7" s="1"/>
  <c r="R244" i="7"/>
  <c r="U244" i="7" s="1"/>
  <c r="R460" i="7"/>
  <c r="U460" i="7" s="1"/>
  <c r="R321" i="7"/>
  <c r="U321" i="7" s="1"/>
  <c r="R203" i="7"/>
  <c r="U203" i="7" s="1"/>
  <c r="R166" i="7"/>
  <c r="U166" i="7" s="1"/>
  <c r="R102" i="7"/>
  <c r="U102" i="7" s="1"/>
  <c r="R96" i="7"/>
  <c r="U96" i="7" s="1"/>
  <c r="R81" i="7"/>
  <c r="U81" i="7" s="1"/>
  <c r="R70" i="7"/>
  <c r="U70" i="7" s="1"/>
  <c r="R41" i="7"/>
  <c r="U41" i="7" s="1"/>
  <c r="R24" i="7"/>
  <c r="U24" i="7" s="1"/>
  <c r="R493" i="7"/>
  <c r="U493" i="7" s="1"/>
  <c r="R367" i="7"/>
  <c r="U367" i="7" s="1"/>
  <c r="R164" i="7"/>
  <c r="U164" i="7" s="1"/>
  <c r="R61" i="7"/>
  <c r="U61" i="7" s="1"/>
  <c r="R58" i="7"/>
  <c r="U58" i="7" s="1"/>
  <c r="R793" i="7"/>
  <c r="U793" i="7" s="1"/>
  <c r="R669" i="7"/>
  <c r="U669" i="7" s="1"/>
  <c r="R384" i="7"/>
  <c r="U384" i="7" s="1"/>
  <c r="R230" i="7"/>
  <c r="U230" i="7" s="1"/>
  <c r="R67" i="7"/>
  <c r="U67" i="7" s="1"/>
  <c r="R10" i="7"/>
  <c r="U10" i="7" s="1"/>
  <c r="R686" i="7"/>
  <c r="U686" i="7" s="1"/>
  <c r="R395" i="7"/>
  <c r="U395" i="7" s="1"/>
  <c r="R277" i="7"/>
  <c r="U277" i="7" s="1"/>
  <c r="R181" i="7"/>
  <c r="U181" i="7" s="1"/>
  <c r="R127" i="7"/>
  <c r="U127" i="7" s="1"/>
  <c r="R19" i="7"/>
  <c r="U19" i="7" s="1"/>
  <c r="R753" i="7"/>
  <c r="U753" i="7" s="1"/>
  <c r="R648" i="7"/>
  <c r="U648" i="7" s="1"/>
  <c r="R403" i="7"/>
  <c r="U403" i="7" s="1"/>
  <c r="R379" i="7"/>
  <c r="U379" i="7" s="1"/>
  <c r="R300" i="7"/>
  <c r="U300" i="7" s="1"/>
  <c r="R292" i="7"/>
  <c r="U292" i="7" s="1"/>
  <c r="R243" i="7"/>
  <c r="U243" i="7" s="1"/>
  <c r="R156" i="7"/>
  <c r="U156" i="7" s="1"/>
  <c r="R30" i="7"/>
  <c r="U30" i="7" s="1"/>
  <c r="R412" i="7"/>
  <c r="U412" i="7" s="1"/>
  <c r="R309" i="7"/>
  <c r="U309" i="7" s="1"/>
  <c r="R262" i="7"/>
  <c r="U262" i="7" s="1"/>
  <c r="R251" i="7"/>
  <c r="U251" i="7" s="1"/>
  <c r="R212" i="7"/>
  <c r="U212" i="7" s="1"/>
  <c r="R202" i="7"/>
  <c r="U202" i="7" s="1"/>
  <c r="R79" i="7"/>
  <c r="U79" i="7" s="1"/>
  <c r="R13" i="7"/>
  <c r="U13" i="7" s="1"/>
  <c r="R306" i="7"/>
  <c r="U306" i="7" s="1"/>
  <c r="R128" i="7"/>
  <c r="U128" i="7" s="1"/>
  <c r="R56" i="7"/>
  <c r="U56" i="7" s="1"/>
  <c r="R47" i="7"/>
  <c r="U47" i="7" s="1"/>
  <c r="R237" i="7"/>
  <c r="U237" i="7" s="1"/>
  <c r="R219" i="7"/>
  <c r="U219" i="7" s="1"/>
  <c r="R191" i="7"/>
  <c r="U191" i="7" s="1"/>
  <c r="R140" i="7"/>
  <c r="U140" i="7" s="1"/>
  <c r="R76" i="7"/>
  <c r="U76" i="7" s="1"/>
  <c r="R647" i="7"/>
  <c r="U647" i="7" s="1"/>
  <c r="R133" i="7"/>
  <c r="U133" i="7" s="1"/>
  <c r="R21" i="7"/>
  <c r="U21" i="7" s="1"/>
  <c r="R827" i="7"/>
  <c r="U827" i="7" s="1"/>
  <c r="R388" i="7"/>
  <c r="U388" i="7" s="1"/>
  <c r="R331" i="7"/>
  <c r="U331" i="7" s="1"/>
  <c r="R210" i="7"/>
  <c r="U210" i="7" s="1"/>
  <c r="R121" i="7"/>
  <c r="U121" i="7" s="1"/>
  <c r="R23" i="7"/>
  <c r="U23" i="7" s="1"/>
  <c r="R785" i="7"/>
  <c r="U785" i="7" s="1"/>
  <c r="R466" i="7"/>
  <c r="U466" i="7" s="1"/>
  <c r="R385" i="7"/>
  <c r="U385" i="7" s="1"/>
  <c r="R376" i="7"/>
  <c r="U376" i="7" s="1"/>
  <c r="R290" i="7"/>
  <c r="U290" i="7" s="1"/>
  <c r="R222" i="7"/>
  <c r="U222" i="7" s="1"/>
  <c r="R130" i="7"/>
  <c r="U130" i="7" s="1"/>
  <c r="R90" i="7"/>
  <c r="U90" i="7" s="1"/>
  <c r="R69" i="7"/>
  <c r="U69" i="7" s="1"/>
  <c r="R49" i="7"/>
  <c r="U49" i="7" s="1"/>
  <c r="R607" i="7"/>
  <c r="U607" i="7" s="1"/>
  <c r="R549" i="7"/>
  <c r="U549" i="7" s="1"/>
  <c r="R307" i="7"/>
  <c r="U307" i="7" s="1"/>
  <c r="R298" i="7"/>
  <c r="U298" i="7" s="1"/>
  <c r="R231" i="7"/>
  <c r="U231" i="7" s="1"/>
  <c r="R220" i="7"/>
  <c r="U220" i="7" s="1"/>
  <c r="R142" i="7"/>
  <c r="U142" i="7" s="1"/>
  <c r="R68" i="7"/>
  <c r="U68" i="7" s="1"/>
  <c r="R12" i="7"/>
  <c r="U12" i="7" s="1"/>
  <c r="R178" i="7"/>
  <c r="U178" i="7" s="1"/>
  <c r="R74" i="7"/>
  <c r="U74" i="7" s="1"/>
  <c r="R45" i="7"/>
  <c r="U45" i="7" s="1"/>
  <c r="R287" i="7"/>
  <c r="U287" i="7" s="1"/>
  <c r="R52" i="7"/>
  <c r="U52" i="7" s="1"/>
  <c r="R34" i="7"/>
  <c r="U34" i="7" s="1"/>
  <c r="R208" i="7"/>
  <c r="U208" i="7" s="1"/>
  <c r="R29" i="7"/>
  <c r="U29" i="7" s="1"/>
  <c r="R434" i="7"/>
  <c r="U434" i="7" s="1"/>
  <c r="R456" i="7"/>
  <c r="U456" i="7" s="1"/>
  <c r="R612" i="7"/>
  <c r="U612" i="7" s="1"/>
  <c r="R529" i="7"/>
  <c r="U529" i="7" s="1"/>
  <c r="R773" i="7"/>
  <c r="U773" i="7" s="1"/>
  <c r="R481" i="7"/>
  <c r="U481" i="7" s="1"/>
  <c r="R684" i="7"/>
  <c r="U684" i="7" s="1"/>
  <c r="R905" i="7"/>
  <c r="U905" i="7" s="1"/>
  <c r="R55" i="7"/>
  <c r="U55" i="7" s="1"/>
  <c r="R411" i="7"/>
  <c r="U411" i="7" s="1"/>
  <c r="R540" i="7"/>
  <c r="U540" i="7" s="1"/>
  <c r="R269" i="7"/>
  <c r="U269" i="7" s="1"/>
  <c r="R404" i="7"/>
  <c r="U404" i="7" s="1"/>
  <c r="R581" i="7"/>
  <c r="U581" i="7" s="1"/>
  <c r="R119" i="7"/>
  <c r="U119" i="7" s="1"/>
  <c r="R229" i="7"/>
  <c r="U229" i="7" s="1"/>
  <c r="R332" i="7"/>
  <c r="U332" i="7" s="1"/>
  <c r="R89" i="7"/>
  <c r="U89" i="7" s="1"/>
  <c r="R361" i="7"/>
  <c r="U361" i="7" s="1"/>
  <c r="R447" i="7"/>
  <c r="U447" i="7" s="1"/>
  <c r="R829" i="7"/>
  <c r="U829" i="7" s="1"/>
  <c r="R106" i="7"/>
  <c r="U106" i="7" s="1"/>
  <c r="R245" i="7"/>
  <c r="U245" i="7" s="1"/>
  <c r="R742" i="7"/>
  <c r="U742" i="7" s="1"/>
  <c r="R908" i="7"/>
  <c r="U908" i="7" s="1"/>
  <c r="R53" i="11"/>
  <c r="U53" i="11" s="1"/>
  <c r="V53" i="11" s="1"/>
  <c r="R800" i="7"/>
  <c r="U800" i="7" s="1"/>
  <c r="R937" i="7"/>
  <c r="U937" i="7" s="1"/>
  <c r="R574" i="7"/>
  <c r="U574" i="7" s="1"/>
  <c r="R677" i="7"/>
  <c r="U677" i="7" s="1"/>
  <c r="R567" i="7"/>
  <c r="U567" i="7" s="1"/>
  <c r="R825" i="7"/>
  <c r="U825" i="7" s="1"/>
  <c r="R16" i="7"/>
  <c r="U16" i="7" s="1"/>
  <c r="R416" i="7"/>
  <c r="U416" i="7" s="1"/>
  <c r="R651" i="7"/>
  <c r="U651" i="7" s="1"/>
  <c r="R134" i="7"/>
  <c r="U134" i="7" s="1"/>
  <c r="R325" i="7"/>
  <c r="U325" i="7" s="1"/>
  <c r="R62" i="7"/>
  <c r="U62" i="7" s="1"/>
  <c r="R86" i="7"/>
  <c r="U86" i="7" s="1"/>
  <c r="R38" i="7"/>
  <c r="U38" i="7" s="1"/>
  <c r="R435" i="7"/>
  <c r="U435" i="7" s="1"/>
  <c r="R5" i="7"/>
  <c r="U5" i="7" s="1"/>
  <c r="R519" i="11"/>
  <c r="U519" i="11" s="1"/>
  <c r="V519" i="11" s="1"/>
  <c r="R595" i="7"/>
  <c r="U595" i="7" s="1"/>
  <c r="R813" i="7"/>
  <c r="U813" i="7" s="1"/>
  <c r="R250" i="7"/>
  <c r="U250" i="7" s="1"/>
  <c r="R482" i="7"/>
  <c r="U482" i="7" s="1"/>
  <c r="R283" i="7"/>
  <c r="U283" i="7" s="1"/>
  <c r="R420" i="7"/>
  <c r="U420" i="7" s="1"/>
  <c r="R163" i="7"/>
  <c r="U163" i="7" s="1"/>
  <c r="R615" i="7"/>
  <c r="U615" i="7" s="1"/>
  <c r="R120" i="7"/>
  <c r="U120" i="7" s="1"/>
  <c r="R524" i="7"/>
  <c r="U524" i="7" s="1"/>
  <c r="R935" i="7"/>
  <c r="U935" i="7" s="1"/>
  <c r="R213" i="7"/>
  <c r="U213" i="7" s="1"/>
  <c r="R362" i="7"/>
  <c r="U362" i="7" s="1"/>
  <c r="R112" i="7"/>
  <c r="U112" i="7" s="1"/>
  <c r="R609" i="7"/>
  <c r="U609" i="7" s="1"/>
  <c r="R774" i="7"/>
  <c r="U774" i="7" s="1"/>
  <c r="R806" i="7"/>
  <c r="U806" i="7" s="1"/>
  <c r="R265" i="11"/>
  <c r="U265" i="11" s="1"/>
  <c r="V265" i="11" s="1"/>
  <c r="R716" i="7"/>
  <c r="U716" i="7" s="1"/>
  <c r="R887" i="7"/>
  <c r="U887" i="7" s="1"/>
  <c r="R463" i="7"/>
  <c r="U463" i="7" s="1"/>
  <c r="R591" i="7"/>
  <c r="U591" i="7" s="1"/>
  <c r="R83" i="7"/>
  <c r="U83" i="7" s="1"/>
  <c r="R496" i="7"/>
  <c r="U496" i="7" s="1"/>
  <c r="R26" i="7"/>
  <c r="U26" i="7" s="1"/>
  <c r="R371" i="7"/>
  <c r="U371" i="7" s="1"/>
  <c r="R233" i="7"/>
  <c r="U233" i="7" s="1"/>
  <c r="R94" i="7"/>
  <c r="U94" i="7" s="1"/>
  <c r="R442" i="7"/>
  <c r="U442" i="7" s="1"/>
  <c r="R99" i="7"/>
  <c r="U99" i="7" s="1"/>
  <c r="R373" i="7"/>
  <c r="U373" i="7" s="1"/>
  <c r="R48" i="7"/>
  <c r="U48" i="7" s="1"/>
  <c r="R516" i="7"/>
  <c r="U516" i="7" s="1"/>
  <c r="R653" i="7"/>
  <c r="U653" i="7" s="1"/>
  <c r="R356" i="7"/>
  <c r="U356" i="7" s="1"/>
  <c r="R487" i="7"/>
  <c r="U487" i="7" s="1"/>
  <c r="R713" i="7"/>
  <c r="U713" i="7" s="1"/>
  <c r="R538" i="7"/>
  <c r="U538" i="7" s="1"/>
  <c r="R837" i="7"/>
  <c r="U837" i="7" s="1"/>
  <c r="R366" i="7"/>
  <c r="U366" i="7" s="1"/>
  <c r="R520" i="7"/>
  <c r="U520" i="7" s="1"/>
  <c r="R170" i="7"/>
  <c r="U170" i="7" s="1"/>
  <c r="R57" i="7"/>
  <c r="U57" i="7" s="1"/>
  <c r="R252" i="7"/>
  <c r="U252" i="7" s="1"/>
  <c r="R113" i="7"/>
  <c r="U113" i="7" s="1"/>
  <c r="R276" i="7"/>
  <c r="U276" i="7" s="1"/>
  <c r="R781" i="7"/>
  <c r="U781" i="7" s="1"/>
  <c r="R31" i="7"/>
  <c r="U31" i="7" s="1"/>
  <c r="R265" i="7"/>
  <c r="U265" i="7" s="1"/>
  <c r="R593" i="7"/>
  <c r="U593" i="7" s="1"/>
  <c r="R294" i="7"/>
  <c r="U294" i="7" s="1"/>
  <c r="R175" i="7"/>
  <c r="U175" i="7" s="1"/>
  <c r="R27" i="7"/>
  <c r="U27" i="7" s="1"/>
  <c r="R247" i="7"/>
  <c r="U247" i="7" s="1"/>
  <c r="R42" i="7"/>
  <c r="U42" i="7" s="1"/>
  <c r="R125" i="7"/>
  <c r="U125" i="7" s="1"/>
  <c r="R720" i="7"/>
  <c r="U720" i="7" s="1"/>
  <c r="R295" i="7"/>
  <c r="U295" i="7" s="1"/>
  <c r="R207" i="7"/>
  <c r="U207" i="7" s="1"/>
  <c r="R123" i="7"/>
  <c r="U123" i="7" s="1"/>
  <c r="R234" i="7"/>
  <c r="U234" i="7" s="1"/>
  <c r="R54" i="7"/>
  <c r="U54" i="7" s="1"/>
  <c r="R418" i="7"/>
  <c r="U418" i="7" s="1"/>
  <c r="R135" i="7"/>
  <c r="U135" i="7" s="1"/>
  <c r="R248" i="7"/>
  <c r="U248" i="7" s="1"/>
  <c r="R22" i="7"/>
  <c r="U22" i="7" s="1"/>
  <c r="R392" i="7"/>
  <c r="U392" i="7" s="1"/>
  <c r="R605" i="7"/>
  <c r="U605" i="7" s="1"/>
  <c r="R393" i="7"/>
  <c r="U393" i="7" s="1"/>
  <c r="R645" i="7"/>
  <c r="U645" i="7" s="1"/>
  <c r="R281" i="7"/>
  <c r="U281" i="7" s="1"/>
  <c r="R314" i="7"/>
  <c r="U314" i="7" s="1"/>
  <c r="R180" i="7"/>
  <c r="U180" i="7" s="1"/>
  <c r="R473" i="7"/>
  <c r="U473" i="7" s="1"/>
  <c r="R630" i="7"/>
  <c r="U630" i="7" s="1"/>
  <c r="R148" i="7"/>
  <c r="U148" i="7" s="1"/>
  <c r="R261" i="7"/>
  <c r="U261" i="7" s="1"/>
  <c r="R380" i="7"/>
  <c r="U380" i="7" s="1"/>
  <c r="R75" i="7"/>
  <c r="U75" i="7" s="1"/>
  <c r="R273" i="7"/>
  <c r="U273" i="7" s="1"/>
  <c r="R66" i="7"/>
  <c r="U66" i="7" s="1"/>
  <c r="R641" i="7"/>
  <c r="U641" i="7" s="1"/>
  <c r="R206" i="7"/>
  <c r="U206" i="7" s="1"/>
  <c r="R82" i="7"/>
  <c r="U82" i="7" s="1"/>
  <c r="R600" i="7"/>
  <c r="U600" i="7" s="1"/>
  <c r="R333" i="7"/>
  <c r="U333" i="7" s="1"/>
  <c r="R159" i="7"/>
  <c r="U159" i="7" s="1"/>
  <c r="R390" i="7"/>
  <c r="U390" i="7" s="1"/>
  <c r="R168" i="7"/>
  <c r="U168" i="7" s="1"/>
  <c r="R117" i="7"/>
  <c r="U117" i="7" s="1"/>
  <c r="R80" i="7"/>
  <c r="U80" i="7" s="1"/>
  <c r="R255" i="7"/>
  <c r="U255" i="7" s="1"/>
  <c r="R327" i="7"/>
  <c r="U327" i="7" s="1"/>
  <c r="R278" i="7"/>
  <c r="U278" i="7" s="1"/>
  <c r="R17" i="7"/>
  <c r="U17" i="7" s="1"/>
  <c r="R963" i="7"/>
  <c r="U963" i="7" s="1"/>
  <c r="R499" i="7"/>
  <c r="U499" i="7" s="1"/>
  <c r="R749" i="7"/>
  <c r="U749" i="7" s="1"/>
  <c r="R425" i="7"/>
  <c r="U425" i="7" s="1"/>
  <c r="R465" i="7"/>
  <c r="U465" i="7" s="1"/>
  <c r="R644" i="7"/>
  <c r="U644" i="7" s="1"/>
  <c r="R873" i="7"/>
  <c r="U873" i="7" s="1"/>
  <c r="R39" i="7"/>
  <c r="U39" i="7" s="1"/>
  <c r="R171" i="7"/>
  <c r="U171" i="7" s="1"/>
  <c r="R358" i="7"/>
  <c r="U358" i="7" s="1"/>
  <c r="R744" i="7"/>
  <c r="U744" i="7" s="1"/>
  <c r="R359" i="7"/>
  <c r="U359" i="7" s="1"/>
  <c r="R531" i="7"/>
  <c r="U531" i="7" s="1"/>
  <c r="R103" i="7"/>
  <c r="U103" i="7" s="1"/>
  <c r="R794" i="7"/>
  <c r="U794" i="7" s="1"/>
  <c r="R71" i="7"/>
  <c r="U71" i="7" s="1"/>
  <c r="R507" i="7"/>
  <c r="U507" i="7" s="1"/>
  <c r="R161" i="7"/>
  <c r="U161" i="7" s="1"/>
  <c r="R263" i="7"/>
  <c r="U263" i="7" s="1"/>
  <c r="R431" i="7"/>
  <c r="U431" i="7" s="1"/>
  <c r="R365" i="7"/>
  <c r="U365" i="7" s="1"/>
  <c r="R691" i="7"/>
  <c r="U691" i="7" s="1"/>
  <c r="R634" i="7"/>
  <c r="U634" i="7" s="1"/>
  <c r="R655" i="7"/>
  <c r="U655" i="7" s="1"/>
  <c r="R227" i="7"/>
  <c r="U227" i="7" s="1"/>
  <c r="R110" i="7"/>
  <c r="U110" i="7" s="1"/>
  <c r="R394" i="7"/>
  <c r="U394" i="7" s="1"/>
  <c r="R104" i="7"/>
  <c r="U104" i="7" s="1"/>
  <c r="R284" i="7"/>
  <c r="U284" i="7" s="1"/>
  <c r="R617" i="7"/>
  <c r="U617" i="7" s="1"/>
  <c r="R317" i="7"/>
  <c r="U317" i="7" s="1"/>
  <c r="R594" i="7"/>
  <c r="U594" i="7" s="1"/>
  <c r="R797" i="7"/>
  <c r="U797" i="7" s="1"/>
  <c r="R956" i="7"/>
  <c r="U956" i="7" s="1"/>
  <c r="R555" i="7"/>
  <c r="U555" i="7" s="1"/>
  <c r="R730" i="7"/>
  <c r="U730" i="7" s="1"/>
  <c r="R952" i="7"/>
  <c r="U952" i="7" s="1"/>
  <c r="R509" i="7"/>
  <c r="U509" i="7" s="1"/>
  <c r="R484" i="7"/>
  <c r="U484" i="7" s="1"/>
  <c r="R747" i="7"/>
  <c r="U747" i="7" s="1"/>
  <c r="R511" i="7"/>
  <c r="U511" i="7" s="1"/>
  <c r="R932" i="7"/>
  <c r="U932" i="7" s="1"/>
  <c r="R122" i="11"/>
  <c r="U122" i="11" s="1"/>
  <c r="V122" i="11" s="1"/>
  <c r="R130" i="11"/>
  <c r="U130" i="11" s="1"/>
  <c r="V130" i="11" s="1"/>
  <c r="R112" i="11"/>
  <c r="U112" i="11" s="1"/>
  <c r="V112" i="11" s="1"/>
  <c r="R116" i="11"/>
  <c r="U116" i="11" s="1"/>
  <c r="V116" i="11" s="1"/>
  <c r="R252" i="11"/>
  <c r="U252" i="11" s="1"/>
  <c r="V252" i="11" s="1"/>
  <c r="R38" i="11"/>
  <c r="U38" i="11" s="1"/>
  <c r="V38" i="11" s="1"/>
  <c r="R850" i="7"/>
  <c r="U850" i="7" s="1"/>
  <c r="R787" i="7"/>
  <c r="U787" i="7" s="1"/>
  <c r="R819" i="7"/>
  <c r="U819" i="7" s="1"/>
  <c r="R485" i="7"/>
  <c r="U485" i="7" s="1"/>
  <c r="R517" i="7"/>
  <c r="U517" i="7" s="1"/>
  <c r="R131" i="7"/>
  <c r="U131" i="7" s="1"/>
  <c r="R452" i="7"/>
  <c r="U452" i="7" s="1"/>
  <c r="R118" i="7"/>
  <c r="U118" i="7" s="1"/>
  <c r="R410" i="7"/>
  <c r="U410" i="7" s="1"/>
  <c r="R344" i="7"/>
  <c r="U344" i="7" s="1"/>
  <c r="R629" i="7"/>
  <c r="U629" i="7" s="1"/>
  <c r="R111" i="7"/>
  <c r="U111" i="7" s="1"/>
  <c r="R299" i="7"/>
  <c r="U299" i="7" s="1"/>
  <c r="R77" i="7"/>
  <c r="U77" i="7" s="1"/>
  <c r="R221" i="7"/>
  <c r="U221" i="7" s="1"/>
  <c r="R396" i="7"/>
  <c r="U396" i="7" s="1"/>
  <c r="R618" i="7"/>
  <c r="U618" i="7" s="1"/>
  <c r="R468" i="7"/>
  <c r="U468" i="7" s="1"/>
  <c r="R635" i="7"/>
  <c r="U635" i="7" s="1"/>
  <c r="R812" i="7"/>
  <c r="U812" i="7" s="1"/>
  <c r="R957" i="7"/>
  <c r="U957" i="7" s="1"/>
  <c r="R49" i="11"/>
  <c r="U49" i="11" s="1"/>
  <c r="V49" i="11" s="1"/>
  <c r="R839" i="7"/>
  <c r="U839" i="7" s="1"/>
  <c r="R45" i="11"/>
  <c r="U45" i="11" s="1"/>
  <c r="V45" i="11" s="1"/>
  <c r="R582" i="7"/>
  <c r="U582" i="7" s="1"/>
  <c r="R687" i="7"/>
  <c r="U687" i="7" s="1"/>
  <c r="R868" i="7"/>
  <c r="U868" i="7" s="1"/>
  <c r="R632" i="7"/>
  <c r="U632" i="7" s="1"/>
  <c r="R762" i="7"/>
  <c r="U762" i="7" s="1"/>
  <c r="R861" i="7"/>
  <c r="U861" i="7" s="1"/>
  <c r="R701" i="7"/>
  <c r="U701" i="7" s="1"/>
  <c r="R519" i="7"/>
  <c r="U519" i="7" s="1"/>
  <c r="R803" i="7"/>
  <c r="U803" i="7" s="1"/>
  <c r="R36" i="11"/>
  <c r="U36" i="11" s="1"/>
  <c r="V36" i="11" s="1"/>
  <c r="R134" i="11"/>
  <c r="U134" i="11" s="1"/>
  <c r="V134" i="11" s="1"/>
  <c r="R12" i="11"/>
  <c r="U12" i="11" s="1"/>
  <c r="V12" i="11" s="1"/>
  <c r="R144" i="11"/>
  <c r="U144" i="11" s="1"/>
  <c r="V144" i="11" s="1"/>
  <c r="R184" i="11"/>
  <c r="U184" i="11" s="1"/>
  <c r="V184" i="11" s="1"/>
  <c r="R8" i="11"/>
  <c r="U8" i="11" s="1"/>
  <c r="V8" i="11" s="1"/>
  <c r="R911" i="7"/>
  <c r="U911" i="7" s="1"/>
  <c r="R56" i="11"/>
  <c r="U56" i="11" s="1"/>
  <c r="V56" i="11" s="1"/>
  <c r="R14" i="7"/>
  <c r="U14" i="7" s="1"/>
  <c r="R230" i="11"/>
  <c r="U230" i="11" s="1"/>
  <c r="V230" i="11" s="1"/>
  <c r="R60" i="7"/>
  <c r="U60" i="7" s="1"/>
  <c r="R311" i="7"/>
  <c r="U311" i="7" s="1"/>
  <c r="R36" i="7"/>
  <c r="U36" i="7" s="1"/>
  <c r="R151" i="7"/>
  <c r="U151" i="7" s="1"/>
  <c r="R457" i="7"/>
  <c r="U457" i="7" s="1"/>
  <c r="R565" i="7"/>
  <c r="U565" i="7" s="1"/>
  <c r="R132" i="7"/>
  <c r="U132" i="7" s="1"/>
  <c r="R407" i="7"/>
  <c r="U407" i="7" s="1"/>
  <c r="R723" i="7"/>
  <c r="U723" i="7" s="1"/>
  <c r="R783" i="7"/>
  <c r="U783" i="7" s="1"/>
  <c r="R282" i="7"/>
  <c r="U282" i="7" s="1"/>
  <c r="R480" i="7"/>
  <c r="U480" i="7" s="1"/>
  <c r="R874" i="7"/>
  <c r="U874" i="7" s="1"/>
  <c r="R138" i="7"/>
  <c r="U138" i="7" s="1"/>
  <c r="R437" i="7"/>
  <c r="U437" i="7" s="1"/>
  <c r="R351" i="7"/>
  <c r="U351" i="7" s="1"/>
  <c r="R670" i="7"/>
  <c r="U670" i="7" s="1"/>
  <c r="R735" i="7"/>
  <c r="U735" i="7" s="1"/>
  <c r="R661" i="7"/>
  <c r="U661" i="7" s="1"/>
  <c r="R324" i="7"/>
  <c r="U324" i="7" s="1"/>
  <c r="R92" i="11"/>
  <c r="U92" i="11" s="1"/>
  <c r="V92" i="11" s="1"/>
  <c r="R840" i="7"/>
  <c r="U840" i="7" s="1"/>
  <c r="R766" i="7"/>
  <c r="U766" i="7" s="1"/>
  <c r="R589" i="7"/>
  <c r="U589" i="7" s="1"/>
  <c r="R694" i="7"/>
  <c r="U694" i="7" s="1"/>
  <c r="R888" i="7"/>
  <c r="U888" i="7" s="1"/>
  <c r="R649" i="7"/>
  <c r="U649" i="7" s="1"/>
  <c r="R769" i="7"/>
  <c r="U769" i="7" s="1"/>
  <c r="R62" i="11"/>
  <c r="U62" i="11" s="1"/>
  <c r="V62" i="11" s="1"/>
  <c r="R702" i="7"/>
  <c r="U702" i="7" s="1"/>
  <c r="R870" i="7"/>
  <c r="U870" i="7" s="1"/>
  <c r="R536" i="7"/>
  <c r="U536" i="7" s="1"/>
  <c r="R152" i="11"/>
  <c r="U152" i="11" s="1"/>
  <c r="V152" i="11" s="1"/>
  <c r="R158" i="7"/>
  <c r="U158" i="7" s="1"/>
  <c r="R122" i="7"/>
  <c r="U122" i="7" s="1"/>
  <c r="R192" i="7"/>
  <c r="U192" i="7" s="1"/>
  <c r="R11" i="7"/>
  <c r="U11" i="7" s="1"/>
  <c r="R28" i="7"/>
  <c r="U28" i="7" s="1"/>
  <c r="R689" i="7"/>
  <c r="U689" i="7" s="1"/>
  <c r="R184" i="7"/>
  <c r="U184" i="7" s="1"/>
  <c r="R289" i="7"/>
  <c r="U289" i="7" s="1"/>
  <c r="R43" i="7"/>
  <c r="U43" i="7" s="1"/>
  <c r="R201" i="7"/>
  <c r="U201" i="7" s="1"/>
  <c r="R100" i="7"/>
  <c r="U100" i="7" s="1"/>
  <c r="R603" i="7"/>
  <c r="U603" i="7" s="1"/>
  <c r="R426" i="7"/>
  <c r="U426" i="7" s="1"/>
  <c r="R811" i="7"/>
  <c r="U811" i="7" s="1"/>
  <c r="R58" i="11"/>
  <c r="U58" i="11" s="1"/>
  <c r="V58" i="11" s="1"/>
  <c r="R752" i="7"/>
  <c r="U752" i="7" s="1"/>
  <c r="R297" i="7"/>
  <c r="U297" i="7" s="1"/>
  <c r="R904" i="7"/>
  <c r="U904" i="7" s="1"/>
  <c r="R189" i="7"/>
  <c r="U189" i="7" s="1"/>
  <c r="R453" i="7"/>
  <c r="U453" i="7" s="1"/>
  <c r="R323" i="7"/>
  <c r="U323" i="7" s="1"/>
  <c r="R795" i="7"/>
  <c r="U795" i="7" s="1"/>
  <c r="R105" i="7"/>
  <c r="U105" i="7" s="1"/>
  <c r="R270" i="7"/>
  <c r="U270" i="7" s="1"/>
  <c r="R32" i="7"/>
  <c r="U32" i="7" s="1"/>
  <c r="R165" i="7"/>
  <c r="U165" i="7" s="1"/>
  <c r="R853" i="7"/>
  <c r="U853" i="7" s="1"/>
  <c r="R30" i="11"/>
  <c r="U30" i="11" s="1"/>
  <c r="V30" i="11" s="1"/>
  <c r="R495" i="11"/>
  <c r="U495" i="11" s="1"/>
  <c r="V495" i="11" s="1"/>
  <c r="R858" i="7"/>
  <c r="U858" i="7" s="1"/>
  <c r="R606" i="7"/>
  <c r="U606" i="7" s="1"/>
  <c r="R668" i="7"/>
  <c r="U668" i="7" s="1"/>
  <c r="R920" i="7"/>
  <c r="U920" i="7" s="1"/>
  <c r="R382" i="11"/>
  <c r="U382" i="11" s="1"/>
  <c r="V382" i="11" s="1"/>
  <c r="R718" i="7"/>
  <c r="U718" i="7" s="1"/>
  <c r="R544" i="7"/>
  <c r="U544" i="7" s="1"/>
  <c r="R696" i="7"/>
  <c r="U696" i="7" s="1"/>
  <c r="R185" i="7"/>
  <c r="U185" i="7" s="1"/>
  <c r="R65" i="7"/>
  <c r="U65" i="7" s="1"/>
  <c r="R153" i="7"/>
  <c r="U153" i="7" s="1"/>
  <c r="R40" i="7"/>
  <c r="U40" i="7" s="1"/>
  <c r="R20" i="7"/>
  <c r="U20" i="7" s="1"/>
  <c r="R433" i="7"/>
  <c r="U433" i="7" s="1"/>
  <c r="R444" i="7"/>
  <c r="U444" i="7" s="1"/>
  <c r="R428" i="7"/>
  <c r="U428" i="7" s="1"/>
  <c r="R302" i="7"/>
  <c r="U302" i="7" s="1"/>
  <c r="R6" i="7"/>
  <c r="U6" i="7" s="1"/>
  <c r="R389" i="7"/>
  <c r="U389" i="7" s="1"/>
  <c r="R8" i="7"/>
  <c r="U8" i="7" s="1"/>
  <c r="R199" i="7"/>
  <c r="U199" i="7" s="1"/>
  <c r="R154" i="7"/>
  <c r="U154" i="7" s="1"/>
  <c r="R788" i="7"/>
  <c r="U788" i="7" s="1"/>
  <c r="R303" i="7"/>
  <c r="U303" i="7" s="1"/>
  <c r="R15" i="7"/>
  <c r="U15" i="7" s="1"/>
  <c r="R98" i="7"/>
  <c r="U98" i="7" s="1"/>
  <c r="R329" i="7"/>
  <c r="U329" i="7" s="1"/>
  <c r="R239" i="7"/>
  <c r="U239" i="7" s="1"/>
  <c r="R386" i="7"/>
  <c r="U386" i="7" s="1"/>
  <c r="R546" i="7"/>
  <c r="U546" i="7" s="1"/>
  <c r="R528" i="7"/>
  <c r="U528" i="7" s="1"/>
  <c r="R196" i="7"/>
  <c r="U196" i="7" s="1"/>
  <c r="R374" i="7"/>
  <c r="U374" i="7" s="1"/>
  <c r="R637" i="7"/>
  <c r="U637" i="7" s="1"/>
  <c r="R236" i="7"/>
  <c r="U236" i="7" s="1"/>
  <c r="R523" i="7"/>
  <c r="U523" i="7" s="1"/>
  <c r="R211" i="7"/>
  <c r="U211" i="7" s="1"/>
  <c r="R173" i="7"/>
  <c r="U173" i="7" s="1"/>
  <c r="R514" i="7"/>
  <c r="U514" i="7" s="1"/>
  <c r="R223" i="7"/>
  <c r="U223" i="7" s="1"/>
  <c r="R728" i="7"/>
  <c r="U728" i="7" s="1"/>
  <c r="R955" i="7"/>
  <c r="U955" i="7" s="1"/>
  <c r="R916" i="7"/>
  <c r="U916" i="7" s="1"/>
  <c r="R847" i="7"/>
  <c r="U847" i="7" s="1"/>
  <c r="R706" i="7"/>
  <c r="U706" i="7" s="1"/>
  <c r="R656" i="7"/>
  <c r="U656" i="7" s="1"/>
  <c r="R849" i="7"/>
  <c r="U849" i="7" s="1"/>
  <c r="R620" i="7"/>
  <c r="U620" i="7" s="1"/>
  <c r="R142" i="11"/>
  <c r="U142" i="11" s="1"/>
  <c r="V142" i="11" s="1"/>
  <c r="R809" i="7"/>
  <c r="U809" i="7" s="1"/>
  <c r="R659" i="7"/>
  <c r="U659" i="7" s="1"/>
  <c r="R778" i="7"/>
  <c r="U778" i="7" s="1"/>
  <c r="R740" i="7"/>
  <c r="U740" i="7" s="1"/>
  <c r="R890" i="7"/>
  <c r="U890" i="7" s="1"/>
  <c r="R396" i="11"/>
  <c r="U396" i="11" s="1"/>
  <c r="V396" i="11" s="1"/>
  <c r="R601" i="7"/>
  <c r="U601" i="7" s="1"/>
  <c r="R101" i="7"/>
  <c r="U101" i="7" s="1"/>
  <c r="R665" i="7"/>
  <c r="U665" i="7" s="1"/>
  <c r="R226" i="7"/>
  <c r="U226" i="7" s="1"/>
  <c r="R715" i="7"/>
  <c r="U715" i="7" s="1"/>
  <c r="R305" i="7"/>
  <c r="U305" i="7" s="1"/>
  <c r="R561" i="7"/>
  <c r="U561" i="7" s="1"/>
  <c r="R852" i="7"/>
  <c r="U852" i="7" s="1"/>
  <c r="R562" i="7"/>
  <c r="U562" i="7" s="1"/>
  <c r="R924" i="7"/>
  <c r="U924" i="7" s="1"/>
  <c r="R737" i="7"/>
  <c r="U737" i="7" s="1"/>
  <c r="R646" i="7"/>
  <c r="U646" i="7" s="1"/>
  <c r="R568" i="7"/>
  <c r="U568" i="7" s="1"/>
  <c r="R658" i="7"/>
  <c r="U658" i="7" s="1"/>
  <c r="R942" i="7"/>
  <c r="U942" i="7" s="1"/>
  <c r="R624" i="7"/>
  <c r="U624" i="7" s="1"/>
  <c r="R374" i="11"/>
  <c r="U374" i="11" s="1"/>
  <c r="V374" i="11" s="1"/>
  <c r="R84" i="11"/>
  <c r="U84" i="11" s="1"/>
  <c r="V84" i="11" s="1"/>
  <c r="R95" i="11"/>
  <c r="U95" i="11" s="1"/>
  <c r="V95" i="11" s="1"/>
  <c r="R453" i="11"/>
  <c r="U453" i="11" s="1"/>
  <c r="V453" i="11" s="1"/>
  <c r="R261" i="11"/>
  <c r="U261" i="11" s="1"/>
  <c r="V261" i="11" s="1"/>
  <c r="R397" i="11"/>
  <c r="U397" i="11" s="1"/>
  <c r="V397" i="11" s="1"/>
  <c r="R294" i="11"/>
  <c r="U294" i="11" s="1"/>
  <c r="V294" i="11" s="1"/>
  <c r="R426" i="11"/>
  <c r="U426" i="11" s="1"/>
  <c r="V426" i="11" s="1"/>
  <c r="R295" i="11"/>
  <c r="U295" i="11" s="1"/>
  <c r="V295" i="11" s="1"/>
  <c r="R228" i="11"/>
  <c r="U228" i="11" s="1"/>
  <c r="V228" i="11" s="1"/>
  <c r="R394" i="11"/>
  <c r="U394" i="11" s="1"/>
  <c r="V394" i="11" s="1"/>
  <c r="R358" i="11"/>
  <c r="U358" i="11" s="1"/>
  <c r="V358" i="11" s="1"/>
  <c r="R533" i="11"/>
  <c r="U533" i="11" s="1"/>
  <c r="V533" i="11" s="1"/>
  <c r="R198" i="11"/>
  <c r="U198" i="11" s="1"/>
  <c r="V198" i="11" s="1"/>
  <c r="R362" i="11"/>
  <c r="U362" i="11" s="1"/>
  <c r="V362" i="11" s="1"/>
  <c r="R403" i="11"/>
  <c r="U403" i="11" s="1"/>
  <c r="V403" i="11" s="1"/>
  <c r="R540" i="11"/>
  <c r="U540" i="11" s="1"/>
  <c r="V540" i="11" s="1"/>
  <c r="R150" i="11"/>
  <c r="U150" i="11" s="1"/>
  <c r="V150" i="11" s="1"/>
  <c r="R238" i="11"/>
  <c r="U238" i="11" s="1"/>
  <c r="V238" i="11" s="1"/>
  <c r="R366" i="11"/>
  <c r="U366" i="11" s="1"/>
  <c r="V366" i="11" s="1"/>
  <c r="R107" i="7"/>
  <c r="U107" i="7" s="1"/>
  <c r="R195" i="7"/>
  <c r="U195" i="7" s="1"/>
  <c r="R750" i="7"/>
  <c r="U750" i="7" s="1"/>
  <c r="R330" i="7"/>
  <c r="U330" i="7" s="1"/>
  <c r="R337" i="7"/>
  <c r="U337" i="7" s="1"/>
  <c r="R671" i="7"/>
  <c r="U671" i="7" s="1"/>
  <c r="R253" i="7"/>
  <c r="U253" i="7" s="1"/>
  <c r="R563" i="7"/>
  <c r="U563" i="7" s="1"/>
  <c r="R759" i="7"/>
  <c r="U759" i="7" s="1"/>
  <c r="R200" i="11"/>
  <c r="U200" i="11" s="1"/>
  <c r="V200" i="11" s="1"/>
  <c r="R575" i="7"/>
  <c r="U575" i="7" s="1"/>
  <c r="R791" i="7"/>
  <c r="U791" i="7" s="1"/>
  <c r="R680" i="7"/>
  <c r="U680" i="7" s="1"/>
  <c r="R90" i="11"/>
  <c r="U90" i="11" s="1"/>
  <c r="V90" i="11" s="1"/>
  <c r="R87" i="11"/>
  <c r="U87" i="11" s="1"/>
  <c r="V87" i="11" s="1"/>
  <c r="R120" i="11"/>
  <c r="U120" i="11" s="1"/>
  <c r="V120" i="11" s="1"/>
  <c r="R108" i="11"/>
  <c r="U108" i="11" s="1"/>
  <c r="V108" i="11" s="1"/>
  <c r="R346" i="11"/>
  <c r="U346" i="11" s="1"/>
  <c r="V346" i="11" s="1"/>
  <c r="R913" i="7"/>
  <c r="U913" i="7" s="1"/>
  <c r="R96" i="11"/>
  <c r="U96" i="11" s="1"/>
  <c r="V96" i="11" s="1"/>
  <c r="R285" i="11"/>
  <c r="U285" i="11" s="1"/>
  <c r="V285" i="11" s="1"/>
  <c r="R298" i="11"/>
  <c r="U298" i="11" s="1"/>
  <c r="V298" i="11" s="1"/>
  <c r="R266" i="11"/>
  <c r="U266" i="11" s="1"/>
  <c r="V266" i="11" s="1"/>
  <c r="R354" i="11"/>
  <c r="U354" i="11" s="1"/>
  <c r="V354" i="11" s="1"/>
  <c r="R463" i="11"/>
  <c r="U463" i="11" s="1"/>
  <c r="V463" i="11" s="1"/>
  <c r="R214" i="11"/>
  <c r="U214" i="11" s="1"/>
  <c r="V214" i="11" s="1"/>
  <c r="R331" i="11"/>
  <c r="U331" i="11" s="1"/>
  <c r="V331" i="11" s="1"/>
  <c r="R459" i="11"/>
  <c r="U459" i="11" s="1"/>
  <c r="V459" i="11" s="1"/>
  <c r="R232" i="11"/>
  <c r="U232" i="11" s="1"/>
  <c r="V232" i="11" s="1"/>
  <c r="R140" i="11"/>
  <c r="U140" i="11" s="1"/>
  <c r="V140" i="11" s="1"/>
  <c r="R124" i="11"/>
  <c r="U124" i="11" s="1"/>
  <c r="V124" i="11" s="1"/>
  <c r="R369" i="11"/>
  <c r="U369" i="11" s="1"/>
  <c r="V369" i="11" s="1"/>
  <c r="R477" i="11"/>
  <c r="U477" i="11" s="1"/>
  <c r="V477" i="11" s="1"/>
  <c r="R263" i="11"/>
  <c r="U263" i="11" s="1"/>
  <c r="V263" i="11" s="1"/>
  <c r="R541" i="11"/>
  <c r="U541" i="11" s="1"/>
  <c r="V541" i="11" s="1"/>
  <c r="R780" i="7"/>
  <c r="U780" i="7" s="1"/>
  <c r="R903" i="7"/>
  <c r="U903" i="7" s="1"/>
  <c r="R197" i="7"/>
  <c r="U197" i="7" s="1"/>
  <c r="R764" i="7"/>
  <c r="U764" i="7" s="1"/>
  <c r="R308" i="7"/>
  <c r="U308" i="7" s="1"/>
  <c r="R948" i="7"/>
  <c r="U948" i="7" s="1"/>
  <c r="R675" i="7"/>
  <c r="U675" i="7" s="1"/>
  <c r="R667" i="7"/>
  <c r="U667" i="7" s="1"/>
  <c r="R156" i="11"/>
  <c r="U156" i="11" s="1"/>
  <c r="V156" i="11" s="1"/>
  <c r="R754" i="7"/>
  <c r="U754" i="7" s="1"/>
  <c r="R583" i="7"/>
  <c r="U583" i="7" s="1"/>
  <c r="R444" i="11"/>
  <c r="U444" i="11" s="1"/>
  <c r="V444" i="11" s="1"/>
  <c r="R26" i="11"/>
  <c r="U26" i="11" s="1"/>
  <c r="V26" i="11" s="1"/>
  <c r="R889" i="7"/>
  <c r="U889" i="7" s="1"/>
  <c r="R70" i="11"/>
  <c r="U70" i="11" s="1"/>
  <c r="V70" i="11" s="1"/>
  <c r="R5" i="11"/>
  <c r="U5" i="11" s="1"/>
  <c r="V5" i="11" s="1"/>
  <c r="R381" i="11"/>
  <c r="U381" i="11" s="1"/>
  <c r="V381" i="11" s="1"/>
  <c r="R114" i="11"/>
  <c r="U114" i="11" s="1"/>
  <c r="V114" i="11" s="1"/>
  <c r="R302" i="11"/>
  <c r="U302" i="11" s="1"/>
  <c r="V302" i="11" s="1"/>
  <c r="R412" i="11"/>
  <c r="U412" i="11" s="1"/>
  <c r="V412" i="11" s="1"/>
  <c r="R527" i="11"/>
  <c r="U527" i="11" s="1"/>
  <c r="V527" i="11" s="1"/>
  <c r="R445" i="11"/>
  <c r="U445" i="11" s="1"/>
  <c r="V445" i="11" s="1"/>
  <c r="R372" i="11"/>
  <c r="U372" i="11" s="1"/>
  <c r="V372" i="11" s="1"/>
  <c r="R343" i="11"/>
  <c r="U343" i="11" s="1"/>
  <c r="V343" i="11" s="1"/>
  <c r="R505" i="11"/>
  <c r="U505" i="11" s="1"/>
  <c r="V505" i="11" s="1"/>
  <c r="R267" i="11"/>
  <c r="U267" i="11" s="1"/>
  <c r="V267" i="11" s="1"/>
  <c r="R434" i="11"/>
  <c r="U434" i="11" s="1"/>
  <c r="V434" i="11" s="1"/>
  <c r="R384" i="11"/>
  <c r="U384" i="11" s="1"/>
  <c r="V384" i="11" s="1"/>
  <c r="R373" i="11"/>
  <c r="U373" i="11" s="1"/>
  <c r="V373" i="11" s="1"/>
  <c r="R158" i="11"/>
  <c r="U158" i="11" s="1"/>
  <c r="V158" i="11" s="1"/>
  <c r="R370" i="11"/>
  <c r="U370" i="11" s="1"/>
  <c r="V370" i="11" s="1"/>
  <c r="R342" i="7"/>
  <c r="U342" i="7" s="1"/>
  <c r="R320" i="7"/>
  <c r="U320" i="7" s="1"/>
  <c r="R513" i="11"/>
  <c r="U513" i="11" s="1"/>
  <c r="V513" i="11" s="1"/>
  <c r="R451" i="7"/>
  <c r="U451" i="7" s="1"/>
  <c r="R336" i="7"/>
  <c r="U336" i="7" s="1"/>
  <c r="R322" i="7"/>
  <c r="U322" i="7" s="1"/>
  <c r="R50" i="7"/>
  <c r="U50" i="7" s="1"/>
  <c r="R345" i="7"/>
  <c r="U345" i="7" s="1"/>
  <c r="R293" i="7"/>
  <c r="U293" i="7" s="1"/>
  <c r="R799" i="7"/>
  <c r="U799" i="7" s="1"/>
  <c r="R699" i="7"/>
  <c r="U699" i="7" s="1"/>
  <c r="R761" i="7"/>
  <c r="U761" i="7" s="1"/>
  <c r="R240" i="11"/>
  <c r="U240" i="11" s="1"/>
  <c r="V240" i="11" s="1"/>
  <c r="R711" i="7"/>
  <c r="U711" i="7" s="1"/>
  <c r="R922" i="7"/>
  <c r="U922" i="7" s="1"/>
  <c r="R118" i="11"/>
  <c r="U118" i="11" s="1"/>
  <c r="V118" i="11" s="1"/>
  <c r="R449" i="11"/>
  <c r="U449" i="11" s="1"/>
  <c r="V449" i="11" s="1"/>
  <c r="R32" i="11"/>
  <c r="U32" i="11" s="1"/>
  <c r="V32" i="11" s="1"/>
  <c r="R180" i="11"/>
  <c r="U180" i="11" s="1"/>
  <c r="V180" i="11" s="1"/>
  <c r="R891" i="7"/>
  <c r="U891" i="7" s="1"/>
  <c r="R14" i="11"/>
  <c r="U14" i="11" s="1"/>
  <c r="V14" i="11" s="1"/>
  <c r="R168" i="11"/>
  <c r="U168" i="11" s="1"/>
  <c r="V168" i="11" s="1"/>
  <c r="R128" i="11"/>
  <c r="U128" i="11" s="1"/>
  <c r="V128" i="11" s="1"/>
  <c r="R945" i="7"/>
  <c r="U945" i="7" s="1"/>
  <c r="R307" i="11"/>
  <c r="U307" i="11" s="1"/>
  <c r="V307" i="11" s="1"/>
  <c r="R425" i="11"/>
  <c r="U425" i="11" s="1"/>
  <c r="V425" i="11" s="1"/>
  <c r="R535" i="11"/>
  <c r="U535" i="11" s="1"/>
  <c r="V535" i="11" s="1"/>
  <c r="R462" i="11"/>
  <c r="U462" i="11" s="1"/>
  <c r="V462" i="11" s="1"/>
  <c r="R282" i="11"/>
  <c r="U282" i="11" s="1"/>
  <c r="V282" i="11" s="1"/>
  <c r="R485" i="11"/>
  <c r="U485" i="11" s="1"/>
  <c r="V485" i="11" s="1"/>
  <c r="R236" i="11"/>
  <c r="U236" i="11" s="1"/>
  <c r="V236" i="11" s="1"/>
  <c r="R224" i="11"/>
  <c r="U224" i="11" s="1"/>
  <c r="V224" i="11" s="1"/>
  <c r="R162" i="11"/>
  <c r="U162" i="11" s="1"/>
  <c r="V162" i="11" s="1"/>
  <c r="R255" i="11"/>
  <c r="U255" i="11" s="1"/>
  <c r="V255" i="11" s="1"/>
  <c r="R348" i="7"/>
  <c r="U348" i="7" s="1"/>
  <c r="R401" i="7"/>
  <c r="U401" i="7" s="1"/>
  <c r="R187" i="7"/>
  <c r="U187" i="7" s="1"/>
  <c r="R260" i="7"/>
  <c r="U260" i="7" s="1"/>
  <c r="R360" i="7"/>
  <c r="U360" i="7" s="1"/>
  <c r="R51" i="7"/>
  <c r="U51" i="7" s="1"/>
  <c r="R339" i="7"/>
  <c r="U339" i="7" s="1"/>
  <c r="R807" i="7"/>
  <c r="U807" i="7" s="1"/>
  <c r="R492" i="7"/>
  <c r="U492" i="7" s="1"/>
  <c r="R475" i="7"/>
  <c r="U475" i="7" s="1"/>
  <c r="R621" i="7"/>
  <c r="U621" i="7" s="1"/>
  <c r="R816" i="7"/>
  <c r="U816" i="7" s="1"/>
  <c r="R476" i="7"/>
  <c r="U476" i="7" s="1"/>
  <c r="R464" i="7"/>
  <c r="U464" i="7" s="1"/>
  <c r="R226" i="11"/>
  <c r="U226" i="11" s="1"/>
  <c r="V226" i="11" s="1"/>
  <c r="R42" i="11"/>
  <c r="U42" i="11" s="1"/>
  <c r="V42" i="11" s="1"/>
  <c r="R901" i="7"/>
  <c r="U901" i="7" s="1"/>
  <c r="R18" i="11"/>
  <c r="U18" i="11" s="1"/>
  <c r="V18" i="11" s="1"/>
  <c r="R172" i="11"/>
  <c r="U172" i="11" s="1"/>
  <c r="V172" i="11" s="1"/>
  <c r="R132" i="11"/>
  <c r="U132" i="11" s="1"/>
  <c r="V132" i="11" s="1"/>
  <c r="R960" i="7"/>
  <c r="U960" i="7" s="1"/>
  <c r="R160" i="11"/>
  <c r="U160" i="11" s="1"/>
  <c r="V160" i="11" s="1"/>
  <c r="R311" i="11"/>
  <c r="U311" i="11" s="1"/>
  <c r="V311" i="11" s="1"/>
  <c r="R429" i="11"/>
  <c r="U429" i="11" s="1"/>
  <c r="V429" i="11" s="1"/>
  <c r="R471" i="11"/>
  <c r="U471" i="11" s="1"/>
  <c r="V471" i="11" s="1"/>
  <c r="R501" i="11"/>
  <c r="U501" i="11" s="1"/>
  <c r="V501" i="11" s="1"/>
  <c r="R283" i="11"/>
  <c r="U283" i="11" s="1"/>
  <c r="V283" i="11" s="1"/>
  <c r="R442" i="11"/>
  <c r="U442" i="11" s="1"/>
  <c r="V442" i="11" s="1"/>
  <c r="R166" i="11"/>
  <c r="U166" i="11" s="1"/>
  <c r="V166" i="11" s="1"/>
  <c r="R279" i="11"/>
  <c r="U279" i="11" s="1"/>
  <c r="V279" i="11" s="1"/>
  <c r="R431" i="11"/>
  <c r="U431" i="11" s="1"/>
  <c r="V431" i="11" s="1"/>
  <c r="R170" i="11"/>
  <c r="U170" i="11" s="1"/>
  <c r="V170" i="11" s="1"/>
  <c r="R259" i="11"/>
  <c r="U259" i="11" s="1"/>
  <c r="V259" i="11" s="1"/>
  <c r="R428" i="11"/>
  <c r="U428" i="11" s="1"/>
  <c r="V428" i="11" s="1"/>
  <c r="R409" i="7"/>
  <c r="U409" i="7" s="1"/>
  <c r="R368" i="7"/>
  <c r="U368" i="7" s="1"/>
  <c r="R87" i="7"/>
  <c r="U87" i="7" s="1"/>
  <c r="R378" i="7"/>
  <c r="U378" i="7" s="1"/>
  <c r="R353" i="7"/>
  <c r="U353" i="7" s="1"/>
  <c r="R663" i="7"/>
  <c r="U663" i="7" s="1"/>
  <c r="R533" i="7"/>
  <c r="U533" i="7" s="1"/>
  <c r="R534" i="7"/>
  <c r="U534" i="7" s="1"/>
  <c r="R708" i="7"/>
  <c r="U708" i="7" s="1"/>
  <c r="R833" i="7"/>
  <c r="U833" i="7" s="1"/>
  <c r="R756" i="7"/>
  <c r="U756" i="7" s="1"/>
  <c r="R86" i="11"/>
  <c r="U86" i="11" s="1"/>
  <c r="V86" i="11" s="1"/>
  <c r="R126" i="11"/>
  <c r="U126" i="11" s="1"/>
  <c r="V126" i="11" s="1"/>
  <c r="R177" i="7"/>
  <c r="U177" i="7" s="1"/>
  <c r="R92" i="7"/>
  <c r="U92" i="7" s="1"/>
  <c r="R643" i="7"/>
  <c r="U643" i="7" s="1"/>
  <c r="R530" i="7"/>
  <c r="U530" i="7" s="1"/>
  <c r="R413" i="7"/>
  <c r="U413" i="7" s="1"/>
  <c r="R78" i="7"/>
  <c r="U78" i="7" s="1"/>
  <c r="R414" i="7"/>
  <c r="U414" i="7" s="1"/>
  <c r="R682" i="7"/>
  <c r="U682" i="7" s="1"/>
  <c r="R886" i="7"/>
  <c r="U886" i="7" s="1"/>
  <c r="R776" i="7"/>
  <c r="U776" i="7" s="1"/>
  <c r="R709" i="7"/>
  <c r="U709" i="7" s="1"/>
  <c r="R881" i="7"/>
  <c r="U881" i="7" s="1"/>
  <c r="R771" i="7"/>
  <c r="U771" i="7" s="1"/>
  <c r="R138" i="11"/>
  <c r="U138" i="11" s="1"/>
  <c r="V138" i="11" s="1"/>
  <c r="R357" i="7"/>
  <c r="U357" i="7" s="1"/>
  <c r="R194" i="7"/>
  <c r="U194" i="7" s="1"/>
  <c r="R654" i="7"/>
  <c r="U654" i="7" s="1"/>
  <c r="R580" i="7"/>
  <c r="U580" i="7" s="1"/>
  <c r="R438" i="7"/>
  <c r="U438" i="7" s="1"/>
  <c r="R147" i="7"/>
  <c r="U147" i="7" s="1"/>
  <c r="R129" i="7"/>
  <c r="U129" i="7" s="1"/>
  <c r="R910" i="7"/>
  <c r="U910" i="7" s="1"/>
  <c r="R896" i="7"/>
  <c r="U896" i="7" s="1"/>
  <c r="R831" i="7"/>
  <c r="U831" i="7" s="1"/>
  <c r="R541" i="7"/>
  <c r="U541" i="7" s="1"/>
  <c r="R900" i="7"/>
  <c r="U900" i="7" s="1"/>
  <c r="R404" i="11"/>
  <c r="U404" i="11" s="1"/>
  <c r="V404" i="11" s="1"/>
  <c r="R725" i="7"/>
  <c r="U725" i="7" s="1"/>
  <c r="R792" i="7"/>
  <c r="U792" i="7" s="1"/>
  <c r="R559" i="7"/>
  <c r="U559" i="7" s="1"/>
  <c r="R818" i="7"/>
  <c r="U818" i="7" s="1"/>
  <c r="R6" i="11"/>
  <c r="U6" i="11" s="1"/>
  <c r="V6" i="11" s="1"/>
  <c r="R63" i="7"/>
  <c r="U63" i="7" s="1"/>
  <c r="R216" i="7"/>
  <c r="U216" i="7" s="1"/>
  <c r="R240" i="7"/>
  <c r="U240" i="7" s="1"/>
  <c r="R387" i="7"/>
  <c r="U387" i="7" s="1"/>
  <c r="R471" i="7"/>
  <c r="U471" i="7" s="1"/>
  <c r="R588" i="7"/>
  <c r="U588" i="7" s="1"/>
  <c r="R155" i="7"/>
  <c r="U155" i="7" s="1"/>
  <c r="R505" i="7"/>
  <c r="U505" i="7" s="1"/>
  <c r="R512" i="7"/>
  <c r="U512" i="7" s="1"/>
  <c r="R440" i="7"/>
  <c r="U440" i="7" s="1"/>
  <c r="R141" i="7"/>
  <c r="U141" i="7" s="1"/>
  <c r="R441" i="7"/>
  <c r="U441" i="7" s="1"/>
  <c r="R597" i="7"/>
  <c r="U597" i="7" s="1"/>
  <c r="R732" i="7"/>
  <c r="U732" i="7" s="1"/>
  <c r="R576" i="7"/>
  <c r="U576" i="7" s="1"/>
  <c r="R570" i="7"/>
  <c r="U570" i="7" s="1"/>
  <c r="R844" i="7"/>
  <c r="U844" i="7" s="1"/>
  <c r="R100" i="11"/>
  <c r="U100" i="11" s="1"/>
  <c r="V100" i="11" s="1"/>
  <c r="R249" i="7"/>
  <c r="U249" i="7" s="1"/>
  <c r="R490" i="7"/>
  <c r="U490" i="7" s="1"/>
  <c r="R228" i="7"/>
  <c r="U228" i="7" s="1"/>
  <c r="R627" i="7"/>
  <c r="U627" i="7" s="1"/>
  <c r="R172" i="7"/>
  <c r="U172" i="7" s="1"/>
  <c r="R182" i="7"/>
  <c r="U182" i="7" s="1"/>
  <c r="R506" i="7"/>
  <c r="U506" i="7" s="1"/>
  <c r="R448" i="7"/>
  <c r="U448" i="7" s="1"/>
  <c r="R854" i="7"/>
  <c r="U854" i="7" s="1"/>
  <c r="R929" i="7"/>
  <c r="U929" i="7" s="1"/>
  <c r="R939" i="7"/>
  <c r="U939" i="7" s="1"/>
  <c r="R599" i="7"/>
  <c r="U599" i="7" s="1"/>
  <c r="R378" i="11"/>
  <c r="U378" i="11" s="1"/>
  <c r="V378" i="11" s="1"/>
  <c r="R50" i="11"/>
  <c r="U50" i="11" s="1"/>
  <c r="V50" i="11" s="1"/>
  <c r="R192" i="11"/>
  <c r="U192" i="11" s="1"/>
  <c r="V192" i="11" s="1"/>
  <c r="R83" i="11"/>
  <c r="U83" i="11" s="1"/>
  <c r="V83" i="11" s="1"/>
  <c r="R306" i="11"/>
  <c r="U306" i="11" s="1"/>
  <c r="V306" i="11" s="1"/>
  <c r="R74" i="11"/>
  <c r="U74" i="11" s="1"/>
  <c r="V74" i="11" s="1"/>
  <c r="R76" i="11"/>
  <c r="U76" i="11" s="1"/>
  <c r="V76" i="11" s="1"/>
  <c r="R457" i="11"/>
  <c r="U457" i="11" s="1"/>
  <c r="V457" i="11" s="1"/>
  <c r="R66" i="11"/>
  <c r="U66" i="11" s="1"/>
  <c r="V66" i="11" s="1"/>
  <c r="R234" i="11"/>
  <c r="U234" i="11" s="1"/>
  <c r="V234" i="11" s="1"/>
  <c r="R885" i="7"/>
  <c r="U885" i="7" s="1"/>
  <c r="R515" i="11"/>
  <c r="U515" i="11" s="1"/>
  <c r="V515" i="11" s="1"/>
  <c r="R334" i="11"/>
  <c r="U334" i="11" s="1"/>
  <c r="V334" i="11" s="1"/>
  <c r="R441" i="11"/>
  <c r="U441" i="11" s="1"/>
  <c r="V441" i="11" s="1"/>
  <c r="R277" i="11"/>
  <c r="U277" i="11" s="1"/>
  <c r="V277" i="11" s="1"/>
  <c r="R210" i="11"/>
  <c r="U210" i="11" s="1"/>
  <c r="V210" i="11" s="1"/>
  <c r="R529" i="11"/>
  <c r="U529" i="11" s="1"/>
  <c r="V529" i="11" s="1"/>
  <c r="R291" i="11"/>
  <c r="U291" i="11" s="1"/>
  <c r="V291" i="11" s="1"/>
  <c r="R517" i="11"/>
  <c r="U517" i="11" s="1"/>
  <c r="V517" i="11" s="1"/>
  <c r="R287" i="11"/>
  <c r="U287" i="11" s="1"/>
  <c r="V287" i="11" s="1"/>
  <c r="R242" i="11"/>
  <c r="U242" i="11" s="1"/>
  <c r="V242" i="11" s="1"/>
  <c r="R334" i="7"/>
  <c r="U334" i="7" s="1"/>
  <c r="R402" i="7"/>
  <c r="U402" i="7" s="1"/>
  <c r="R88" i="7"/>
  <c r="U88" i="7" s="1"/>
  <c r="R768" i="7"/>
  <c r="U768" i="7" s="1"/>
  <c r="R504" i="7"/>
  <c r="U504" i="7" s="1"/>
  <c r="R487" i="11"/>
  <c r="U487" i="11" s="1"/>
  <c r="V487" i="11" s="1"/>
  <c r="R176" i="11"/>
  <c r="U176" i="11" s="1"/>
  <c r="V176" i="11" s="1"/>
  <c r="R88" i="11"/>
  <c r="U88" i="11" s="1"/>
  <c r="V88" i="11" s="1"/>
  <c r="R22" i="11"/>
  <c r="U22" i="11" s="1"/>
  <c r="V22" i="11" s="1"/>
  <c r="R29" i="11"/>
  <c r="U29" i="11" s="1"/>
  <c r="V29" i="11" s="1"/>
  <c r="R467" i="11"/>
  <c r="U467" i="11" s="1"/>
  <c r="V467" i="11" s="1"/>
  <c r="R390" i="11"/>
  <c r="U390" i="11" s="1"/>
  <c r="V390" i="11" s="1"/>
  <c r="R516" i="11"/>
  <c r="U516" i="11" s="1"/>
  <c r="V516" i="11" s="1"/>
  <c r="R258" i="11"/>
  <c r="U258" i="11" s="1"/>
  <c r="V258" i="11" s="1"/>
  <c r="R354" i="7"/>
  <c r="U354" i="7" s="1"/>
  <c r="R54" i="11"/>
  <c r="U54" i="11" s="1"/>
  <c r="V54" i="11" s="1"/>
  <c r="R943" i="7"/>
  <c r="U943" i="7" s="1"/>
  <c r="R475" i="11"/>
  <c r="U475" i="11" s="1"/>
  <c r="V475" i="11" s="1"/>
  <c r="R313" i="11"/>
  <c r="U313" i="11" s="1"/>
  <c r="V313" i="11" s="1"/>
  <c r="R435" i="11"/>
  <c r="U435" i="11" s="1"/>
  <c r="V435" i="11" s="1"/>
  <c r="R341" i="7"/>
  <c r="U341" i="7" s="1"/>
  <c r="R183" i="7"/>
  <c r="U183" i="7" s="1"/>
  <c r="R940" i="7"/>
  <c r="U940" i="7" s="1"/>
  <c r="R623" i="7"/>
  <c r="U623" i="7" s="1"/>
  <c r="R951" i="7"/>
  <c r="U951" i="7" s="1"/>
  <c r="R212" i="11"/>
  <c r="U212" i="11" s="1"/>
  <c r="V212" i="11" s="1"/>
  <c r="R99" i="11"/>
  <c r="U99" i="11" s="1"/>
  <c r="V99" i="11" s="1"/>
  <c r="R34" i="11"/>
  <c r="U34" i="11" s="1"/>
  <c r="V34" i="11" s="1"/>
  <c r="R222" i="11"/>
  <c r="U222" i="11" s="1"/>
  <c r="V222" i="11" s="1"/>
  <c r="R474" i="11"/>
  <c r="U474" i="11" s="1"/>
  <c r="V474" i="11" s="1"/>
  <c r="R202" i="11"/>
  <c r="U202" i="11" s="1"/>
  <c r="V202" i="11" s="1"/>
  <c r="R521" i="11"/>
  <c r="U521" i="11" s="1"/>
  <c r="V521" i="11" s="1"/>
  <c r="R216" i="11"/>
  <c r="U216" i="11" s="1"/>
  <c r="V216" i="11" s="1"/>
  <c r="R483" i="11"/>
  <c r="U483" i="11" s="1"/>
  <c r="V483" i="11" s="1"/>
  <c r="R927" i="7"/>
  <c r="U927" i="7" s="1"/>
  <c r="R182" i="11"/>
  <c r="U182" i="11" s="1"/>
  <c r="V182" i="11" s="1"/>
  <c r="R220" i="11"/>
  <c r="U220" i="11" s="1"/>
  <c r="V220" i="11" s="1"/>
  <c r="R857" i="7"/>
  <c r="U857" i="7" s="1"/>
  <c r="R104" i="11"/>
  <c r="U104" i="11" s="1"/>
  <c r="V104" i="11" s="1"/>
  <c r="R385" i="11"/>
  <c r="U385" i="11" s="1"/>
  <c r="V385" i="11" s="1"/>
  <c r="R867" i="7"/>
  <c r="U867" i="7" s="1"/>
  <c r="R479" i="11"/>
  <c r="U479" i="11" s="1"/>
  <c r="V479" i="11" s="1"/>
  <c r="R401" i="11"/>
  <c r="U401" i="11" s="1"/>
  <c r="V401" i="11" s="1"/>
  <c r="R206" i="11"/>
  <c r="U206" i="11" s="1"/>
  <c r="V206" i="11" s="1"/>
  <c r="R271" i="11"/>
  <c r="U271" i="11" s="1"/>
  <c r="V271" i="11" s="1"/>
  <c r="R380" i="11"/>
  <c r="U380" i="11" s="1"/>
  <c r="V380" i="11" s="1"/>
  <c r="R275" i="11"/>
  <c r="U275" i="11" s="1"/>
  <c r="V275" i="11" s="1"/>
  <c r="R491" i="11"/>
  <c r="U491" i="11" s="1"/>
  <c r="V491" i="11" s="1"/>
  <c r="R204" i="7"/>
  <c r="U204" i="7" s="1"/>
  <c r="R257" i="7"/>
  <c r="U257" i="7" s="1"/>
  <c r="R242" i="7"/>
  <c r="U242" i="7" s="1"/>
  <c r="R557" i="7"/>
  <c r="U557" i="7" s="1"/>
  <c r="R871" i="7"/>
  <c r="U871" i="7" s="1"/>
  <c r="R25" i="11"/>
  <c r="U25" i="11" s="1"/>
  <c r="V25" i="11" s="1"/>
  <c r="R80" i="11"/>
  <c r="U80" i="11" s="1"/>
  <c r="V80" i="11" s="1"/>
  <c r="R218" i="11"/>
  <c r="U218" i="11" s="1"/>
  <c r="V218" i="11" s="1"/>
  <c r="R892" i="7"/>
  <c r="U892" i="7" s="1"/>
  <c r="R248" i="11"/>
  <c r="U248" i="11" s="1"/>
  <c r="V248" i="11" s="1"/>
  <c r="R419" i="11"/>
  <c r="U419" i="11" s="1"/>
  <c r="V419" i="11" s="1"/>
  <c r="R536" i="11"/>
  <c r="U536" i="11" s="1"/>
  <c r="V536" i="11" s="1"/>
  <c r="R503" i="11"/>
  <c r="U503" i="11" s="1"/>
  <c r="V503" i="11" s="1"/>
  <c r="R164" i="11"/>
  <c r="U164" i="11" s="1"/>
  <c r="V164" i="11" s="1"/>
  <c r="R532" i="11"/>
  <c r="U532" i="11" s="1"/>
  <c r="V532" i="11" s="1"/>
  <c r="R406" i="11"/>
  <c r="U406" i="11" s="1"/>
  <c r="V406" i="11" s="1"/>
  <c r="R454" i="7"/>
  <c r="U454" i="7" s="1"/>
  <c r="R59" i="7"/>
  <c r="U59" i="7" s="1"/>
  <c r="R926" i="7"/>
  <c r="U926" i="7" s="1"/>
  <c r="R543" i="11"/>
  <c r="U543" i="11" s="1"/>
  <c r="V543" i="11" s="1"/>
  <c r="R299" i="11"/>
  <c r="U299" i="11" s="1"/>
  <c r="V299" i="11" s="1"/>
  <c r="R399" i="11"/>
  <c r="U399" i="11" s="1"/>
  <c r="V399" i="11" s="1"/>
  <c r="R178" i="11"/>
  <c r="U178" i="11" s="1"/>
  <c r="V178" i="11" s="1"/>
  <c r="R395" i="11"/>
  <c r="U395" i="11" s="1"/>
  <c r="V395" i="11" s="1"/>
  <c r="R146" i="7"/>
  <c r="U146" i="7" s="1"/>
  <c r="R46" i="11"/>
  <c r="U46" i="11" s="1"/>
  <c r="V46" i="11" s="1"/>
  <c r="R28" i="11"/>
  <c r="U28" i="11" s="1"/>
  <c r="V28" i="11" s="1"/>
  <c r="R322" i="11"/>
  <c r="U322" i="11" s="1"/>
  <c r="V322" i="11" s="1"/>
  <c r="R154" i="11"/>
  <c r="U154" i="11" s="1"/>
  <c r="V154" i="11" s="1"/>
  <c r="R291" i="7"/>
  <c r="U291" i="7" s="1"/>
  <c r="R346" i="7"/>
  <c r="U346" i="7" s="1"/>
  <c r="R826" i="7"/>
  <c r="U826" i="7" s="1"/>
  <c r="R78" i="11"/>
  <c r="U78" i="11" s="1"/>
  <c r="V78" i="11" s="1"/>
  <c r="R326" i="11"/>
  <c r="U326" i="11" s="1"/>
  <c r="V326" i="11" s="1"/>
  <c r="R303" i="11"/>
  <c r="U303" i="11" s="1"/>
  <c r="V303" i="11" s="1"/>
  <c r="R335" i="11"/>
  <c r="U335" i="11" s="1"/>
  <c r="V335" i="11" s="1"/>
  <c r="R410" i="11"/>
  <c r="U410" i="11" s="1"/>
  <c r="V410" i="11" s="1"/>
  <c r="R194" i="11"/>
  <c r="U194" i="11" s="1"/>
  <c r="V194" i="11" s="1"/>
  <c r="R465" i="11"/>
  <c r="U465" i="11" s="1"/>
  <c r="V465" i="11" s="1"/>
  <c r="R146" i="11"/>
  <c r="U146" i="11" s="1"/>
  <c r="V146" i="11" s="1"/>
  <c r="R417" i="7"/>
  <c r="U417" i="7" s="1"/>
  <c r="R560" i="7"/>
  <c r="U560" i="7" s="1"/>
  <c r="R619" i="7"/>
  <c r="U619" i="7" s="1"/>
  <c r="R148" i="11"/>
  <c r="U148" i="11" s="1"/>
  <c r="V148" i="11" s="1"/>
  <c r="R204" i="11"/>
  <c r="U204" i="11" s="1"/>
  <c r="V204" i="11" s="1"/>
  <c r="R244" i="11"/>
  <c r="U244" i="11" s="1"/>
  <c r="V244" i="11" s="1"/>
  <c r="R350" i="11"/>
  <c r="U350" i="11" s="1"/>
  <c r="V350" i="11" s="1"/>
  <c r="R323" i="11"/>
  <c r="U323" i="11" s="1"/>
  <c r="V323" i="11" s="1"/>
  <c r="R339" i="11"/>
  <c r="U339" i="11" s="1"/>
  <c r="V339" i="11" s="1"/>
  <c r="R482" i="11"/>
  <c r="U482" i="11" s="1"/>
  <c r="V482" i="11" s="1"/>
  <c r="R174" i="11"/>
  <c r="U174" i="11" s="1"/>
  <c r="V174" i="11" s="1"/>
  <c r="R488" i="7"/>
  <c r="U488" i="7" s="1"/>
  <c r="R586" i="7"/>
  <c r="U586" i="7" s="1"/>
  <c r="R832" i="7"/>
  <c r="U832" i="7" s="1"/>
  <c r="R196" i="11"/>
  <c r="U196" i="11" s="1"/>
  <c r="V196" i="11" s="1"/>
  <c r="R79" i="11"/>
  <c r="U79" i="11" s="1"/>
  <c r="V79" i="11" s="1"/>
  <c r="R188" i="11"/>
  <c r="U188" i="11" s="1"/>
  <c r="V188" i="11" s="1"/>
  <c r="R511" i="11"/>
  <c r="U511" i="11" s="1"/>
  <c r="V511" i="11" s="1"/>
  <c r="R327" i="11"/>
  <c r="U327" i="11" s="1"/>
  <c r="V327" i="11" s="1"/>
  <c r="R509" i="11"/>
  <c r="U509" i="11" s="1"/>
  <c r="V509" i="11" s="1"/>
  <c r="R490" i="11"/>
  <c r="U490" i="11" s="1"/>
  <c r="V490" i="11" s="1"/>
  <c r="R190" i="11"/>
  <c r="U190" i="11" s="1"/>
  <c r="V190" i="11" s="1"/>
  <c r="R782" i="7"/>
  <c r="U782" i="7" s="1"/>
  <c r="R310" i="11"/>
  <c r="U310" i="11" s="1"/>
  <c r="V310" i="11" s="1"/>
  <c r="R865" i="7"/>
  <c r="U865" i="7" s="1"/>
  <c r="R317" i="11"/>
  <c r="U317" i="11" s="1"/>
  <c r="V317" i="11" s="1"/>
  <c r="R386" i="11"/>
  <c r="U386" i="11" s="1"/>
  <c r="V386" i="11" s="1"/>
  <c r="R281" i="11"/>
  <c r="U281" i="11" s="1"/>
  <c r="V281" i="11" s="1"/>
  <c r="R520" i="11"/>
  <c r="U520" i="11" s="1"/>
  <c r="V520" i="11" s="1"/>
  <c r="R290" i="11"/>
  <c r="U290" i="11" s="1"/>
  <c r="V290" i="11" s="1"/>
  <c r="R368" i="11"/>
  <c r="U368" i="11" s="1"/>
  <c r="V368" i="11" s="1"/>
  <c r="R447" i="11"/>
  <c r="U447" i="11" s="1"/>
  <c r="V447" i="11" s="1"/>
  <c r="R579" i="7"/>
  <c r="U579" i="7" s="1"/>
  <c r="R377" i="7"/>
  <c r="U377" i="7" s="1"/>
  <c r="R502" i="7"/>
  <c r="U502" i="7" s="1"/>
  <c r="R107" i="11"/>
  <c r="U107" i="11" s="1"/>
  <c r="V107" i="11" s="1"/>
  <c r="R10" i="11"/>
  <c r="U10" i="11" s="1"/>
  <c r="V10" i="11" s="1"/>
  <c r="R499" i="11"/>
  <c r="U499" i="11" s="1"/>
  <c r="V499" i="11" s="1"/>
  <c r="R319" i="11"/>
  <c r="U319" i="11" s="1"/>
  <c r="V319" i="11" s="1"/>
  <c r="R136" i="11"/>
  <c r="U136" i="11" s="1"/>
  <c r="V136" i="11" s="1"/>
  <c r="R250" i="11"/>
  <c r="U250" i="11" s="1"/>
  <c r="V250" i="11" s="1"/>
  <c r="R525" i="11"/>
  <c r="U525" i="11" s="1"/>
  <c r="V525" i="11" s="1"/>
  <c r="R186" i="11"/>
  <c r="U186" i="11" s="1"/>
  <c r="V186" i="11" s="1"/>
  <c r="R436" i="11"/>
  <c r="U436" i="11" s="1"/>
  <c r="V436" i="11" s="1"/>
  <c r="R218" i="7"/>
  <c r="U218" i="7" s="1"/>
  <c r="R639" i="7"/>
  <c r="U639" i="7" s="1"/>
  <c r="R941" i="7"/>
  <c r="U941" i="7" s="1"/>
  <c r="R454" i="11"/>
  <c r="U454" i="11" s="1"/>
  <c r="V454" i="11" s="1"/>
  <c r="R330" i="11"/>
  <c r="U330" i="11" s="1"/>
  <c r="V330" i="11" s="1"/>
  <c r="R413" i="11"/>
  <c r="U413" i="11" s="1"/>
  <c r="V413" i="11" s="1"/>
  <c r="R497" i="11"/>
  <c r="U497" i="11" s="1"/>
  <c r="V497" i="11" s="1"/>
  <c r="R246" i="11"/>
  <c r="U246" i="11" s="1"/>
  <c r="V246" i="11" s="1"/>
  <c r="R309" i="11"/>
  <c r="U309" i="11" s="1"/>
  <c r="V309" i="11" s="1"/>
  <c r="R537" i="11"/>
  <c r="U537" i="11" s="1"/>
  <c r="V537" i="11" s="1"/>
  <c r="R315" i="11"/>
  <c r="U315" i="11" s="1"/>
  <c r="V315" i="11" s="1"/>
  <c r="R420" i="11"/>
  <c r="U420" i="11" s="1"/>
  <c r="V420" i="11" s="1"/>
  <c r="R455" i="11"/>
  <c r="U455" i="11" s="1"/>
  <c r="V455" i="11" s="1"/>
  <c r="R438" i="11"/>
  <c r="U438" i="11" s="1"/>
  <c r="V438" i="11" s="1"/>
  <c r="R526" i="7"/>
  <c r="U526" i="7" s="1"/>
  <c r="R543" i="7"/>
  <c r="U543" i="7" s="1"/>
  <c r="R208" i="11"/>
  <c r="U208" i="11" s="1"/>
  <c r="V208" i="11" s="1"/>
  <c r="R4" i="11"/>
  <c r="R4" i="7"/>
  <c r="R3" i="11"/>
  <c r="Q1230" i="7"/>
  <c r="R3" i="7"/>
  <c r="R1230" i="7" l="1"/>
  <c r="N1230" i="7" l="1"/>
  <c r="N3" i="11"/>
  <c r="P3" i="11" s="1"/>
  <c r="U4" i="7" l="1"/>
  <c r="U3" i="7"/>
  <c r="U4" i="11"/>
  <c r="V4" i="11" s="1"/>
  <c r="U3" i="11"/>
  <c r="V3" i="11" s="1"/>
  <c r="V850" i="11" l="1"/>
  <c r="I13" i="10" s="1"/>
  <c r="U1230" i="7"/>
  <c r="I10" i="10" s="1"/>
  <c r="F18" i="13"/>
  <c r="Q850" i="11" l="1"/>
  <c r="I14" i="10" l="1"/>
  <c r="I16" i="10" s="1"/>
  <c r="G16" i="10" s="1"/>
  <c r="C13" i="10" l="1"/>
  <c r="O850" i="11"/>
  <c r="N850" i="11"/>
  <c r="T850" i="11"/>
  <c r="S850" i="11"/>
  <c r="R850" i="11"/>
  <c r="K850" i="11"/>
  <c r="E13" i="10" s="1"/>
  <c r="P850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P2" authorId="0" shapeId="0" xr:uid="{2D1F6EBE-79B6-4D3C-8DAA-8813A25FE792}">
      <text>
        <r>
          <rPr>
            <b/>
            <sz val="9"/>
            <color indexed="81"/>
            <rFont val="돋움"/>
            <family val="3"/>
            <charset val="129"/>
          </rPr>
          <t>월평균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최초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대미환산율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P2" authorId="0" shapeId="0" xr:uid="{65A5D0E8-A964-43D3-8DFF-471677F27574}">
      <text>
        <r>
          <rPr>
            <b/>
            <sz val="9"/>
            <color indexed="81"/>
            <rFont val="돋움"/>
            <family val="3"/>
            <charset val="129"/>
          </rPr>
          <t>월평균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최초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대미환산율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</text>
    </comment>
  </commentList>
</comments>
</file>

<file path=xl/sharedStrings.xml><?xml version="1.0" encoding="utf-8"?>
<sst xmlns="http://schemas.openxmlformats.org/spreadsheetml/2006/main" count="44049" uniqueCount="7108">
  <si>
    <t>DESC.</t>
    <phoneticPr fontId="5" type="noConversion"/>
  </si>
  <si>
    <t>Weight</t>
    <phoneticPr fontId="5" type="noConversion"/>
  </si>
  <si>
    <t>NO</t>
  </si>
  <si>
    <t>POL</t>
  </si>
  <si>
    <t>Arrival Date</t>
  </si>
  <si>
    <t>MBL</t>
  </si>
  <si>
    <t>HBL</t>
  </si>
  <si>
    <t>통관유형</t>
  </si>
  <si>
    <t>Invoice</t>
  </si>
  <si>
    <t>수량</t>
  </si>
  <si>
    <t>G.WT</t>
  </si>
  <si>
    <t>V.WT</t>
  </si>
  <si>
    <t>C.WT</t>
  </si>
  <si>
    <t>합계</t>
  </si>
  <si>
    <t>목록(Manifest)</t>
  </si>
  <si>
    <t>간이(Simple)</t>
  </si>
  <si>
    <t>LHR</t>
  </si>
  <si>
    <t>CNEE</t>
    <phoneticPr fontId="2" type="noConversion"/>
  </si>
  <si>
    <t>BOX CODE</t>
    <phoneticPr fontId="2" type="noConversion"/>
  </si>
  <si>
    <t>대신</t>
    <phoneticPr fontId="2" type="noConversion"/>
  </si>
  <si>
    <t>반송/재배송
$2.5</t>
    <phoneticPr fontId="2" type="noConversion"/>
  </si>
  <si>
    <t>구분</t>
  </si>
  <si>
    <t>고객사</t>
  </si>
  <si>
    <t>HBL NO</t>
  </si>
  <si>
    <t>CNEE NAME</t>
  </si>
  <si>
    <t>물류센터용역
수수료</t>
  </si>
  <si>
    <t>묶음배송
수수료</t>
  </si>
  <si>
    <t>재포장
수수료</t>
  </si>
  <si>
    <t>현지 반송 
수수료</t>
  </si>
  <si>
    <t>현지 반송 
실비</t>
  </si>
  <si>
    <t>BOX 추가</t>
  </si>
  <si>
    <t>사진 촬영 
수수료</t>
  </si>
  <si>
    <t>보관
수수료</t>
  </si>
  <si>
    <t>안심포장
수수료</t>
  </si>
  <si>
    <t>기타</t>
  </si>
  <si>
    <t>비고</t>
  </si>
  <si>
    <t>TOTAL</t>
    <phoneticPr fontId="2" type="noConversion"/>
  </si>
  <si>
    <t>I  N  V  O  I  C  E</t>
    <phoneticPr fontId="5" type="noConversion"/>
  </si>
  <si>
    <t>[ BIZ REG NO.: 116-81-31734 ]</t>
    <phoneticPr fontId="5" type="noConversion"/>
  </si>
  <si>
    <t>INVOICE TO</t>
    <phoneticPr fontId="5" type="noConversion"/>
  </si>
  <si>
    <t xml:space="preserve">
LX Pantos co., Ltd.
LG Gwanghwamoon B/D 4F,
58 Saemunana-ro, Jongno-gu 
SEOUL 150-876</t>
    <phoneticPr fontId="5" type="noConversion"/>
  </si>
  <si>
    <t>BIZ REGIST NO</t>
    <phoneticPr fontId="5" type="noConversion"/>
  </si>
  <si>
    <t>DE3-16-94970</t>
    <phoneticPr fontId="5" type="noConversion"/>
  </si>
  <si>
    <t>ATTN.</t>
    <phoneticPr fontId="5" type="noConversion"/>
  </si>
  <si>
    <t>INVOICE NO</t>
    <phoneticPr fontId="5" type="noConversion"/>
  </si>
  <si>
    <t>INVOICE DT</t>
    <phoneticPr fontId="5" type="noConversion"/>
  </si>
  <si>
    <t>PERIOD</t>
    <phoneticPr fontId="5" type="noConversion"/>
  </si>
  <si>
    <t>DUE DT</t>
    <phoneticPr fontId="5" type="noConversion"/>
  </si>
  <si>
    <t>BIZ MODE</t>
    <phoneticPr fontId="5" type="noConversion"/>
  </si>
  <si>
    <t>Express</t>
    <phoneticPr fontId="5" type="noConversion"/>
  </si>
  <si>
    <t>BOUND</t>
    <phoneticPr fontId="5" type="noConversion"/>
  </si>
  <si>
    <t>Import</t>
    <phoneticPr fontId="5" type="noConversion"/>
  </si>
  <si>
    <t>Quantity(HBL)</t>
    <phoneticPr fontId="5" type="noConversion"/>
  </si>
  <si>
    <t>TOTAL(KRW)</t>
    <phoneticPr fontId="5" type="noConversion"/>
  </si>
  <si>
    <t>TOTAL(USD)</t>
    <phoneticPr fontId="5" type="noConversion"/>
  </si>
  <si>
    <t>T          O          T          A          L</t>
    <phoneticPr fontId="5" type="noConversion"/>
  </si>
  <si>
    <t>PLEASE REMIT TO</t>
    <phoneticPr fontId="5" type="noConversion"/>
  </si>
  <si>
    <t>REMARK</t>
    <phoneticPr fontId="5" type="noConversion"/>
  </si>
  <si>
    <t>LX Pantos Co., Ltd.</t>
    <phoneticPr fontId="5" type="noConversion"/>
  </si>
  <si>
    <t>* BANK DETAIL
Beneficiary name : PANTOS LOGISTICS CO., LTD
Bank name : KOREA EXCHANGE BANK. YOUIDO BR.
Bank Address : DAE-O BUILDING. 26-5 YOUIDO-DONG, KU,SEOUL, KOREA
Swift code : KOEXKRSE</t>
    <phoneticPr fontId="5" type="noConversion"/>
  </si>
  <si>
    <t>Operator :</t>
    <phoneticPr fontId="5" type="noConversion"/>
  </si>
  <si>
    <t>Jeongwoo Shin</t>
    <phoneticPr fontId="5" type="noConversion"/>
  </si>
  <si>
    <t>jeongwoo.shin@pantos.com</t>
    <phoneticPr fontId="5" type="noConversion"/>
  </si>
  <si>
    <t>Tel :</t>
    <phoneticPr fontId="5" type="noConversion"/>
  </si>
  <si>
    <t>02-6989-0479</t>
    <phoneticPr fontId="5" type="noConversion"/>
  </si>
  <si>
    <t>Fax :</t>
    <phoneticPr fontId="5" type="noConversion"/>
  </si>
  <si>
    <t xml:space="preserve"> 
 KRW - Woori Bank (우리은행) - 27898340318290
 USD - 061JCD100107,    EUR - 061JSD1026311
 JPY - 061JCD100108,    GBP - 640000059066
 SGD - 640000059059,    CNY - 650009543617
 CAD - 650007344423</t>
    <phoneticPr fontId="5" type="noConversion"/>
  </si>
  <si>
    <t>GBLHR - Shipping Fee</t>
    <phoneticPr fontId="5" type="noConversion"/>
  </si>
  <si>
    <t>GBLHR - W/H cost / #Sheet1(GB)</t>
    <phoneticPr fontId="5" type="noConversion"/>
  </si>
  <si>
    <t>관우회 창고료
$2,000 ~ $2,999	: \10,000
$3,000 ~ $3,999: \15,000
$4,000 ~ $4,999: \20,000
$5,000 ~: \25,000</t>
    <phoneticPr fontId="2" type="noConversion"/>
  </si>
  <si>
    <t>DEFRA - Shipping Fee</t>
    <phoneticPr fontId="5" type="noConversion"/>
  </si>
  <si>
    <t>FRA</t>
  </si>
  <si>
    <t>무게(kg)</t>
  </si>
  <si>
    <t xml:space="preserve"> 핸들링비(EUR) </t>
  </si>
  <si>
    <t xml:space="preserve"> 10.5 ~ 15.0 </t>
  </si>
  <si>
    <t xml:space="preserve"> 15.5 ~ 20.0 </t>
  </si>
  <si>
    <t xml:space="preserve"> 20.5 ~ 30.0 </t>
  </si>
  <si>
    <t xml:space="preserve"> 30.5 ~ 40.0 </t>
  </si>
  <si>
    <t xml:space="preserve"> 40.5 ~ 50.0 </t>
  </si>
  <si>
    <t xml:space="preserve"> 80.5 ~ 90.0 </t>
  </si>
  <si>
    <t xml:space="preserve"> 90.5 ~ 100.0 </t>
  </si>
  <si>
    <t xml:space="preserve"> 100kg 초과 </t>
  </si>
  <si>
    <t xml:space="preserve"> 별도 협의 </t>
  </si>
  <si>
    <t>3PL 서비스 요율</t>
    <phoneticPr fontId="2" type="noConversion"/>
  </si>
  <si>
    <t xml:space="preserve"> 50.5 ~ 60.0 </t>
  </si>
  <si>
    <t xml:space="preserve"> 60.5 ~ 80.0 </t>
  </si>
  <si>
    <t>3PL
(EUR)</t>
    <phoneticPr fontId="2" type="noConversion"/>
  </si>
  <si>
    <t>항공운임
(EUR)</t>
    <phoneticPr fontId="2" type="noConversion"/>
  </si>
  <si>
    <t xml:space="preserve">1EUR: </t>
    <phoneticPr fontId="2" type="noConversion"/>
  </si>
  <si>
    <t>업체명</t>
    <phoneticPr fontId="2" type="noConversion"/>
  </si>
  <si>
    <t>HAWB No</t>
    <phoneticPr fontId="2" type="noConversion"/>
  </si>
  <si>
    <t>MRN</t>
  </si>
  <si>
    <t>MAWB No</t>
    <phoneticPr fontId="2" type="noConversion"/>
  </si>
  <si>
    <t>CODE</t>
  </si>
  <si>
    <t>금액 (EUR)</t>
    <phoneticPr fontId="2" type="noConversion"/>
  </si>
  <si>
    <t>금액 (USD)</t>
    <phoneticPr fontId="2" type="noConversion"/>
  </si>
  <si>
    <t>REMARK</t>
  </si>
  <si>
    <t>SUM</t>
    <phoneticPr fontId="2" type="noConversion"/>
  </si>
  <si>
    <t>MRN</t>
    <phoneticPr fontId="5" type="noConversion"/>
  </si>
  <si>
    <t>2022년 12월까지는 건 당 46.5유로로 청구 
2023년 01월부터는 건 당 56.5유로로 청구 예정</t>
    <phoneticPr fontId="2" type="noConversion"/>
  </si>
  <si>
    <t>특이사항</t>
    <phoneticPr fontId="2" type="noConversion"/>
  </si>
  <si>
    <t>Date</t>
    <phoneticPr fontId="2" type="noConversion"/>
  </si>
  <si>
    <t>독일 부가서비스 비용 '22. 12월 정산 시 10월,11월 비용을 포함하여 청구 예정</t>
    <phoneticPr fontId="2" type="noConversion"/>
  </si>
  <si>
    <t>항공운임+3PL (USD)
(독일)</t>
    <phoneticPr fontId="2" type="noConversion"/>
  </si>
  <si>
    <t>독일 MRN 비용 과청구 차감 처리 (-125.76EUR)</t>
    <phoneticPr fontId="2" type="noConversion"/>
  </si>
  <si>
    <t>무게(kg)</t>
    <phoneticPr fontId="2" type="noConversion"/>
  </si>
  <si>
    <t>적용기준: C.WT</t>
    <phoneticPr fontId="2" type="noConversion"/>
  </si>
  <si>
    <t>항공운임+3PL (USD)
(Only 독일)</t>
    <phoneticPr fontId="2" type="noConversion"/>
  </si>
  <si>
    <t>3PL
$3.59 (UK)</t>
    <phoneticPr fontId="2" type="noConversion"/>
  </si>
  <si>
    <t>일반통관수수료
$0.8</t>
    <phoneticPr fontId="2" type="noConversion"/>
  </si>
  <si>
    <t>일반(목록배제,Normal-Manifest Exception)</t>
  </si>
  <si>
    <t>선별(검사,Manifest-Inspection)</t>
  </si>
  <si>
    <t>일반(NORMAL)</t>
  </si>
  <si>
    <t>8월 부 독일 3PL 수수료 0.25EUR 인상</t>
    <phoneticPr fontId="2" type="noConversion"/>
  </si>
  <si>
    <t>6월 3PL 수수료 과다청구 상계 보상 -$362.43</t>
    <phoneticPr fontId="2" type="noConversion"/>
  </si>
  <si>
    <t>클레임건 보상 -$161.18</t>
    <phoneticPr fontId="2" type="noConversion"/>
  </si>
  <si>
    <t>클레임건 오차감 건 재청구 $161.18</t>
    <phoneticPr fontId="2" type="noConversion"/>
  </si>
  <si>
    <t>C.WT</t>
    <phoneticPr fontId="2" type="noConversion"/>
  </si>
  <si>
    <t>MALLTAIL</t>
    <phoneticPr fontId="2" type="noConversion"/>
  </si>
  <si>
    <t>비고</t>
    <phoneticPr fontId="2" type="noConversion"/>
  </si>
  <si>
    <t>합계</t>
    <phoneticPr fontId="2" type="noConversion"/>
  </si>
  <si>
    <t>GB보상</t>
    <phoneticPr fontId="5" type="noConversion"/>
  </si>
  <si>
    <t>DE보상</t>
    <phoneticPr fontId="5" type="noConversion"/>
  </si>
  <si>
    <t>HBL</t>
    <phoneticPr fontId="2" type="noConversion"/>
  </si>
  <si>
    <t>항공운임
(USD)</t>
    <phoneticPr fontId="2" type="noConversion"/>
  </si>
  <si>
    <t>Clearance Type</t>
  </si>
  <si>
    <t>Type</t>
    <phoneticPr fontId="43" type="noConversion"/>
  </si>
  <si>
    <t>Value</t>
    <phoneticPr fontId="43" type="noConversion"/>
  </si>
  <si>
    <t>일반</t>
    <phoneticPr fontId="43" type="noConversion"/>
  </si>
  <si>
    <t>개인통관부호 미제출</t>
  </si>
  <si>
    <t>목록</t>
    <phoneticPr fontId="43" type="noConversion"/>
  </si>
  <si>
    <t>목록취하(허용배제,Manifest-Drop)</t>
    <phoneticPr fontId="43" type="noConversion"/>
  </si>
  <si>
    <t>사업자</t>
    <phoneticPr fontId="43" type="noConversion"/>
  </si>
  <si>
    <t>상품가격/구간</t>
    <phoneticPr fontId="43" type="noConversion"/>
  </si>
  <si>
    <t>비고</t>
    <phoneticPr fontId="43" type="noConversion"/>
  </si>
  <si>
    <t>TV만 적용</t>
    <phoneticPr fontId="43" type="noConversion"/>
  </si>
  <si>
    <t>TV + 고가 화물 모두 적용</t>
    <phoneticPr fontId="43" type="noConversion"/>
  </si>
  <si>
    <t>관우회 창고 비용 (USD)</t>
    <phoneticPr fontId="43" type="noConversion"/>
  </si>
  <si>
    <t>환율</t>
    <phoneticPr fontId="2" type="noConversion"/>
  </si>
  <si>
    <t>구분</t>
    <phoneticPr fontId="43" type="noConversion"/>
  </si>
  <si>
    <t>MALLTAIL</t>
  </si>
  <si>
    <t>금액</t>
    <phoneticPr fontId="43" type="noConversion"/>
  </si>
  <si>
    <t>독일 3PL</t>
    <phoneticPr fontId="43" type="noConversion"/>
  </si>
  <si>
    <t>Malltail, Inc (1052481)
350 S GRAND AVE STE 3580
LOS ANGELES, CA 90071.
UNITED STATES</t>
    <phoneticPr fontId="5" type="noConversion"/>
  </si>
  <si>
    <t>KRW</t>
    <phoneticPr fontId="13" type="noConversion"/>
  </si>
  <si>
    <t>USD</t>
    <phoneticPr fontId="13" type="noConversion"/>
  </si>
  <si>
    <t>TOTAL (USD)
* Round 수식 적용</t>
    <phoneticPr fontId="2" type="noConversion"/>
  </si>
  <si>
    <t>KEB하나은행
월 평균 최초 매매 기준율</t>
    <phoneticPr fontId="2" type="noConversion"/>
  </si>
  <si>
    <t>독일 MRN 비용 45유로 인하하여 청구 진행</t>
    <phoneticPr fontId="2" type="noConversion"/>
  </si>
  <si>
    <t>운송장번호</t>
    <phoneticPr fontId="40" type="noConversion"/>
  </si>
  <si>
    <t>상계내역</t>
    <phoneticPr fontId="40" type="noConversion"/>
  </si>
  <si>
    <t>목록취하(허용배제,Manifest-Drop)</t>
  </si>
  <si>
    <t>45유로 청구 진행</t>
    <phoneticPr fontId="2" type="noConversion"/>
  </si>
  <si>
    <t>Hold</t>
    <phoneticPr fontId="2" type="noConversion"/>
  </si>
  <si>
    <t xml:space="preserve">1EUR : </t>
    <phoneticPr fontId="2" type="noConversion"/>
  </si>
  <si>
    <t>한상진</t>
  </si>
  <si>
    <t/>
  </si>
  <si>
    <t>[사업자]</t>
  </si>
  <si>
    <t>일반전환</t>
  </si>
  <si>
    <t>(USD / KEB Hana Bank)</t>
    <phoneticPr fontId="5" type="noConversion"/>
  </si>
  <si>
    <t>(EUR / KEB Hana Bank)</t>
    <phoneticPr fontId="5" type="noConversion"/>
  </si>
  <si>
    <t>유로빈티지</t>
  </si>
  <si>
    <t>목록(Manifest)</t>
    <phoneticPr fontId="2" type="noConversion"/>
  </si>
  <si>
    <t>송장번호</t>
    <phoneticPr fontId="40" type="noConversion"/>
  </si>
  <si>
    <t>식물검역(Plants Inspection)</t>
  </si>
  <si>
    <t>보세(Normal-Bonded)</t>
  </si>
  <si>
    <t>동물검역(Animal Inspection)</t>
  </si>
  <si>
    <t>[식물검역]</t>
  </si>
  <si>
    <t>이승준</t>
  </si>
  <si>
    <t>MRN_2025.05</t>
    <phoneticPr fontId="2" type="noConversion"/>
  </si>
  <si>
    <t>■ LX판토스 정산대상 - 2024년 5월</t>
    <phoneticPr fontId="2" type="noConversion"/>
  </si>
  <si>
    <t>권소망</t>
  </si>
  <si>
    <t>문경국</t>
  </si>
  <si>
    <t>최우혁</t>
  </si>
  <si>
    <t>김동현</t>
  </si>
  <si>
    <t>켐플랜트코퍼레이션</t>
  </si>
  <si>
    <t>김도란</t>
  </si>
  <si>
    <t>이기봉</t>
  </si>
  <si>
    <t>김영민</t>
  </si>
  <si>
    <t>폭스아이디어</t>
  </si>
  <si>
    <t>김정민</t>
  </si>
  <si>
    <t>장준원</t>
  </si>
  <si>
    <t>김현우</t>
  </si>
  <si>
    <t>김강미</t>
  </si>
  <si>
    <t>식품의약품안전처</t>
  </si>
  <si>
    <t>이은주</t>
  </si>
  <si>
    <t>조현주</t>
  </si>
  <si>
    <t>김도균</t>
  </si>
  <si>
    <t>정진헌</t>
  </si>
  <si>
    <t>유여진</t>
  </si>
  <si>
    <t>조재익</t>
  </si>
  <si>
    <t>이승훈</t>
  </si>
  <si>
    <t>허재훈</t>
  </si>
  <si>
    <t>PHAMKHACMINH</t>
  </si>
  <si>
    <t>김태현</t>
  </si>
  <si>
    <t>신상호</t>
  </si>
  <si>
    <t>빅슬립</t>
  </si>
  <si>
    <t>이춘희</t>
  </si>
  <si>
    <t>전한뫼</t>
  </si>
  <si>
    <t>김지은</t>
  </si>
  <si>
    <t>황대욱</t>
  </si>
  <si>
    <t>이창윤</t>
  </si>
  <si>
    <t>김정윤</t>
  </si>
  <si>
    <t>배수지</t>
  </si>
  <si>
    <t>정광필</t>
  </si>
  <si>
    <t>원종남</t>
  </si>
  <si>
    <t>지윤정</t>
  </si>
  <si>
    <t>이재현</t>
  </si>
  <si>
    <t>최상훈</t>
  </si>
  <si>
    <t>신형균</t>
  </si>
  <si>
    <t>김수진</t>
  </si>
  <si>
    <t>서종희</t>
  </si>
  <si>
    <t>김슬기</t>
  </si>
  <si>
    <t>홍정주</t>
  </si>
  <si>
    <t>이성미</t>
  </si>
  <si>
    <t>김천배</t>
  </si>
  <si>
    <t>김주환</t>
  </si>
  <si>
    <t>김윤미</t>
  </si>
  <si>
    <t>김동수</t>
  </si>
  <si>
    <t>김수연</t>
  </si>
  <si>
    <t>김성근</t>
  </si>
  <si>
    <t>정종서</t>
  </si>
  <si>
    <t>유영규</t>
  </si>
  <si>
    <t>이효정</t>
  </si>
  <si>
    <t>백석봉</t>
  </si>
  <si>
    <t>김진균</t>
  </si>
  <si>
    <t>김선일</t>
  </si>
  <si>
    <t>조재훈</t>
  </si>
  <si>
    <t>PAIK SEUNG HWAN</t>
  </si>
  <si>
    <t>김진솔</t>
  </si>
  <si>
    <t>김봉규</t>
  </si>
  <si>
    <t>박인수</t>
  </si>
  <si>
    <t>윤준호</t>
  </si>
  <si>
    <t>윤서연</t>
  </si>
  <si>
    <t>구동현</t>
  </si>
  <si>
    <t>김영훈</t>
  </si>
  <si>
    <t>정혜인</t>
  </si>
  <si>
    <t>이지현</t>
  </si>
  <si>
    <t>김영란</t>
  </si>
  <si>
    <t>구승모</t>
  </si>
  <si>
    <t>김진영</t>
  </si>
  <si>
    <t>김민지</t>
  </si>
  <si>
    <t>황성민</t>
  </si>
  <si>
    <t>김지윤</t>
  </si>
  <si>
    <t>이혜원</t>
  </si>
  <si>
    <t>김두용</t>
  </si>
  <si>
    <t>이현아</t>
  </si>
  <si>
    <t>하수연</t>
  </si>
  <si>
    <t>김영천</t>
  </si>
  <si>
    <t>김은숙</t>
  </si>
  <si>
    <t>양성기</t>
  </si>
  <si>
    <t>이수현</t>
  </si>
  <si>
    <t>박지혜</t>
  </si>
  <si>
    <t>박유화</t>
  </si>
  <si>
    <t>김종용</t>
  </si>
  <si>
    <t>이승민</t>
  </si>
  <si>
    <t>이성근</t>
  </si>
  <si>
    <t>장병국</t>
  </si>
  <si>
    <t>이성민</t>
  </si>
  <si>
    <t>조아라</t>
  </si>
  <si>
    <t>하태봉</t>
  </si>
  <si>
    <t>테이크룩</t>
  </si>
  <si>
    <t>신종훈</t>
  </si>
  <si>
    <t>이장현</t>
  </si>
  <si>
    <t>이아름</t>
  </si>
  <si>
    <t>강태경</t>
  </si>
  <si>
    <t>권기영</t>
  </si>
  <si>
    <t>문혜성</t>
  </si>
  <si>
    <t>김동영</t>
  </si>
  <si>
    <t>김한상</t>
  </si>
  <si>
    <t>김현숙</t>
  </si>
  <si>
    <t>이세희</t>
  </si>
  <si>
    <t>황명준</t>
  </si>
  <si>
    <t>서지윤</t>
  </si>
  <si>
    <t>강석준</t>
  </si>
  <si>
    <t>최원준</t>
  </si>
  <si>
    <t>식품안전정보원</t>
  </si>
  <si>
    <t>방문옥</t>
  </si>
  <si>
    <t>CNEE Name</t>
  </si>
  <si>
    <t>CNEE Mobile</t>
  </si>
  <si>
    <t>CNEE Zipcd</t>
  </si>
  <si>
    <t>Hold Reason</t>
  </si>
  <si>
    <t>PKG</t>
  </si>
  <si>
    <t>Invoice Value</t>
  </si>
  <si>
    <t>반입</t>
  </si>
  <si>
    <t>수리</t>
  </si>
  <si>
    <t>반출</t>
  </si>
  <si>
    <t>택배사인계</t>
  </si>
  <si>
    <t>배송완료</t>
  </si>
  <si>
    <t>SHPR</t>
  </si>
  <si>
    <t>SHPR Name</t>
  </si>
  <si>
    <t>SHPR ADDR</t>
  </si>
  <si>
    <t>Freight Team</t>
  </si>
  <si>
    <t>Incoterms</t>
  </si>
  <si>
    <t>Box ID</t>
    <phoneticPr fontId="43" type="noConversion"/>
  </si>
  <si>
    <t>Box Code</t>
  </si>
  <si>
    <t>Delivery No</t>
  </si>
  <si>
    <t>FLT No</t>
  </si>
  <si>
    <t>CARRIER</t>
  </si>
  <si>
    <t>DPTR PTNR</t>
  </si>
  <si>
    <t>관세사</t>
  </si>
  <si>
    <t>신용/착불</t>
  </si>
  <si>
    <t>텍베사</t>
    <phoneticPr fontId="43" type="noConversion"/>
  </si>
  <si>
    <t>완료</t>
  </si>
  <si>
    <t>2236380</t>
  </si>
  <si>
    <t>MAKESHOPNCOMPANY,INC</t>
  </si>
  <si>
    <t>EBAY.COM  MALLTAIL.COM</t>
  </si>
  <si>
    <t>EXW</t>
  </si>
  <si>
    <t>OZ522</t>
  </si>
  <si>
    <t>ASIANA AIRLINES</t>
  </si>
  <si>
    <t>LX PANTOS U.K. LIMITED</t>
  </si>
  <si>
    <t>정운</t>
  </si>
  <si>
    <t>신용</t>
  </si>
  <si>
    <t>CJ</t>
  </si>
  <si>
    <t>WWW.TITLEIST.CO.UK  MALLTAIL.COM</t>
  </si>
  <si>
    <t>06002</t>
  </si>
  <si>
    <t>EBAY.CO.UK  MALLTAIL.COM</t>
  </si>
  <si>
    <t>AMAZON.CO.UK  MALLTAIL.COM</t>
  </si>
  <si>
    <t>이찬형</t>
  </si>
  <si>
    <t>01033085859</t>
  </si>
  <si>
    <t>22783</t>
  </si>
  <si>
    <t>13105</t>
  </si>
  <si>
    <t>01082001209</t>
  </si>
  <si>
    <t>61935</t>
  </si>
  <si>
    <t>STRAWBERRYMEERKAT.CO.UK  MALLTAIL.COM</t>
  </si>
  <si>
    <t>WWW.VINTED.CO.UK  MALLTAIL.COM</t>
  </si>
  <si>
    <t>04701</t>
  </si>
  <si>
    <t>WWW.ADIDAS.CO.UK  MALLTAIL.COM</t>
  </si>
  <si>
    <t>01092708825</t>
  </si>
  <si>
    <t>05855</t>
  </si>
  <si>
    <t>WWW.ASTROLIGHTING.COM  MALLTAIL.COM</t>
  </si>
  <si>
    <t>WWW.EBAY.COM  MALLTAIL.COM</t>
  </si>
  <si>
    <t>01052127403</t>
  </si>
  <si>
    <t>06656</t>
  </si>
  <si>
    <t>48050</t>
  </si>
  <si>
    <t>WWW.GOBLINGAMING.CO.UK  MALLTAIL.COM</t>
  </si>
  <si>
    <t>UK.PUMA.COM  MALLTAIL.COM</t>
  </si>
  <si>
    <t>01098343536</t>
  </si>
  <si>
    <t>31078</t>
  </si>
  <si>
    <t>01092074127</t>
  </si>
  <si>
    <t>47115</t>
  </si>
  <si>
    <t>30141</t>
  </si>
  <si>
    <t>14038</t>
  </si>
  <si>
    <t>01088900841</t>
  </si>
  <si>
    <t>50611</t>
  </si>
  <si>
    <t>[대신선불]/사이즈초과</t>
  </si>
  <si>
    <t>WWW.TAMDHU.COM  MALLTAIL.COM</t>
  </si>
  <si>
    <t>01026809980</t>
  </si>
  <si>
    <t>51023</t>
  </si>
  <si>
    <t>WWW.WAYLANDGAMES.CO.UK  MALLTAIL.COM</t>
  </si>
  <si>
    <t>WWW.EDDIEANDMIN.CO.UK  MALLTAIL.COM</t>
  </si>
  <si>
    <t>13544</t>
  </si>
  <si>
    <t>JUNIOREDITION.COM  MALLTAIL.COM</t>
  </si>
  <si>
    <t>HMV.COM  MALLTAIL.COM</t>
  </si>
  <si>
    <t>이재열</t>
  </si>
  <si>
    <t>01067102345</t>
  </si>
  <si>
    <t>UNIQLO.COM  MALLTAIL.COM</t>
  </si>
  <si>
    <t>17842</t>
  </si>
  <si>
    <t>01041458545</t>
  </si>
  <si>
    <t>03020</t>
  </si>
  <si>
    <t>WWW.NEALSYARDREMEDIES.COM  MALLTAIL.COM</t>
  </si>
  <si>
    <t>01047161812</t>
  </si>
  <si>
    <t>54912</t>
  </si>
  <si>
    <t>01020250470</t>
  </si>
  <si>
    <t>14019</t>
  </si>
  <si>
    <t>안세준</t>
  </si>
  <si>
    <t>01049994001</t>
  </si>
  <si>
    <t>22786</t>
  </si>
  <si>
    <t>문세윤</t>
  </si>
  <si>
    <t>01071959813</t>
  </si>
  <si>
    <t>18447</t>
  </si>
  <si>
    <t>01041600539</t>
  </si>
  <si>
    <t>50532</t>
  </si>
  <si>
    <t>04978</t>
  </si>
  <si>
    <t>EU.KITH.COM  MALLTAIL.COM</t>
  </si>
  <si>
    <t>05502</t>
  </si>
  <si>
    <t>WWW.ZARA.COM  MALLTAIL.COM</t>
  </si>
  <si>
    <t>ASOS.COM  MALLTAIL.COM</t>
  </si>
  <si>
    <t>30100</t>
  </si>
  <si>
    <t>01049089881</t>
  </si>
  <si>
    <t>04387</t>
  </si>
  <si>
    <t>WWW.INSTAGRAM.COM  MALLTAIL.COM</t>
  </si>
  <si>
    <t>22007</t>
  </si>
  <si>
    <t>ELEMENTGAMES.CO.UK  MALLTAIL.COM</t>
  </si>
  <si>
    <t>WWW2.HM.COM  MALLTAIL.COM</t>
  </si>
  <si>
    <t>김세희</t>
  </si>
  <si>
    <t>ETSY.COM  MALLTAIL.COM</t>
  </si>
  <si>
    <t>WWW.RESERVED.COM  MALLTAIL.COM</t>
  </si>
  <si>
    <t>ADIDAS.CO.UK  MALLTAIL.COM</t>
  </si>
  <si>
    <t>최영서</t>
  </si>
  <si>
    <t>01089271904</t>
  </si>
  <si>
    <t>05364</t>
  </si>
  <si>
    <t>BANDCAMP.COM  MALLTAIL.COM</t>
  </si>
  <si>
    <t>06303</t>
  </si>
  <si>
    <t>WWW.BODEN.COM  MALLTAIL.COM</t>
  </si>
  <si>
    <t>임형택</t>
  </si>
  <si>
    <t>01095931039</t>
  </si>
  <si>
    <t>16689</t>
  </si>
  <si>
    <t>01099739751</t>
  </si>
  <si>
    <t>17800</t>
  </si>
  <si>
    <t>WWW.NELSONS.NET  MALLTAIL.COM</t>
  </si>
  <si>
    <t>01080780159</t>
  </si>
  <si>
    <t>01054267589</t>
  </si>
  <si>
    <t>01092910050</t>
  </si>
  <si>
    <t>01088090129</t>
  </si>
  <si>
    <t>01099033116</t>
  </si>
  <si>
    <t>01037177363</t>
  </si>
  <si>
    <t>01040488302</t>
  </si>
  <si>
    <t>01068175680</t>
  </si>
  <si>
    <t>01048220453</t>
  </si>
  <si>
    <t>01041248042</t>
  </si>
  <si>
    <t>08206</t>
  </si>
  <si>
    <t>01051206030</t>
  </si>
  <si>
    <t>51732</t>
  </si>
  <si>
    <t>01025680727</t>
  </si>
  <si>
    <t>06249</t>
  </si>
  <si>
    <t>고병국</t>
  </si>
  <si>
    <t>01056125068</t>
  </si>
  <si>
    <t>11917</t>
  </si>
  <si>
    <t>25129</t>
  </si>
  <si>
    <t>ZARA.COM  MALLTAIL.COM</t>
  </si>
  <si>
    <t>01095473695</t>
  </si>
  <si>
    <t>14906</t>
  </si>
  <si>
    <t>이지원</t>
  </si>
  <si>
    <t>10863</t>
  </si>
  <si>
    <t>08840</t>
  </si>
  <si>
    <t>윤영식</t>
  </si>
  <si>
    <t>01091460932</t>
  </si>
  <si>
    <t>13603</t>
  </si>
  <si>
    <t>WWW.WARHAMMER.COM  MALLTAIL.COM</t>
  </si>
  <si>
    <t>ADAMLEYSHOP.CO.UK  MALLTAIL.COM</t>
  </si>
  <si>
    <t>16699</t>
  </si>
  <si>
    <t>이석건</t>
  </si>
  <si>
    <t>01064234096</t>
  </si>
  <si>
    <t>14743</t>
  </si>
  <si>
    <t>DEPOP.COM  MALLTAIL.COM</t>
  </si>
  <si>
    <t>01065164149</t>
  </si>
  <si>
    <t>03726</t>
  </si>
  <si>
    <t>18367</t>
  </si>
  <si>
    <t>[동물검역]</t>
  </si>
  <si>
    <t>최정원</t>
  </si>
  <si>
    <t>01064286810</t>
  </si>
  <si>
    <t>31985</t>
  </si>
  <si>
    <t>WWW.POKEMONCENTER.COM  MALLTAIL.COM</t>
  </si>
  <si>
    <t>WWW.DARKSPHERE.CO.UK  MALLTAIL.COM</t>
  </si>
  <si>
    <t>10323</t>
  </si>
  <si>
    <t>01081839793</t>
  </si>
  <si>
    <t>정문권</t>
  </si>
  <si>
    <t>01040007210</t>
  </si>
  <si>
    <t>55315</t>
  </si>
  <si>
    <t>01083662277</t>
  </si>
  <si>
    <t>34430</t>
  </si>
  <si>
    <t>오버시즈인터내셔날코리아</t>
  </si>
  <si>
    <t>01094177190</t>
  </si>
  <si>
    <t>01040765891</t>
  </si>
  <si>
    <t>22371</t>
  </si>
  <si>
    <t>WWW.JOHNLEWIS.COM  MALLTAIL.COM</t>
  </si>
  <si>
    <t>01046156776</t>
  </si>
  <si>
    <t>13840</t>
  </si>
  <si>
    <t>WWW.CRUISEFASHION.COM  MALLTAIL.COM</t>
  </si>
  <si>
    <t>양지석</t>
  </si>
  <si>
    <t>01099385542</t>
  </si>
  <si>
    <t>15656</t>
  </si>
  <si>
    <t>WWW.CARBONCOLLECTIVE.COM  MALLTAIL.COM</t>
  </si>
  <si>
    <t>13581</t>
  </si>
  <si>
    <t>01055801481</t>
  </si>
  <si>
    <t>50906</t>
  </si>
  <si>
    <t>WWW.AMAZON.CO.UK  MALLTAIL.COM</t>
  </si>
  <si>
    <t>01026360249</t>
  </si>
  <si>
    <t>01055720927</t>
  </si>
  <si>
    <t>WWW.ASOS.COM  MALLTAIL.COM</t>
  </si>
  <si>
    <t>WWW.EBAY.CO.UK  MALLTAIL.COM</t>
  </si>
  <si>
    <t>01029638776</t>
  </si>
  <si>
    <t>26362</t>
  </si>
  <si>
    <t>10048</t>
  </si>
  <si>
    <t>04167</t>
  </si>
  <si>
    <t>01027846780</t>
  </si>
  <si>
    <t>14581</t>
  </si>
  <si>
    <t>WWW.ETSY.COM  MALLTAIL.COM</t>
  </si>
  <si>
    <t>WWW.SPORTSDIRECT.COM  MALLTAIL.COM</t>
  </si>
  <si>
    <t>박현수</t>
  </si>
  <si>
    <t>김진아</t>
  </si>
  <si>
    <t>01035266114</t>
  </si>
  <si>
    <t>47149</t>
  </si>
  <si>
    <t>01073064020</t>
  </si>
  <si>
    <t>39810</t>
  </si>
  <si>
    <t>05834</t>
  </si>
  <si>
    <t>01030067524</t>
  </si>
  <si>
    <t>02264</t>
  </si>
  <si>
    <t>STACKERS.COM  MALLTAIL.COM</t>
  </si>
  <si>
    <t>01031234944</t>
  </si>
  <si>
    <t>12163</t>
  </si>
  <si>
    <t>임윤규</t>
  </si>
  <si>
    <t>01092395874</t>
  </si>
  <si>
    <t>41207</t>
  </si>
  <si>
    <t>01093122134</t>
  </si>
  <si>
    <t>36304</t>
  </si>
  <si>
    <t>01044732213</t>
  </si>
  <si>
    <t>14544</t>
  </si>
  <si>
    <t>박진희</t>
  </si>
  <si>
    <t>01092065048</t>
  </si>
  <si>
    <t>46005</t>
  </si>
  <si>
    <t>05698</t>
  </si>
  <si>
    <t>01088650849</t>
  </si>
  <si>
    <t>16824</t>
  </si>
  <si>
    <t>04801</t>
  </si>
  <si>
    <t>01037456381</t>
  </si>
  <si>
    <t>16677</t>
  </si>
  <si>
    <t>WHISKYAUCTIONEER.COM  MALLTAIL.COM</t>
  </si>
  <si>
    <t>01099667674</t>
  </si>
  <si>
    <t>01041850622</t>
  </si>
  <si>
    <t>06514</t>
  </si>
  <si>
    <t>01054457403</t>
  </si>
  <si>
    <t>김대승</t>
  </si>
  <si>
    <t>01093385145</t>
  </si>
  <si>
    <t>11938</t>
  </si>
  <si>
    <t>POPPIN CANDY.COM  MALLTAIL.COM</t>
  </si>
  <si>
    <t>06503</t>
  </si>
  <si>
    <t>48117</t>
  </si>
  <si>
    <t>신지윤</t>
  </si>
  <si>
    <t>01031519813</t>
  </si>
  <si>
    <t>08106</t>
  </si>
  <si>
    <t>02828</t>
  </si>
  <si>
    <t>BODEN.COM  MALLTAIL.COM</t>
  </si>
  <si>
    <t>01099711189</t>
  </si>
  <si>
    <t>08324</t>
  </si>
  <si>
    <t>WWW.GRAILED.COM  MALLTAIL.COM</t>
  </si>
  <si>
    <t>01072355353</t>
  </si>
  <si>
    <t>04590</t>
  </si>
  <si>
    <t>WWW.SPORTPURSUIT.COM  MALLTAIL.COM</t>
  </si>
  <si>
    <t>김진환</t>
  </si>
  <si>
    <t>01046639911</t>
  </si>
  <si>
    <t>37653</t>
  </si>
  <si>
    <t>WWW.FORTNUMANDMASON.COM  MALLTAIL.COM</t>
  </si>
  <si>
    <t>SHOP.MERCEDESAMGF1.COM  MALLTAIL.COM</t>
  </si>
  <si>
    <t>01068723153</t>
  </si>
  <si>
    <t>07668</t>
  </si>
  <si>
    <t>01031278199</t>
  </si>
  <si>
    <t>14346</t>
  </si>
  <si>
    <t>최고은</t>
  </si>
  <si>
    <t>WWW.MARKSANDSPENCER.COM  MALLTAIL.COM</t>
  </si>
  <si>
    <t>LUSH.COM  MALLTAIL.COM</t>
  </si>
  <si>
    <t>VINTED.CO.UK  MALLTAIL.COM</t>
  </si>
  <si>
    <t>김주연</t>
  </si>
  <si>
    <t>38668</t>
  </si>
  <si>
    <t>WWW.ZAVVI.COM  MALLTAIL.COM</t>
  </si>
  <si>
    <t>01046456474</t>
  </si>
  <si>
    <t>47198</t>
  </si>
  <si>
    <t>05507</t>
  </si>
  <si>
    <t>01088209900</t>
  </si>
  <si>
    <t>13568</t>
  </si>
  <si>
    <t>박한나</t>
  </si>
  <si>
    <t>01055060232</t>
  </si>
  <si>
    <t>22572</t>
  </si>
  <si>
    <t>WWW.BRICKLINK.COM  MALLTAIL.COM</t>
  </si>
  <si>
    <t>01051083157</t>
  </si>
  <si>
    <t>06767</t>
  </si>
  <si>
    <t>VINTED.COM  MALLTAIL.COM</t>
  </si>
  <si>
    <t>62247</t>
  </si>
  <si>
    <t>01026583127</t>
  </si>
  <si>
    <t>04392</t>
  </si>
  <si>
    <t>WWW.BIDFORWINE.CO.UK  MALLTAIL.COM</t>
  </si>
  <si>
    <t>01063197114</t>
  </si>
  <si>
    <t>01088998917</t>
  </si>
  <si>
    <t>13201</t>
  </si>
  <si>
    <t>WWW.PRODIRECTSPORT.COM  MALLTAIL.COM</t>
  </si>
  <si>
    <t>01023249219</t>
  </si>
  <si>
    <t>04575</t>
  </si>
  <si>
    <t>FLANNELS.COM  MALLTAIL.COM</t>
  </si>
  <si>
    <t>01048435850</t>
  </si>
  <si>
    <t>51445</t>
  </si>
  <si>
    <t>04570</t>
  </si>
  <si>
    <t>ARSENALDIRECT.ARSENAL.COM  MALLTAIL.COM</t>
  </si>
  <si>
    <t>01053077373</t>
  </si>
  <si>
    <t>46505</t>
  </si>
  <si>
    <t>IGENNUS.COM  MALLTAIL.COM</t>
  </si>
  <si>
    <t>WAYLANDGAMES.CO.UK  MALLTAIL.COM</t>
  </si>
  <si>
    <t>17358</t>
  </si>
  <si>
    <t>06544</t>
  </si>
  <si>
    <t>03936</t>
  </si>
  <si>
    <t>정석훈</t>
  </si>
  <si>
    <t>01093481658</t>
  </si>
  <si>
    <t>04388</t>
  </si>
  <si>
    <t>04422</t>
  </si>
  <si>
    <t>이민정</t>
  </si>
  <si>
    <t>01032278386</t>
  </si>
  <si>
    <t>김경수</t>
  </si>
  <si>
    <t>ARCTERYX.COM  MALLTAIL.COM</t>
  </si>
  <si>
    <t>01093038759</t>
  </si>
  <si>
    <t>27392</t>
  </si>
  <si>
    <t>이주연</t>
  </si>
  <si>
    <t>MAMAOWL.NET  MALLTAIL.COM</t>
  </si>
  <si>
    <t>10229</t>
  </si>
  <si>
    <t>10893</t>
  </si>
  <si>
    <t>10583</t>
  </si>
  <si>
    <t>WWW.URBANOUTFITTERS.COM  MALLTAIL.COM</t>
  </si>
  <si>
    <t>01044087712</t>
  </si>
  <si>
    <t>STORE.LIVERPOOLFC.COM  MALLTAIL.COM</t>
  </si>
  <si>
    <t>01038606381</t>
  </si>
  <si>
    <t>48090</t>
  </si>
  <si>
    <t>01079069207</t>
  </si>
  <si>
    <t>12739</t>
  </si>
  <si>
    <t>WWW.DISCOGS.COM  MALLTAIL.COM</t>
  </si>
  <si>
    <t>18477</t>
  </si>
  <si>
    <t>01028892142</t>
  </si>
  <si>
    <t>10030</t>
  </si>
  <si>
    <t>35217</t>
  </si>
  <si>
    <t>WWW.BUGABOO.COM  MALLTAIL.COM</t>
  </si>
  <si>
    <t>WWW.EBAY.COM  POSTBAY.COM</t>
  </si>
  <si>
    <t>01071870395</t>
  </si>
  <si>
    <t>14548</t>
  </si>
  <si>
    <t>남주현</t>
  </si>
  <si>
    <t>01072391724</t>
  </si>
  <si>
    <t>04421</t>
  </si>
  <si>
    <t>01088917384</t>
  </si>
  <si>
    <t>48119</t>
  </si>
  <si>
    <t>UK.GOLFWANG.COM  MALLTAIL.COM</t>
  </si>
  <si>
    <t>상계처리 금액 (USD)</t>
    <phoneticPr fontId="40" type="noConversion"/>
  </si>
  <si>
    <t>2247182</t>
  </si>
  <si>
    <t>KOCEN EURO GMBH (MNC DE)</t>
  </si>
  <si>
    <t>EBAY.DE  MALLTAIL.COM</t>
  </si>
  <si>
    <t>LX PANTOS GERMANY GMBH</t>
  </si>
  <si>
    <t>SMAFOLK.DE  MALLTAIL.COM</t>
  </si>
  <si>
    <t>COSSTORES.COM  MALLTAIL.COM</t>
  </si>
  <si>
    <t>18479</t>
  </si>
  <si>
    <t>AMAZON.DE  MALLTAIL.COM</t>
  </si>
  <si>
    <t>01033723830</t>
  </si>
  <si>
    <t>KE530</t>
  </si>
  <si>
    <t>KOREAN AIR LINES.CO., LTD.</t>
  </si>
  <si>
    <t>01076075610</t>
  </si>
  <si>
    <t>05504</t>
  </si>
  <si>
    <t>WWW.HACHETTE.DE  MALLTAIL.COM</t>
  </si>
  <si>
    <t>ARKET.COM  MALLTAIL.COM</t>
  </si>
  <si>
    <t>박소연</t>
  </si>
  <si>
    <t>01034183584</t>
  </si>
  <si>
    <t>17011</t>
  </si>
  <si>
    <t>WWW.BESTSECRET.COM  MALLTAIL.COM</t>
  </si>
  <si>
    <t>01026304214</t>
  </si>
  <si>
    <t>08730</t>
  </si>
  <si>
    <t>01030988692</t>
  </si>
  <si>
    <t>57930</t>
  </si>
  <si>
    <t>47241</t>
  </si>
  <si>
    <t>06043</t>
  </si>
  <si>
    <t>WWW.BREUNINGER.COM  MALLTAIL.COM</t>
  </si>
  <si>
    <t>WWW.HAG SHOP.COM  MALLTAIL.COM</t>
  </si>
  <si>
    <t>KE0538</t>
  </si>
  <si>
    <t>01035653539</t>
  </si>
  <si>
    <t>04595</t>
  </si>
  <si>
    <t>02702</t>
  </si>
  <si>
    <t>04739</t>
  </si>
  <si>
    <t>OLICO.IT  MALLTAIL.COM</t>
  </si>
  <si>
    <t>주현진</t>
  </si>
  <si>
    <t>01093226540</t>
  </si>
  <si>
    <t>02027</t>
  </si>
  <si>
    <t>김현정</t>
  </si>
  <si>
    <t>01040004748</t>
  </si>
  <si>
    <t>12735</t>
  </si>
  <si>
    <t>TW404</t>
  </si>
  <si>
    <t>T WAY AIR LINES</t>
  </si>
  <si>
    <t>01037348285</t>
  </si>
  <si>
    <t>07547</t>
  </si>
  <si>
    <t>01097665895</t>
  </si>
  <si>
    <t>04201</t>
  </si>
  <si>
    <t>06004</t>
  </si>
  <si>
    <t>SMAFOLK.EU  MALLTAIL.COM</t>
  </si>
  <si>
    <t>16514</t>
  </si>
  <si>
    <t>WWW.COS.COM  MALLTAIL.COM</t>
  </si>
  <si>
    <t>최인영</t>
  </si>
  <si>
    <t>01063598746</t>
  </si>
  <si>
    <t>17393</t>
  </si>
  <si>
    <t>EN.ZALANDO.DE  MALLTAIL.COM</t>
  </si>
  <si>
    <t>WWW.VESTIAIRECOLLECTIVE.COM  MALLTAIL.COM</t>
  </si>
  <si>
    <t>01040521730</t>
  </si>
  <si>
    <t>06059</t>
  </si>
  <si>
    <t>WWW.CARHARTT WIP.COM  MALLTAIL.COM</t>
  </si>
  <si>
    <t>01046321840</t>
  </si>
  <si>
    <t>28159</t>
  </si>
  <si>
    <t>WWW.TENNISWAREHOUSE EUROPE.COM  MALLTAIL.COM</t>
  </si>
  <si>
    <t>01066084214</t>
  </si>
  <si>
    <t>VEEPEE.DE  MALLTAIL.COM</t>
  </si>
  <si>
    <t>08096</t>
  </si>
  <si>
    <t>01094982605</t>
  </si>
  <si>
    <t>63025</t>
  </si>
  <si>
    <t>TRADERA.COM  MALLTAIL.COM</t>
  </si>
  <si>
    <t>유민영</t>
  </si>
  <si>
    <t>01027946634</t>
  </si>
  <si>
    <t>14781</t>
  </si>
  <si>
    <t>WWW.ZALANDO.DE  MALLTAIL.COM</t>
  </si>
  <si>
    <t>14056</t>
  </si>
  <si>
    <t>하정아</t>
  </si>
  <si>
    <t>01080808340</t>
  </si>
  <si>
    <t>42101</t>
  </si>
  <si>
    <t>KE0946</t>
  </si>
  <si>
    <t>박희삼</t>
  </si>
  <si>
    <t>01053827992</t>
  </si>
  <si>
    <t>14319</t>
  </si>
  <si>
    <t>16847</t>
  </si>
  <si>
    <t>이유진</t>
  </si>
  <si>
    <t>01090930205</t>
  </si>
  <si>
    <t>42025</t>
  </si>
  <si>
    <t>NOMAPROJECTS.COM  MALLTAIL.COM</t>
  </si>
  <si>
    <t>13554</t>
  </si>
  <si>
    <t>01075633455</t>
  </si>
  <si>
    <t>18311</t>
  </si>
  <si>
    <t>문기웅</t>
  </si>
  <si>
    <t>01087772535</t>
  </si>
  <si>
    <t>03954</t>
  </si>
  <si>
    <t>OPTIMISTICRUNNERS.COM  MALLTAIL.COM</t>
  </si>
  <si>
    <t>03702</t>
  </si>
  <si>
    <t>22001</t>
  </si>
  <si>
    <t>INVALUABLE.COM  MALLTAIL.COM</t>
  </si>
  <si>
    <t>WWW.JUST DUTCH.COM  MALLTAIL.COM</t>
  </si>
  <si>
    <t>06720</t>
  </si>
  <si>
    <t>김대현</t>
  </si>
  <si>
    <t>13562</t>
  </si>
  <si>
    <t>63023</t>
  </si>
  <si>
    <t>WWW.DM.DE  MALLTAIL.COM</t>
  </si>
  <si>
    <t>01063578647</t>
  </si>
  <si>
    <t>13583</t>
  </si>
  <si>
    <t>01085992211</t>
  </si>
  <si>
    <t>06907</t>
  </si>
  <si>
    <t>01053559108</t>
  </si>
  <si>
    <t>13589</t>
  </si>
  <si>
    <t>WWW.HERBATHEK.COM  MALLTAIL.COM</t>
  </si>
  <si>
    <t>06278</t>
  </si>
  <si>
    <t>김용호</t>
  </si>
  <si>
    <t>01091774123</t>
  </si>
  <si>
    <t>WWW.SHOP APOTHEKE.COM  MALLTAIL.COM</t>
  </si>
  <si>
    <t>이종근</t>
  </si>
  <si>
    <t>01020480624</t>
  </si>
  <si>
    <t>06376</t>
  </si>
  <si>
    <t>이소영</t>
  </si>
  <si>
    <t>01031747644</t>
  </si>
  <si>
    <t>03783</t>
  </si>
  <si>
    <t>WWW.TRADERA.COM  MALLTAIL.COM</t>
  </si>
  <si>
    <t>61424</t>
  </si>
  <si>
    <t>01027636953</t>
  </si>
  <si>
    <t>SHOP.GELATO24.DE  MALLTAIL.COM</t>
  </si>
  <si>
    <t>01033575945</t>
  </si>
  <si>
    <t>12545</t>
  </si>
  <si>
    <t>01065327478</t>
  </si>
  <si>
    <t>04535</t>
  </si>
  <si>
    <t>유혜인</t>
  </si>
  <si>
    <t>01097550331</t>
  </si>
  <si>
    <t>24897</t>
  </si>
  <si>
    <t>06506</t>
  </si>
  <si>
    <t>김선현</t>
  </si>
  <si>
    <t>01028402785</t>
  </si>
  <si>
    <t>42042</t>
  </si>
  <si>
    <t>WWW.MOLO.DE  MALLTAIL.COM</t>
  </si>
  <si>
    <t>01072792179</t>
  </si>
  <si>
    <t>03623</t>
  </si>
  <si>
    <t>05501</t>
  </si>
  <si>
    <t>01081571567</t>
  </si>
  <si>
    <t>01096972072</t>
  </si>
  <si>
    <t>38155</t>
  </si>
  <si>
    <t>FRIEDHATS.COM  MALLTAIL.COM</t>
  </si>
  <si>
    <t>01089628166</t>
  </si>
  <si>
    <t>21458</t>
  </si>
  <si>
    <t>장필상</t>
  </si>
  <si>
    <t>01036631165</t>
  </si>
  <si>
    <t>52561</t>
  </si>
  <si>
    <t>13608</t>
  </si>
  <si>
    <t>06966</t>
  </si>
  <si>
    <t>06005</t>
  </si>
  <si>
    <t>HOLDIT.COM  MALLTAIL.COM</t>
  </si>
  <si>
    <t>04153</t>
  </si>
  <si>
    <t>01054801696</t>
  </si>
  <si>
    <t>WWW.ROSSMANN.DE  MALLTAIL.COM</t>
  </si>
  <si>
    <t>52855</t>
  </si>
  <si>
    <t>21341</t>
  </si>
  <si>
    <t>AIRZETA CO., LTD</t>
  </si>
  <si>
    <t>강은영</t>
  </si>
  <si>
    <t>구승현</t>
  </si>
  <si>
    <t>WWW.STRAWBERRYMEERKAT.CO.UK  MALLTAIL.COM</t>
  </si>
  <si>
    <t>이진웅</t>
  </si>
  <si>
    <t>01096552273</t>
  </si>
  <si>
    <t>13500</t>
  </si>
  <si>
    <t>06321</t>
  </si>
  <si>
    <t>WWW.ALLSAINTS.COM  MALLTAIL.COM</t>
  </si>
  <si>
    <t>27872</t>
  </si>
  <si>
    <t>이어진</t>
  </si>
  <si>
    <t>01020497241</t>
  </si>
  <si>
    <t>18112</t>
  </si>
  <si>
    <t>오윤석</t>
  </si>
  <si>
    <t>01090970237</t>
  </si>
  <si>
    <t>44933</t>
  </si>
  <si>
    <t>07631</t>
  </si>
  <si>
    <t>정인성</t>
  </si>
  <si>
    <t>01089596721</t>
  </si>
  <si>
    <t>04076</t>
  </si>
  <si>
    <t>01087492928</t>
  </si>
  <si>
    <t>03707</t>
  </si>
  <si>
    <t>21674</t>
  </si>
  <si>
    <t>강효린</t>
  </si>
  <si>
    <t>01089953225</t>
  </si>
  <si>
    <t>03014</t>
  </si>
  <si>
    <t>홍현선</t>
  </si>
  <si>
    <t>01046324108</t>
  </si>
  <si>
    <t>10871</t>
  </si>
  <si>
    <t>김연준</t>
  </si>
  <si>
    <t>WWW.LAMBORGHINI.CO.UK  MALLTAIL.COM</t>
  </si>
  <si>
    <t>21518</t>
  </si>
  <si>
    <t>[대신선불]/중량</t>
  </si>
  <si>
    <t>조승훈</t>
  </si>
  <si>
    <t>01034725709</t>
  </si>
  <si>
    <t>11801</t>
  </si>
  <si>
    <t>WWW.AUTOFINESSE.COM  MALLTAIL.COM</t>
  </si>
  <si>
    <t>고종환</t>
  </si>
  <si>
    <t>01053436034</t>
  </si>
  <si>
    <t>04093</t>
  </si>
  <si>
    <t>이예린</t>
  </si>
  <si>
    <t>01052318479</t>
  </si>
  <si>
    <t>01091722170</t>
  </si>
  <si>
    <t>48012</t>
  </si>
  <si>
    <t>박성민</t>
  </si>
  <si>
    <t>WHISKYHAMMER.COM  MALLTAIL.COM</t>
  </si>
  <si>
    <t>주현영</t>
  </si>
  <si>
    <t>01091552775</t>
  </si>
  <si>
    <t>06522</t>
  </si>
  <si>
    <t>송인욱</t>
  </si>
  <si>
    <t>01064605144</t>
  </si>
  <si>
    <t>04731</t>
  </si>
  <si>
    <t>정지영</t>
  </si>
  <si>
    <t>01066016120</t>
  </si>
  <si>
    <t>08020</t>
  </si>
  <si>
    <t>김재상</t>
  </si>
  <si>
    <t>01042565221</t>
  </si>
  <si>
    <t>50970</t>
  </si>
  <si>
    <t>01063693499</t>
  </si>
  <si>
    <t>50938</t>
  </si>
  <si>
    <t>03165</t>
  </si>
  <si>
    <t>47798</t>
  </si>
  <si>
    <t>김성표</t>
  </si>
  <si>
    <t>01056142103</t>
  </si>
  <si>
    <t>61654</t>
  </si>
  <si>
    <t>한종원</t>
  </si>
  <si>
    <t>01043534866</t>
  </si>
  <si>
    <t>정인흥</t>
  </si>
  <si>
    <t>01036451815</t>
  </si>
  <si>
    <t>61235</t>
  </si>
  <si>
    <t>주성권</t>
  </si>
  <si>
    <t>01045945417</t>
  </si>
  <si>
    <t>EMPIREFIGHTSTORE.COM  MALLTAIL.COM</t>
  </si>
  <si>
    <t>12284</t>
  </si>
  <si>
    <t>이연주</t>
  </si>
  <si>
    <t>10543</t>
  </si>
  <si>
    <t>최문택</t>
  </si>
  <si>
    <t>01089476594</t>
  </si>
  <si>
    <t>WWW.ZALANDO.CO.UK  MALLTAIL.COM</t>
  </si>
  <si>
    <t>18305</t>
  </si>
  <si>
    <t>01092619734</t>
  </si>
  <si>
    <t>12119</t>
  </si>
  <si>
    <t>WWW.CAPES4MINIFIGS.COM  MALLTAIL.COM</t>
  </si>
  <si>
    <t>채송은</t>
  </si>
  <si>
    <t>01066149994</t>
  </si>
  <si>
    <t>17848</t>
  </si>
  <si>
    <t>WWW.CLASSICFOOTBALLSHIRTS.COM  MALLTAIL.COM</t>
  </si>
  <si>
    <t>08209</t>
  </si>
  <si>
    <t>01056260034</t>
  </si>
  <si>
    <t>16707</t>
  </si>
  <si>
    <t>WWW.POKEMONCENTER.UK  MALLTAIL.COM</t>
  </si>
  <si>
    <t>이상준</t>
  </si>
  <si>
    <t>01023289904</t>
  </si>
  <si>
    <t>김하영</t>
  </si>
  <si>
    <t>01081392240</t>
  </si>
  <si>
    <t>08703</t>
  </si>
  <si>
    <t>박용주</t>
  </si>
  <si>
    <t>01089917900</t>
  </si>
  <si>
    <t>임용준</t>
  </si>
  <si>
    <t>01040035199</t>
  </si>
  <si>
    <t>07444</t>
  </si>
  <si>
    <t>05826</t>
  </si>
  <si>
    <t>김세형</t>
  </si>
  <si>
    <t>01071384542</t>
  </si>
  <si>
    <t>신해정</t>
  </si>
  <si>
    <t>01024277775</t>
  </si>
  <si>
    <t>13559</t>
  </si>
  <si>
    <t>백현민</t>
  </si>
  <si>
    <t>01030160309</t>
  </si>
  <si>
    <t>13227</t>
  </si>
  <si>
    <t>WWW.JDSPORTS.CO.UK  MALLTAIL.COM</t>
  </si>
  <si>
    <t>WWW.BANQUETRECORDS.COM  MALLTAIL.COM</t>
  </si>
  <si>
    <t>안도영</t>
  </si>
  <si>
    <t>01026186666</t>
  </si>
  <si>
    <t>WINEAUCTIONEER.COM  MALLTAIL.COM</t>
  </si>
  <si>
    <t>황정연</t>
  </si>
  <si>
    <t>01076978835</t>
  </si>
  <si>
    <t>06998</t>
  </si>
  <si>
    <t>WWW.NHBS.COM  MALLTAIL.COM</t>
  </si>
  <si>
    <t>김현자</t>
  </si>
  <si>
    <t>01056410841</t>
  </si>
  <si>
    <t>47148</t>
  </si>
  <si>
    <t>이윤성</t>
  </si>
  <si>
    <t>01072317759</t>
  </si>
  <si>
    <t>08072</t>
  </si>
  <si>
    <t>김한준</t>
  </si>
  <si>
    <t>홍광표</t>
  </si>
  <si>
    <t>01031010031</t>
  </si>
  <si>
    <t>16853</t>
  </si>
  <si>
    <t>21986</t>
  </si>
  <si>
    <t>오현준</t>
  </si>
  <si>
    <t>04709</t>
  </si>
  <si>
    <t>주 루룸</t>
  </si>
  <si>
    <t>01029621511</t>
  </si>
  <si>
    <t>62326</t>
  </si>
  <si>
    <t>유란</t>
  </si>
  <si>
    <t>01049952477</t>
  </si>
  <si>
    <t>01038546806</t>
  </si>
  <si>
    <t>WWW.COCOONCENTER.CO.UK  MALLTAIL.COM</t>
  </si>
  <si>
    <t>22636</t>
  </si>
  <si>
    <t>14596</t>
  </si>
  <si>
    <t>14121</t>
  </si>
  <si>
    <t>08507</t>
  </si>
  <si>
    <t>김말임손뜨개스튜디오</t>
  </si>
  <si>
    <t>01098052701</t>
  </si>
  <si>
    <t>03145</t>
  </si>
  <si>
    <t>홍재정</t>
  </si>
  <si>
    <t>01088549182</t>
  </si>
  <si>
    <t>41835</t>
  </si>
  <si>
    <t>WALKER KIARA ANYEA</t>
  </si>
  <si>
    <t>01073713257</t>
  </si>
  <si>
    <t>41854</t>
  </si>
  <si>
    <t>CONDIMANIAC.COM  MALLTAIL.COM</t>
  </si>
  <si>
    <t>추성민</t>
  </si>
  <si>
    <t>WWW.SAMSDETAILING.CO.UK  MALLTAIL.COM</t>
  </si>
  <si>
    <t>WWW.HOBBYWORKSHOP.CO.UK  MALLTAIL.COM</t>
  </si>
  <si>
    <t>조예진</t>
  </si>
  <si>
    <t>김희진</t>
  </si>
  <si>
    <t>01099767827</t>
  </si>
  <si>
    <t>08359</t>
  </si>
  <si>
    <t>최영일</t>
  </si>
  <si>
    <t>01092312889</t>
  </si>
  <si>
    <t>03113</t>
  </si>
  <si>
    <t>최영</t>
  </si>
  <si>
    <t>01064734938</t>
  </si>
  <si>
    <t>WWW.WOOD FINISHES DIRECTED.COM  MALLTAIL.COM</t>
  </si>
  <si>
    <t>07324</t>
  </si>
  <si>
    <t>박대호</t>
  </si>
  <si>
    <t>01063199149</t>
  </si>
  <si>
    <t>14911</t>
  </si>
  <si>
    <t>임지희</t>
  </si>
  <si>
    <t>01046655694</t>
  </si>
  <si>
    <t>WWW.BODEN.UK  MALLTAIL.COM</t>
  </si>
  <si>
    <t>10374</t>
  </si>
  <si>
    <t>16079</t>
  </si>
  <si>
    <t>진유준</t>
  </si>
  <si>
    <t>01028121517</t>
  </si>
  <si>
    <t>02498</t>
  </si>
  <si>
    <t>김윤기</t>
  </si>
  <si>
    <t>01055788963</t>
  </si>
  <si>
    <t>12925</t>
  </si>
  <si>
    <t>이명옥</t>
  </si>
  <si>
    <t>01063342182</t>
  </si>
  <si>
    <t>10546</t>
  </si>
  <si>
    <t>박지숭</t>
  </si>
  <si>
    <t>01047842368</t>
  </si>
  <si>
    <t>AQUASWIMSUPPLIES.CO.UK  MALLTAIL.COM</t>
  </si>
  <si>
    <t>임혜리</t>
  </si>
  <si>
    <t>01093550280</t>
  </si>
  <si>
    <t>17066</t>
  </si>
  <si>
    <t>김민재</t>
  </si>
  <si>
    <t>이광석</t>
  </si>
  <si>
    <t>01092085694</t>
  </si>
  <si>
    <t>김경훈</t>
  </si>
  <si>
    <t>01033352001</t>
  </si>
  <si>
    <t>03116</t>
  </si>
  <si>
    <t>오나영</t>
  </si>
  <si>
    <t>01027425402</t>
  </si>
  <si>
    <t>21597</t>
  </si>
  <si>
    <t>강주희</t>
  </si>
  <si>
    <t>14084</t>
  </si>
  <si>
    <t>01052743701</t>
  </si>
  <si>
    <t>정지원</t>
  </si>
  <si>
    <t>13951</t>
  </si>
  <si>
    <t>박상희</t>
  </si>
  <si>
    <t>01086292900</t>
  </si>
  <si>
    <t>31434</t>
  </si>
  <si>
    <t>WWW.POKEMONCENTER.CO.UK  MALLTAIL.COM</t>
  </si>
  <si>
    <t>SHOP.DOVERSTREETMARKET.COM  MALLTAIL.COM</t>
  </si>
  <si>
    <t>김용협</t>
  </si>
  <si>
    <t>01055557846</t>
  </si>
  <si>
    <t>03969</t>
  </si>
  <si>
    <t>MOON PARK DAE OOK</t>
  </si>
  <si>
    <t>01066407747</t>
  </si>
  <si>
    <t>55362</t>
  </si>
  <si>
    <t>IWMUSHROOMS.CO.UK  MALLTAIL.COM</t>
  </si>
  <si>
    <t>김용성</t>
  </si>
  <si>
    <t>01053387159</t>
  </si>
  <si>
    <t>07365</t>
  </si>
  <si>
    <t>알에스오토파츠</t>
  </si>
  <si>
    <t>01064884443</t>
  </si>
  <si>
    <t>22339</t>
  </si>
  <si>
    <t>01052637239</t>
  </si>
  <si>
    <t>01026472681</t>
  </si>
  <si>
    <t>김병근</t>
  </si>
  <si>
    <t>01055780154</t>
  </si>
  <si>
    <t>12248</t>
  </si>
  <si>
    <t>WHISKYINTERNATIONALONLINE.COM  MALLTAIL.COM</t>
  </si>
  <si>
    <t>08833</t>
  </si>
  <si>
    <t>박상민</t>
  </si>
  <si>
    <t>01024863038</t>
  </si>
  <si>
    <t>문수환</t>
  </si>
  <si>
    <t>01075920418</t>
  </si>
  <si>
    <t>13112</t>
  </si>
  <si>
    <t>지혜연</t>
  </si>
  <si>
    <t>01089383733</t>
  </si>
  <si>
    <t>22003</t>
  </si>
  <si>
    <t>박종호</t>
  </si>
  <si>
    <t>01040884936</t>
  </si>
  <si>
    <t>07738</t>
  </si>
  <si>
    <t>42028</t>
  </si>
  <si>
    <t>오승환</t>
  </si>
  <si>
    <t>01092652393</t>
  </si>
  <si>
    <t>05248</t>
  </si>
  <si>
    <t>이병일</t>
  </si>
  <si>
    <t>01095216911</t>
  </si>
  <si>
    <t>42020</t>
  </si>
  <si>
    <t>구승희</t>
  </si>
  <si>
    <t>01053793807</t>
  </si>
  <si>
    <t>06074</t>
  </si>
  <si>
    <t>한창훈</t>
  </si>
  <si>
    <t>01064160089</t>
  </si>
  <si>
    <t>51772</t>
  </si>
  <si>
    <t>리메이크 빈티지 REMAKE VINTAGE</t>
  </si>
  <si>
    <t>01029603836</t>
  </si>
  <si>
    <t>16053</t>
  </si>
  <si>
    <t>VINTAGEWHOLESALESUPPLYLTD.COM  MALLTAIL.COM</t>
  </si>
  <si>
    <t>윤종연</t>
  </si>
  <si>
    <t>01092947009</t>
  </si>
  <si>
    <t>47363</t>
  </si>
  <si>
    <t>이정민</t>
  </si>
  <si>
    <t>박윤희</t>
  </si>
  <si>
    <t>01049014224</t>
  </si>
  <si>
    <t>코리아리테일</t>
  </si>
  <si>
    <t>ROW.FLYSPORTSUK.COM  MALLTAIL.COM</t>
  </si>
  <si>
    <t>함연식</t>
  </si>
  <si>
    <t>01091598307</t>
  </si>
  <si>
    <t>07593</t>
  </si>
  <si>
    <t>고경환</t>
  </si>
  <si>
    <t>01024601892</t>
  </si>
  <si>
    <t>26460</t>
  </si>
  <si>
    <t>WWW.DECATHLON.CO.UK  MALLTAIL.COM</t>
  </si>
  <si>
    <t>강나래</t>
  </si>
  <si>
    <t>01041799656</t>
  </si>
  <si>
    <t>07952</t>
  </si>
  <si>
    <t>TKMAXX.COM  MALLTAIL.COM</t>
  </si>
  <si>
    <t>박보미</t>
  </si>
  <si>
    <t>01050922250</t>
  </si>
  <si>
    <t>06762</t>
  </si>
  <si>
    <t>UK.THEORY.COM  MALLTAIL.COM</t>
  </si>
  <si>
    <t>하지원</t>
  </si>
  <si>
    <t>01036479120</t>
  </si>
  <si>
    <t>63018</t>
  </si>
  <si>
    <t>16036</t>
  </si>
  <si>
    <t>강지훈</t>
  </si>
  <si>
    <t>01073738553</t>
  </si>
  <si>
    <t>육병석</t>
  </si>
  <si>
    <t>01048778518</t>
  </si>
  <si>
    <t>06585</t>
  </si>
  <si>
    <t>WWW.REVERB.COM  MALLTAIL.COM</t>
  </si>
  <si>
    <t>송하빈</t>
  </si>
  <si>
    <t>01028368510</t>
  </si>
  <si>
    <t>박승언</t>
  </si>
  <si>
    <t>01063050060</t>
  </si>
  <si>
    <t>06349</t>
  </si>
  <si>
    <t>13643</t>
  </si>
  <si>
    <t>01095866831</t>
  </si>
  <si>
    <t>12639</t>
  </si>
  <si>
    <t>박은영</t>
  </si>
  <si>
    <t>01073397531</t>
  </si>
  <si>
    <t>14749</t>
  </si>
  <si>
    <t>장인실</t>
  </si>
  <si>
    <t>01086232419</t>
  </si>
  <si>
    <t>37254</t>
  </si>
  <si>
    <t>[식물검역]//반입예정정보재전송</t>
  </si>
  <si>
    <t>최유희</t>
  </si>
  <si>
    <t>01040862460</t>
  </si>
  <si>
    <t>장재욱</t>
  </si>
  <si>
    <t>01085931420</t>
  </si>
  <si>
    <t>06643</t>
  </si>
  <si>
    <t>DARKSPHERE.CO.UK  MALLTAIL.COM</t>
  </si>
  <si>
    <t>49483</t>
  </si>
  <si>
    <t>01024315733</t>
  </si>
  <si>
    <t>28291</t>
  </si>
  <si>
    <t>04370</t>
  </si>
  <si>
    <t>03012</t>
  </si>
  <si>
    <t>01044706512</t>
  </si>
  <si>
    <t>42794</t>
  </si>
  <si>
    <t>손용제</t>
  </si>
  <si>
    <t>01020094364</t>
  </si>
  <si>
    <t>55360</t>
  </si>
  <si>
    <t>안승재</t>
  </si>
  <si>
    <t>01036542178</t>
  </si>
  <si>
    <t>06640</t>
  </si>
  <si>
    <t>이상현</t>
  </si>
  <si>
    <t>고건영</t>
  </si>
  <si>
    <t>01024690480</t>
  </si>
  <si>
    <t>12106</t>
  </si>
  <si>
    <t>김권희</t>
  </si>
  <si>
    <t>01032935532</t>
  </si>
  <si>
    <t>40163</t>
  </si>
  <si>
    <t>채옥자</t>
  </si>
  <si>
    <t>01051046114</t>
  </si>
  <si>
    <t>28382</t>
  </si>
  <si>
    <t>42803</t>
  </si>
  <si>
    <t>08018</t>
  </si>
  <si>
    <t>01065547366</t>
  </si>
  <si>
    <t>47126</t>
  </si>
  <si>
    <t>박오성</t>
  </si>
  <si>
    <t>01038675295</t>
  </si>
  <si>
    <t>13164</t>
  </si>
  <si>
    <t>최지영</t>
  </si>
  <si>
    <t>01064621980</t>
  </si>
  <si>
    <t>05550</t>
  </si>
  <si>
    <t>배정현</t>
  </si>
  <si>
    <t>01063958579</t>
  </si>
  <si>
    <t>31198</t>
  </si>
  <si>
    <t>EUREKAPHYSIOCARE.CO.UK  MALLTAIL.COM</t>
  </si>
  <si>
    <t>성영현</t>
  </si>
  <si>
    <t>01073558701</t>
  </si>
  <si>
    <t>01357</t>
  </si>
  <si>
    <t>강건태</t>
  </si>
  <si>
    <t>01063322019</t>
  </si>
  <si>
    <t>41189</t>
  </si>
  <si>
    <t>01065649510</t>
  </si>
  <si>
    <t>42909</t>
  </si>
  <si>
    <t>CUI MEIYING</t>
  </si>
  <si>
    <t>01071416178</t>
  </si>
  <si>
    <t>03491</t>
  </si>
  <si>
    <t>강옥남</t>
  </si>
  <si>
    <t>01087016160</t>
  </si>
  <si>
    <t>08788</t>
  </si>
  <si>
    <t>도현규</t>
  </si>
  <si>
    <t>01052862654</t>
  </si>
  <si>
    <t>51015</t>
  </si>
  <si>
    <t>05649</t>
  </si>
  <si>
    <t>BAD WORLD.CO.UK  MALLTAIL.COM</t>
  </si>
  <si>
    <t>이용훈</t>
  </si>
  <si>
    <t>01036975936</t>
  </si>
  <si>
    <t>06134</t>
  </si>
  <si>
    <t>POKEMONCENTER.COM  MALLTAIL.COM</t>
  </si>
  <si>
    <t>12773</t>
  </si>
  <si>
    <t>06518</t>
  </si>
  <si>
    <t>미신청</t>
  </si>
  <si>
    <t>리메이크 빈티지</t>
  </si>
  <si>
    <t>헬시스</t>
  </si>
  <si>
    <t>민세홍</t>
  </si>
  <si>
    <t>01065282856</t>
  </si>
  <si>
    <t>41226</t>
  </si>
  <si>
    <t>장정화</t>
  </si>
  <si>
    <t>01082721480</t>
  </si>
  <si>
    <t>WWW.KLEINANZEIGEN.DE  MALLTAIL.COM</t>
  </si>
  <si>
    <t>유홍선</t>
  </si>
  <si>
    <t>01068808050</t>
  </si>
  <si>
    <t>07773</t>
  </si>
  <si>
    <t>누벨</t>
  </si>
  <si>
    <t>01057966261</t>
  </si>
  <si>
    <t>김지영</t>
  </si>
  <si>
    <t>14062</t>
  </si>
  <si>
    <t>신응제</t>
  </si>
  <si>
    <t>01071019457</t>
  </si>
  <si>
    <t>01430</t>
  </si>
  <si>
    <t>WHISKYBASE.COM  MALLTAIL.COM</t>
  </si>
  <si>
    <t>박준수</t>
  </si>
  <si>
    <t>KJ0796</t>
  </si>
  <si>
    <t>박준범</t>
  </si>
  <si>
    <t>01099724224</t>
  </si>
  <si>
    <t>05562</t>
  </si>
  <si>
    <t>10082</t>
  </si>
  <si>
    <t>박영미</t>
  </si>
  <si>
    <t>01089278910</t>
  </si>
  <si>
    <t>06222</t>
  </si>
  <si>
    <t>05714</t>
  </si>
  <si>
    <t>김종운</t>
  </si>
  <si>
    <t>01090523304</t>
  </si>
  <si>
    <t>14103</t>
  </si>
  <si>
    <t>프링커코리아 주식회사</t>
  </si>
  <si>
    <t>01093555052</t>
  </si>
  <si>
    <t>16426</t>
  </si>
  <si>
    <t>조효은</t>
  </si>
  <si>
    <t>01050318356</t>
  </si>
  <si>
    <t>JLINDBERG.COM  MALLTAIL.COM</t>
  </si>
  <si>
    <t>김태우</t>
  </si>
  <si>
    <t>01091835313</t>
  </si>
  <si>
    <t>WWW.ILLY.COM  MALLTAIL.COM</t>
  </si>
  <si>
    <t>강유정</t>
  </si>
  <si>
    <t>01026004942</t>
  </si>
  <si>
    <t>06294</t>
  </si>
  <si>
    <t>EU.YUMIKO.COM  MALLTAIL.COM</t>
  </si>
  <si>
    <t>WWW.YOOX.COM  MALLTAIL.COM</t>
  </si>
  <si>
    <t>16843</t>
  </si>
  <si>
    <t>63545</t>
  </si>
  <si>
    <t>유지선</t>
  </si>
  <si>
    <t>01043898318</t>
  </si>
  <si>
    <t>18007</t>
  </si>
  <si>
    <t>WWW.VESTIAIRE.COM  MALLTAIL.COM</t>
  </si>
  <si>
    <t>배혜영</t>
  </si>
  <si>
    <t>01098898808</t>
  </si>
  <si>
    <t>WWW.ASPHALTGOLD.COM  MALLTAIL.COM</t>
  </si>
  <si>
    <t>41228</t>
  </si>
  <si>
    <t>01036798418</t>
  </si>
  <si>
    <t>EVASOLO.COM  MALLTAIL.COM</t>
  </si>
  <si>
    <t>WWW.KONEKTRA.COM  MALLTAIL.COM</t>
  </si>
  <si>
    <t>신동훈</t>
  </si>
  <si>
    <t>장지은</t>
  </si>
  <si>
    <t>01041021211</t>
  </si>
  <si>
    <t>보넷걸의 빈티지 이야기</t>
  </si>
  <si>
    <t>01099497006</t>
  </si>
  <si>
    <t>06726</t>
  </si>
  <si>
    <t>임미정</t>
  </si>
  <si>
    <t>01034345334</t>
  </si>
  <si>
    <t>43016</t>
  </si>
  <si>
    <t>16818</t>
  </si>
  <si>
    <t>김상희</t>
  </si>
  <si>
    <t>DE.MAXMARA.COM  MALLTAIL.COM</t>
  </si>
  <si>
    <t>07295</t>
  </si>
  <si>
    <t>이혜경</t>
  </si>
  <si>
    <t>01058281715</t>
  </si>
  <si>
    <t>39901</t>
  </si>
  <si>
    <t>박진현</t>
  </si>
  <si>
    <t>01085561355</t>
  </si>
  <si>
    <t>강영수</t>
  </si>
  <si>
    <t>WWW.LIQUIDELEMENTS.DE  MALLTAIL.COM</t>
  </si>
  <si>
    <t>10335</t>
  </si>
  <si>
    <t>WWW.AMAZON.FR  MALLTAIL.COM</t>
  </si>
  <si>
    <t>잇츠팝뮤직</t>
  </si>
  <si>
    <t>01053924236</t>
  </si>
  <si>
    <t>04159</t>
  </si>
  <si>
    <t>03711</t>
  </si>
  <si>
    <t>38658</t>
  </si>
  <si>
    <t>강재원</t>
  </si>
  <si>
    <t>01037001534</t>
  </si>
  <si>
    <t>04397</t>
  </si>
  <si>
    <t>WWW.ZALANDO LOUNGE.DE  MALLTAIL.COM</t>
  </si>
  <si>
    <t>25911</t>
  </si>
  <si>
    <t>DE.AERATRON.IO  MALLTAIL.COM</t>
  </si>
  <si>
    <t>08089</t>
  </si>
  <si>
    <t>이선연</t>
  </si>
  <si>
    <t>01055557961</t>
  </si>
  <si>
    <t>50655</t>
  </si>
  <si>
    <t>손동훈</t>
  </si>
  <si>
    <t>01045952618</t>
  </si>
  <si>
    <t>04354</t>
  </si>
  <si>
    <t>06515</t>
  </si>
  <si>
    <t>GABIFABRICS.COM  MALLTAIL.COM</t>
  </si>
  <si>
    <t>이한종</t>
  </si>
  <si>
    <t>01052111727</t>
  </si>
  <si>
    <t>16260</t>
  </si>
  <si>
    <t>WWW.ADIDAS.DE  POSTBAY.COM</t>
  </si>
  <si>
    <t>WWW.EBAY.DE  POSTBAY.COM</t>
  </si>
  <si>
    <t>김미애</t>
  </si>
  <si>
    <t>01037433473</t>
  </si>
  <si>
    <t>05070</t>
  </si>
  <si>
    <t>WWW.THPG.COM  MALLTAIL.COM</t>
  </si>
  <si>
    <t>WWW.OTRIUM.DE  MALLTAIL.COM</t>
  </si>
  <si>
    <t>김예빈</t>
  </si>
  <si>
    <t>01098900820</t>
  </si>
  <si>
    <t>이지은</t>
  </si>
  <si>
    <t>06629</t>
  </si>
  <si>
    <t>황인철</t>
  </si>
  <si>
    <t>01047657930</t>
  </si>
  <si>
    <t>김숙영</t>
  </si>
  <si>
    <t>01097809151</t>
  </si>
  <si>
    <t>36137</t>
  </si>
  <si>
    <t>최은영</t>
  </si>
  <si>
    <t>01076581945</t>
  </si>
  <si>
    <t>61270</t>
  </si>
  <si>
    <t>44202</t>
  </si>
  <si>
    <t>KJ796</t>
  </si>
  <si>
    <t>AIR INCHEON CO., LTD</t>
  </si>
  <si>
    <t>마상협</t>
  </si>
  <si>
    <t>01026554468</t>
  </si>
  <si>
    <t>김윤정</t>
  </si>
  <si>
    <t>01066867728</t>
  </si>
  <si>
    <t>18497</t>
  </si>
  <si>
    <t>01088139240</t>
  </si>
  <si>
    <t>63583</t>
  </si>
  <si>
    <t>08208</t>
  </si>
  <si>
    <t>37855</t>
  </si>
  <si>
    <t>07236</t>
  </si>
  <si>
    <t>이재원</t>
  </si>
  <si>
    <t>01063333500</t>
  </si>
  <si>
    <t>47510</t>
  </si>
  <si>
    <t>권보람</t>
  </si>
  <si>
    <t>01089877235</t>
  </si>
  <si>
    <t>17161</t>
  </si>
  <si>
    <t>03505</t>
  </si>
  <si>
    <t>지경민</t>
  </si>
  <si>
    <t>01044248725</t>
  </si>
  <si>
    <t>17846</t>
  </si>
  <si>
    <t>22188</t>
  </si>
  <si>
    <t>김도엽</t>
  </si>
  <si>
    <t>01042925266</t>
  </si>
  <si>
    <t>08010</t>
  </si>
  <si>
    <t>WWW.THOMANNMUSIC.COM  MALLTAIL.COM</t>
  </si>
  <si>
    <t>우영제</t>
  </si>
  <si>
    <t>01020876153</t>
  </si>
  <si>
    <t>22881</t>
  </si>
  <si>
    <t>김승일</t>
  </si>
  <si>
    <t>01022449793</t>
  </si>
  <si>
    <t>KE0530</t>
  </si>
  <si>
    <t>04769</t>
  </si>
  <si>
    <t>전동민</t>
  </si>
  <si>
    <t>01092086745</t>
  </si>
  <si>
    <t>47894</t>
  </si>
  <si>
    <t>이혜인</t>
  </si>
  <si>
    <t>01085470168</t>
  </si>
  <si>
    <t>WWW.SAARA.EE  MALLTAIL.COM</t>
  </si>
  <si>
    <t>남일현</t>
  </si>
  <si>
    <t>01056214242</t>
  </si>
  <si>
    <t>10250</t>
  </si>
  <si>
    <t>SHOP.END.DE  MALLTAIL.COM</t>
  </si>
  <si>
    <t>박주용</t>
  </si>
  <si>
    <t>01034929179</t>
  </si>
  <si>
    <t>WWW.HUBAUER SHOP.DE  MALLTAIL.COM</t>
  </si>
  <si>
    <t>박종구</t>
  </si>
  <si>
    <t>01042049559</t>
  </si>
  <si>
    <t>WWW.VINTED.FR  MALLTAIL.COM</t>
  </si>
  <si>
    <t>레플즈샵</t>
  </si>
  <si>
    <t>01058641850</t>
  </si>
  <si>
    <t>27465</t>
  </si>
  <si>
    <t>HOS TRIKOTS.DE  MALLTAIL.COM</t>
  </si>
  <si>
    <t>IHQ210901703840</t>
    <phoneticPr fontId="5" type="noConversion"/>
  </si>
  <si>
    <t>2025 / 09 / 01 ~ 
2025 / 09 / 30</t>
    <phoneticPr fontId="5" type="noConversion"/>
  </si>
  <si>
    <t>2025-09-04</t>
  </si>
  <si>
    <t>99431913840</t>
  </si>
  <si>
    <t>587196909694</t>
  </si>
  <si>
    <t>박민재</t>
  </si>
  <si>
    <t>01077491949</t>
  </si>
  <si>
    <t>14109</t>
  </si>
  <si>
    <t>BK00000145366</t>
  </si>
  <si>
    <t>587196909241</t>
  </si>
  <si>
    <t>백승민</t>
  </si>
  <si>
    <t>01056051075</t>
  </si>
  <si>
    <t>01744</t>
  </si>
  <si>
    <t>WWW.MICRO SCOOTERS.CO.UK  MALLTAIL.COM</t>
  </si>
  <si>
    <t>BK00000145371</t>
  </si>
  <si>
    <t>587196909683</t>
  </si>
  <si>
    <t>01026619811</t>
  </si>
  <si>
    <t>16708</t>
  </si>
  <si>
    <t>BK00000145373</t>
  </si>
  <si>
    <t>587196909274</t>
  </si>
  <si>
    <t>[대신착불]/사이즈초과</t>
  </si>
  <si>
    <t>BK00000145379</t>
  </si>
  <si>
    <t>587196909215</t>
  </si>
  <si>
    <t>홍윤정</t>
  </si>
  <si>
    <t>01030277624</t>
  </si>
  <si>
    <t>51753</t>
  </si>
  <si>
    <t>BK00000145380</t>
  </si>
  <si>
    <t>587196909506</t>
  </si>
  <si>
    <t>01032809117</t>
  </si>
  <si>
    <t>08088</t>
  </si>
  <si>
    <t>BK00000145387</t>
  </si>
  <si>
    <t>587196909624</t>
  </si>
  <si>
    <t>BK00000145395</t>
  </si>
  <si>
    <t>587196909716</t>
  </si>
  <si>
    <t>WWW.PANINI.CO.UK  MALLTAIL.COM</t>
  </si>
  <si>
    <t>BK00000145397</t>
  </si>
  <si>
    <t>587196909171</t>
  </si>
  <si>
    <t>01072069135</t>
  </si>
  <si>
    <t>WWW.MYSHREDDIES.COM  MALLTAIL.COM</t>
  </si>
  <si>
    <t>BK00000145399</t>
  </si>
  <si>
    <t>587196909226</t>
  </si>
  <si>
    <t>이다영</t>
  </si>
  <si>
    <t>01091212587</t>
  </si>
  <si>
    <t>BK00000145400</t>
  </si>
  <si>
    <t>587196909285</t>
  </si>
  <si>
    <t>WWW.LRDIRECT.COM  MALLTAIL.COM</t>
  </si>
  <si>
    <t>BK00000145411</t>
  </si>
  <si>
    <t>587196909182</t>
  </si>
  <si>
    <t>문희승</t>
  </si>
  <si>
    <t>01049282421</t>
  </si>
  <si>
    <t>07002</t>
  </si>
  <si>
    <t>BK00000145422</t>
  </si>
  <si>
    <t>587196909543</t>
  </si>
  <si>
    <t>BK00000145424</t>
  </si>
  <si>
    <t>587196909532</t>
  </si>
  <si>
    <t>WWW.LAMPSPARES.CO.UK  MALLTAIL.COM</t>
  </si>
  <si>
    <t>BK00000145427</t>
  </si>
  <si>
    <t>587196909230</t>
  </si>
  <si>
    <t>BK00000145438</t>
  </si>
  <si>
    <t>587196909156</t>
  </si>
  <si>
    <t>BK00000145442</t>
  </si>
  <si>
    <t>587196909160</t>
  </si>
  <si>
    <t>변경훈</t>
  </si>
  <si>
    <t>01028104557</t>
  </si>
  <si>
    <t>22135</t>
  </si>
  <si>
    <t>TOPPS.COM  MALLTAIL.COM</t>
  </si>
  <si>
    <t>BK00000145452</t>
  </si>
  <si>
    <t>587196909296</t>
  </si>
  <si>
    <t>주식회사 오슬로</t>
  </si>
  <si>
    <t>BK00000145470</t>
  </si>
  <si>
    <t>587196909484</t>
  </si>
  <si>
    <t>BK00000145581</t>
  </si>
  <si>
    <t>587196909473</t>
  </si>
  <si>
    <t>BK00000145582</t>
  </si>
  <si>
    <t>587196909451</t>
  </si>
  <si>
    <t>BK00000145583</t>
  </si>
  <si>
    <t>587196909440</t>
  </si>
  <si>
    <t>BK00000145584</t>
  </si>
  <si>
    <t>587196909436</t>
  </si>
  <si>
    <t>BK00000145585</t>
  </si>
  <si>
    <t>587196909425</t>
  </si>
  <si>
    <t>BK00000145586</t>
  </si>
  <si>
    <t>587196909414</t>
  </si>
  <si>
    <t>BK00000145587</t>
  </si>
  <si>
    <t>587196909403</t>
  </si>
  <si>
    <t>BK00000145588</t>
  </si>
  <si>
    <t>587196909392</t>
  </si>
  <si>
    <t>BK00000145589</t>
  </si>
  <si>
    <t>587196909381</t>
  </si>
  <si>
    <t>BK00000145590</t>
  </si>
  <si>
    <t>587196909775</t>
  </si>
  <si>
    <t>김경진</t>
  </si>
  <si>
    <t>01054490001</t>
  </si>
  <si>
    <t>22172</t>
  </si>
  <si>
    <t>BK00000145591</t>
  </si>
  <si>
    <t>587196909672</t>
  </si>
  <si>
    <t>BK00000145352</t>
  </si>
  <si>
    <t>587196909263</t>
  </si>
  <si>
    <t>BK00000145381</t>
  </si>
  <si>
    <t>587196909786</t>
  </si>
  <si>
    <t>BK00000145610</t>
  </si>
  <si>
    <t>587196909300</t>
  </si>
  <si>
    <t>BK00000145167</t>
  </si>
  <si>
    <t>587196909635</t>
  </si>
  <si>
    <t>BK00000144954</t>
  </si>
  <si>
    <t>587196909495</t>
  </si>
  <si>
    <t>BK00000145126</t>
  </si>
  <si>
    <t>587196909591</t>
  </si>
  <si>
    <t>BK00000145069</t>
  </si>
  <si>
    <t>587196909602</t>
  </si>
  <si>
    <t>BK00000145070</t>
  </si>
  <si>
    <t>587196909753</t>
  </si>
  <si>
    <t>김은지</t>
  </si>
  <si>
    <t>01054234979</t>
  </si>
  <si>
    <t>61967</t>
  </si>
  <si>
    <t>BK00000145092</t>
  </si>
  <si>
    <t>587196909650</t>
  </si>
  <si>
    <t>WWW.JUDDRACING.COM  MALLTAIL.COM</t>
  </si>
  <si>
    <t>BK00000145114</t>
  </si>
  <si>
    <t>587196909355</t>
  </si>
  <si>
    <t>BK00000145116</t>
  </si>
  <si>
    <t>587196909322</t>
  </si>
  <si>
    <t>BK00000145117</t>
  </si>
  <si>
    <t>587196909311</t>
  </si>
  <si>
    <t>이준일</t>
  </si>
  <si>
    <t>01063390817</t>
  </si>
  <si>
    <t>06628</t>
  </si>
  <si>
    <t>BK00000145172</t>
  </si>
  <si>
    <t>587196909344</t>
  </si>
  <si>
    <t>정소현</t>
  </si>
  <si>
    <t>01099659871</t>
  </si>
  <si>
    <t>12068</t>
  </si>
  <si>
    <t>BK00000145202</t>
  </si>
  <si>
    <t>587196909521</t>
  </si>
  <si>
    <t>김재호</t>
  </si>
  <si>
    <t>01052122722</t>
  </si>
  <si>
    <t>SHOPIFY.COM  MALLTAIL.COM</t>
  </si>
  <si>
    <t>BK00000145206</t>
  </si>
  <si>
    <t>587196909145</t>
  </si>
  <si>
    <t>BK00000145229</t>
  </si>
  <si>
    <t>587196909646</t>
  </si>
  <si>
    <t>라성환</t>
  </si>
  <si>
    <t>01052366821</t>
  </si>
  <si>
    <t>06715</t>
  </si>
  <si>
    <t>HANRO.CO.UK  MALLTAIL.COM</t>
  </si>
  <si>
    <t>BK00000145231</t>
  </si>
  <si>
    <t>587196909742</t>
  </si>
  <si>
    <t>오승윤</t>
  </si>
  <si>
    <t>01036061332</t>
  </si>
  <si>
    <t>06599</t>
  </si>
  <si>
    <t>BK00000145232</t>
  </si>
  <si>
    <t>587196909193</t>
  </si>
  <si>
    <t>KIMSEEUN</t>
  </si>
  <si>
    <t>01089117269</t>
  </si>
  <si>
    <t>BK00000145246</t>
  </si>
  <si>
    <t>587196909580</t>
  </si>
  <si>
    <t>이상훈</t>
  </si>
  <si>
    <t>01092691899</t>
  </si>
  <si>
    <t>03118</t>
  </si>
  <si>
    <t>BK00000145268</t>
  </si>
  <si>
    <t>587196909510</t>
  </si>
  <si>
    <t>장민웅</t>
  </si>
  <si>
    <t>01090262944</t>
  </si>
  <si>
    <t>VISIONARYFRAGRANCES.COM  MALLTAIL.COM</t>
  </si>
  <si>
    <t>BK00000145276</t>
  </si>
  <si>
    <t>587196909661</t>
  </si>
  <si>
    <t>김민기</t>
  </si>
  <si>
    <t>01087955865</t>
  </si>
  <si>
    <t>42707</t>
  </si>
  <si>
    <t>BK00000145283</t>
  </si>
  <si>
    <t>587196909252</t>
  </si>
  <si>
    <t>WWW.JUNIOREDITION.COM  MALLTAIL.COM</t>
  </si>
  <si>
    <t>BK00000145300</t>
  </si>
  <si>
    <t>587196909462</t>
  </si>
  <si>
    <t>신건수</t>
  </si>
  <si>
    <t>01026766819</t>
  </si>
  <si>
    <t>12749</t>
  </si>
  <si>
    <t>WWW.PENHALIGONS.COM  MALLTAIL.COM</t>
  </si>
  <si>
    <t>BK00000145304</t>
  </si>
  <si>
    <t>587196909366</t>
  </si>
  <si>
    <t>장영수</t>
  </si>
  <si>
    <t>01064628336</t>
  </si>
  <si>
    <t>06973</t>
  </si>
  <si>
    <t>BK00000145308</t>
  </si>
  <si>
    <t>587196909613</t>
  </si>
  <si>
    <t>BK00000145309</t>
  </si>
  <si>
    <t>587196909370</t>
  </si>
  <si>
    <t>황광주</t>
  </si>
  <si>
    <t>01090624599</t>
  </si>
  <si>
    <t>23060</t>
  </si>
  <si>
    <t>WWW.LSENGINEERS.CO.UK  MALLTAIL.COM</t>
  </si>
  <si>
    <t>BK00000145310</t>
  </si>
  <si>
    <t>587196909705</t>
  </si>
  <si>
    <t>BK00000145314</t>
  </si>
  <si>
    <t>587196909720</t>
  </si>
  <si>
    <t>BK00000145319</t>
  </si>
  <si>
    <t>587196909764</t>
  </si>
  <si>
    <t>기타취하 차재희반장</t>
  </si>
  <si>
    <t>BK00000145326</t>
  </si>
  <si>
    <t>587196909565</t>
  </si>
  <si>
    <t>BK00000145340</t>
  </si>
  <si>
    <t>587196909576</t>
  </si>
  <si>
    <t>강동기</t>
  </si>
  <si>
    <t>01085795071</t>
  </si>
  <si>
    <t>34141</t>
  </si>
  <si>
    <t>BK00000145342</t>
  </si>
  <si>
    <t>587196909204</t>
  </si>
  <si>
    <t>BK00000145346</t>
  </si>
  <si>
    <t>587196909731</t>
  </si>
  <si>
    <t>박종용</t>
  </si>
  <si>
    <t>01032202158</t>
  </si>
  <si>
    <t>17935</t>
  </si>
  <si>
    <t>BK00000145361</t>
  </si>
  <si>
    <t>587196909333</t>
  </si>
  <si>
    <t>김승수</t>
  </si>
  <si>
    <t>01064391825</t>
  </si>
  <si>
    <t>03724</t>
  </si>
  <si>
    <t>BK00000145362</t>
  </si>
  <si>
    <t>587196909554</t>
  </si>
  <si>
    <t>방기훈</t>
  </si>
  <si>
    <t>01034235681</t>
  </si>
  <si>
    <t>63605</t>
  </si>
  <si>
    <t>BK00000145441</t>
  </si>
  <si>
    <t>2025-09-07</t>
  </si>
  <si>
    <t>99431913851</t>
  </si>
  <si>
    <t>587196910394</t>
  </si>
  <si>
    <t>SCIENCEINSPORT.COM  MALLTAIL.COM</t>
  </si>
  <si>
    <t>BK00000145547</t>
  </si>
  <si>
    <t>ASIANA AIR</t>
  </si>
  <si>
    <t>587196910663</t>
  </si>
  <si>
    <t>김상아</t>
  </si>
  <si>
    <t>01098662449</t>
  </si>
  <si>
    <t>54131</t>
  </si>
  <si>
    <t>BK00000145520</t>
  </si>
  <si>
    <t>587196910092</t>
  </si>
  <si>
    <t>BK00000145447</t>
  </si>
  <si>
    <t>587196910044</t>
  </si>
  <si>
    <t>17180</t>
  </si>
  <si>
    <t>BK00000145429</t>
  </si>
  <si>
    <t>587196910652</t>
  </si>
  <si>
    <t>BK00000142538</t>
  </si>
  <si>
    <t>587196910232</t>
  </si>
  <si>
    <t>석훈</t>
  </si>
  <si>
    <t>01042997819</t>
  </si>
  <si>
    <t>BK00000145503</t>
  </si>
  <si>
    <t>587196909985</t>
  </si>
  <si>
    <t>최기찬</t>
  </si>
  <si>
    <t>01092279803</t>
  </si>
  <si>
    <t>BK00000144679</t>
  </si>
  <si>
    <t>587196910571</t>
  </si>
  <si>
    <t>BK00000144884</t>
  </si>
  <si>
    <t>587196910000</t>
  </si>
  <si>
    <t>ONEADDINGTON.CO.UK  MALLTAIL.COM</t>
  </si>
  <si>
    <t>BK00000144908</t>
  </si>
  <si>
    <t>587196909801</t>
  </si>
  <si>
    <t>윤승환</t>
  </si>
  <si>
    <t>01068225675</t>
  </si>
  <si>
    <t>BK00000144997</t>
  </si>
  <si>
    <t>587196910022</t>
  </si>
  <si>
    <t>금창록</t>
  </si>
  <si>
    <t>01072521137</t>
  </si>
  <si>
    <t>10356</t>
  </si>
  <si>
    <t>WWW.RENLISU.COM  MALLTAIL.COM</t>
  </si>
  <si>
    <t>BK00000145012</t>
  </si>
  <si>
    <t>587196910593</t>
  </si>
  <si>
    <t>BK00000145209</t>
  </si>
  <si>
    <t>587196910615</t>
  </si>
  <si>
    <t>심규동</t>
  </si>
  <si>
    <t>01031775102</t>
  </si>
  <si>
    <t>06297</t>
  </si>
  <si>
    <t>TOMDIXON.NET  MALLTAIL.COM</t>
  </si>
  <si>
    <t>BK00000145097</t>
  </si>
  <si>
    <t>587196910556</t>
  </si>
  <si>
    <t>박효정</t>
  </si>
  <si>
    <t>01091750216</t>
  </si>
  <si>
    <t>23023</t>
  </si>
  <si>
    <t>BK00000145139</t>
  </si>
  <si>
    <t>587196910066</t>
  </si>
  <si>
    <t>이상래</t>
  </si>
  <si>
    <t>01045436368</t>
  </si>
  <si>
    <t>46277</t>
  </si>
  <si>
    <t>BK00000145270</t>
  </si>
  <si>
    <t>587196909823</t>
  </si>
  <si>
    <t>양지연</t>
  </si>
  <si>
    <t>01029140156</t>
  </si>
  <si>
    <t>04024</t>
  </si>
  <si>
    <t>WWW.MARYWYATTLONDON.COM  MALLTAIL.COM</t>
  </si>
  <si>
    <t>BK00000145301</t>
  </si>
  <si>
    <t>587196910361</t>
  </si>
  <si>
    <t>BK00000145305</t>
  </si>
  <si>
    <t>587196910335</t>
  </si>
  <si>
    <t>최병규</t>
  </si>
  <si>
    <t>01094930071</t>
  </si>
  <si>
    <t>07255</t>
  </si>
  <si>
    <t>WWW.HAMLEYS.COM  MALLTAIL.COM</t>
  </si>
  <si>
    <t>BK00000145315</t>
  </si>
  <si>
    <t>587196910125</t>
  </si>
  <si>
    <t>주형준</t>
  </si>
  <si>
    <t>01026384364</t>
  </si>
  <si>
    <t>06801</t>
  </si>
  <si>
    <t>BK00000145317</t>
  </si>
  <si>
    <t>587196910696</t>
  </si>
  <si>
    <t>BK00000145330</t>
  </si>
  <si>
    <t>587196909834</t>
  </si>
  <si>
    <t>김경우</t>
  </si>
  <si>
    <t>01092689917</t>
  </si>
  <si>
    <t>06225</t>
  </si>
  <si>
    <t>BK00000145341</t>
  </si>
  <si>
    <t>587196910173</t>
  </si>
  <si>
    <t>이상인</t>
  </si>
  <si>
    <t>01063461718</t>
  </si>
  <si>
    <t>06993</t>
  </si>
  <si>
    <t>BK00000145350</t>
  </si>
  <si>
    <t>587196909790</t>
  </si>
  <si>
    <t>윤태걸</t>
  </si>
  <si>
    <t>01055376045</t>
  </si>
  <si>
    <t>12922</t>
  </si>
  <si>
    <t>BK00000145359</t>
  </si>
  <si>
    <t>587196909845</t>
  </si>
  <si>
    <t>BK00000145360</t>
  </si>
  <si>
    <t>587196910184</t>
  </si>
  <si>
    <t>남정호</t>
  </si>
  <si>
    <t>01071956834</t>
  </si>
  <si>
    <t>06587</t>
  </si>
  <si>
    <t>CAVEDECHEZ.COM  MALLTAIL.COM</t>
  </si>
  <si>
    <t>BK00000145230</t>
  </si>
  <si>
    <t>587196910405</t>
  </si>
  <si>
    <t>이우기</t>
  </si>
  <si>
    <t>01042727246</t>
  </si>
  <si>
    <t>10131</t>
  </si>
  <si>
    <t>BK00000145241</t>
  </si>
  <si>
    <t>587196910512</t>
  </si>
  <si>
    <t>이민우</t>
  </si>
  <si>
    <t>01099088317</t>
  </si>
  <si>
    <t>10836</t>
  </si>
  <si>
    <t>BK00000145256</t>
  </si>
  <si>
    <t>587196910626</t>
  </si>
  <si>
    <t>WWW.WORLDOFPOWER.CO.UK  MALLTAIL.COM</t>
  </si>
  <si>
    <t>BK00000145365</t>
  </si>
  <si>
    <t>587196910276</t>
  </si>
  <si>
    <t>전인제</t>
  </si>
  <si>
    <t>01029723796</t>
  </si>
  <si>
    <t>04428</t>
  </si>
  <si>
    <t>WEEKDAY.COM  MALLTAIL.COM</t>
  </si>
  <si>
    <t>BK00000145368</t>
  </si>
  <si>
    <t>587196910534</t>
  </si>
  <si>
    <t>BK00000145372</t>
  </si>
  <si>
    <t>587196910420</t>
  </si>
  <si>
    <t>박인미</t>
  </si>
  <si>
    <t>01067276447</t>
  </si>
  <si>
    <t>03761</t>
  </si>
  <si>
    <t>WWW.CASSART.CO.UK  MALLTAIL.COM</t>
  </si>
  <si>
    <t>BK00000145382</t>
  </si>
  <si>
    <t>587196909812</t>
  </si>
  <si>
    <t>배재철</t>
  </si>
  <si>
    <t>01098716403</t>
  </si>
  <si>
    <t>BK00000145383</t>
  </si>
  <si>
    <t>587196910523</t>
  </si>
  <si>
    <t>이성슬</t>
  </si>
  <si>
    <t>01092266316</t>
  </si>
  <si>
    <t>47713</t>
  </si>
  <si>
    <t>FLYINGTIGER.COM  MALLTAIL.COM</t>
  </si>
  <si>
    <t>BK00000145384</t>
  </si>
  <si>
    <t>587196910674</t>
  </si>
  <si>
    <t>박지헌</t>
  </si>
  <si>
    <t>01090422531</t>
  </si>
  <si>
    <t>06305</t>
  </si>
  <si>
    <t>BK00000145389</t>
  </si>
  <si>
    <t>587196910011</t>
  </si>
  <si>
    <t>BK00000145391</t>
  </si>
  <si>
    <t>587196910221</t>
  </si>
  <si>
    <t>고승준</t>
  </si>
  <si>
    <t>01090547222</t>
  </si>
  <si>
    <t>06731</t>
  </si>
  <si>
    <t>BK00000145396</t>
  </si>
  <si>
    <t>587196910755</t>
  </si>
  <si>
    <t>NAVIMAPS.CO.UK  MALLTAIL.COM</t>
  </si>
  <si>
    <t>BK00000145401</t>
  </si>
  <si>
    <t>587196910313</t>
  </si>
  <si>
    <t>남광덕</t>
  </si>
  <si>
    <t>01081097120</t>
  </si>
  <si>
    <t>BK00000145451</t>
  </si>
  <si>
    <t>587196909871</t>
  </si>
  <si>
    <t>BK00000145453</t>
  </si>
  <si>
    <t>587196910195</t>
  </si>
  <si>
    <t>송정희</t>
  </si>
  <si>
    <t>01032781739</t>
  </si>
  <si>
    <t>BK00000145454</t>
  </si>
  <si>
    <t>587196909963</t>
  </si>
  <si>
    <t>구준희</t>
  </si>
  <si>
    <t>01035080888</t>
  </si>
  <si>
    <t>NEWCOMERWINES.COM  MALLTAIL.COM</t>
  </si>
  <si>
    <t>BK00000145455</t>
  </si>
  <si>
    <t>587196910081</t>
  </si>
  <si>
    <t>최예은</t>
  </si>
  <si>
    <t>01046862183</t>
  </si>
  <si>
    <t>32955</t>
  </si>
  <si>
    <t>BK00000145466</t>
  </si>
  <si>
    <t>587196910641</t>
  </si>
  <si>
    <t>손현우</t>
  </si>
  <si>
    <t>01031129235</t>
  </si>
  <si>
    <t>61726</t>
  </si>
  <si>
    <t>BK00000145468</t>
  </si>
  <si>
    <t>587196910545</t>
  </si>
  <si>
    <t>01042162916</t>
  </si>
  <si>
    <t>16562</t>
  </si>
  <si>
    <t>WWW.BEANIEGAMES.CO.UK  MALLTAIL.COM</t>
  </si>
  <si>
    <t>BK00000145469</t>
  </si>
  <si>
    <t>587196909904</t>
  </si>
  <si>
    <t>WWW.YUMCARS.CO.UK  MALLTAIL.COM</t>
  </si>
  <si>
    <t>BK00000145472</t>
  </si>
  <si>
    <t>587196909882</t>
  </si>
  <si>
    <t>이미정</t>
  </si>
  <si>
    <t>01043563852</t>
  </si>
  <si>
    <t>03639</t>
  </si>
  <si>
    <t>WWW.BRUCELEEFOREVER.COM  MALLTAIL.COM</t>
  </si>
  <si>
    <t>BK00000145473</t>
  </si>
  <si>
    <t>587196909893</t>
  </si>
  <si>
    <t>조정은</t>
  </si>
  <si>
    <t>01089314431</t>
  </si>
  <si>
    <t>14029</t>
  </si>
  <si>
    <t>(예정재전송)</t>
  </si>
  <si>
    <t>BK00000145481</t>
  </si>
  <si>
    <t>587196910033</t>
  </si>
  <si>
    <t>박세미</t>
  </si>
  <si>
    <t>01032979111</t>
  </si>
  <si>
    <t>21358</t>
  </si>
  <si>
    <t>WWW.VICTORIASSECRET.CO.UK  MALLTAIL.COM</t>
  </si>
  <si>
    <t>BK00000145530</t>
  </si>
  <si>
    <t>587196910265</t>
  </si>
  <si>
    <t>김정균</t>
  </si>
  <si>
    <t>01087908551</t>
  </si>
  <si>
    <t>18459</t>
  </si>
  <si>
    <t>BK00000145533</t>
  </si>
  <si>
    <t>587196910744</t>
  </si>
  <si>
    <t>YANGXIAO</t>
  </si>
  <si>
    <t>01034289088</t>
  </si>
  <si>
    <t>06034</t>
  </si>
  <si>
    <t>BK00000145535</t>
  </si>
  <si>
    <t>587196910416</t>
  </si>
  <si>
    <t>이동훈</t>
  </si>
  <si>
    <t>01066236961</t>
  </si>
  <si>
    <t>17145</t>
  </si>
  <si>
    <t>BK00000145538</t>
  </si>
  <si>
    <t>587196909996</t>
  </si>
  <si>
    <t>박성희</t>
  </si>
  <si>
    <t>01048046764</t>
  </si>
  <si>
    <t>BK00000145540</t>
  </si>
  <si>
    <t>587196910770</t>
  </si>
  <si>
    <t>BK00000145546</t>
  </si>
  <si>
    <t>587196910243</t>
  </si>
  <si>
    <t>이동준</t>
  </si>
  <si>
    <t>01038030064</t>
  </si>
  <si>
    <t>10474</t>
  </si>
  <si>
    <t>WWW.SBWHEELS.STORE  MALLTAIL.COM</t>
  </si>
  <si>
    <t>BK00000145551</t>
  </si>
  <si>
    <t>587196910582</t>
  </si>
  <si>
    <t>01029231801</t>
  </si>
  <si>
    <t>WWW.KILTANE.COM  MALLTAIL.COM</t>
  </si>
  <si>
    <t>BK00000145555</t>
  </si>
  <si>
    <t>587196910324</t>
  </si>
  <si>
    <t>이민호</t>
  </si>
  <si>
    <t>01099779254</t>
  </si>
  <si>
    <t>07563</t>
  </si>
  <si>
    <t>IN2DETAILING.CO.UK  MALLTAIL.COM</t>
  </si>
  <si>
    <t>BK00000145558</t>
  </si>
  <si>
    <t>587196910140</t>
  </si>
  <si>
    <t>BK00000145601</t>
  </si>
  <si>
    <t>587196909926</t>
  </si>
  <si>
    <t>BK00000145417</t>
  </si>
  <si>
    <t>587196910722</t>
  </si>
  <si>
    <t>BK00000145414</t>
  </si>
  <si>
    <t>587196910700</t>
  </si>
  <si>
    <t>BK00000144953</t>
  </si>
  <si>
    <t>587196910151</t>
  </si>
  <si>
    <t>이진영</t>
  </si>
  <si>
    <t>01034376004</t>
  </si>
  <si>
    <t>13587</t>
  </si>
  <si>
    <t>BK00000145474</t>
  </si>
  <si>
    <t>587196909974</t>
  </si>
  <si>
    <t>김원준</t>
  </si>
  <si>
    <t>01020771476</t>
  </si>
  <si>
    <t>18623</t>
  </si>
  <si>
    <t>WWW.MCELHINNEYS.COM  MALLTAIL.COM</t>
  </si>
  <si>
    <t>BK00000145404</t>
  </si>
  <si>
    <t>587196910560</t>
  </si>
  <si>
    <t>고영진</t>
  </si>
  <si>
    <t>10591</t>
  </si>
  <si>
    <t>BK00000145413</t>
  </si>
  <si>
    <t>587196910383</t>
  </si>
  <si>
    <t>강경수</t>
  </si>
  <si>
    <t>01040491079</t>
  </si>
  <si>
    <t>12108</t>
  </si>
  <si>
    <t>BK00000145415</t>
  </si>
  <si>
    <t>587196910431</t>
  </si>
  <si>
    <t>정대훈</t>
  </si>
  <si>
    <t>01062160763</t>
  </si>
  <si>
    <t>52567</t>
  </si>
  <si>
    <t>WWW.UK.TUMI.COM  MALLTAIL.COM</t>
  </si>
  <si>
    <t>BK00000145431</t>
  </si>
  <si>
    <t>587196910685</t>
  </si>
  <si>
    <t>BK00000145433</t>
  </si>
  <si>
    <t>587196910055</t>
  </si>
  <si>
    <t>BK00000145436</t>
  </si>
  <si>
    <t>587196910162</t>
  </si>
  <si>
    <t>BK00000145437</t>
  </si>
  <si>
    <t>587196910210</t>
  </si>
  <si>
    <t>정수민</t>
  </si>
  <si>
    <t>01082223937</t>
  </si>
  <si>
    <t>62354</t>
  </si>
  <si>
    <t>BK00000145444</t>
  </si>
  <si>
    <t>587196909856</t>
  </si>
  <si>
    <t>장연주</t>
  </si>
  <si>
    <t>01029689935</t>
  </si>
  <si>
    <t>10502</t>
  </si>
  <si>
    <t>BK00000145445</t>
  </si>
  <si>
    <t>587196910254</t>
  </si>
  <si>
    <t>BK00000145450</t>
  </si>
  <si>
    <t>587196909860</t>
  </si>
  <si>
    <t>신은화</t>
  </si>
  <si>
    <t>01053338061</t>
  </si>
  <si>
    <t>07244</t>
  </si>
  <si>
    <t>BK00000145482</t>
  </si>
  <si>
    <t>587196910136</t>
  </si>
  <si>
    <t>박진수</t>
  </si>
  <si>
    <t>01092379763</t>
  </si>
  <si>
    <t>05553</t>
  </si>
  <si>
    <t>BK00000145493</t>
  </si>
  <si>
    <t>587196910372</t>
  </si>
  <si>
    <t>박희준</t>
  </si>
  <si>
    <t>01024456971</t>
  </si>
  <si>
    <t>01701</t>
  </si>
  <si>
    <t>BK00000145502</t>
  </si>
  <si>
    <t>587196909930</t>
  </si>
  <si>
    <t>BK00000145505</t>
  </si>
  <si>
    <t>587196910766</t>
  </si>
  <si>
    <t>BK00000145506</t>
  </si>
  <si>
    <t>587196910346</t>
  </si>
  <si>
    <t>BK00000145507</t>
  </si>
  <si>
    <t>587196910114</t>
  </si>
  <si>
    <t>최재덕</t>
  </si>
  <si>
    <t>01044908052</t>
  </si>
  <si>
    <t>05665</t>
  </si>
  <si>
    <t>OASIS BOHEMIANFC.COM  MALLTAIL.COM</t>
  </si>
  <si>
    <t>BK00000145508</t>
  </si>
  <si>
    <t>587196910206</t>
  </si>
  <si>
    <t>BK00000145511</t>
  </si>
  <si>
    <t>587196909952</t>
  </si>
  <si>
    <t>반무섭</t>
  </si>
  <si>
    <t>01048442743</t>
  </si>
  <si>
    <t>04151</t>
  </si>
  <si>
    <t>WWW.FORTNUMANDMAISON.COM  MALLTAIL.COM</t>
  </si>
  <si>
    <t>BK00000145512</t>
  </si>
  <si>
    <t>587196909915</t>
  </si>
  <si>
    <t>윤형섭</t>
  </si>
  <si>
    <t>01094519564</t>
  </si>
  <si>
    <t>BK00000145525</t>
  </si>
  <si>
    <t>587196909941</t>
  </si>
  <si>
    <t>현대진</t>
  </si>
  <si>
    <t>01095550706</t>
  </si>
  <si>
    <t>10819</t>
  </si>
  <si>
    <t>BK00000145564</t>
  </si>
  <si>
    <t>587196910291</t>
  </si>
  <si>
    <t>BK00000145565</t>
  </si>
  <si>
    <t>587196910711</t>
  </si>
  <si>
    <t>나정훈</t>
  </si>
  <si>
    <t>01020802344</t>
  </si>
  <si>
    <t>BK00000145569</t>
  </si>
  <si>
    <t>587196910501</t>
  </si>
  <si>
    <t>이유란</t>
  </si>
  <si>
    <t>01072838107</t>
  </si>
  <si>
    <t>BK00000145571</t>
  </si>
  <si>
    <t>587196910453</t>
  </si>
  <si>
    <t>최선순</t>
  </si>
  <si>
    <t>01065508614</t>
  </si>
  <si>
    <t>BK00000145572</t>
  </si>
  <si>
    <t>587196910490</t>
  </si>
  <si>
    <t>유혜진</t>
  </si>
  <si>
    <t>01068886056</t>
  </si>
  <si>
    <t>BK00000145573</t>
  </si>
  <si>
    <t>587196910486</t>
  </si>
  <si>
    <t>원용인</t>
  </si>
  <si>
    <t>01051305314</t>
  </si>
  <si>
    <t>BK00000145574</t>
  </si>
  <si>
    <t>587196910475</t>
  </si>
  <si>
    <t>황금산</t>
  </si>
  <si>
    <t>01025945373</t>
  </si>
  <si>
    <t>BK00000145575</t>
  </si>
  <si>
    <t>587196910464</t>
  </si>
  <si>
    <t>01092555177</t>
  </si>
  <si>
    <t>BK00000145577</t>
  </si>
  <si>
    <t>587196910280</t>
  </si>
  <si>
    <t>BK00000145578</t>
  </si>
  <si>
    <t>587196910302</t>
  </si>
  <si>
    <t>BK00000145595</t>
  </si>
  <si>
    <t>587196910781</t>
  </si>
  <si>
    <t>정진아</t>
  </si>
  <si>
    <t>01051421244</t>
  </si>
  <si>
    <t>57747</t>
  </si>
  <si>
    <t>BK00000145596</t>
  </si>
  <si>
    <t>587196910442</t>
  </si>
  <si>
    <t>강일민</t>
  </si>
  <si>
    <t>01087711243</t>
  </si>
  <si>
    <t>22000</t>
  </si>
  <si>
    <t>WWW.TRIPLEHELIXWARGAMES.CO.UK  MALLTAIL.COM</t>
  </si>
  <si>
    <t>BK00000145611</t>
  </si>
  <si>
    <t>587196910604</t>
  </si>
  <si>
    <t>BK00000145619</t>
  </si>
  <si>
    <t>587196910103</t>
  </si>
  <si>
    <t>윤성필</t>
  </si>
  <si>
    <t>01092659978</t>
  </si>
  <si>
    <t>BK00000145626</t>
  </si>
  <si>
    <t>587196910350</t>
  </si>
  <si>
    <t>BK00000145630</t>
  </si>
  <si>
    <t>587196910070</t>
  </si>
  <si>
    <t>BK00000145636</t>
  </si>
  <si>
    <t>587196910630</t>
  </si>
  <si>
    <t>구민우</t>
  </si>
  <si>
    <t>01093398189</t>
  </si>
  <si>
    <t>54977</t>
  </si>
  <si>
    <t>WWW.FIRESTARTOYS.COM  MALLTAIL.COM</t>
  </si>
  <si>
    <t>BK00000145648</t>
  </si>
  <si>
    <t>587196910733</t>
  </si>
  <si>
    <t>랩사공이</t>
  </si>
  <si>
    <t>01030425449</t>
  </si>
  <si>
    <t>06533</t>
  </si>
  <si>
    <t>WWW.PALACESKATEBOARDS.COM  MALLTAIL.COM</t>
  </si>
  <si>
    <t>BK00000145662</t>
  </si>
  <si>
    <t>587196910836</t>
  </si>
  <si>
    <t>BK00000145498</t>
  </si>
  <si>
    <t>587196910814</t>
  </si>
  <si>
    <t>UVUCLUB.COM  MALLTAIL.COM</t>
  </si>
  <si>
    <t>BK00000145544</t>
  </si>
  <si>
    <t>587196910803</t>
  </si>
  <si>
    <t>한송이</t>
  </si>
  <si>
    <t>01071283567</t>
  </si>
  <si>
    <t>04018</t>
  </si>
  <si>
    <t>HARDLYEVERWORNIT.COM  MALLTAIL.COM</t>
  </si>
  <si>
    <t>BK00000145623</t>
  </si>
  <si>
    <t>587196910792</t>
  </si>
  <si>
    <t>전주용</t>
  </si>
  <si>
    <t>01074732921</t>
  </si>
  <si>
    <t>14112</t>
  </si>
  <si>
    <t>BK00000145670</t>
  </si>
  <si>
    <t>587196910825</t>
  </si>
  <si>
    <t>전하영</t>
  </si>
  <si>
    <t>01025318308</t>
  </si>
  <si>
    <t>22389</t>
  </si>
  <si>
    <t>BK00000145691</t>
  </si>
  <si>
    <t>587196910840</t>
  </si>
  <si>
    <t>10073</t>
  </si>
  <si>
    <t>BK00000145606</t>
  </si>
  <si>
    <t>587196911153</t>
  </si>
  <si>
    <t>정슬비</t>
  </si>
  <si>
    <t>01076129175</t>
  </si>
  <si>
    <t>BK00000145483</t>
  </si>
  <si>
    <t>587196911455</t>
  </si>
  <si>
    <t>BK00000145488</t>
  </si>
  <si>
    <t>587196910851</t>
  </si>
  <si>
    <t>유영권</t>
  </si>
  <si>
    <t>0105622402</t>
  </si>
  <si>
    <t>BK00000144920</t>
  </si>
  <si>
    <t>587196911444</t>
  </si>
  <si>
    <t>BK00000144852</t>
  </si>
  <si>
    <t>587196910980</t>
  </si>
  <si>
    <t>임경율</t>
  </si>
  <si>
    <t>01027338196</t>
  </si>
  <si>
    <t>06090</t>
  </si>
  <si>
    <t>BK00000144961</t>
  </si>
  <si>
    <t>587196910932</t>
  </si>
  <si>
    <t>BK00000145682</t>
  </si>
  <si>
    <t>587196911271</t>
  </si>
  <si>
    <t>장찬희</t>
  </si>
  <si>
    <t>01064455714</t>
  </si>
  <si>
    <t>22102</t>
  </si>
  <si>
    <t>BK00000145177</t>
  </si>
  <si>
    <t>587196911400</t>
  </si>
  <si>
    <t>587196911400 (2)</t>
  </si>
  <si>
    <t>BK00000145329</t>
  </si>
  <si>
    <t>587196911492</t>
  </si>
  <si>
    <t>장지영</t>
  </si>
  <si>
    <t>01068442345</t>
  </si>
  <si>
    <t>02524</t>
  </si>
  <si>
    <t>BK00000145338</t>
  </si>
  <si>
    <t>587196911385</t>
  </si>
  <si>
    <t>이준</t>
  </si>
  <si>
    <t>01044951109</t>
  </si>
  <si>
    <t>ELITERETROKITS.COM  MALLTAIL.COM</t>
  </si>
  <si>
    <t>BK00000145385</t>
  </si>
  <si>
    <t>587196911002</t>
  </si>
  <si>
    <t>조동희</t>
  </si>
  <si>
    <t>01073933858</t>
  </si>
  <si>
    <t>17921</t>
  </si>
  <si>
    <t>BK00000145388</t>
  </si>
  <si>
    <t>587196910921</t>
  </si>
  <si>
    <t>김민정</t>
  </si>
  <si>
    <t>01046003980</t>
  </si>
  <si>
    <t>WWW.BUZZCATERINGSUPPLIES.COM  MALLTAIL.COM</t>
  </si>
  <si>
    <t>587196910921 (3)</t>
  </si>
  <si>
    <t>BK00000145403</t>
  </si>
  <si>
    <t>587196911466</t>
  </si>
  <si>
    <t>전희연</t>
  </si>
  <si>
    <t>01050620298</t>
  </si>
  <si>
    <t>42038</t>
  </si>
  <si>
    <t>BK00000145434</t>
  </si>
  <si>
    <t>587196910954</t>
  </si>
  <si>
    <t>김우진</t>
  </si>
  <si>
    <t>01026439309</t>
  </si>
  <si>
    <t>06764</t>
  </si>
  <si>
    <t>BK00000145491</t>
  </si>
  <si>
    <t>587196911223</t>
  </si>
  <si>
    <t>송병욱</t>
  </si>
  <si>
    <t>01092422255</t>
  </si>
  <si>
    <t>44717</t>
  </si>
  <si>
    <t>BK00000145497</t>
  </si>
  <si>
    <t>587196910943</t>
  </si>
  <si>
    <t>18101</t>
  </si>
  <si>
    <t>BK00000145499</t>
  </si>
  <si>
    <t>587196910895</t>
  </si>
  <si>
    <t>김아름</t>
  </si>
  <si>
    <t>01079282845</t>
  </si>
  <si>
    <t>06635</t>
  </si>
  <si>
    <t>MOORE EQ.COM  MALLTAIL.COM</t>
  </si>
  <si>
    <t>BK00000145500</t>
  </si>
  <si>
    <t>587196911116</t>
  </si>
  <si>
    <t>홍승표</t>
  </si>
  <si>
    <t>01024437918</t>
  </si>
  <si>
    <t>BK00000145509</t>
  </si>
  <si>
    <t>587196910910</t>
  </si>
  <si>
    <t>BK00000145514</t>
  </si>
  <si>
    <t>587196911411</t>
  </si>
  <si>
    <t>조규태</t>
  </si>
  <si>
    <t>01033006067</t>
  </si>
  <si>
    <t>12031</t>
  </si>
  <si>
    <t>WWW.TAUNTONLEISURE.COM  MALLTAIL.COM</t>
  </si>
  <si>
    <t>BK00000145515</t>
  </si>
  <si>
    <t>587196910976</t>
  </si>
  <si>
    <t>김숙진</t>
  </si>
  <si>
    <t>01053993074</t>
  </si>
  <si>
    <t>SHOP.MANGO.COM  MALLTAIL.COM</t>
  </si>
  <si>
    <t>BK00000145521</t>
  </si>
  <si>
    <t>587196911061</t>
  </si>
  <si>
    <t>정도영</t>
  </si>
  <si>
    <t>01097357711</t>
  </si>
  <si>
    <t>12457</t>
  </si>
  <si>
    <t>ARBORTEC.COM  MALLTAIL.COM</t>
  </si>
  <si>
    <t>BK00000145522</t>
  </si>
  <si>
    <t>587196911083</t>
  </si>
  <si>
    <t>안해숙</t>
  </si>
  <si>
    <t>01071329265</t>
  </si>
  <si>
    <t>18615</t>
  </si>
  <si>
    <t>WWW.LORESPRESSO.COM  MALLTAIL.COM</t>
  </si>
  <si>
    <t>BK00000145528</t>
  </si>
  <si>
    <t>587196910991</t>
  </si>
  <si>
    <t>BK00000145531</t>
  </si>
  <si>
    <t>587196911190</t>
  </si>
  <si>
    <t>01091348211</t>
  </si>
  <si>
    <t>UK.PANDORA.NET  MALLTAIL.COM</t>
  </si>
  <si>
    <t>BK00000145532</t>
  </si>
  <si>
    <t>587196911315</t>
  </si>
  <si>
    <t>이경준</t>
  </si>
  <si>
    <t>01096008552</t>
  </si>
  <si>
    <t>10956</t>
  </si>
  <si>
    <t>WWW.PERMAJET.COM  MALLTAIL.COM</t>
  </si>
  <si>
    <t>BK00000145543</t>
  </si>
  <si>
    <t>587196911352</t>
  </si>
  <si>
    <t>BK00000145545</t>
  </si>
  <si>
    <t>587196911050</t>
  </si>
  <si>
    <t>BK00000145549</t>
  </si>
  <si>
    <t>587196910906</t>
  </si>
  <si>
    <t>BK00000145554</t>
  </si>
  <si>
    <t>587196911282</t>
  </si>
  <si>
    <t>BK00000145556</t>
  </si>
  <si>
    <t>587196911260</t>
  </si>
  <si>
    <t>01034287631</t>
  </si>
  <si>
    <t>52555</t>
  </si>
  <si>
    <t>BK00000145559</t>
  </si>
  <si>
    <t>587196911363</t>
  </si>
  <si>
    <t>박세훈</t>
  </si>
  <si>
    <t>01026828389</t>
  </si>
  <si>
    <t>BK00000145560</t>
  </si>
  <si>
    <t>587196910965</t>
  </si>
  <si>
    <t>김솔지</t>
  </si>
  <si>
    <t>01077323128</t>
  </si>
  <si>
    <t>06666</t>
  </si>
  <si>
    <t>WWW.SELF PORTRAIT.COM  MALLTAIL.COM</t>
  </si>
  <si>
    <t>BK00000145568</t>
  </si>
  <si>
    <t>587196911256</t>
  </si>
  <si>
    <t>이재혁</t>
  </si>
  <si>
    <t>01049949147</t>
  </si>
  <si>
    <t>06747</t>
  </si>
  <si>
    <t>BK00000145579</t>
  </si>
  <si>
    <t>587196910862</t>
  </si>
  <si>
    <t>박종덕</t>
  </si>
  <si>
    <t>01033655796</t>
  </si>
  <si>
    <t>05545</t>
  </si>
  <si>
    <t>BK00000145580</t>
  </si>
  <si>
    <t>587196911326</t>
  </si>
  <si>
    <t>김정환</t>
  </si>
  <si>
    <t>01028371122</t>
  </si>
  <si>
    <t>BEAUTYBAY.COM  MALLTAIL.COM</t>
  </si>
  <si>
    <t>BK00000145594</t>
  </si>
  <si>
    <t>587196911396</t>
  </si>
  <si>
    <t>한동관</t>
  </si>
  <si>
    <t>01090030806</t>
  </si>
  <si>
    <t>07509</t>
  </si>
  <si>
    <t>BK00000145599</t>
  </si>
  <si>
    <t>587196910884</t>
  </si>
  <si>
    <t>홍원기</t>
  </si>
  <si>
    <t>01073587559</t>
  </si>
  <si>
    <t>08302</t>
  </si>
  <si>
    <t>SHOP.PENGUIN.CO.UK  MALLTAIL.COM</t>
  </si>
  <si>
    <t>BK00000145600</t>
  </si>
  <si>
    <t>587196910873</t>
  </si>
  <si>
    <t>01084845313</t>
  </si>
  <si>
    <t>03962</t>
  </si>
  <si>
    <t>WWW.CRTZ.XYZ  MALLTAIL.COM</t>
  </si>
  <si>
    <t>BK00000145602</t>
  </si>
  <si>
    <t>587196911105</t>
  </si>
  <si>
    <t>BK00000145617</t>
  </si>
  <si>
    <t>587196911374</t>
  </si>
  <si>
    <t>김한균</t>
  </si>
  <si>
    <t>01032557157</t>
  </si>
  <si>
    <t>21061</t>
  </si>
  <si>
    <t>BK00000145620</t>
  </si>
  <si>
    <t>587196911035</t>
  </si>
  <si>
    <t>박다정</t>
  </si>
  <si>
    <t>01093303732</t>
  </si>
  <si>
    <t>48272</t>
  </si>
  <si>
    <t>BK00000145622</t>
  </si>
  <si>
    <t>587196911245</t>
  </si>
  <si>
    <t>BK00000145632</t>
  </si>
  <si>
    <t>587196911013</t>
  </si>
  <si>
    <t>BK00000145638</t>
  </si>
  <si>
    <t>587196911131</t>
  </si>
  <si>
    <t>이정은</t>
  </si>
  <si>
    <t>01087250712</t>
  </si>
  <si>
    <t>10129</t>
  </si>
  <si>
    <t>UK.RAREVINYL.COM  MALLTAIL.COM</t>
  </si>
  <si>
    <t>BK00000145639</t>
  </si>
  <si>
    <t>587196911175</t>
  </si>
  <si>
    <t>BK00000145640</t>
  </si>
  <si>
    <t>587196911024</t>
  </si>
  <si>
    <t>최한나</t>
  </si>
  <si>
    <t>01071638013</t>
  </si>
  <si>
    <t>04800</t>
  </si>
  <si>
    <t>BK00000145642</t>
  </si>
  <si>
    <t>587196911072</t>
  </si>
  <si>
    <t>윤태훈</t>
  </si>
  <si>
    <t>01053003655</t>
  </si>
  <si>
    <t>44732</t>
  </si>
  <si>
    <t>WWW.CARBONCOLLECITVE.CO.UK  MALLTAIL.COM</t>
  </si>
  <si>
    <t>BK00000145649</t>
  </si>
  <si>
    <t>587196911046</t>
  </si>
  <si>
    <t>황태원</t>
  </si>
  <si>
    <t>01041927710</t>
  </si>
  <si>
    <t>16324</t>
  </si>
  <si>
    <t>BK00000145651</t>
  </si>
  <si>
    <t>587196911341</t>
  </si>
  <si>
    <t>BK00000145653</t>
  </si>
  <si>
    <t>587196911304</t>
  </si>
  <si>
    <t>BK00000145664</t>
  </si>
  <si>
    <t>587196911422</t>
  </si>
  <si>
    <t>BK00000145665</t>
  </si>
  <si>
    <t>587196911120</t>
  </si>
  <si>
    <t>01092464486</t>
  </si>
  <si>
    <t>25423</t>
  </si>
  <si>
    <t>BK00000145671</t>
  </si>
  <si>
    <t>587196911164</t>
  </si>
  <si>
    <t>WWW.GEN C.CO.UK  MALLTAIL.COM</t>
  </si>
  <si>
    <t>BK00000145672</t>
  </si>
  <si>
    <t>587196911201</t>
  </si>
  <si>
    <t>BK00000145683</t>
  </si>
  <si>
    <t>587196911186</t>
  </si>
  <si>
    <t>윤형석</t>
  </si>
  <si>
    <t>01089367319</t>
  </si>
  <si>
    <t>LSE.SHOPLSE.AC.UK  MALLTAIL.COM</t>
  </si>
  <si>
    <t>BK00000145688</t>
  </si>
  <si>
    <t>587196911212</t>
  </si>
  <si>
    <t>김고은</t>
  </si>
  <si>
    <t>01071897950</t>
  </si>
  <si>
    <t>BK00000145693</t>
  </si>
  <si>
    <t>587196911234</t>
  </si>
  <si>
    <t>조혜숙</t>
  </si>
  <si>
    <t>01028485683</t>
  </si>
  <si>
    <t>04745</t>
  </si>
  <si>
    <t>BK00000145695</t>
  </si>
  <si>
    <t>587196911142</t>
  </si>
  <si>
    <t>01047686857</t>
  </si>
  <si>
    <t>30123</t>
  </si>
  <si>
    <t>BK00000145699</t>
  </si>
  <si>
    <t>587196911293</t>
  </si>
  <si>
    <t>BK00000145700</t>
  </si>
  <si>
    <t>587196911433</t>
  </si>
  <si>
    <t>제이엠 디스트</t>
  </si>
  <si>
    <t>01083798055</t>
  </si>
  <si>
    <t>WWW.WATCHES2U.COM  MALLTAIL.COM</t>
  </si>
  <si>
    <t>BK00000145707</t>
  </si>
  <si>
    <t>587196911094</t>
  </si>
  <si>
    <t>김종은</t>
  </si>
  <si>
    <t>01086087556</t>
  </si>
  <si>
    <t>04044</t>
  </si>
  <si>
    <t>후)주소변경(송하인요청)</t>
  </si>
  <si>
    <t>WWW.MARIGOLD.CO.UK  MALLTAIL.COM</t>
  </si>
  <si>
    <t>587196911094 (2)</t>
  </si>
  <si>
    <t>BK00000145718</t>
  </si>
  <si>
    <t>587196911330</t>
  </si>
  <si>
    <t>차승헌</t>
  </si>
  <si>
    <t>01052387409</t>
  </si>
  <si>
    <t>03076</t>
  </si>
  <si>
    <t>BK00000145726</t>
  </si>
  <si>
    <t>587196911573</t>
  </si>
  <si>
    <t>BK00000145761</t>
  </si>
  <si>
    <t>587196911562</t>
  </si>
  <si>
    <t>BK00000145762</t>
  </si>
  <si>
    <t>587196911551</t>
  </si>
  <si>
    <t>BK00000145763</t>
  </si>
  <si>
    <t>587196911540</t>
  </si>
  <si>
    <t>BK00000145764</t>
  </si>
  <si>
    <t>587196911536</t>
  </si>
  <si>
    <t>BK00000145765</t>
  </si>
  <si>
    <t>587196911525</t>
  </si>
  <si>
    <t>BK00000145766</t>
  </si>
  <si>
    <t>587196911514</t>
  </si>
  <si>
    <t>BK00000145767</t>
  </si>
  <si>
    <t>587196911503</t>
  </si>
  <si>
    <t>BK00000145768</t>
  </si>
  <si>
    <t>587196911481</t>
  </si>
  <si>
    <t>BK00000145769</t>
  </si>
  <si>
    <t>587196911470</t>
  </si>
  <si>
    <t>BK00000145770</t>
  </si>
  <si>
    <t>2025-09-11</t>
  </si>
  <si>
    <t>99431913862</t>
  </si>
  <si>
    <t>587196912251</t>
  </si>
  <si>
    <t>BK00000145536</t>
  </si>
  <si>
    <t>587196911724</t>
  </si>
  <si>
    <t>BK00000145539</t>
  </si>
  <si>
    <t>587196912100</t>
  </si>
  <si>
    <t>BK00000145541</t>
  </si>
  <si>
    <t>587196911923</t>
  </si>
  <si>
    <t>01032072724</t>
  </si>
  <si>
    <t>58580</t>
  </si>
  <si>
    <t>ELEATCEREAL.COM  MALLTAIL.COM</t>
  </si>
  <si>
    <t>BK00000145552</t>
  </si>
  <si>
    <t>587196911610</t>
  </si>
  <si>
    <t>나지희</t>
  </si>
  <si>
    <t>01093526852</t>
  </si>
  <si>
    <t>61754</t>
  </si>
  <si>
    <t>STRINGSPORTS.CO.UK  MALLTAIL.COM</t>
  </si>
  <si>
    <t>BK00000145563</t>
  </si>
  <si>
    <t>587196912144</t>
  </si>
  <si>
    <t>BK00000145566</t>
  </si>
  <si>
    <t>587196912122</t>
  </si>
  <si>
    <t>강보람</t>
  </si>
  <si>
    <t>01048201236</t>
  </si>
  <si>
    <t>10595</t>
  </si>
  <si>
    <t>BK00000145570</t>
  </si>
  <si>
    <t>587196911665</t>
  </si>
  <si>
    <t>BK00000145592</t>
  </si>
  <si>
    <t>587196911676</t>
  </si>
  <si>
    <t>BK00000145603</t>
  </si>
  <si>
    <t>587196911820</t>
  </si>
  <si>
    <t>이은규</t>
  </si>
  <si>
    <t>01050153469</t>
  </si>
  <si>
    <t>47517</t>
  </si>
  <si>
    <t>BK00000145605</t>
  </si>
  <si>
    <t>587196911890</t>
  </si>
  <si>
    <t>SCOUTANDCOKIDS.COM  MALLTAIL.COM</t>
  </si>
  <si>
    <t>BK00000145625</t>
  </si>
  <si>
    <t>587196911945</t>
  </si>
  <si>
    <t>박광재</t>
  </si>
  <si>
    <t>01021054878</t>
  </si>
  <si>
    <t>41914</t>
  </si>
  <si>
    <t>BK00000145631</t>
  </si>
  <si>
    <t>587196911971</t>
  </si>
  <si>
    <t>BK00000145633</t>
  </si>
  <si>
    <t>587196911746</t>
  </si>
  <si>
    <t>BK00000145635</t>
  </si>
  <si>
    <t>587196912111</t>
  </si>
  <si>
    <t>BK00000145641</t>
  </si>
  <si>
    <t>587196912170</t>
  </si>
  <si>
    <t>천태인</t>
  </si>
  <si>
    <t>01089320559</t>
  </si>
  <si>
    <t>28118</t>
  </si>
  <si>
    <t>USASTORE.WEIGHTLIFTINGHOUSE.COM  MALLTAIL.COM</t>
  </si>
  <si>
    <t>BK00000145656</t>
  </si>
  <si>
    <t>587196912225</t>
  </si>
  <si>
    <t>김민철</t>
  </si>
  <si>
    <t>01034417675</t>
  </si>
  <si>
    <t>02782</t>
  </si>
  <si>
    <t>BK00000145658</t>
  </si>
  <si>
    <t>587196911816</t>
  </si>
  <si>
    <t>BK00000145659</t>
  </si>
  <si>
    <t>587196912166</t>
  </si>
  <si>
    <t>이진호</t>
  </si>
  <si>
    <t>01044778382</t>
  </si>
  <si>
    <t>28745</t>
  </si>
  <si>
    <t>BK00000145661</t>
  </si>
  <si>
    <t>587196911912</t>
  </si>
  <si>
    <t>BK00000145668</t>
  </si>
  <si>
    <t>587196912155</t>
  </si>
  <si>
    <t>BK00000145674</t>
  </si>
  <si>
    <t>587196911864</t>
  </si>
  <si>
    <t>BK00000145675</t>
  </si>
  <si>
    <t>587196912085</t>
  </si>
  <si>
    <t>이주원</t>
  </si>
  <si>
    <t>01085105318</t>
  </si>
  <si>
    <t>13928</t>
  </si>
  <si>
    <t>BULLDOGSKINCARE.COM  MALLTAIL.COM</t>
  </si>
  <si>
    <t>BK00000145676</t>
  </si>
  <si>
    <t>587196912284</t>
  </si>
  <si>
    <t>BK00000145684</t>
  </si>
  <si>
    <t>587196911632</t>
  </si>
  <si>
    <t>BK00000145694</t>
  </si>
  <si>
    <t>587196912214</t>
  </si>
  <si>
    <t>이종운</t>
  </si>
  <si>
    <t>01041801006</t>
  </si>
  <si>
    <t>16452</t>
  </si>
  <si>
    <t>WWW.SEEN.CO.UK  MALLTAIL.COM</t>
  </si>
  <si>
    <t>BK00000145705</t>
  </si>
  <si>
    <t>587196912133</t>
  </si>
  <si>
    <t>BK00000145710</t>
  </si>
  <si>
    <t>587196912026</t>
  </si>
  <si>
    <t>홍석균</t>
  </si>
  <si>
    <t>01099745457</t>
  </si>
  <si>
    <t>59063</t>
  </si>
  <si>
    <t>WWW.THERACEWORKS.COM  MALLTAIL.COM</t>
  </si>
  <si>
    <t>BK00000145711</t>
  </si>
  <si>
    <t>587196912015</t>
  </si>
  <si>
    <t>김연미</t>
  </si>
  <si>
    <t>01036626522</t>
  </si>
  <si>
    <t>12219</t>
  </si>
  <si>
    <t>BK00000145714</t>
  </si>
  <si>
    <t>587196911886</t>
  </si>
  <si>
    <t>STORE.UK.CHARLIXCX.COM  MALLTAIL.COM</t>
  </si>
  <si>
    <t>BK00000145715</t>
  </si>
  <si>
    <t>587196911842</t>
  </si>
  <si>
    <t>문성준</t>
  </si>
  <si>
    <t>01082799210</t>
  </si>
  <si>
    <t>BK00000145727</t>
  </si>
  <si>
    <t>587196912181</t>
  </si>
  <si>
    <t>양준호</t>
  </si>
  <si>
    <t>01090407229</t>
  </si>
  <si>
    <t>15815</t>
  </si>
  <si>
    <t>SHOP.SGLEWISMUSIC.COM  MALLTAIL.COM</t>
  </si>
  <si>
    <t>BK00000145819</t>
  </si>
  <si>
    <t>587196912004</t>
  </si>
  <si>
    <t>강경민</t>
  </si>
  <si>
    <t>01085338787</t>
  </si>
  <si>
    <t>07635</t>
  </si>
  <si>
    <t>BK00000145750</t>
  </si>
  <si>
    <t>587196911993</t>
  </si>
  <si>
    <t>BK00000145751</t>
  </si>
  <si>
    <t>587196911875</t>
  </si>
  <si>
    <t>하혜미</t>
  </si>
  <si>
    <t>01024689876</t>
  </si>
  <si>
    <t>31156</t>
  </si>
  <si>
    <t>BK00000145752</t>
  </si>
  <si>
    <t>587196912306</t>
  </si>
  <si>
    <t>PISKITEL HIRAM</t>
  </si>
  <si>
    <t>01066381139</t>
  </si>
  <si>
    <t>ALIMENTATION.CC  MALLTAIL.COM</t>
  </si>
  <si>
    <t>BK00000145760</t>
  </si>
  <si>
    <t>587196912240</t>
  </si>
  <si>
    <t>BK00000145774</t>
  </si>
  <si>
    <t>587196912236</t>
  </si>
  <si>
    <t>BK00000145776</t>
  </si>
  <si>
    <t>587196912295</t>
  </si>
  <si>
    <t>신진아</t>
  </si>
  <si>
    <t>01099662180</t>
  </si>
  <si>
    <t>48109</t>
  </si>
  <si>
    <t>HUUBDESIGN.COM  MALLTAIL.COM</t>
  </si>
  <si>
    <t>BK00000145777</t>
  </si>
  <si>
    <t>587196912096</t>
  </si>
  <si>
    <t>BK00000145783</t>
  </si>
  <si>
    <t>587196911934</t>
  </si>
  <si>
    <t>BK00000145787</t>
  </si>
  <si>
    <t>587196911960</t>
  </si>
  <si>
    <t>BK00000145789</t>
  </si>
  <si>
    <t>587196912041</t>
  </si>
  <si>
    <t>BK00000145796</t>
  </si>
  <si>
    <t>587196911901</t>
  </si>
  <si>
    <t>WWW.CHILDSPLAYCLOTHING.CO.UK  MALLTAIL.COM</t>
  </si>
  <si>
    <t>BK00000145833</t>
  </si>
  <si>
    <t>587196912310</t>
  </si>
  <si>
    <t>BK00000145908</t>
  </si>
  <si>
    <t>587196912262</t>
  </si>
  <si>
    <t>송지은</t>
  </si>
  <si>
    <t>01072393093</t>
  </si>
  <si>
    <t>16318</t>
  </si>
  <si>
    <t>BK00000145754</t>
  </si>
  <si>
    <t>587196911956</t>
  </si>
  <si>
    <t>진선영</t>
  </si>
  <si>
    <t>01092151193</t>
  </si>
  <si>
    <t>15836</t>
  </si>
  <si>
    <t>BK00000145732</t>
  </si>
  <si>
    <t>587196911982</t>
  </si>
  <si>
    <t>최미현</t>
  </si>
  <si>
    <t>01057051987</t>
  </si>
  <si>
    <t>14233</t>
  </si>
  <si>
    <t>BK00000145720</t>
  </si>
  <si>
    <t>587196912192</t>
  </si>
  <si>
    <t>문형준</t>
  </si>
  <si>
    <t>01094210477</t>
  </si>
  <si>
    <t>13531</t>
  </si>
  <si>
    <t>BK00000145698</t>
  </si>
  <si>
    <t>587196911735</t>
  </si>
  <si>
    <t>BK00000145487</t>
  </si>
  <si>
    <t>587196911794</t>
  </si>
  <si>
    <t>BK00000145478</t>
  </si>
  <si>
    <t>587196911783</t>
  </si>
  <si>
    <t>BK00000145418</t>
  </si>
  <si>
    <t>587196912273</t>
  </si>
  <si>
    <t>석영걸</t>
  </si>
  <si>
    <t>01086958026</t>
  </si>
  <si>
    <t>WWW.CULTIZM.COM  MALLTAIL.COM</t>
  </si>
  <si>
    <t>BK00000145302</t>
  </si>
  <si>
    <t>587196911772</t>
  </si>
  <si>
    <t>BK00000145284</t>
  </si>
  <si>
    <t>587196911805</t>
  </si>
  <si>
    <t>BK00000141175</t>
  </si>
  <si>
    <t>587196911702</t>
  </si>
  <si>
    <t>BK00000144740</t>
  </si>
  <si>
    <t>587196911713</t>
  </si>
  <si>
    <t>박진만</t>
  </si>
  <si>
    <t>01097611027</t>
  </si>
  <si>
    <t>05371</t>
  </si>
  <si>
    <t>BK00000144970</t>
  </si>
  <si>
    <t>587196912074</t>
  </si>
  <si>
    <t>BK00000145094</t>
  </si>
  <si>
    <t>587196911654</t>
  </si>
  <si>
    <t>BK00000145188</t>
  </si>
  <si>
    <t>587196911643</t>
  </si>
  <si>
    <t>BK00000145189</t>
  </si>
  <si>
    <t>587196912030</t>
  </si>
  <si>
    <t>BK00000145316</t>
  </si>
  <si>
    <t>587196911750</t>
  </si>
  <si>
    <t>587196911750 (2)</t>
  </si>
  <si>
    <t>BK00000145328</t>
  </si>
  <si>
    <t>587196911761</t>
  </si>
  <si>
    <t>권도완</t>
  </si>
  <si>
    <t>01031316527</t>
  </si>
  <si>
    <t>44229</t>
  </si>
  <si>
    <t>WWW.NANNYCARE.CO.UK  MALLTAIL.COM</t>
  </si>
  <si>
    <t>BK00000145331</t>
  </si>
  <si>
    <t>587196911831</t>
  </si>
  <si>
    <t>김일곤</t>
  </si>
  <si>
    <t>01034463506</t>
  </si>
  <si>
    <t>06313</t>
  </si>
  <si>
    <t>BK00000145354</t>
  </si>
  <si>
    <t>587196911853</t>
  </si>
  <si>
    <t>BK00000145357</t>
  </si>
  <si>
    <t>587196912203</t>
  </si>
  <si>
    <t>BK00000145618</t>
  </si>
  <si>
    <t>587196912063</t>
  </si>
  <si>
    <t>BK00000145443</t>
  </si>
  <si>
    <t>587196911680</t>
  </si>
  <si>
    <t>송유찬</t>
  </si>
  <si>
    <t>01021751056</t>
  </si>
  <si>
    <t>06219</t>
  </si>
  <si>
    <t>BK00000145471</t>
  </si>
  <si>
    <t>587196911691</t>
  </si>
  <si>
    <t>BK00000145504</t>
  </si>
  <si>
    <t>587196911621</t>
  </si>
  <si>
    <t>권오석</t>
  </si>
  <si>
    <t>01027880542</t>
  </si>
  <si>
    <t>11813</t>
  </si>
  <si>
    <t>WWW.CRAFT PRODUCTS.COM  MALLTAIL.COM</t>
  </si>
  <si>
    <t>587196911621 (2)</t>
  </si>
  <si>
    <t>BK00000145526</t>
  </si>
  <si>
    <t>587196912052</t>
  </si>
  <si>
    <t>BK00000145534</t>
  </si>
  <si>
    <t>2025-09-14</t>
  </si>
  <si>
    <t>99431913873</t>
  </si>
  <si>
    <t>587196913640</t>
  </si>
  <si>
    <t>BK00000145730</t>
  </si>
  <si>
    <t>587196913673</t>
  </si>
  <si>
    <t>BK00000145692</t>
  </si>
  <si>
    <t>587196913975</t>
  </si>
  <si>
    <t>김동명</t>
  </si>
  <si>
    <t>01022574291</t>
  </si>
  <si>
    <t>11038</t>
  </si>
  <si>
    <t>BK00000138739</t>
  </si>
  <si>
    <t>587196913883</t>
  </si>
  <si>
    <t>조호견</t>
  </si>
  <si>
    <t>01049125991</t>
  </si>
  <si>
    <t>WWW.TREADLITEGEAR.CO.UK  MALLTAIL.COM</t>
  </si>
  <si>
    <t>BK00000144551</t>
  </si>
  <si>
    <t>587196913824</t>
  </si>
  <si>
    <t>BK00000145334</t>
  </si>
  <si>
    <t>587196914093</t>
  </si>
  <si>
    <t>이지후</t>
  </si>
  <si>
    <t>01041590030</t>
  </si>
  <si>
    <t>18470</t>
  </si>
  <si>
    <t>COLDPRINTS.CO.UK  MALLTAIL.COM</t>
  </si>
  <si>
    <t>BK00000145356</t>
  </si>
  <si>
    <t>587196913835</t>
  </si>
  <si>
    <t>BK00000145432</t>
  </si>
  <si>
    <t>587196913931</t>
  </si>
  <si>
    <t>BK00000145440</t>
  </si>
  <si>
    <t>587196913496</t>
  </si>
  <si>
    <t>박서정</t>
  </si>
  <si>
    <t>01044941807</t>
  </si>
  <si>
    <t>06223</t>
  </si>
  <si>
    <t>BK00000145496</t>
  </si>
  <si>
    <t>587196913872</t>
  </si>
  <si>
    <t>장은진</t>
  </si>
  <si>
    <t>01084801109</t>
  </si>
  <si>
    <t>02463</t>
  </si>
  <si>
    <t>BK00000145614</t>
  </si>
  <si>
    <t>587196913780</t>
  </si>
  <si>
    <t>김수현</t>
  </si>
  <si>
    <t>01090573318</t>
  </si>
  <si>
    <t>24285</t>
  </si>
  <si>
    <t>BK00000145637</t>
  </si>
  <si>
    <t>587196914104</t>
  </si>
  <si>
    <t>BK00000145652</t>
  </si>
  <si>
    <t>587196913570</t>
  </si>
  <si>
    <t>김용철</t>
  </si>
  <si>
    <t>01089902513</t>
  </si>
  <si>
    <t>16402</t>
  </si>
  <si>
    <t>WWW.VEO.CO  MALLTAIL.COM</t>
  </si>
  <si>
    <t>587196913570 (2)</t>
  </si>
  <si>
    <t>BK00000145667</t>
  </si>
  <si>
    <t>587196913334</t>
  </si>
  <si>
    <t>BK00000145686</t>
  </si>
  <si>
    <t>587196913603</t>
  </si>
  <si>
    <t>주우미</t>
  </si>
  <si>
    <t>01080284303</t>
  </si>
  <si>
    <t>01084</t>
  </si>
  <si>
    <t>BK00000145702</t>
  </si>
  <si>
    <t>587196913511</t>
  </si>
  <si>
    <t>이덕식</t>
  </si>
  <si>
    <t>01056894100</t>
  </si>
  <si>
    <t>13824</t>
  </si>
  <si>
    <t>BK00000145722</t>
  </si>
  <si>
    <t>587196913861</t>
  </si>
  <si>
    <t>김동언</t>
  </si>
  <si>
    <t>01042651997</t>
  </si>
  <si>
    <t>63586</t>
  </si>
  <si>
    <t>BK00000145734</t>
  </si>
  <si>
    <t>587196913581</t>
  </si>
  <si>
    <t>윤광열</t>
  </si>
  <si>
    <t>01044497644</t>
  </si>
  <si>
    <t>27480</t>
  </si>
  <si>
    <t>BK00000145772</t>
  </si>
  <si>
    <t>587196913614</t>
  </si>
  <si>
    <t>BK00000145797</t>
  </si>
  <si>
    <t>587196913415</t>
  </si>
  <si>
    <t>황현정</t>
  </si>
  <si>
    <t>01052478425</t>
  </si>
  <si>
    <t>13566</t>
  </si>
  <si>
    <t>BK00000145798</t>
  </si>
  <si>
    <t>587196913522</t>
  </si>
  <si>
    <t>WWW.ELLIS BRIGHAM.COM  MALLTAIL.COM</t>
  </si>
  <si>
    <t>BK00000145909</t>
  </si>
  <si>
    <t>587196913474</t>
  </si>
  <si>
    <t>WWW.IN2DETAILING.CO.UK  MALLTAIL.COM</t>
  </si>
  <si>
    <t>BK00000145803</t>
  </si>
  <si>
    <t>587196913371</t>
  </si>
  <si>
    <t>곽수영</t>
  </si>
  <si>
    <t>01092151819</t>
  </si>
  <si>
    <t>22552</t>
  </si>
  <si>
    <t>BK00000145808</t>
  </si>
  <si>
    <t>587196913754</t>
  </si>
  <si>
    <t>김진욱</t>
  </si>
  <si>
    <t>01035840236</t>
  </si>
  <si>
    <t>22691</t>
  </si>
  <si>
    <t>WWW.TKMAXX.COM  MALLTAIL.COM</t>
  </si>
  <si>
    <t>BK00000145811</t>
  </si>
  <si>
    <t>587196913846</t>
  </si>
  <si>
    <t>01082181895</t>
  </si>
  <si>
    <t>BK00000145813</t>
  </si>
  <si>
    <t>587196913393</t>
  </si>
  <si>
    <t>노재협</t>
  </si>
  <si>
    <t>01033087670</t>
  </si>
  <si>
    <t>42974</t>
  </si>
  <si>
    <t>BK00000145815</t>
  </si>
  <si>
    <t>587196913636</t>
  </si>
  <si>
    <t>김도희</t>
  </si>
  <si>
    <t>01099255042</t>
  </si>
  <si>
    <t>WWW.MAYBUGS.CO.UK  MALLTAIL.COM</t>
  </si>
  <si>
    <t>BK00000145816</t>
  </si>
  <si>
    <t>587196913802</t>
  </si>
  <si>
    <t>손성미</t>
  </si>
  <si>
    <t>01059666946</t>
  </si>
  <si>
    <t>15022</t>
  </si>
  <si>
    <t>WHITESTUFF.COM  MALLTAIL.COM</t>
  </si>
  <si>
    <t>BK00000145822</t>
  </si>
  <si>
    <t>587196913555</t>
  </si>
  <si>
    <t>BK00000145832</t>
  </si>
  <si>
    <t>587196913360</t>
  </si>
  <si>
    <t>BK00000145835</t>
  </si>
  <si>
    <t>587196913544</t>
  </si>
  <si>
    <t>BK00000145844</t>
  </si>
  <si>
    <t>587196913651</t>
  </si>
  <si>
    <t>BK00000145850</t>
  </si>
  <si>
    <t>587196913732</t>
  </si>
  <si>
    <t>송민서</t>
  </si>
  <si>
    <t>01086297338</t>
  </si>
  <si>
    <t>30056</t>
  </si>
  <si>
    <t>BK00000145851</t>
  </si>
  <si>
    <t>587196913721</t>
  </si>
  <si>
    <t>01063803110</t>
  </si>
  <si>
    <t>04559</t>
  </si>
  <si>
    <t>587196913721 (2)</t>
  </si>
  <si>
    <t>BK00000145857</t>
  </si>
  <si>
    <t>587196913566</t>
  </si>
  <si>
    <t>유관규</t>
  </si>
  <si>
    <t>01073003013</t>
  </si>
  <si>
    <t>13606</t>
  </si>
  <si>
    <t>BK00000145863</t>
  </si>
  <si>
    <t>587196913463</t>
  </si>
  <si>
    <t>양상현</t>
  </si>
  <si>
    <t>01086608380</t>
  </si>
  <si>
    <t>63308</t>
  </si>
  <si>
    <t>BK00000145870</t>
  </si>
  <si>
    <t>587196913684</t>
  </si>
  <si>
    <t>BK00000145875</t>
  </si>
  <si>
    <t>587196913426</t>
  </si>
  <si>
    <t>권영철</t>
  </si>
  <si>
    <t>01033508529</t>
  </si>
  <si>
    <t>02832</t>
  </si>
  <si>
    <t>WWW.AMPHORA AROMATICS.COM  MALLTAIL.COM</t>
  </si>
  <si>
    <t>BK00000145878</t>
  </si>
  <si>
    <t>587196913625</t>
  </si>
  <si>
    <t>이인숙</t>
  </si>
  <si>
    <t>01088125874</t>
  </si>
  <si>
    <t>BK00000145889</t>
  </si>
  <si>
    <t>587196913850</t>
  </si>
  <si>
    <t>BK00000145894</t>
  </si>
  <si>
    <t>587196913356</t>
  </si>
  <si>
    <t>이민지</t>
  </si>
  <si>
    <t>01030833285</t>
  </si>
  <si>
    <t>03742</t>
  </si>
  <si>
    <t>BK00000145895</t>
  </si>
  <si>
    <t>587196913791</t>
  </si>
  <si>
    <t>WWW.DOOKA.CO.UK  MALLTAIL.COM</t>
  </si>
  <si>
    <t>BK00000145896</t>
  </si>
  <si>
    <t>587196913382</t>
  </si>
  <si>
    <t>01023082021</t>
  </si>
  <si>
    <t>41906</t>
  </si>
  <si>
    <t>BK00000145897</t>
  </si>
  <si>
    <t>587196913404</t>
  </si>
  <si>
    <t>홍영기</t>
  </si>
  <si>
    <t>01083508970</t>
  </si>
  <si>
    <t>17550</t>
  </si>
  <si>
    <t>GARDINERPOLESYSTEMS.CO.UK  MALLTAIL.COM</t>
  </si>
  <si>
    <t>BK00000145906</t>
  </si>
  <si>
    <t>587196913706</t>
  </si>
  <si>
    <t>박민관</t>
  </si>
  <si>
    <t>01045364880</t>
  </si>
  <si>
    <t>44696</t>
  </si>
  <si>
    <t>BK00000145910</t>
  </si>
  <si>
    <t>587196913592</t>
  </si>
  <si>
    <t>이승호</t>
  </si>
  <si>
    <t>01081815794</t>
  </si>
  <si>
    <t>13449</t>
  </si>
  <si>
    <t>ABBOTSSHOES.COM  MALLTAIL.COM</t>
  </si>
  <si>
    <t>BK00000145912</t>
  </si>
  <si>
    <t>587196913441</t>
  </si>
  <si>
    <t>김희중</t>
  </si>
  <si>
    <t>01062521128</t>
  </si>
  <si>
    <t>ORLEBARBROWN.COM  MALLTAIL.COM</t>
  </si>
  <si>
    <t>BK00000145913</t>
  </si>
  <si>
    <t>587196913345</t>
  </si>
  <si>
    <t>권형도</t>
  </si>
  <si>
    <t>01039193741</t>
  </si>
  <si>
    <t>24294</t>
  </si>
  <si>
    <t>BK00000145917</t>
  </si>
  <si>
    <t>587196913323</t>
  </si>
  <si>
    <t>BK00000145933</t>
  </si>
  <si>
    <t>587196913765</t>
  </si>
  <si>
    <t>나현덕</t>
  </si>
  <si>
    <t>01042230301</t>
  </si>
  <si>
    <t>WWW.POTAL.COM  MALLTAIL.COM</t>
  </si>
  <si>
    <t>BK00000145942</t>
  </si>
  <si>
    <t>587196913695</t>
  </si>
  <si>
    <t>WWW.TERRACESMENSWEAR.CO.UK  MALLTAIL.COM</t>
  </si>
  <si>
    <t>BK00000145944</t>
  </si>
  <si>
    <t>587196913942</t>
  </si>
  <si>
    <t>SIN SONHWA</t>
  </si>
  <si>
    <t>01089120145</t>
  </si>
  <si>
    <t>42166</t>
  </si>
  <si>
    <t>BK00000145950</t>
  </si>
  <si>
    <t>587196913953</t>
  </si>
  <si>
    <t>BK00000145951</t>
  </si>
  <si>
    <t>587196913485</t>
  </si>
  <si>
    <t>MAHERROSSMARTIN</t>
  </si>
  <si>
    <t>01076350585</t>
  </si>
  <si>
    <t>2TALL.COM  MALLTAIL.COM</t>
  </si>
  <si>
    <t>BK00000145953</t>
  </si>
  <si>
    <t>587196913813</t>
  </si>
  <si>
    <t>BK00000145956</t>
  </si>
  <si>
    <t>587196913743</t>
  </si>
  <si>
    <t>BK00000145973</t>
  </si>
  <si>
    <t>587196913710</t>
  </si>
  <si>
    <t>BK00000145976</t>
  </si>
  <si>
    <t>587196913662</t>
  </si>
  <si>
    <t>심성민</t>
  </si>
  <si>
    <t>01067507523</t>
  </si>
  <si>
    <t>35018</t>
  </si>
  <si>
    <t>BK00000145996</t>
  </si>
  <si>
    <t>587196913916</t>
  </si>
  <si>
    <t>이광용</t>
  </si>
  <si>
    <t>01026794442</t>
  </si>
  <si>
    <t>BK00000145999</t>
  </si>
  <si>
    <t>587196913920</t>
  </si>
  <si>
    <t>최현욱</t>
  </si>
  <si>
    <t>01049102019</t>
  </si>
  <si>
    <t>BK00000146000</t>
  </si>
  <si>
    <t>587196913905</t>
  </si>
  <si>
    <t>조윤미</t>
  </si>
  <si>
    <t>01086180086</t>
  </si>
  <si>
    <t>BK00000146001</t>
  </si>
  <si>
    <t>587196913964</t>
  </si>
  <si>
    <t>BK00000146002</t>
  </si>
  <si>
    <t>587196913533</t>
  </si>
  <si>
    <t>BK00000146010</t>
  </si>
  <si>
    <t>587196914082</t>
  </si>
  <si>
    <t>BK00000146031</t>
  </si>
  <si>
    <t>587196913986</t>
  </si>
  <si>
    <t>BK00000146042</t>
  </si>
  <si>
    <t>587196913990</t>
  </si>
  <si>
    <t>BK00000146043</t>
  </si>
  <si>
    <t>587196914001</t>
  </si>
  <si>
    <t>BK00000146044</t>
  </si>
  <si>
    <t>587196914012</t>
  </si>
  <si>
    <t>BK00000146045</t>
  </si>
  <si>
    <t>587196914023</t>
  </si>
  <si>
    <t>BK00000146046</t>
  </si>
  <si>
    <t>587196914034</t>
  </si>
  <si>
    <t>BK00000146047</t>
  </si>
  <si>
    <t>587196914045</t>
  </si>
  <si>
    <t>BK00000146048</t>
  </si>
  <si>
    <t>587196914056</t>
  </si>
  <si>
    <t>BK00000146049</t>
  </si>
  <si>
    <t>587196914060</t>
  </si>
  <si>
    <t>BK00000146050</t>
  </si>
  <si>
    <t>587196914071</t>
  </si>
  <si>
    <t>BK00000146051</t>
  </si>
  <si>
    <t>587196913894</t>
  </si>
  <si>
    <t>BK00000145926</t>
  </si>
  <si>
    <t>587196913452</t>
  </si>
  <si>
    <t>BK00000145854</t>
  </si>
  <si>
    <t>587196913776</t>
  </si>
  <si>
    <t>GHEEAPPETUT.CO.UK  MALLTAIL.COM</t>
  </si>
  <si>
    <t>BK00000145828</t>
  </si>
  <si>
    <t>587196913500</t>
  </si>
  <si>
    <t>BK00000145747</t>
  </si>
  <si>
    <t>587196913430</t>
  </si>
  <si>
    <t>BK00000145736</t>
  </si>
  <si>
    <t>587196912376</t>
  </si>
  <si>
    <t>류화연</t>
  </si>
  <si>
    <t>01094047736</t>
  </si>
  <si>
    <t>WWW.LEONPAUL.COM  MALLTAIL.COM</t>
  </si>
  <si>
    <t>BK00000145646</t>
  </si>
  <si>
    <t>587196913043</t>
  </si>
  <si>
    <t>BK00000145725</t>
  </si>
  <si>
    <t>587196912844</t>
  </si>
  <si>
    <t>BK00000145650</t>
  </si>
  <si>
    <t>587196912365</t>
  </si>
  <si>
    <t>주성용</t>
  </si>
  <si>
    <t>01022300114</t>
  </si>
  <si>
    <t>WWW.NESSSWIMWEAR.CO.UK  MALLTAIL.COM</t>
  </si>
  <si>
    <t>BK00000145654</t>
  </si>
  <si>
    <t>587196912726</t>
  </si>
  <si>
    <t>진기주</t>
  </si>
  <si>
    <t>01037038901</t>
  </si>
  <si>
    <t>04984</t>
  </si>
  <si>
    <t>BK00000145655</t>
  </si>
  <si>
    <t>587196913032</t>
  </si>
  <si>
    <t>이란화</t>
  </si>
  <si>
    <t>01071294217</t>
  </si>
  <si>
    <t>11439</t>
  </si>
  <si>
    <t>BK00000145677</t>
  </si>
  <si>
    <t>587196912575</t>
  </si>
  <si>
    <t>김솔</t>
  </si>
  <si>
    <t>01095217949</t>
  </si>
  <si>
    <t>01775</t>
  </si>
  <si>
    <t>BK00000145680</t>
  </si>
  <si>
    <t>587196912704</t>
  </si>
  <si>
    <t>BK00000145689</t>
  </si>
  <si>
    <t>587196912870</t>
  </si>
  <si>
    <t>BK00000145701</t>
  </si>
  <si>
    <t>587196912914</t>
  </si>
  <si>
    <t>염지윤</t>
  </si>
  <si>
    <t>01033772719</t>
  </si>
  <si>
    <t>04985</t>
  </si>
  <si>
    <t>THERUGBYSHOP.CO.UK  MALLTAIL.COM</t>
  </si>
  <si>
    <t>BK00000145704</t>
  </si>
  <si>
    <t>587196912925</t>
  </si>
  <si>
    <t>김예솔</t>
  </si>
  <si>
    <t>01092881737</t>
  </si>
  <si>
    <t>05572</t>
  </si>
  <si>
    <t>WWW.STACKERS.COM  MALLTAIL.COM</t>
  </si>
  <si>
    <t>BK00000145708</t>
  </si>
  <si>
    <t>587196912601</t>
  </si>
  <si>
    <t>김형민</t>
  </si>
  <si>
    <t>01097299327</t>
  </si>
  <si>
    <t>02783</t>
  </si>
  <si>
    <t>BK00000145712</t>
  </si>
  <si>
    <t>587196913021</t>
  </si>
  <si>
    <t>SHIN KYONG CHUL</t>
  </si>
  <si>
    <t>01076120145</t>
  </si>
  <si>
    <t>BK00000145717</t>
  </si>
  <si>
    <t>587196912380</t>
  </si>
  <si>
    <t>01035728498</t>
  </si>
  <si>
    <t>WWW.RUNLIMIT.COM  MALLTAIL.COM</t>
  </si>
  <si>
    <t>BK00000145719</t>
  </si>
  <si>
    <t>587196912682</t>
  </si>
  <si>
    <t>노의곤</t>
  </si>
  <si>
    <t>01063902087</t>
  </si>
  <si>
    <t>62428</t>
  </si>
  <si>
    <t>BK00000145721</t>
  </si>
  <si>
    <t>587196912505</t>
  </si>
  <si>
    <t>정예슬</t>
  </si>
  <si>
    <t>01029132937</t>
  </si>
  <si>
    <t>11521</t>
  </si>
  <si>
    <t>WWW.ORGANICHERBTRADING.COM  MALLTAIL.COM</t>
  </si>
  <si>
    <t>BK00000145723</t>
  </si>
  <si>
    <t>587196912531</t>
  </si>
  <si>
    <t>01054018430</t>
  </si>
  <si>
    <t>21074</t>
  </si>
  <si>
    <t>WWW.ALLEYCATGAMES.COM  MALLTAIL.COM</t>
  </si>
  <si>
    <t>BK00000145729</t>
  </si>
  <si>
    <t>587196912612</t>
  </si>
  <si>
    <t>이동민</t>
  </si>
  <si>
    <t>01041066845</t>
  </si>
  <si>
    <t>17055</t>
  </si>
  <si>
    <t>WWW.MCLARENSTORE.COM  MALLTAIL.COM</t>
  </si>
  <si>
    <t>BK00000145741</t>
  </si>
  <si>
    <t>587196912494</t>
  </si>
  <si>
    <t>01044418434</t>
  </si>
  <si>
    <t>08531</t>
  </si>
  <si>
    <t>ARELESKOSHERWINE.COM  MALLTAIL.COM</t>
  </si>
  <si>
    <t>BK00000145778</t>
  </si>
  <si>
    <t>587196912763</t>
  </si>
  <si>
    <t>윤정수</t>
  </si>
  <si>
    <t>01025954555</t>
  </si>
  <si>
    <t>17077</t>
  </si>
  <si>
    <t>BK00000145743</t>
  </si>
  <si>
    <t>587196913080</t>
  </si>
  <si>
    <t>윤경수</t>
  </si>
  <si>
    <t>01020707521</t>
  </si>
  <si>
    <t>42448</t>
  </si>
  <si>
    <t>BK00000145744</t>
  </si>
  <si>
    <t>587196912542</t>
  </si>
  <si>
    <t>06944</t>
  </si>
  <si>
    <t>BK00000145755</t>
  </si>
  <si>
    <t>587196912671</t>
  </si>
  <si>
    <t>이정원</t>
  </si>
  <si>
    <t>01024285093</t>
  </si>
  <si>
    <t>39898</t>
  </si>
  <si>
    <t>BK00000145758</t>
  </si>
  <si>
    <t>587196912715</t>
  </si>
  <si>
    <t>손하윤</t>
  </si>
  <si>
    <t>01094179378</t>
  </si>
  <si>
    <t>52731</t>
  </si>
  <si>
    <t>BK00000145759</t>
  </si>
  <si>
    <t>587196912951</t>
  </si>
  <si>
    <t>정유진</t>
  </si>
  <si>
    <t>01067140096</t>
  </si>
  <si>
    <t>BK00000145771</t>
  </si>
  <si>
    <t>587196912516</t>
  </si>
  <si>
    <t>이건우</t>
  </si>
  <si>
    <t>01033491830</t>
  </si>
  <si>
    <t>BK00000145773</t>
  </si>
  <si>
    <t>587196912892</t>
  </si>
  <si>
    <t>BK00000145775</t>
  </si>
  <si>
    <t>587196912553</t>
  </si>
  <si>
    <t>01088859994</t>
  </si>
  <si>
    <t>13489</t>
  </si>
  <si>
    <t>BK00000145779</t>
  </si>
  <si>
    <t>587196912520</t>
  </si>
  <si>
    <t>WWW.INFINITYWAX.COM  MALLTAIL.COM</t>
  </si>
  <si>
    <t>BK00000145782</t>
  </si>
  <si>
    <t>587196912461</t>
  </si>
  <si>
    <t>BK00000145786</t>
  </si>
  <si>
    <t>587196912472</t>
  </si>
  <si>
    <t>이상철</t>
  </si>
  <si>
    <t>01057891233</t>
  </si>
  <si>
    <t>44236</t>
  </si>
  <si>
    <t>BK00000145791</t>
  </si>
  <si>
    <t>587196913010</t>
  </si>
  <si>
    <t>이민희</t>
  </si>
  <si>
    <t>01041235263</t>
  </si>
  <si>
    <t>31481</t>
  </si>
  <si>
    <t>WWW.PORTMEIRION.CO.UK  MALLTAIL.COM</t>
  </si>
  <si>
    <t>BK00000145799</t>
  </si>
  <si>
    <t>587196912833</t>
  </si>
  <si>
    <t>BK00000145805</t>
  </si>
  <si>
    <t>587196912656</t>
  </si>
  <si>
    <t>UMBRO.CO.UK  MALLTAIL.COM</t>
  </si>
  <si>
    <t>BK00000145817</t>
  </si>
  <si>
    <t>587196913054</t>
  </si>
  <si>
    <t>정다정</t>
  </si>
  <si>
    <t>01055432892</t>
  </si>
  <si>
    <t>BK00000145820</t>
  </si>
  <si>
    <t>587196912483</t>
  </si>
  <si>
    <t>GRANDWHISKYAUCTION.COM  MALLTAIL.COM</t>
  </si>
  <si>
    <t>BK00000145823</t>
  </si>
  <si>
    <t>587196912402</t>
  </si>
  <si>
    <t>정성원</t>
  </si>
  <si>
    <t>01062629116</t>
  </si>
  <si>
    <t>46048</t>
  </si>
  <si>
    <t>BK00000145824</t>
  </si>
  <si>
    <t>587196912822</t>
  </si>
  <si>
    <t>반재영</t>
  </si>
  <si>
    <t>01042012233</t>
  </si>
  <si>
    <t>BK00000145825</t>
  </si>
  <si>
    <t>587196912693</t>
  </si>
  <si>
    <t>BK00000145831</t>
  </si>
  <si>
    <t>587196912645</t>
  </si>
  <si>
    <t>김민수</t>
  </si>
  <si>
    <t>01052404094</t>
  </si>
  <si>
    <t>42758</t>
  </si>
  <si>
    <t>BK00000145861</t>
  </si>
  <si>
    <t>587196912752</t>
  </si>
  <si>
    <t>백승헌</t>
  </si>
  <si>
    <t>01054485835</t>
  </si>
  <si>
    <t>04732</t>
  </si>
  <si>
    <t>BK00000145687</t>
  </si>
  <si>
    <t>587196912590</t>
  </si>
  <si>
    <t>김우인</t>
  </si>
  <si>
    <t>01037937265</t>
  </si>
  <si>
    <t>03718</t>
  </si>
  <si>
    <t>BK00000145609</t>
  </si>
  <si>
    <t>587196913194</t>
  </si>
  <si>
    <t>BK00000145735</t>
  </si>
  <si>
    <t>587196912962</t>
  </si>
  <si>
    <t>이은영</t>
  </si>
  <si>
    <t>01045470361</t>
  </si>
  <si>
    <t>04394</t>
  </si>
  <si>
    <t>BK00000145260</t>
  </si>
  <si>
    <t>587196912936</t>
  </si>
  <si>
    <t>FUNKITA.CO.KR  MALLTAIL.COM</t>
  </si>
  <si>
    <t>BK00000145629</t>
  </si>
  <si>
    <t>587196912903</t>
  </si>
  <si>
    <t>BK00000145877</t>
  </si>
  <si>
    <t>587196912660</t>
  </si>
  <si>
    <t>BK00000145888</t>
  </si>
  <si>
    <t>587196912413</t>
  </si>
  <si>
    <t>김하린</t>
  </si>
  <si>
    <t>01062329742</t>
  </si>
  <si>
    <t>11932</t>
  </si>
  <si>
    <t>TOYSFOREST.COM  MALLTAIL.COM</t>
  </si>
  <si>
    <t>BK00000145890</t>
  </si>
  <si>
    <t>587196912811</t>
  </si>
  <si>
    <t>01075604084</t>
  </si>
  <si>
    <t>BK00000145900</t>
  </si>
  <si>
    <t>587196912800</t>
  </si>
  <si>
    <t>조윤영</t>
  </si>
  <si>
    <t>01094953224</t>
  </si>
  <si>
    <t>BK00000145901</t>
  </si>
  <si>
    <t>587196912796</t>
  </si>
  <si>
    <t>유기연</t>
  </si>
  <si>
    <t>01041570019</t>
  </si>
  <si>
    <t>BK00000145902</t>
  </si>
  <si>
    <t>587196912785</t>
  </si>
  <si>
    <t>BK00000145903</t>
  </si>
  <si>
    <t>587196912774</t>
  </si>
  <si>
    <t>01057792067</t>
  </si>
  <si>
    <t>BK00000145904</t>
  </si>
  <si>
    <t>587196912354</t>
  </si>
  <si>
    <t>이진현</t>
  </si>
  <si>
    <t>01073305725</t>
  </si>
  <si>
    <t>42269</t>
  </si>
  <si>
    <t>ELITE GEAR.CO.UK  MALLTAIL.COM</t>
  </si>
  <si>
    <t>BK00000145907</t>
  </si>
  <si>
    <t>587196912634</t>
  </si>
  <si>
    <t>문정우</t>
  </si>
  <si>
    <t>01063888479</t>
  </si>
  <si>
    <t>10942</t>
  </si>
  <si>
    <t>WWW.TOTALCYCLING.COM  MALLTAIL.COM</t>
  </si>
  <si>
    <t>BK00000145922</t>
  </si>
  <si>
    <t>587196912730</t>
  </si>
  <si>
    <t>송호근</t>
  </si>
  <si>
    <t>01087009115</t>
  </si>
  <si>
    <t>BK00000145923</t>
  </si>
  <si>
    <t>587196912855</t>
  </si>
  <si>
    <t>BK00000145928</t>
  </si>
  <si>
    <t>587196913006</t>
  </si>
  <si>
    <t>도비가</t>
  </si>
  <si>
    <t>04020</t>
  </si>
  <si>
    <t>BK00000145932</t>
  </si>
  <si>
    <t>587196912995</t>
  </si>
  <si>
    <t>안선혜</t>
  </si>
  <si>
    <t>01047830012</t>
  </si>
  <si>
    <t>BK00000145947</t>
  </si>
  <si>
    <t>587196912984</t>
  </si>
  <si>
    <t>박정현</t>
  </si>
  <si>
    <t>01080826669</t>
  </si>
  <si>
    <t>34645</t>
  </si>
  <si>
    <t>BK00000145954</t>
  </si>
  <si>
    <t>587196913301</t>
  </si>
  <si>
    <t>선희철</t>
  </si>
  <si>
    <t>01085674032</t>
  </si>
  <si>
    <t>BK00000145216</t>
  </si>
  <si>
    <t>587196913146</t>
  </si>
  <si>
    <t>임진욱</t>
  </si>
  <si>
    <t>01081918689</t>
  </si>
  <si>
    <t>WWW.DAVIDGANDYWELLWEAR.COM  MALLTAIL.COM</t>
  </si>
  <si>
    <t>BK00000145891</t>
  </si>
  <si>
    <t>587196913216</t>
  </si>
  <si>
    <t>01099677089</t>
  </si>
  <si>
    <t>52547</t>
  </si>
  <si>
    <t>WWW.AUDIOTEKA.IT  MALLTAIL.COM</t>
  </si>
  <si>
    <t>BK00000145480</t>
  </si>
  <si>
    <t>587196913253</t>
  </si>
  <si>
    <t>BK00000145501</t>
  </si>
  <si>
    <t>587196913264</t>
  </si>
  <si>
    <t>김민현</t>
  </si>
  <si>
    <t>01096452825</t>
  </si>
  <si>
    <t>BK00000145666</t>
  </si>
  <si>
    <t>587196912424</t>
  </si>
  <si>
    <t>BK00000145598</t>
  </si>
  <si>
    <t>587196912343</t>
  </si>
  <si>
    <t>01089377662</t>
  </si>
  <si>
    <t>02561</t>
  </si>
  <si>
    <t>BK00000145513</t>
  </si>
  <si>
    <t>587196912446</t>
  </si>
  <si>
    <t>BK00000145479</t>
  </si>
  <si>
    <t>587196912940</t>
  </si>
  <si>
    <t>BK00000145425</t>
  </si>
  <si>
    <t>587196913124</t>
  </si>
  <si>
    <t>BK00000145277</t>
  </si>
  <si>
    <t>587196913113</t>
  </si>
  <si>
    <t>BK00000145250</t>
  </si>
  <si>
    <t>587196913091</t>
  </si>
  <si>
    <t>BK00000145136</t>
  </si>
  <si>
    <t>587196912586</t>
  </si>
  <si>
    <t>BK00000145252</t>
  </si>
  <si>
    <t>587196912866</t>
  </si>
  <si>
    <t>BK00000145318</t>
  </si>
  <si>
    <t>587196913076</t>
  </si>
  <si>
    <t>JHONLEWIS.COM  MALLTAIL.COM</t>
  </si>
  <si>
    <t>BK00000145351</t>
  </si>
  <si>
    <t>587196913286</t>
  </si>
  <si>
    <t>BK00000145842</t>
  </si>
  <si>
    <t>587196913150</t>
  </si>
  <si>
    <t>01040325836</t>
  </si>
  <si>
    <t>47012</t>
  </si>
  <si>
    <t>BK00000145678</t>
  </si>
  <si>
    <t>587196913290</t>
  </si>
  <si>
    <t>01029826336</t>
  </si>
  <si>
    <t>10478</t>
  </si>
  <si>
    <t>BK00000145706</t>
  </si>
  <si>
    <t>587196913183</t>
  </si>
  <si>
    <t>구본헌</t>
  </si>
  <si>
    <t>01026670964</t>
  </si>
  <si>
    <t>06288</t>
  </si>
  <si>
    <t>GLENBOTAL.CO.UK  MALLTAIL.COM</t>
  </si>
  <si>
    <t>BK00000145748</t>
  </si>
  <si>
    <t>587196913275</t>
  </si>
  <si>
    <t>BK00000145749</t>
  </si>
  <si>
    <t>587196913312</t>
  </si>
  <si>
    <t>박주한</t>
  </si>
  <si>
    <t>01028888336</t>
  </si>
  <si>
    <t>39146</t>
  </si>
  <si>
    <t>BK00000145812</t>
  </si>
  <si>
    <t>587196913205</t>
  </si>
  <si>
    <t>이수정</t>
  </si>
  <si>
    <t>01074668512</t>
  </si>
  <si>
    <t>BK00000145838</t>
  </si>
  <si>
    <t>587196913220</t>
  </si>
  <si>
    <t>01072024885</t>
  </si>
  <si>
    <t>10056</t>
  </si>
  <si>
    <t>BK00000145841</t>
  </si>
  <si>
    <t>587196913242</t>
  </si>
  <si>
    <t>BK00000145846</t>
  </si>
  <si>
    <t>587196913172</t>
  </si>
  <si>
    <t>이해승</t>
  </si>
  <si>
    <t>01098723539</t>
  </si>
  <si>
    <t>05565</t>
  </si>
  <si>
    <t>BK00000145858</t>
  </si>
  <si>
    <t>587196912973</t>
  </si>
  <si>
    <t>ONEADDINGTON.COM  MALLTAIL.COM</t>
  </si>
  <si>
    <t>BK00000145423</t>
  </si>
  <si>
    <t>587196912881</t>
  </si>
  <si>
    <t>최호진</t>
  </si>
  <si>
    <t>01025266444</t>
  </si>
  <si>
    <t>BK00000145553</t>
  </si>
  <si>
    <t>587196912564</t>
  </si>
  <si>
    <t>BK00000145561</t>
  </si>
  <si>
    <t>587196912435</t>
  </si>
  <si>
    <t>WWW.FARMERGRACY.CO.UK  MALLTAIL.COM</t>
  </si>
  <si>
    <t>BK00000145593</t>
  </si>
  <si>
    <t>587196913065</t>
  </si>
  <si>
    <t>유혜숙</t>
  </si>
  <si>
    <t>01081341613</t>
  </si>
  <si>
    <t>10872</t>
  </si>
  <si>
    <t>BK00000145604</t>
  </si>
  <si>
    <t>587196912741</t>
  </si>
  <si>
    <t>추민경</t>
  </si>
  <si>
    <t>01089823151</t>
  </si>
  <si>
    <t>31115</t>
  </si>
  <si>
    <t>RAILCARD.CO.UK  MALLTAIL.COM</t>
  </si>
  <si>
    <t>BK00000145608</t>
  </si>
  <si>
    <t>587196912623</t>
  </si>
  <si>
    <t>서형석</t>
  </si>
  <si>
    <t>01047237836</t>
  </si>
  <si>
    <t>BK00000145613</t>
  </si>
  <si>
    <t>587196912450</t>
  </si>
  <si>
    <t>BK00000145616</t>
  </si>
  <si>
    <t>587196912391</t>
  </si>
  <si>
    <t>BATTLEGROUNDGAMING.CO.UK  MALLTAIL.COM</t>
  </si>
  <si>
    <t>BK00000145621</t>
  </si>
  <si>
    <t>587196913102</t>
  </si>
  <si>
    <t>문재원</t>
  </si>
  <si>
    <t>01063659496</t>
  </si>
  <si>
    <t>BK00000145821</t>
  </si>
  <si>
    <t>587196913161</t>
  </si>
  <si>
    <t>전연식</t>
  </si>
  <si>
    <t>01092429589</t>
  </si>
  <si>
    <t>04019</t>
  </si>
  <si>
    <t>BK00000145874</t>
  </si>
  <si>
    <t>587196913135</t>
  </si>
  <si>
    <t>BK00000145924</t>
  </si>
  <si>
    <t>587196913231</t>
  </si>
  <si>
    <t>BK00000145975</t>
  </si>
  <si>
    <t>2025-09-18</t>
  </si>
  <si>
    <t>99431913884</t>
  </si>
  <si>
    <t>587196914384</t>
  </si>
  <si>
    <t>BK00000146133</t>
  </si>
  <si>
    <t>587196914395</t>
  </si>
  <si>
    <t>BK00000146134</t>
  </si>
  <si>
    <t>587196914406</t>
  </si>
  <si>
    <t>BK00000146135</t>
  </si>
  <si>
    <t>587196914410</t>
  </si>
  <si>
    <t>BK00000146136</t>
  </si>
  <si>
    <t>587196914421</t>
  </si>
  <si>
    <t>BK00000146137</t>
  </si>
  <si>
    <t>587196914432</t>
  </si>
  <si>
    <t>BK00000146138</t>
  </si>
  <si>
    <t>587196914443</t>
  </si>
  <si>
    <t>BK00000146139</t>
  </si>
  <si>
    <t>587196914922</t>
  </si>
  <si>
    <t>BK00000146005</t>
  </si>
  <si>
    <t>587196914281</t>
  </si>
  <si>
    <t>587196914281 (2)</t>
  </si>
  <si>
    <t>BK00000145937</t>
  </si>
  <si>
    <t>587196914480</t>
  </si>
  <si>
    <t>BK00000145807</t>
  </si>
  <si>
    <t>587196914885</t>
  </si>
  <si>
    <t>이노진</t>
  </si>
  <si>
    <t>01038226893</t>
  </si>
  <si>
    <t>18270</t>
  </si>
  <si>
    <t>BK00000145988</t>
  </si>
  <si>
    <t>587196914314</t>
  </si>
  <si>
    <t>BK00000146141</t>
  </si>
  <si>
    <t>587196914476</t>
  </si>
  <si>
    <t>유수찬</t>
  </si>
  <si>
    <t>01053987606</t>
  </si>
  <si>
    <t>48073</t>
  </si>
  <si>
    <t>STORE.EDSHEERAN.COM  MALLTAIL.COM</t>
  </si>
  <si>
    <t>BK00000145207</t>
  </si>
  <si>
    <t>587196914686</t>
  </si>
  <si>
    <t>BK00000145467</t>
  </si>
  <si>
    <t>587196914244</t>
  </si>
  <si>
    <t>BK00000145490</t>
  </si>
  <si>
    <t>587196914233</t>
  </si>
  <si>
    <t>BK00000145527</t>
  </si>
  <si>
    <t>587196914583</t>
  </si>
  <si>
    <t>BK00000145542</t>
  </si>
  <si>
    <t>587196914874</t>
  </si>
  <si>
    <t>정해경</t>
  </si>
  <si>
    <t>01020839421</t>
  </si>
  <si>
    <t>WWW.DEARGOGO.COM  MALLTAIL.COM</t>
  </si>
  <si>
    <t>BK00000145607</t>
  </si>
  <si>
    <t>587196914141</t>
  </si>
  <si>
    <t>BK00000145624</t>
  </si>
  <si>
    <t>587196914664</t>
  </si>
  <si>
    <t>박애라</t>
  </si>
  <si>
    <t>01027326296</t>
  </si>
  <si>
    <t>62278</t>
  </si>
  <si>
    <t>WWW.HEALTHANDCARE.CO.UK  MALLTAIL.COM</t>
  </si>
  <si>
    <t>BK00000145884</t>
  </si>
  <si>
    <t>587196914174</t>
  </si>
  <si>
    <t>황승식</t>
  </si>
  <si>
    <t>0108802715</t>
  </si>
  <si>
    <t>08826</t>
  </si>
  <si>
    <t>납세의무자 전화번호가 일치하지 않습니다./일반전환</t>
  </si>
  <si>
    <t>SPINCARE.CO.UK  MALLTAIL.COM</t>
  </si>
  <si>
    <t>BK00000145887</t>
  </si>
  <si>
    <t>587196914756</t>
  </si>
  <si>
    <t>BK00000145898</t>
  </si>
  <si>
    <t>587196914546</t>
  </si>
  <si>
    <t>장경호</t>
  </si>
  <si>
    <t>01020323966</t>
  </si>
  <si>
    <t>17128</t>
  </si>
  <si>
    <t>WWW.ACMEWHISTLES.CO.UK  MALLTAIL.COM</t>
  </si>
  <si>
    <t>BK00000145899</t>
  </si>
  <si>
    <t>587196914465</t>
  </si>
  <si>
    <t>LI JUAN</t>
  </si>
  <si>
    <t>01087564528</t>
  </si>
  <si>
    <t>15098</t>
  </si>
  <si>
    <t>WWW.THEBROKEDOWNPALACE.COM  MALLTAIL.COM</t>
  </si>
  <si>
    <t>BK00000146028</t>
  </si>
  <si>
    <t>587196914804</t>
  </si>
  <si>
    <t>SHOP.LCFC.COM  MALLTAIL.COM</t>
  </si>
  <si>
    <t>BK00000146029</t>
  </si>
  <si>
    <t>587196914900</t>
  </si>
  <si>
    <t>김미정</t>
  </si>
  <si>
    <t>01044032582</t>
  </si>
  <si>
    <t>SMALL FOLK.CO.UK  MALLTAIL.COM</t>
  </si>
  <si>
    <t>BK00000146035</t>
  </si>
  <si>
    <t>587196914524</t>
  </si>
  <si>
    <t>오의현</t>
  </si>
  <si>
    <t>01062146026</t>
  </si>
  <si>
    <t>02057</t>
  </si>
  <si>
    <t>MASTERSOUNDS.CO.UK  MALLTAIL.COM</t>
  </si>
  <si>
    <t>BK00000146036</t>
  </si>
  <si>
    <t>587196914911</t>
  </si>
  <si>
    <t>김윤재</t>
  </si>
  <si>
    <t>01040531940</t>
  </si>
  <si>
    <t>BK00000146038</t>
  </si>
  <si>
    <t>587196914701</t>
  </si>
  <si>
    <t>BK00000146039</t>
  </si>
  <si>
    <t>587196914830</t>
  </si>
  <si>
    <t>정호영</t>
  </si>
  <si>
    <t>01035838805</t>
  </si>
  <si>
    <t>51659</t>
  </si>
  <si>
    <t>EBAY.CO.US  MALLTAIL.COM</t>
  </si>
  <si>
    <t>BK00000146040</t>
  </si>
  <si>
    <t>587196914642</t>
  </si>
  <si>
    <t>김경희</t>
  </si>
  <si>
    <t>01054567013</t>
  </si>
  <si>
    <t>03004</t>
  </si>
  <si>
    <t>NOUGHTYAF.COM  MALLTAIL.COM</t>
  </si>
  <si>
    <t>BK00000146052</t>
  </si>
  <si>
    <t>587196914255</t>
  </si>
  <si>
    <t>이석재</t>
  </si>
  <si>
    <t>01064402240</t>
  </si>
  <si>
    <t>BK00000146058</t>
  </si>
  <si>
    <t>587196914933</t>
  </si>
  <si>
    <t>BK00000146066</t>
  </si>
  <si>
    <t>587196914826</t>
  </si>
  <si>
    <t>BK00000146077</t>
  </si>
  <si>
    <t>587196914454</t>
  </si>
  <si>
    <t>김민영</t>
  </si>
  <si>
    <t>01059209832</t>
  </si>
  <si>
    <t>10895</t>
  </si>
  <si>
    <t>BK00000145883</t>
  </si>
  <si>
    <t>587196914325</t>
  </si>
  <si>
    <t>BK00000145663</t>
  </si>
  <si>
    <t>587196914513</t>
  </si>
  <si>
    <t>장윤정</t>
  </si>
  <si>
    <t>01093588509</t>
  </si>
  <si>
    <t>05065</t>
  </si>
  <si>
    <t>KONGESSLOEJD.COM  MALLTAIL.COM</t>
  </si>
  <si>
    <t>BK00000145697</t>
  </si>
  <si>
    <t>587196914815</t>
  </si>
  <si>
    <t>BK00000145703</t>
  </si>
  <si>
    <t>587196914734</t>
  </si>
  <si>
    <t>이화진</t>
  </si>
  <si>
    <t>01088877767</t>
  </si>
  <si>
    <t>37917</t>
  </si>
  <si>
    <t>BK00000145784</t>
  </si>
  <si>
    <t>587196914266</t>
  </si>
  <si>
    <t>박성수</t>
  </si>
  <si>
    <t>01036453815</t>
  </si>
  <si>
    <t>13646</t>
  </si>
  <si>
    <t>UFPRO.COM  MALLTAIL.COM</t>
  </si>
  <si>
    <t>BK00000145794</t>
  </si>
  <si>
    <t>587196914690</t>
  </si>
  <si>
    <t>이재경</t>
  </si>
  <si>
    <t>01055284713</t>
  </si>
  <si>
    <t>BK00000145795</t>
  </si>
  <si>
    <t>587196914196</t>
  </si>
  <si>
    <t>전옥선</t>
  </si>
  <si>
    <t>01037603617</t>
  </si>
  <si>
    <t>06298</t>
  </si>
  <si>
    <t>BK00000145804</t>
  </si>
  <si>
    <t>587196914152</t>
  </si>
  <si>
    <t>01096230727</t>
  </si>
  <si>
    <t>13640</t>
  </si>
  <si>
    <t>BK00000145814</t>
  </si>
  <si>
    <t>587196914270</t>
  </si>
  <si>
    <t>텐서 골프</t>
  </si>
  <si>
    <t>01083872188</t>
  </si>
  <si>
    <t>17525</t>
  </si>
  <si>
    <t>AIMPUTT.COM  MALLTAIL.COM</t>
  </si>
  <si>
    <t>587196914270 (3)</t>
  </si>
  <si>
    <t>BK00000145826</t>
  </si>
  <si>
    <t>587196914130</t>
  </si>
  <si>
    <t>음윤성</t>
  </si>
  <si>
    <t>01031241214</t>
  </si>
  <si>
    <t>34677</t>
  </si>
  <si>
    <t>BK00000145827</t>
  </si>
  <si>
    <t>587196914550</t>
  </si>
  <si>
    <t>최은별</t>
  </si>
  <si>
    <t>01099144086</t>
  </si>
  <si>
    <t>01777</t>
  </si>
  <si>
    <t>WWW.LAZYOAF.COM  MALLTAIL.COM</t>
  </si>
  <si>
    <t>BK00000145836</t>
  </si>
  <si>
    <t>587196914594</t>
  </si>
  <si>
    <t>정연재</t>
  </si>
  <si>
    <t>01090987357</t>
  </si>
  <si>
    <t>10090</t>
  </si>
  <si>
    <t>BK00000145852</t>
  </si>
  <si>
    <t>587196914653</t>
  </si>
  <si>
    <t>김태홍</t>
  </si>
  <si>
    <t>01020009589</t>
  </si>
  <si>
    <t>41599</t>
  </si>
  <si>
    <t>WWW.FEELGOODCONTACTS.COM  MALLTAIL.COM</t>
  </si>
  <si>
    <t>BK00000145853</t>
  </si>
  <si>
    <t>587196914185</t>
  </si>
  <si>
    <t>BK00000145859</t>
  </si>
  <si>
    <t>587196914944</t>
  </si>
  <si>
    <t>21504</t>
  </si>
  <si>
    <t>BK00000145860</t>
  </si>
  <si>
    <t>587196914955</t>
  </si>
  <si>
    <t>김용운</t>
  </si>
  <si>
    <t>01043530061</t>
  </si>
  <si>
    <t>08025</t>
  </si>
  <si>
    <t>BK00000145876</t>
  </si>
  <si>
    <t>587196914163</t>
  </si>
  <si>
    <t>이명호</t>
  </si>
  <si>
    <t>01088860481</t>
  </si>
  <si>
    <t>10375</t>
  </si>
  <si>
    <t>BK00000145882</t>
  </si>
  <si>
    <t>587196914605</t>
  </si>
  <si>
    <t>MICHAELMORGANWINES.COM  MALLTAIL.COM</t>
  </si>
  <si>
    <t>BK00000145925</t>
  </si>
  <si>
    <t>587196914535</t>
  </si>
  <si>
    <t>정의철</t>
  </si>
  <si>
    <t>01040393970</t>
  </si>
  <si>
    <t>17976</t>
  </si>
  <si>
    <t>BK00000145929</t>
  </si>
  <si>
    <t>587196914340</t>
  </si>
  <si>
    <t>BK00000145934</t>
  </si>
  <si>
    <t>587196914723</t>
  </si>
  <si>
    <t>BK00000145935</t>
  </si>
  <si>
    <t>587196914631</t>
  </si>
  <si>
    <t>BK00000145939</t>
  </si>
  <si>
    <t>587196914200</t>
  </si>
  <si>
    <t>WWW.PORTAL.COM  MALLTAIL.COM</t>
  </si>
  <si>
    <t>BK00000145941</t>
  </si>
  <si>
    <t>587196914745</t>
  </si>
  <si>
    <t>BK00000145943</t>
  </si>
  <si>
    <t>587196914675</t>
  </si>
  <si>
    <t>한준수</t>
  </si>
  <si>
    <t>01090105994</t>
  </si>
  <si>
    <t>61746</t>
  </si>
  <si>
    <t>BK00000145945</t>
  </si>
  <si>
    <t>587196914211</t>
  </si>
  <si>
    <t>스틸맥스주식회사</t>
  </si>
  <si>
    <t>01026007489</t>
  </si>
  <si>
    <t>03147</t>
  </si>
  <si>
    <t>[대신착불]/파손위험/[사업자]</t>
  </si>
  <si>
    <t>RAPIDMETAL.CO.UK  MALLTAIL.COM</t>
  </si>
  <si>
    <t>BK00000145949</t>
  </si>
  <si>
    <t>587196914616</t>
  </si>
  <si>
    <t>권용명</t>
  </si>
  <si>
    <t>01071191450</t>
  </si>
  <si>
    <t>16979</t>
  </si>
  <si>
    <t>BK00000145957</t>
  </si>
  <si>
    <t>587196914222</t>
  </si>
  <si>
    <t>동재원</t>
  </si>
  <si>
    <t>01051292879</t>
  </si>
  <si>
    <t>47711</t>
  </si>
  <si>
    <t>WWW.MCCALLS.CO.UK  MALLTAIL.COM</t>
  </si>
  <si>
    <t>BK00000145964</t>
  </si>
  <si>
    <t>587196914572</t>
  </si>
  <si>
    <t>중앙</t>
  </si>
  <si>
    <t>BK00000145968</t>
  </si>
  <si>
    <t>587196914561</t>
  </si>
  <si>
    <t>조준호</t>
  </si>
  <si>
    <t>01037352390</t>
  </si>
  <si>
    <t>BK00000145969</t>
  </si>
  <si>
    <t>587196914793</t>
  </si>
  <si>
    <t>유현진</t>
  </si>
  <si>
    <t>01085903236</t>
  </si>
  <si>
    <t>12747</t>
  </si>
  <si>
    <t>BK00000145971</t>
  </si>
  <si>
    <t>587196914852</t>
  </si>
  <si>
    <t>01088599214</t>
  </si>
  <si>
    <t>02157</t>
  </si>
  <si>
    <t>WWW.OASISINET.COM  MALLTAIL.COM</t>
  </si>
  <si>
    <t>BK00000145972</t>
  </si>
  <si>
    <t>587196914782</t>
  </si>
  <si>
    <t>BK00000145997</t>
  </si>
  <si>
    <t>587196914292</t>
  </si>
  <si>
    <t>손용기</t>
  </si>
  <si>
    <t>01050601548</t>
  </si>
  <si>
    <t>41971</t>
  </si>
  <si>
    <t>BK00000145998</t>
  </si>
  <si>
    <t>587196914336</t>
  </si>
  <si>
    <t>최하나</t>
  </si>
  <si>
    <t>01051981333</t>
  </si>
  <si>
    <t>45014</t>
  </si>
  <si>
    <t>DOONA.SHOP  MALLTAIL.COM</t>
  </si>
  <si>
    <t>BK00000146006</t>
  </si>
  <si>
    <t>587196914896</t>
  </si>
  <si>
    <t>박재윤</t>
  </si>
  <si>
    <t>01087158447</t>
  </si>
  <si>
    <t>11460</t>
  </si>
  <si>
    <t>BK00000146013</t>
  </si>
  <si>
    <t>587196914863</t>
  </si>
  <si>
    <t>김진</t>
  </si>
  <si>
    <t>01062439302</t>
  </si>
  <si>
    <t>FRASER.COM  MALLTAIL.COM</t>
  </si>
  <si>
    <t>BK00000146014</t>
  </si>
  <si>
    <t>587196914502</t>
  </si>
  <si>
    <t>김경숙</t>
  </si>
  <si>
    <t>01089641693</t>
  </si>
  <si>
    <t>04137</t>
  </si>
  <si>
    <t>BK00000146015</t>
  </si>
  <si>
    <t>587196914303</t>
  </si>
  <si>
    <t>BK00000146022</t>
  </si>
  <si>
    <t>587196914760</t>
  </si>
  <si>
    <t>김선호</t>
  </si>
  <si>
    <t>01025906510</t>
  </si>
  <si>
    <t>JELLYCAT.COM  MALLTAIL.COM</t>
  </si>
  <si>
    <t>BK00000146023</t>
  </si>
  <si>
    <t>587196914620</t>
  </si>
  <si>
    <t>김영우</t>
  </si>
  <si>
    <t>01090376024</t>
  </si>
  <si>
    <t>08340</t>
  </si>
  <si>
    <t>BK00000146024</t>
  </si>
  <si>
    <t>587196914491</t>
  </si>
  <si>
    <t>BK00000146086</t>
  </si>
  <si>
    <t>587196914841</t>
  </si>
  <si>
    <t>유성제</t>
  </si>
  <si>
    <t>01086911609</t>
  </si>
  <si>
    <t>22020</t>
  </si>
  <si>
    <t>BK00000146090</t>
  </si>
  <si>
    <t>587196914712</t>
  </si>
  <si>
    <t>BK00000146099</t>
  </si>
  <si>
    <t>587196914771</t>
  </si>
  <si>
    <t>BK00000146102</t>
  </si>
  <si>
    <t>587196914351</t>
  </si>
  <si>
    <t>BK00000146130</t>
  </si>
  <si>
    <t>587196914362</t>
  </si>
  <si>
    <t>BK00000146131</t>
  </si>
  <si>
    <t>587196914373</t>
  </si>
  <si>
    <t>BK00000146132</t>
  </si>
  <si>
    <t>2025-09-21</t>
  </si>
  <si>
    <t>99431913895</t>
  </si>
  <si>
    <t>587196916366</t>
  </si>
  <si>
    <t>오성진</t>
  </si>
  <si>
    <t>01094950091</t>
  </si>
  <si>
    <t>06752</t>
  </si>
  <si>
    <t>CHILDRENSALON.COM  MALLTAIL.COM</t>
  </si>
  <si>
    <t>BK00000146196</t>
  </si>
  <si>
    <t>587196916182</t>
  </si>
  <si>
    <t>오미혜</t>
  </si>
  <si>
    <t>01048503597</t>
  </si>
  <si>
    <t>22867</t>
  </si>
  <si>
    <t>262CLO.COM  MALLTAIL.COM</t>
  </si>
  <si>
    <t>BK00000146202</t>
  </si>
  <si>
    <t>587196916333</t>
  </si>
  <si>
    <t>BK00000146204</t>
  </si>
  <si>
    <t>587196916296</t>
  </si>
  <si>
    <t>이증훈</t>
  </si>
  <si>
    <t>01050613043</t>
  </si>
  <si>
    <t>51153</t>
  </si>
  <si>
    <t>BK00000146210</t>
  </si>
  <si>
    <t>587196915983</t>
  </si>
  <si>
    <t>이민환</t>
  </si>
  <si>
    <t>01053188806</t>
  </si>
  <si>
    <t>51355</t>
  </si>
  <si>
    <t>GOODSMILEEUROPE.COM  MALLTAIL.COM</t>
  </si>
  <si>
    <t>BK00000146211</t>
  </si>
  <si>
    <t>587196916171</t>
  </si>
  <si>
    <t>김재우</t>
  </si>
  <si>
    <t>01094592583</t>
  </si>
  <si>
    <t>27192</t>
  </si>
  <si>
    <t>BK00000146214</t>
  </si>
  <si>
    <t>587196916101</t>
  </si>
  <si>
    <t>최진</t>
  </si>
  <si>
    <t>01029695890</t>
  </si>
  <si>
    <t>08856</t>
  </si>
  <si>
    <t>BK00000146216</t>
  </si>
  <si>
    <t>587196916075</t>
  </si>
  <si>
    <t>우성민</t>
  </si>
  <si>
    <t>01098794815</t>
  </si>
  <si>
    <t>51408</t>
  </si>
  <si>
    <t>BK00000146217</t>
  </si>
  <si>
    <t>587196916031</t>
  </si>
  <si>
    <t>SIMRACINGMACHINES.COM  MALLTAIL.COM</t>
  </si>
  <si>
    <t>BK00000146218</t>
  </si>
  <si>
    <t>587196916145</t>
  </si>
  <si>
    <t>BK00000146219</t>
  </si>
  <si>
    <t>587196916322</t>
  </si>
  <si>
    <t>이대규</t>
  </si>
  <si>
    <t>01094378621</t>
  </si>
  <si>
    <t>55150</t>
  </si>
  <si>
    <t>BK00000146221</t>
  </si>
  <si>
    <t>587196916156</t>
  </si>
  <si>
    <t>최강희</t>
  </si>
  <si>
    <t>01032391059</t>
  </si>
  <si>
    <t>02752</t>
  </si>
  <si>
    <t>BK00000146228</t>
  </si>
  <si>
    <t>587196915913</t>
  </si>
  <si>
    <t>정하은</t>
  </si>
  <si>
    <t>01045647759</t>
  </si>
  <si>
    <t>BK00000146230</t>
  </si>
  <si>
    <t>587196916064</t>
  </si>
  <si>
    <t>신애숙</t>
  </si>
  <si>
    <t>01046142982</t>
  </si>
  <si>
    <t>42748</t>
  </si>
  <si>
    <t>BK00000146231</t>
  </si>
  <si>
    <t>587196916086</t>
  </si>
  <si>
    <t>BK00000146238</t>
  </si>
  <si>
    <t>587196916005</t>
  </si>
  <si>
    <t>BK00000146246</t>
  </si>
  <si>
    <t>587196916123</t>
  </si>
  <si>
    <t>BK00000146257</t>
  </si>
  <si>
    <t>587196916484</t>
  </si>
  <si>
    <t>BK00000146287</t>
  </si>
  <si>
    <t>587196916473</t>
  </si>
  <si>
    <t>BK00000146288</t>
  </si>
  <si>
    <t>587196916462</t>
  </si>
  <si>
    <t>BK00000146289</t>
  </si>
  <si>
    <t>587196916451</t>
  </si>
  <si>
    <t>BK00000146290</t>
  </si>
  <si>
    <t>587196916440</t>
  </si>
  <si>
    <t>BK00000146291</t>
  </si>
  <si>
    <t>587196916436</t>
  </si>
  <si>
    <t>BK00000146292</t>
  </si>
  <si>
    <t>587196916425</t>
  </si>
  <si>
    <t>BK00000146293</t>
  </si>
  <si>
    <t>587196916414</t>
  </si>
  <si>
    <t>BK00000146294</t>
  </si>
  <si>
    <t>587196916403</t>
  </si>
  <si>
    <t>BK00000146295</t>
  </si>
  <si>
    <t>587196916392</t>
  </si>
  <si>
    <t>BK00000146296</t>
  </si>
  <si>
    <t>587196915961</t>
  </si>
  <si>
    <t>박정언</t>
  </si>
  <si>
    <t>01053371158</t>
  </si>
  <si>
    <t>BK00000145915</t>
  </si>
  <si>
    <t>587196916226</t>
  </si>
  <si>
    <t>BK00000146107</t>
  </si>
  <si>
    <t>587196916311</t>
  </si>
  <si>
    <t>BK00000145974</t>
  </si>
  <si>
    <t>587196915950</t>
  </si>
  <si>
    <t>BK00000145576</t>
  </si>
  <si>
    <t>587196915972</t>
  </si>
  <si>
    <t>송민규</t>
  </si>
  <si>
    <t>01026459261</t>
  </si>
  <si>
    <t>WWW.BSTN.COM  MALLTAIL.COM</t>
  </si>
  <si>
    <t>BK00000145800</t>
  </si>
  <si>
    <t>587196916042</t>
  </si>
  <si>
    <t>박정용</t>
  </si>
  <si>
    <t>01046337802</t>
  </si>
  <si>
    <t>47226</t>
  </si>
  <si>
    <t>BK00000145905</t>
  </si>
  <si>
    <t>587196916495</t>
  </si>
  <si>
    <t>WWW.SEALSDIRECT.CO.UK  MALLTAIL.COM</t>
  </si>
  <si>
    <t>BK00000145930</t>
  </si>
  <si>
    <t>587196916263</t>
  </si>
  <si>
    <t>배성근</t>
  </si>
  <si>
    <t>01038306474</t>
  </si>
  <si>
    <t>BK00000145952</t>
  </si>
  <si>
    <t>587196916285</t>
  </si>
  <si>
    <t>01038472871</t>
  </si>
  <si>
    <t>07980</t>
  </si>
  <si>
    <t>BK00000145979</t>
  </si>
  <si>
    <t>587196916090</t>
  </si>
  <si>
    <t>이상진</t>
  </si>
  <si>
    <t>01091783294</t>
  </si>
  <si>
    <t>12921</t>
  </si>
  <si>
    <t>BK00000146025</t>
  </si>
  <si>
    <t>587196915946</t>
  </si>
  <si>
    <t>박희봉</t>
  </si>
  <si>
    <t>01043270429</t>
  </si>
  <si>
    <t>BK00000146078</t>
  </si>
  <si>
    <t>587196916370</t>
  </si>
  <si>
    <t>손유현</t>
  </si>
  <si>
    <t>01068600898</t>
  </si>
  <si>
    <t>05340</t>
  </si>
  <si>
    <t>BK00000146079</t>
  </si>
  <si>
    <t>587196916381</t>
  </si>
  <si>
    <t>김승재</t>
  </si>
  <si>
    <t>01089912841</t>
  </si>
  <si>
    <t>12923</t>
  </si>
  <si>
    <t>WWW.SSENSE.COM  MALLTAIL.COM</t>
  </si>
  <si>
    <t>BK00000146080</t>
  </si>
  <si>
    <t>587196916016</t>
  </si>
  <si>
    <t>이경희</t>
  </si>
  <si>
    <t>01045023308</t>
  </si>
  <si>
    <t>63579</t>
  </si>
  <si>
    <t>BK00000146085</t>
  </si>
  <si>
    <t>587196916274</t>
  </si>
  <si>
    <t>SWEET KIDS.CO.UK  MALLTAIL.COM</t>
  </si>
  <si>
    <t>BK00000146092</t>
  </si>
  <si>
    <t>587196916193</t>
  </si>
  <si>
    <t>한기현</t>
  </si>
  <si>
    <t>01054556742</t>
  </si>
  <si>
    <t>16001</t>
  </si>
  <si>
    <t>WWW.SAMUEL WINDSOR.CO.UK  MALLTAIL.COM</t>
  </si>
  <si>
    <t>BK00000146109</t>
  </si>
  <si>
    <t>587196916134</t>
  </si>
  <si>
    <t>BK00000146114</t>
  </si>
  <si>
    <t>587196915935</t>
  </si>
  <si>
    <t>정재호</t>
  </si>
  <si>
    <t>01087967093</t>
  </si>
  <si>
    <t>12010</t>
  </si>
  <si>
    <t>WWW.DAZZLER.BIGCARTEL.COM  MALLTAIL.COM</t>
  </si>
  <si>
    <t>BK00000146115</t>
  </si>
  <si>
    <t>587196915924</t>
  </si>
  <si>
    <t>BK00000146119</t>
  </si>
  <si>
    <t>587196916053</t>
  </si>
  <si>
    <t>WWW.BRITANNIAROSE.COM  MALLTAIL.COM</t>
  </si>
  <si>
    <t>BK00000146140</t>
  </si>
  <si>
    <t>587196916355</t>
  </si>
  <si>
    <t>BK00000146142</t>
  </si>
  <si>
    <t>587196916241</t>
  </si>
  <si>
    <t>최수영</t>
  </si>
  <si>
    <t>01032221031</t>
  </si>
  <si>
    <t>34034</t>
  </si>
  <si>
    <t>BK00000146148</t>
  </si>
  <si>
    <t>587196916252</t>
  </si>
  <si>
    <t>BK00000146157</t>
  </si>
  <si>
    <t>587196916112</t>
  </si>
  <si>
    <t>장동욱</t>
  </si>
  <si>
    <t>01071071294</t>
  </si>
  <si>
    <t>22657</t>
  </si>
  <si>
    <t>PORTAL BRAND.COM  MALLTAIL.COM</t>
  </si>
  <si>
    <t>BK00000146158</t>
  </si>
  <si>
    <t>587196916300</t>
  </si>
  <si>
    <t>01076551011</t>
  </si>
  <si>
    <t>51474</t>
  </si>
  <si>
    <t>BK00000146164</t>
  </si>
  <si>
    <t>587196916204</t>
  </si>
  <si>
    <t>WWW.HOLYSPIRITS.UK  MALLTAIL.COM</t>
  </si>
  <si>
    <t>BK00000146165</t>
  </si>
  <si>
    <t>587196915994</t>
  </si>
  <si>
    <t>리콰인</t>
  </si>
  <si>
    <t>01084261221</t>
  </si>
  <si>
    <t>ROSETTECOMPONENTSUPPLIES.COM  MALLTAIL.COM</t>
  </si>
  <si>
    <t>BK00000146173</t>
  </si>
  <si>
    <t>587196916160</t>
  </si>
  <si>
    <t>김재헌</t>
  </si>
  <si>
    <t>01021257871</t>
  </si>
  <si>
    <t>10545</t>
  </si>
  <si>
    <t>BK00000146175</t>
  </si>
  <si>
    <t>587196916344</t>
  </si>
  <si>
    <t>강준구</t>
  </si>
  <si>
    <t>01027539200</t>
  </si>
  <si>
    <t>WWW.NEWERACAP.CO.UK  MALLTAIL.COM</t>
  </si>
  <si>
    <t>BK00000146180</t>
  </si>
  <si>
    <t>587196916230</t>
  </si>
  <si>
    <t>김진오</t>
  </si>
  <si>
    <t>01085898084</t>
  </si>
  <si>
    <t>16262</t>
  </si>
  <si>
    <t>BK00000146187</t>
  </si>
  <si>
    <t>587196916215</t>
  </si>
  <si>
    <t>손은주</t>
  </si>
  <si>
    <t>01053857473</t>
  </si>
  <si>
    <t>BK00000146188</t>
  </si>
  <si>
    <t>587196916020</t>
  </si>
  <si>
    <t>허재석</t>
  </si>
  <si>
    <t>01039558057</t>
  </si>
  <si>
    <t>47015</t>
  </si>
  <si>
    <t>GLENSCOTIA.COM  MALLTAIL.COM</t>
  </si>
  <si>
    <t>BK00000146192</t>
  </si>
  <si>
    <t>587196915622</t>
  </si>
  <si>
    <t>BK00000146197</t>
  </si>
  <si>
    <t>587196915401</t>
  </si>
  <si>
    <t>BK00000146003</t>
  </si>
  <si>
    <t>587196915666</t>
  </si>
  <si>
    <t>BK00000146070</t>
  </si>
  <si>
    <t>587196915773</t>
  </si>
  <si>
    <t>BK00000146063</t>
  </si>
  <si>
    <t>587196915165</t>
  </si>
  <si>
    <t>리재연</t>
  </si>
  <si>
    <t>01041329608</t>
  </si>
  <si>
    <t>10403</t>
  </si>
  <si>
    <t>WWW.ECACLEANING.CO.UK  MALLTAIL.COM</t>
  </si>
  <si>
    <t>BK00000145843</t>
  </si>
  <si>
    <t>587196915375</t>
  </si>
  <si>
    <t>BK00000145871</t>
  </si>
  <si>
    <t>587196915320</t>
  </si>
  <si>
    <t>BK00000145849</t>
  </si>
  <si>
    <t>587196915585</t>
  </si>
  <si>
    <t>BK00000145788</t>
  </si>
  <si>
    <t>587196915541</t>
  </si>
  <si>
    <t>이가람</t>
  </si>
  <si>
    <t>01044450117</t>
  </si>
  <si>
    <t>22742</t>
  </si>
  <si>
    <t>EU.CWDSELLIER.COM  MALLTAIL.COM</t>
  </si>
  <si>
    <t>BK00000144145</t>
  </si>
  <si>
    <t>587196915025</t>
  </si>
  <si>
    <t>이재형</t>
  </si>
  <si>
    <t>01090227296</t>
  </si>
  <si>
    <t>BK00000145962</t>
  </si>
  <si>
    <t>587196915250</t>
  </si>
  <si>
    <t>BK00000145192</t>
  </si>
  <si>
    <t>587196915202</t>
  </si>
  <si>
    <t>김시홍</t>
  </si>
  <si>
    <t>01038685398</t>
  </si>
  <si>
    <t>58684</t>
  </si>
  <si>
    <t>TRAGOPAN SHOP.UK  MALLTAIL.COM</t>
  </si>
  <si>
    <t>BK00000145265</t>
  </si>
  <si>
    <t>587196915762</t>
  </si>
  <si>
    <t>01073292329</t>
  </si>
  <si>
    <t>14046</t>
  </si>
  <si>
    <t>ASHLEYWILLIAMSLONDON.COM  MALLTAIL.COM</t>
  </si>
  <si>
    <t>BK00000145435</t>
  </si>
  <si>
    <t>587196915095</t>
  </si>
  <si>
    <t>윤영민</t>
  </si>
  <si>
    <t>01081930233</t>
  </si>
  <si>
    <t>05081</t>
  </si>
  <si>
    <t>ALBINOANDPRETOEU.COM  MALLTAIL.COM</t>
  </si>
  <si>
    <t>BK00000145517</t>
  </si>
  <si>
    <t>587196915784</t>
  </si>
  <si>
    <t>앤티크</t>
  </si>
  <si>
    <t>01050402858</t>
  </si>
  <si>
    <t>BK00000145567</t>
  </si>
  <si>
    <t>587196915294</t>
  </si>
  <si>
    <t>06168</t>
  </si>
  <si>
    <t>BK00000145679</t>
  </si>
  <si>
    <t>587196915810</t>
  </si>
  <si>
    <t>01020496000</t>
  </si>
  <si>
    <t>BK00000145785</t>
  </si>
  <si>
    <t>587196915261</t>
  </si>
  <si>
    <t>BK00000145845</t>
  </si>
  <si>
    <t>587196915331</t>
  </si>
  <si>
    <t>남민우</t>
  </si>
  <si>
    <t>01033987485</t>
  </si>
  <si>
    <t>10477</t>
  </si>
  <si>
    <t>BK00000145855</t>
  </si>
  <si>
    <t>587196915224</t>
  </si>
  <si>
    <t>BK00000145856</t>
  </si>
  <si>
    <t>587196915132</t>
  </si>
  <si>
    <t>강철</t>
  </si>
  <si>
    <t>01057397738</t>
  </si>
  <si>
    <t>08820</t>
  </si>
  <si>
    <t>BK00000145872</t>
  </si>
  <si>
    <t>587196915036</t>
  </si>
  <si>
    <t>김진섭</t>
  </si>
  <si>
    <t>01035545037</t>
  </si>
  <si>
    <t>05625</t>
  </si>
  <si>
    <t>WWW.AEO.CO.UK  MALLTAIL.COM</t>
  </si>
  <si>
    <t>BK00000145873</t>
  </si>
  <si>
    <t>587196915176</t>
  </si>
  <si>
    <t>서자희</t>
  </si>
  <si>
    <t>01049233601</t>
  </si>
  <si>
    <t>04564</t>
  </si>
  <si>
    <t>BK00000145886</t>
  </si>
  <si>
    <t>587196915515</t>
  </si>
  <si>
    <t>허성안</t>
  </si>
  <si>
    <t>01051211290</t>
  </si>
  <si>
    <t>BK00000145911</t>
  </si>
  <si>
    <t>587196915062</t>
  </si>
  <si>
    <t>BK00000145916</t>
  </si>
  <si>
    <t>587196915110</t>
  </si>
  <si>
    <t>정성희</t>
  </si>
  <si>
    <t>01086290711</t>
  </si>
  <si>
    <t>53078</t>
  </si>
  <si>
    <t>587196915110 (2)</t>
  </si>
  <si>
    <t>BK00000145936</t>
  </si>
  <si>
    <t>587196915670</t>
  </si>
  <si>
    <t>BK00000145940</t>
  </si>
  <si>
    <t>587196915552</t>
  </si>
  <si>
    <t>한만희</t>
  </si>
  <si>
    <t>01099801906</t>
  </si>
  <si>
    <t>04611</t>
  </si>
  <si>
    <t>PARSLEYINTIME.CO.UK  MALLTAIL.COM</t>
  </si>
  <si>
    <t>BK00000145948</t>
  </si>
  <si>
    <t>587196915272</t>
  </si>
  <si>
    <t>김경회</t>
  </si>
  <si>
    <t>01049340500</t>
  </si>
  <si>
    <t>05519</t>
  </si>
  <si>
    <t>OPTIMUMNUTRITION.COM  MALLTAIL.COM</t>
  </si>
  <si>
    <t>BK00000145955</t>
  </si>
  <si>
    <t>587196915526</t>
  </si>
  <si>
    <t>BK00000145963</t>
  </si>
  <si>
    <t>587196915143</t>
  </si>
  <si>
    <t>안석현</t>
  </si>
  <si>
    <t>01043316207</t>
  </si>
  <si>
    <t>03995</t>
  </si>
  <si>
    <t>BK00000145977</t>
  </si>
  <si>
    <t>587196915530</t>
  </si>
  <si>
    <t>전소향</t>
  </si>
  <si>
    <t>01090188476</t>
  </si>
  <si>
    <t>13595</t>
  </si>
  <si>
    <t>BK00000145978</t>
  </si>
  <si>
    <t>587196915106</t>
  </si>
  <si>
    <t>BK00000145980</t>
  </si>
  <si>
    <t>587196915891</t>
  </si>
  <si>
    <t>BK00000145981</t>
  </si>
  <si>
    <t>587196915880</t>
  </si>
  <si>
    <t>BK00000145982</t>
  </si>
  <si>
    <t>587196915386</t>
  </si>
  <si>
    <t>01044481409</t>
  </si>
  <si>
    <t>BK00000145985</t>
  </si>
  <si>
    <t>587196915121</t>
  </si>
  <si>
    <t>01038711425</t>
  </si>
  <si>
    <t>WWW.REDBER.CO.UK  MALLTAIL.COM</t>
  </si>
  <si>
    <t>BK00000145986</t>
  </si>
  <si>
    <t>587196915445</t>
  </si>
  <si>
    <t>신세영</t>
  </si>
  <si>
    <t>01048050625</t>
  </si>
  <si>
    <t>07649</t>
  </si>
  <si>
    <t>WWW.EDRADOUR.COM  MALLTAIL.COM</t>
  </si>
  <si>
    <t>BK00000145994</t>
  </si>
  <si>
    <t>587196915316</t>
  </si>
  <si>
    <t>김애선</t>
  </si>
  <si>
    <t>01092548536</t>
  </si>
  <si>
    <t>08083</t>
  </si>
  <si>
    <t>WORLD.SHOPWARRIORCATS.COM  MALLTAIL.COM</t>
  </si>
  <si>
    <t>BK00000145995</t>
  </si>
  <si>
    <t>587196915235</t>
  </si>
  <si>
    <t>BK00000146004</t>
  </si>
  <si>
    <t>587196915213</t>
  </si>
  <si>
    <t>WWW.RULESOFFPLAY.COM  MALLTAIL.COM</t>
  </si>
  <si>
    <t>BK00000146011</t>
  </si>
  <si>
    <t>587196915305</t>
  </si>
  <si>
    <t>양승환</t>
  </si>
  <si>
    <t>01064789780</t>
  </si>
  <si>
    <t>18338</t>
  </si>
  <si>
    <t>BK00000146012</t>
  </si>
  <si>
    <t>587196914992</t>
  </si>
  <si>
    <t>김기록</t>
  </si>
  <si>
    <t>01068661793</t>
  </si>
  <si>
    <t>BK00000146016</t>
  </si>
  <si>
    <t>587196915003</t>
  </si>
  <si>
    <t>BK00000146017</t>
  </si>
  <si>
    <t>587196915040</t>
  </si>
  <si>
    <t>01099143418</t>
  </si>
  <si>
    <t>15540</t>
  </si>
  <si>
    <t>BK00000146018</t>
  </si>
  <si>
    <t>587196915014</t>
  </si>
  <si>
    <t>BK00000146019</t>
  </si>
  <si>
    <t>587196915353</t>
  </si>
  <si>
    <t>정민주</t>
  </si>
  <si>
    <t>01067637150</t>
  </si>
  <si>
    <t>31754</t>
  </si>
  <si>
    <t>BK00000146027</t>
  </si>
  <si>
    <t>587196915154</t>
  </si>
  <si>
    <t>BK00000146030</t>
  </si>
  <si>
    <t>587196915563</t>
  </si>
  <si>
    <t>01099399790</t>
  </si>
  <si>
    <t>BK00000146034</t>
  </si>
  <si>
    <t>587196915574</t>
  </si>
  <si>
    <t>황정원</t>
  </si>
  <si>
    <t>01047377504</t>
  </si>
  <si>
    <t>06280</t>
  </si>
  <si>
    <t>BK00000146037</t>
  </si>
  <si>
    <t>587196915084</t>
  </si>
  <si>
    <t>BK00000146041</t>
  </si>
  <si>
    <t>587196915390</t>
  </si>
  <si>
    <t>BK00000146054</t>
  </si>
  <si>
    <t>587196915471</t>
  </si>
  <si>
    <t>박진우</t>
  </si>
  <si>
    <t>01073682336</t>
  </si>
  <si>
    <t>41590</t>
  </si>
  <si>
    <t>WWW.PHARMACY EQUIPMENT.CO.UK  MALLTAIL.COM</t>
  </si>
  <si>
    <t>BK00000146059</t>
  </si>
  <si>
    <t>587196915073</t>
  </si>
  <si>
    <t>BK00000146060</t>
  </si>
  <si>
    <t>587196915246</t>
  </si>
  <si>
    <t>BK00000146061</t>
  </si>
  <si>
    <t>587196915714</t>
  </si>
  <si>
    <t>진대언</t>
  </si>
  <si>
    <t>01052960260</t>
  </si>
  <si>
    <t>10406</t>
  </si>
  <si>
    <t>BK00000146067</t>
  </si>
  <si>
    <t>587196915644</t>
  </si>
  <si>
    <t>김지수</t>
  </si>
  <si>
    <t>01033332192</t>
  </si>
  <si>
    <t>BK00000146072</t>
  </si>
  <si>
    <t>587196915633</t>
  </si>
  <si>
    <t>배신영</t>
  </si>
  <si>
    <t>01063964693</t>
  </si>
  <si>
    <t>13478</t>
  </si>
  <si>
    <t>BK00000146073</t>
  </si>
  <si>
    <t>587196915681</t>
  </si>
  <si>
    <t>김준영</t>
  </si>
  <si>
    <t>01036050505</t>
  </si>
  <si>
    <t>12804</t>
  </si>
  <si>
    <t>BK00000146075</t>
  </si>
  <si>
    <t>587196915283</t>
  </si>
  <si>
    <t>장다정</t>
  </si>
  <si>
    <t>01042261950</t>
  </si>
  <si>
    <t>13429</t>
  </si>
  <si>
    <t>BK00000146076</t>
  </si>
  <si>
    <t>587196915703</t>
  </si>
  <si>
    <t>안정윤</t>
  </si>
  <si>
    <t>01094566526</t>
  </si>
  <si>
    <t>15010</t>
  </si>
  <si>
    <t>GUNNERSJEWELLERS.COM  MALLTAIL.COM</t>
  </si>
  <si>
    <t>BK00000146083</t>
  </si>
  <si>
    <t>587196915051</t>
  </si>
  <si>
    <t>BK00000146087</t>
  </si>
  <si>
    <t>587196915180</t>
  </si>
  <si>
    <t>BK00000146088</t>
  </si>
  <si>
    <t>587196915493</t>
  </si>
  <si>
    <t>최혜경</t>
  </si>
  <si>
    <t>01091868833</t>
  </si>
  <si>
    <t>BK00000146089</t>
  </si>
  <si>
    <t>587196915843</t>
  </si>
  <si>
    <t>정우은</t>
  </si>
  <si>
    <t>01038430410</t>
  </si>
  <si>
    <t>16846</t>
  </si>
  <si>
    <t>WWW.CLARKS.COM  MALLTAIL.COM</t>
  </si>
  <si>
    <t>BK00000146091</t>
  </si>
  <si>
    <t>587196915876</t>
  </si>
  <si>
    <t>BK00000146093</t>
  </si>
  <si>
    <t>587196915342</t>
  </si>
  <si>
    <t>서동희</t>
  </si>
  <si>
    <t>01087508780</t>
  </si>
  <si>
    <t>18443</t>
  </si>
  <si>
    <t>BK00000146095</t>
  </si>
  <si>
    <t>587196915504</t>
  </si>
  <si>
    <t>김민석</t>
  </si>
  <si>
    <t>01099139633</t>
  </si>
  <si>
    <t>05217</t>
  </si>
  <si>
    <t>BK00000146096</t>
  </si>
  <si>
    <t>587196915806</t>
  </si>
  <si>
    <t>강명재</t>
  </si>
  <si>
    <t>01042733679</t>
  </si>
  <si>
    <t>37655</t>
  </si>
  <si>
    <t>BK00000146097</t>
  </si>
  <si>
    <t>587196915460</t>
  </si>
  <si>
    <t>이홍선</t>
  </si>
  <si>
    <t>01094349155</t>
  </si>
  <si>
    <t>01382</t>
  </si>
  <si>
    <t>BK00000146098</t>
  </si>
  <si>
    <t>587196915725</t>
  </si>
  <si>
    <t>BK00000146101</t>
  </si>
  <si>
    <t>587196915364</t>
  </si>
  <si>
    <t>노건형</t>
  </si>
  <si>
    <t>01039189734</t>
  </si>
  <si>
    <t>06221</t>
  </si>
  <si>
    <t>UNREALWARGAMINGSTUDIO.CO.UK  MALLTAIL.COM</t>
  </si>
  <si>
    <t>BK00000146110</t>
  </si>
  <si>
    <t>587196915692</t>
  </si>
  <si>
    <t>BK00000146112</t>
  </si>
  <si>
    <t>587196915600</t>
  </si>
  <si>
    <t>BK00000146113</t>
  </si>
  <si>
    <t>587196915434</t>
  </si>
  <si>
    <t>정대웅</t>
  </si>
  <si>
    <t>01074568479</t>
  </si>
  <si>
    <t>03676</t>
  </si>
  <si>
    <t>BK00000146126</t>
  </si>
  <si>
    <t>587196915456</t>
  </si>
  <si>
    <t>노현용</t>
  </si>
  <si>
    <t>01031319603</t>
  </si>
  <si>
    <t>41426</t>
  </si>
  <si>
    <t>BK00000146143</t>
  </si>
  <si>
    <t>587196915832</t>
  </si>
  <si>
    <t>주홍식</t>
  </si>
  <si>
    <t>01038835895</t>
  </si>
  <si>
    <t>BK00000146147</t>
  </si>
  <si>
    <t>587196915751</t>
  </si>
  <si>
    <t>이용성</t>
  </si>
  <si>
    <t>01047801319</t>
  </si>
  <si>
    <t>05232</t>
  </si>
  <si>
    <t>BLUEBELLA.COM  MALLTAIL.COM</t>
  </si>
  <si>
    <t>BK00000146149</t>
  </si>
  <si>
    <t>587196915655</t>
  </si>
  <si>
    <t>BK00000146151</t>
  </si>
  <si>
    <t>587196915865</t>
  </si>
  <si>
    <t>BK00000146155</t>
  </si>
  <si>
    <t>587196915611</t>
  </si>
  <si>
    <t>BK00000146156</t>
  </si>
  <si>
    <t>587196915191</t>
  </si>
  <si>
    <t>BK00000146161</t>
  </si>
  <si>
    <t>587196915596</t>
  </si>
  <si>
    <t>이선표</t>
  </si>
  <si>
    <t>01088160416</t>
  </si>
  <si>
    <t>06600</t>
  </si>
  <si>
    <t>BRANDYMELVILE.COM  MALLTAIL.COM</t>
  </si>
  <si>
    <t>BK00000146169</t>
  </si>
  <si>
    <t>587196915482</t>
  </si>
  <si>
    <t>김성섭</t>
  </si>
  <si>
    <t>01090807588</t>
  </si>
  <si>
    <t>12473</t>
  </si>
  <si>
    <t>BK00000146172</t>
  </si>
  <si>
    <t>587196915412</t>
  </si>
  <si>
    <t>PALACESKATEBOARD.COM  MALLTAIL.COM</t>
  </si>
  <si>
    <t>BK00000146183</t>
  </si>
  <si>
    <t>587196915821</t>
  </si>
  <si>
    <t>BK00000146184</t>
  </si>
  <si>
    <t>587196915423</t>
  </si>
  <si>
    <t>BK00000146201</t>
  </si>
  <si>
    <t>587196915795</t>
  </si>
  <si>
    <t>BK00000146203</t>
  </si>
  <si>
    <t>587196915736</t>
  </si>
  <si>
    <t>김병수</t>
  </si>
  <si>
    <t>01088902897</t>
  </si>
  <si>
    <t>BK00000146224</t>
  </si>
  <si>
    <t>587196915740</t>
  </si>
  <si>
    <t>BK00000146225</t>
  </si>
  <si>
    <t>587196915854</t>
  </si>
  <si>
    <t>BK00000146232</t>
  </si>
  <si>
    <t>2025-09-25</t>
  </si>
  <si>
    <t>99431913906</t>
  </si>
  <si>
    <t>587196916930</t>
  </si>
  <si>
    <t>BK00000146362</t>
  </si>
  <si>
    <t>587196916753</t>
  </si>
  <si>
    <t>BK00000146448</t>
  </si>
  <si>
    <t>587196916624</t>
  </si>
  <si>
    <t>BK00000146337</t>
  </si>
  <si>
    <t>587196916882</t>
  </si>
  <si>
    <t>김원용</t>
  </si>
  <si>
    <t>01093593777</t>
  </si>
  <si>
    <t>16327</t>
  </si>
  <si>
    <t>BK00000146117</t>
  </si>
  <si>
    <t>587196916580</t>
  </si>
  <si>
    <t>이여진</t>
  </si>
  <si>
    <t>01099925553</t>
  </si>
  <si>
    <t>16910</t>
  </si>
  <si>
    <t>BK00000146168</t>
  </si>
  <si>
    <t>587196916705</t>
  </si>
  <si>
    <t>BK00000146166</t>
  </si>
  <si>
    <t>587196916543</t>
  </si>
  <si>
    <t>BK00000146068</t>
  </si>
  <si>
    <t>587196916790</t>
  </si>
  <si>
    <t>BK00000144632</t>
  </si>
  <si>
    <t>587196916554</t>
  </si>
  <si>
    <t>BK00000144021</t>
  </si>
  <si>
    <t>587196916915</t>
  </si>
  <si>
    <t>정현애</t>
  </si>
  <si>
    <t>01049425501</t>
  </si>
  <si>
    <t>51429</t>
  </si>
  <si>
    <t>BK00000145348</t>
  </si>
  <si>
    <t>587196916635</t>
  </si>
  <si>
    <t>BK00000145557</t>
  </si>
  <si>
    <t>587196916786</t>
  </si>
  <si>
    <t>BK00000146283</t>
  </si>
  <si>
    <t>587196916532</t>
  </si>
  <si>
    <t>유정민</t>
  </si>
  <si>
    <t>01076112011</t>
  </si>
  <si>
    <t>07777</t>
  </si>
  <si>
    <t>SHOP.DWFC.CO.UK  MALLTAIL.COM</t>
  </si>
  <si>
    <t>BK00000145790</t>
  </si>
  <si>
    <t>587196916591</t>
  </si>
  <si>
    <t>VINTED.UK  MALLTAIL.COM</t>
  </si>
  <si>
    <t>BK00000145802</t>
  </si>
  <si>
    <t>587196916650</t>
  </si>
  <si>
    <t>이현주</t>
  </si>
  <si>
    <t>01054788768</t>
  </si>
  <si>
    <t>15866</t>
  </si>
  <si>
    <t>BK00000145840</t>
  </si>
  <si>
    <t>587196916506</t>
  </si>
  <si>
    <t>김다미</t>
  </si>
  <si>
    <t>01086393569</t>
  </si>
  <si>
    <t>05074</t>
  </si>
  <si>
    <t>WWW.CHILDRENSALONOUTLET.COM  MALLTAIL.COM</t>
  </si>
  <si>
    <t>BK00000146009</t>
  </si>
  <si>
    <t>587196916576</t>
  </si>
  <si>
    <t>임상엽</t>
  </si>
  <si>
    <t>01094060917</t>
  </si>
  <si>
    <t>08262</t>
  </si>
  <si>
    <t>BK00000146279</t>
  </si>
  <si>
    <t>587196916742</t>
  </si>
  <si>
    <t>에스엠풋발</t>
  </si>
  <si>
    <t>BK00000146081</t>
  </si>
  <si>
    <t>587196916834</t>
  </si>
  <si>
    <t>포장불량/[사업자]</t>
  </si>
  <si>
    <t>COLUMBIAMETALS.COM  MALLTAIL.COM</t>
  </si>
  <si>
    <t>BK00000146094</t>
  </si>
  <si>
    <t>587196916845</t>
  </si>
  <si>
    <t>BK00000146100</t>
  </si>
  <si>
    <t>587196916716</t>
  </si>
  <si>
    <t>오종목</t>
  </si>
  <si>
    <t>01027348655</t>
  </si>
  <si>
    <t>WWW.JOHNCRADDOCKLTD.CO.UK  MALLTAIL.COM</t>
  </si>
  <si>
    <t>BK00000146144</t>
  </si>
  <si>
    <t>587196916893</t>
  </si>
  <si>
    <t>이나영</t>
  </si>
  <si>
    <t>01097590618</t>
  </si>
  <si>
    <t>34134</t>
  </si>
  <si>
    <t>BK00000146145</t>
  </si>
  <si>
    <t>587196916602</t>
  </si>
  <si>
    <t>박송순</t>
  </si>
  <si>
    <t>01055046394</t>
  </si>
  <si>
    <t>17074</t>
  </si>
  <si>
    <t>BK00000146152</t>
  </si>
  <si>
    <t>587196916613</t>
  </si>
  <si>
    <t>BK00000146167</t>
  </si>
  <si>
    <t>587196916801</t>
  </si>
  <si>
    <t>이진원</t>
  </si>
  <si>
    <t>01052399473</t>
  </si>
  <si>
    <t>04075</t>
  </si>
  <si>
    <t>PERFECTCIRCUIT.COM  MALLTAIL.COM</t>
  </si>
  <si>
    <t>BK00000146174</t>
  </si>
  <si>
    <t>587196916661</t>
  </si>
  <si>
    <t>고민규</t>
  </si>
  <si>
    <t>01087119051</t>
  </si>
  <si>
    <t>12789</t>
  </si>
  <si>
    <t>BK00000146176</t>
  </si>
  <si>
    <t>587196916860</t>
  </si>
  <si>
    <t>최태영</t>
  </si>
  <si>
    <t>01052500493</t>
  </si>
  <si>
    <t>61476</t>
  </si>
  <si>
    <t>BK00000146177</t>
  </si>
  <si>
    <t>587196916510</t>
  </si>
  <si>
    <t>김지선</t>
  </si>
  <si>
    <t>01028792868</t>
  </si>
  <si>
    <t>SOOPAPETS.COM  MALLTAIL.COM</t>
  </si>
  <si>
    <t>BK00000146178</t>
  </si>
  <si>
    <t>587196916521</t>
  </si>
  <si>
    <t>김윤관</t>
  </si>
  <si>
    <t>01077681265</t>
  </si>
  <si>
    <t>61667</t>
  </si>
  <si>
    <t>BK00000146179</t>
  </si>
  <si>
    <t>587196916683</t>
  </si>
  <si>
    <t>BK00000146199</t>
  </si>
  <si>
    <t>587196916856</t>
  </si>
  <si>
    <t>박스완</t>
  </si>
  <si>
    <t>01097947012</t>
  </si>
  <si>
    <t>17375</t>
  </si>
  <si>
    <t>BK00000146205</t>
  </si>
  <si>
    <t>587196916812</t>
  </si>
  <si>
    <t>BK00000146212</t>
  </si>
  <si>
    <t>587196916871</t>
  </si>
  <si>
    <t>김민중</t>
  </si>
  <si>
    <t>01041738266</t>
  </si>
  <si>
    <t>16093</t>
  </si>
  <si>
    <t>BK00000146223</t>
  </si>
  <si>
    <t>587196916694</t>
  </si>
  <si>
    <t>01053334739</t>
  </si>
  <si>
    <t>12550</t>
  </si>
  <si>
    <t>WWW.SRRHARDWARE.COM  MALLTAIL.COM</t>
  </si>
  <si>
    <t>BK00000146226</t>
  </si>
  <si>
    <t>587196916672</t>
  </si>
  <si>
    <t>34137</t>
  </si>
  <si>
    <t>BK00000146229</t>
  </si>
  <si>
    <t>587196916731</t>
  </si>
  <si>
    <t>이현성</t>
  </si>
  <si>
    <t>01030803513</t>
  </si>
  <si>
    <t>54565</t>
  </si>
  <si>
    <t>WWW.FOOTASYLUM.COM  MALLTAIL.COM</t>
  </si>
  <si>
    <t>BK00000146251</t>
  </si>
  <si>
    <t>587196916926</t>
  </si>
  <si>
    <t>BK00000146263</t>
  </si>
  <si>
    <t>587196916646</t>
  </si>
  <si>
    <t>김은주</t>
  </si>
  <si>
    <t>01027169061</t>
  </si>
  <si>
    <t>02587</t>
  </si>
  <si>
    <t>WWW.HOLLOWAYSOFLUDLOW.COM  MALLTAIL.COM</t>
  </si>
  <si>
    <t>BK00000146266</t>
  </si>
  <si>
    <t>587196916775</t>
  </si>
  <si>
    <t>이형주</t>
  </si>
  <si>
    <t>01045689500</t>
  </si>
  <si>
    <t>08003</t>
  </si>
  <si>
    <t>BK00000146272</t>
  </si>
  <si>
    <t>587196916764</t>
  </si>
  <si>
    <t>GRAILED.COM  MALLTAIL.COM</t>
  </si>
  <si>
    <t>BK00000146277</t>
  </si>
  <si>
    <t>587196916565</t>
  </si>
  <si>
    <t>BK00000146285</t>
  </si>
  <si>
    <t>587196916823</t>
  </si>
  <si>
    <t>JP볼트산업</t>
  </si>
  <si>
    <t>01076461010</t>
  </si>
  <si>
    <t>08592</t>
  </si>
  <si>
    <t>WWW.LIFTINGSAFETY.CO.UK  MALLTAIL.COM</t>
  </si>
  <si>
    <t>BK00000146311</t>
  </si>
  <si>
    <t>587196916904</t>
  </si>
  <si>
    <t>김조운</t>
  </si>
  <si>
    <t>01033353311</t>
  </si>
  <si>
    <t>07665</t>
  </si>
  <si>
    <t>BK00000146330</t>
  </si>
  <si>
    <t>587196916720</t>
  </si>
  <si>
    <t>안주영</t>
  </si>
  <si>
    <t>01049245646</t>
  </si>
  <si>
    <t>06275</t>
  </si>
  <si>
    <t>BK00000146363</t>
  </si>
  <si>
    <t>587196916941</t>
  </si>
  <si>
    <t>BK00000146390</t>
  </si>
  <si>
    <t>587196916952</t>
  </si>
  <si>
    <t>장재원</t>
  </si>
  <si>
    <t>01025290108</t>
  </si>
  <si>
    <t>04762</t>
  </si>
  <si>
    <t>BK00000146346</t>
  </si>
  <si>
    <t>2025-09-28</t>
  </si>
  <si>
    <t>99431913910</t>
  </si>
  <si>
    <t>587196917044</t>
  </si>
  <si>
    <t>합산+587196917033,587196918890</t>
  </si>
  <si>
    <t>BK00000146401</t>
  </si>
  <si>
    <t>587196917276</t>
  </si>
  <si>
    <t>남중희</t>
  </si>
  <si>
    <t>01027526589</t>
  </si>
  <si>
    <t>08375</t>
  </si>
  <si>
    <t>BK00000146239</t>
  </si>
  <si>
    <t>587196917674</t>
  </si>
  <si>
    <t>김학원</t>
  </si>
  <si>
    <t>01041311457</t>
  </si>
  <si>
    <t>07005</t>
  </si>
  <si>
    <t>WWW.KITCHENKNIVES.CO.UK  MALLTAIL.COM</t>
  </si>
  <si>
    <t>BK00000146554</t>
  </si>
  <si>
    <t>587196917372</t>
  </si>
  <si>
    <t>BK00000146236</t>
  </si>
  <si>
    <t>587196917232</t>
  </si>
  <si>
    <t>손윤철</t>
  </si>
  <si>
    <t>01082401211</t>
  </si>
  <si>
    <t>BK00000146171</t>
  </si>
  <si>
    <t>587196917162</t>
  </si>
  <si>
    <t>BK00000145839</t>
  </si>
  <si>
    <t>587196917604</t>
  </si>
  <si>
    <t>BK00000145643</t>
  </si>
  <si>
    <t>587196917011</t>
  </si>
  <si>
    <t>합산+587196917431</t>
  </si>
  <si>
    <t>BK00000146393</t>
  </si>
  <si>
    <t>587196917313</t>
  </si>
  <si>
    <t>방옥희</t>
  </si>
  <si>
    <t>01091038545</t>
  </si>
  <si>
    <t>18606</t>
  </si>
  <si>
    <t>BK00000146419</t>
  </si>
  <si>
    <t>587196917151</t>
  </si>
  <si>
    <t>BK00000145885</t>
  </si>
  <si>
    <t>587196917136</t>
  </si>
  <si>
    <t>정준재</t>
  </si>
  <si>
    <t>01048927889</t>
  </si>
  <si>
    <t>11012</t>
  </si>
  <si>
    <t>BK00000145989</t>
  </si>
  <si>
    <t>587196917302</t>
  </si>
  <si>
    <t>전한주</t>
  </si>
  <si>
    <t>01051324218</t>
  </si>
  <si>
    <t>WWW.ARENASPORT.COM  MALLTAIL.COM</t>
  </si>
  <si>
    <t>BK00000146104</t>
  </si>
  <si>
    <t>587196916963</t>
  </si>
  <si>
    <t>김희열</t>
  </si>
  <si>
    <t>01036908182</t>
  </si>
  <si>
    <t>34879</t>
  </si>
  <si>
    <t>BK00000146190</t>
  </si>
  <si>
    <t>587196917022</t>
  </si>
  <si>
    <t>윤성욱</t>
  </si>
  <si>
    <t>01020812476</t>
  </si>
  <si>
    <t>BK00000146195</t>
  </si>
  <si>
    <t>587196917195</t>
  </si>
  <si>
    <t>BK00000146213</t>
  </si>
  <si>
    <t>587196916974</t>
  </si>
  <si>
    <t>BK00000146222</t>
  </si>
  <si>
    <t>587196917221</t>
  </si>
  <si>
    <t>BK00000146243</t>
  </si>
  <si>
    <t>587196916985</t>
  </si>
  <si>
    <t>박수민</t>
  </si>
  <si>
    <t>01096361503</t>
  </si>
  <si>
    <t>46536</t>
  </si>
  <si>
    <t>BK00000146250</t>
  </si>
  <si>
    <t>587196917114</t>
  </si>
  <si>
    <t>박민선</t>
  </si>
  <si>
    <t>01063911795</t>
  </si>
  <si>
    <t>BK00000146253</t>
  </si>
  <si>
    <t>587196917055</t>
  </si>
  <si>
    <t>구승완</t>
  </si>
  <si>
    <t>01077284218</t>
  </si>
  <si>
    <t>06923</t>
  </si>
  <si>
    <t>BK00000146260</t>
  </si>
  <si>
    <t>587196917405</t>
  </si>
  <si>
    <t>BK00000146262</t>
  </si>
  <si>
    <t>587196917206</t>
  </si>
  <si>
    <t>BK00000146264</t>
  </si>
  <si>
    <t>587196917092</t>
  </si>
  <si>
    <t>김가영</t>
  </si>
  <si>
    <t>01047947700</t>
  </si>
  <si>
    <t>42784</t>
  </si>
  <si>
    <t>BILTHAMBER.COM  MALLTAIL.COM</t>
  </si>
  <si>
    <t>BK00000146271</t>
  </si>
  <si>
    <t>587196917173</t>
  </si>
  <si>
    <t>유은정</t>
  </si>
  <si>
    <t>01052613607</t>
  </si>
  <si>
    <t>37607</t>
  </si>
  <si>
    <t>BK00000146273</t>
  </si>
  <si>
    <t>587196917140</t>
  </si>
  <si>
    <t>[식물검역]/반입예정정보재전송</t>
  </si>
  <si>
    <t>WWW.SUTTONS.CO.UK  MALLTAIL.COM</t>
  </si>
  <si>
    <t>BK00000146275</t>
  </si>
  <si>
    <t>587196916996</t>
  </si>
  <si>
    <t>UK.BRANDYMELVILLE.COM  MALLTAIL.COM</t>
  </si>
  <si>
    <t>BK00000146278</t>
  </si>
  <si>
    <t>587196917070</t>
  </si>
  <si>
    <t>WWW.SCANDIBUGS.CO.UK  MALLTAIL.COM</t>
  </si>
  <si>
    <t>BK00000146299</t>
  </si>
  <si>
    <t>587196917103</t>
  </si>
  <si>
    <t>김상윤</t>
  </si>
  <si>
    <t>01087080768</t>
  </si>
  <si>
    <t>03414</t>
  </si>
  <si>
    <t>BK00000146310</t>
  </si>
  <si>
    <t>587196917335</t>
  </si>
  <si>
    <t>하성란</t>
  </si>
  <si>
    <t>01094707489</t>
  </si>
  <si>
    <t>CANDYKITTENS.CO.UK  MALLTAIL.COM</t>
  </si>
  <si>
    <t>BK00000146313</t>
  </si>
  <si>
    <t>587196917243</t>
  </si>
  <si>
    <t>홍남춘</t>
  </si>
  <si>
    <t>01065339654</t>
  </si>
  <si>
    <t>18484</t>
  </si>
  <si>
    <t>[동물검역]/반입예정정보재전송</t>
  </si>
  <si>
    <t>LILYSKITCHEN.CO.UK  MALLTAIL.COM</t>
  </si>
  <si>
    <t>BK00000146341</t>
  </si>
  <si>
    <t>587196917125</t>
  </si>
  <si>
    <t>01076370803</t>
  </si>
  <si>
    <t>34139</t>
  </si>
  <si>
    <t>WWW.PRESCRIPTION SWIMMING GOGGLES.CO.U  MALLTAIL.C</t>
  </si>
  <si>
    <t>BK00000146345</t>
  </si>
  <si>
    <t>587196917394</t>
  </si>
  <si>
    <t>임석훈</t>
  </si>
  <si>
    <t>01053461655</t>
  </si>
  <si>
    <t>22748</t>
  </si>
  <si>
    <t>BK00000146347</t>
  </si>
  <si>
    <t>587196917210</t>
  </si>
  <si>
    <t>THECOCONUTCOMPANY.CO  MALLTAIL.COM</t>
  </si>
  <si>
    <t>BK00000146350</t>
  </si>
  <si>
    <t>587196917324</t>
  </si>
  <si>
    <t>김태성</t>
  </si>
  <si>
    <t>01071259880</t>
  </si>
  <si>
    <t>31487</t>
  </si>
  <si>
    <t>BK00000146353</t>
  </si>
  <si>
    <t>587196917066</t>
  </si>
  <si>
    <t>강정환</t>
  </si>
  <si>
    <t>01048777655</t>
  </si>
  <si>
    <t>07390</t>
  </si>
  <si>
    <t>BK00000146355</t>
  </si>
  <si>
    <t>587196917184</t>
  </si>
  <si>
    <t>김윤수</t>
  </si>
  <si>
    <t>01099789584</t>
  </si>
  <si>
    <t>46627</t>
  </si>
  <si>
    <t>BK00000146357</t>
  </si>
  <si>
    <t>587196917346</t>
  </si>
  <si>
    <t>비머파츠코리아</t>
  </si>
  <si>
    <t>01064553197</t>
  </si>
  <si>
    <t>BK00000146358</t>
  </si>
  <si>
    <t>587196917280</t>
  </si>
  <si>
    <t>박성균</t>
  </si>
  <si>
    <t>01028289151</t>
  </si>
  <si>
    <t>47518</t>
  </si>
  <si>
    <t>BK00000146368</t>
  </si>
  <si>
    <t>587196917254</t>
  </si>
  <si>
    <t>하연수</t>
  </si>
  <si>
    <t>01064254326</t>
  </si>
  <si>
    <t>BK00000146371</t>
  </si>
  <si>
    <t>587196917033</t>
  </si>
  <si>
    <t>합산+587196918890,587196917044</t>
  </si>
  <si>
    <t>BK00000146374</t>
  </si>
  <si>
    <t>587196917361</t>
  </si>
  <si>
    <t>이진하</t>
  </si>
  <si>
    <t>01076627602</t>
  </si>
  <si>
    <t>11172</t>
  </si>
  <si>
    <t>MINISOSHOP.CO.UK  MALLTAIL.COM</t>
  </si>
  <si>
    <t>BK00000146375</t>
  </si>
  <si>
    <t>587196917081</t>
  </si>
  <si>
    <t>김성</t>
  </si>
  <si>
    <t>01022461400</t>
  </si>
  <si>
    <t>47837</t>
  </si>
  <si>
    <t>BK00000146383</t>
  </si>
  <si>
    <t>587196917350</t>
  </si>
  <si>
    <t>전진용</t>
  </si>
  <si>
    <t>01037036058</t>
  </si>
  <si>
    <t>THEPIHUT.COM  MALLTAIL.COM</t>
  </si>
  <si>
    <t>BK00000146446</t>
  </si>
  <si>
    <t>587196917291</t>
  </si>
  <si>
    <t>BK00000146449</t>
  </si>
  <si>
    <t>587196917383</t>
  </si>
  <si>
    <t>김태인</t>
  </si>
  <si>
    <t>01093646271</t>
  </si>
  <si>
    <t>03661</t>
  </si>
  <si>
    <t>BK00000146450</t>
  </si>
  <si>
    <t>587196917265</t>
  </si>
  <si>
    <t>쏘플래닛</t>
  </si>
  <si>
    <t>01047123441</t>
  </si>
  <si>
    <t>18466</t>
  </si>
  <si>
    <t>DOVERSTREETMARKET.COM  POSTBAY.COM</t>
  </si>
  <si>
    <t>BK00000146471</t>
  </si>
  <si>
    <t>587196917000</t>
  </si>
  <si>
    <t>배준기</t>
  </si>
  <si>
    <t>01093570727</t>
  </si>
  <si>
    <t>13558</t>
  </si>
  <si>
    <t>SHOP.LOLA YOUNG.COM  MALLTAIL.COM</t>
  </si>
  <si>
    <t>BK00000146496</t>
  </si>
  <si>
    <t>587196917615</t>
  </si>
  <si>
    <t>김태승</t>
  </si>
  <si>
    <t>01094102336</t>
  </si>
  <si>
    <t>BK00000144332</t>
  </si>
  <si>
    <t>587196917453</t>
  </si>
  <si>
    <t>BK00000144996</t>
  </si>
  <si>
    <t>587196917523</t>
  </si>
  <si>
    <t>BK00000145893</t>
  </si>
  <si>
    <t>587196917641</t>
  </si>
  <si>
    <t>합산+587196917630</t>
  </si>
  <si>
    <t>BK00000146020</t>
  </si>
  <si>
    <t>587196917630</t>
  </si>
  <si>
    <t>합산+587196917641</t>
  </si>
  <si>
    <t>BK00000146021</t>
  </si>
  <si>
    <t>587196917464</t>
  </si>
  <si>
    <t>빈티지아이</t>
  </si>
  <si>
    <t>01026263417</t>
  </si>
  <si>
    <t>49264</t>
  </si>
  <si>
    <t>BK00000146127</t>
  </si>
  <si>
    <t>587196917571</t>
  </si>
  <si>
    <t>06377</t>
  </si>
  <si>
    <t>BK00000146181</t>
  </si>
  <si>
    <t>587196917965</t>
  </si>
  <si>
    <t>BK00000146185</t>
  </si>
  <si>
    <t>587196917626</t>
  </si>
  <si>
    <t>587196917626 (2)</t>
  </si>
  <si>
    <t>BK00000146194</t>
  </si>
  <si>
    <t>587196917582</t>
  </si>
  <si>
    <t>BK00000146208</t>
  </si>
  <si>
    <t>587196917420</t>
  </si>
  <si>
    <t>이원민</t>
  </si>
  <si>
    <t>01040413106</t>
  </si>
  <si>
    <t>31968</t>
  </si>
  <si>
    <t>BK00000146220</t>
  </si>
  <si>
    <t>587196917560</t>
  </si>
  <si>
    <t>WWW.MAMAOWL.NET  MALLTAIL.COM</t>
  </si>
  <si>
    <t>BK00000146245</t>
  </si>
  <si>
    <t>587196917486</t>
  </si>
  <si>
    <t>BK00000146259</t>
  </si>
  <si>
    <t>587196917501</t>
  </si>
  <si>
    <t>BK00000146267</t>
  </si>
  <si>
    <t>587196917980</t>
  </si>
  <si>
    <t>BK00000146270</t>
  </si>
  <si>
    <t>587196917442</t>
  </si>
  <si>
    <t>BK00000146276</t>
  </si>
  <si>
    <t>587196917814</t>
  </si>
  <si>
    <t>강서율</t>
  </si>
  <si>
    <t>01020871127</t>
  </si>
  <si>
    <t>14016</t>
  </si>
  <si>
    <t>BK00000146284</t>
  </si>
  <si>
    <t>587196917825</t>
  </si>
  <si>
    <t>BK00000146286</t>
  </si>
  <si>
    <t>587196917733</t>
  </si>
  <si>
    <t>이윤주</t>
  </si>
  <si>
    <t>01048766002</t>
  </si>
  <si>
    <t>44758</t>
  </si>
  <si>
    <t>BK00000146297</t>
  </si>
  <si>
    <t>587196917921</t>
  </si>
  <si>
    <t>서예원</t>
  </si>
  <si>
    <t>01098814444</t>
  </si>
  <si>
    <t>BK00000146300</t>
  </si>
  <si>
    <t>587196918013</t>
  </si>
  <si>
    <t>홍은주</t>
  </si>
  <si>
    <t>01076615405</t>
  </si>
  <si>
    <t>41920</t>
  </si>
  <si>
    <t>BK00000146301</t>
  </si>
  <si>
    <t>587196917851</t>
  </si>
  <si>
    <t>BK00000146303</t>
  </si>
  <si>
    <t>587196917873</t>
  </si>
  <si>
    <t>송난희</t>
  </si>
  <si>
    <t>01050503693</t>
  </si>
  <si>
    <t>22136</t>
  </si>
  <si>
    <t>BK00000146308</t>
  </si>
  <si>
    <t>587196917766</t>
  </si>
  <si>
    <t>최은하</t>
  </si>
  <si>
    <t>01025736396</t>
  </si>
  <si>
    <t>BK00000146309</t>
  </si>
  <si>
    <t>587196917696</t>
  </si>
  <si>
    <t>장용석</t>
  </si>
  <si>
    <t>01071886918</t>
  </si>
  <si>
    <t>44246</t>
  </si>
  <si>
    <t>BK00000146334</t>
  </si>
  <si>
    <t>587196917534</t>
  </si>
  <si>
    <t>이동희</t>
  </si>
  <si>
    <t>01085614051</t>
  </si>
  <si>
    <t>18317</t>
  </si>
  <si>
    <t>WWW.VOODOORUNNING.COM  MALLTAIL.COM</t>
  </si>
  <si>
    <t>BK00000146335</t>
  </si>
  <si>
    <t>587196917836</t>
  </si>
  <si>
    <t>이종규</t>
  </si>
  <si>
    <t>01036834626</t>
  </si>
  <si>
    <t>51427</t>
  </si>
  <si>
    <t>BK00000146339</t>
  </si>
  <si>
    <t>587196917895</t>
  </si>
  <si>
    <t>강지수</t>
  </si>
  <si>
    <t>01040052514</t>
  </si>
  <si>
    <t>05837</t>
  </si>
  <si>
    <t>BK00000146349</t>
  </si>
  <si>
    <t>587196917652</t>
  </si>
  <si>
    <t>김헌자</t>
  </si>
  <si>
    <t>01097259996</t>
  </si>
  <si>
    <t>10517</t>
  </si>
  <si>
    <t>VARABARN.CA  MALLTAIL.COM</t>
  </si>
  <si>
    <t>BK00000146360</t>
  </si>
  <si>
    <t>587196917593</t>
  </si>
  <si>
    <t>박민지</t>
  </si>
  <si>
    <t>01089908828</t>
  </si>
  <si>
    <t>42915</t>
  </si>
  <si>
    <t>BK00000146361</t>
  </si>
  <si>
    <t>587196917722</t>
  </si>
  <si>
    <t>강정림</t>
  </si>
  <si>
    <t>01026272961</t>
  </si>
  <si>
    <t>04337</t>
  </si>
  <si>
    <t>ARIESARISE.COM  MALLTAIL.COM</t>
  </si>
  <si>
    <t>BK00000146365</t>
  </si>
  <si>
    <t>587196917840</t>
  </si>
  <si>
    <t>김상현</t>
  </si>
  <si>
    <t>01045466290</t>
  </si>
  <si>
    <t>46242</t>
  </si>
  <si>
    <t>BK00000146366</t>
  </si>
  <si>
    <t>587196917954</t>
  </si>
  <si>
    <t>공다혜</t>
  </si>
  <si>
    <t>01075500444</t>
  </si>
  <si>
    <t>48078</t>
  </si>
  <si>
    <t>BK00000146373</t>
  </si>
  <si>
    <t>587196917744</t>
  </si>
  <si>
    <t>01082186887</t>
  </si>
  <si>
    <t>48314</t>
  </si>
  <si>
    <t>BK00000146379</t>
  </si>
  <si>
    <t>587196917512</t>
  </si>
  <si>
    <t>BK00000146381</t>
  </si>
  <si>
    <t>587196918024</t>
  </si>
  <si>
    <t>류가인</t>
  </si>
  <si>
    <t>01025807845</t>
  </si>
  <si>
    <t>08728</t>
  </si>
  <si>
    <t>BK00000146389</t>
  </si>
  <si>
    <t>587196917431</t>
  </si>
  <si>
    <t>합산+587196917011</t>
  </si>
  <si>
    <t>BK00000146392</t>
  </si>
  <si>
    <t>587196917803</t>
  </si>
  <si>
    <t>최민정</t>
  </si>
  <si>
    <t>01091431030</t>
  </si>
  <si>
    <t>04573</t>
  </si>
  <si>
    <t>BK00000146394</t>
  </si>
  <si>
    <t>587196917755</t>
  </si>
  <si>
    <t>하혜진</t>
  </si>
  <si>
    <t>01032097674</t>
  </si>
  <si>
    <t>11921</t>
  </si>
  <si>
    <t>WWW.SPORTSSHOES.COM  MALLTAIL.COM</t>
  </si>
  <si>
    <t>BK00000146399</t>
  </si>
  <si>
    <t>587196917663</t>
  </si>
  <si>
    <t>연진오</t>
  </si>
  <si>
    <t>01038844674</t>
  </si>
  <si>
    <t>10070</t>
  </si>
  <si>
    <t>BK00000146405</t>
  </si>
  <si>
    <t>587196917991</t>
  </si>
  <si>
    <t>BK00000146407</t>
  </si>
  <si>
    <t>587196917906</t>
  </si>
  <si>
    <t>김동환</t>
  </si>
  <si>
    <t>01066782787</t>
  </si>
  <si>
    <t>BK00000146413</t>
  </si>
  <si>
    <t>587196917910</t>
  </si>
  <si>
    <t>이태한</t>
  </si>
  <si>
    <t>01056707426</t>
  </si>
  <si>
    <t>35377</t>
  </si>
  <si>
    <t>BK00000146415</t>
  </si>
  <si>
    <t>587196917862</t>
  </si>
  <si>
    <t>이보람</t>
  </si>
  <si>
    <t>BK00000146416</t>
  </si>
  <si>
    <t>587196917792</t>
  </si>
  <si>
    <t>이승한</t>
  </si>
  <si>
    <t>BK00000146417</t>
  </si>
  <si>
    <t>587196917943</t>
  </si>
  <si>
    <t>임진수</t>
  </si>
  <si>
    <t>01031251612</t>
  </si>
  <si>
    <t>06601</t>
  </si>
  <si>
    <t>BK00000146418</t>
  </si>
  <si>
    <t>587196917416</t>
  </si>
  <si>
    <t>BK00000146420</t>
  </si>
  <si>
    <t>587196917770</t>
  </si>
  <si>
    <t>고소영</t>
  </si>
  <si>
    <t>01037340154</t>
  </si>
  <si>
    <t>16627</t>
  </si>
  <si>
    <t>BK00000146427</t>
  </si>
  <si>
    <t>587196917545</t>
  </si>
  <si>
    <t>권은진</t>
  </si>
  <si>
    <t>01098394788</t>
  </si>
  <si>
    <t>04582</t>
  </si>
  <si>
    <t>WWW.CHILLYS.COM  MALLTAIL.COM</t>
  </si>
  <si>
    <t>BK00000146428</t>
  </si>
  <si>
    <t>587196917932</t>
  </si>
  <si>
    <t>박예진</t>
  </si>
  <si>
    <t>01084499332</t>
  </si>
  <si>
    <t>39147</t>
  </si>
  <si>
    <t>BK00000146435</t>
  </si>
  <si>
    <t>587196918002</t>
  </si>
  <si>
    <t>BK00000146436</t>
  </si>
  <si>
    <t>587196918035</t>
  </si>
  <si>
    <t>BK00000146442</t>
  </si>
  <si>
    <t>587196917976</t>
  </si>
  <si>
    <t>신다연</t>
  </si>
  <si>
    <t>01036410679</t>
  </si>
  <si>
    <t>10576</t>
  </si>
  <si>
    <t>BK00000146447</t>
  </si>
  <si>
    <t>587196917490</t>
  </si>
  <si>
    <t>BK00000146451</t>
  </si>
  <si>
    <t>587196917781</t>
  </si>
  <si>
    <t>01049477116</t>
  </si>
  <si>
    <t>27144</t>
  </si>
  <si>
    <t>GETAGRIB.CLUB  MALLTAIL.COM</t>
  </si>
  <si>
    <t>BK00000146458</t>
  </si>
  <si>
    <t>587196917884</t>
  </si>
  <si>
    <t>정인룡</t>
  </si>
  <si>
    <t>01046123833</t>
  </si>
  <si>
    <t>52761</t>
  </si>
  <si>
    <t>WWW.ASTROMEDIASHOP.CO.UK  MALLTAIL.COM</t>
  </si>
  <si>
    <t>BK00000146492</t>
  </si>
  <si>
    <t>587196917711</t>
  </si>
  <si>
    <t>01099074362</t>
  </si>
  <si>
    <t>14246</t>
  </si>
  <si>
    <t>BBCICECREAM.EU  MALLTAIL.COM</t>
  </si>
  <si>
    <t>BK00000146493</t>
  </si>
  <si>
    <t>587196917685</t>
  </si>
  <si>
    <t>전창욱</t>
  </si>
  <si>
    <t>01032454757</t>
  </si>
  <si>
    <t>22168</t>
  </si>
  <si>
    <t>UK.SUPREME.COM  MALLTAIL.COM</t>
  </si>
  <si>
    <t>BK00000146495</t>
  </si>
  <si>
    <t>587196917475</t>
  </si>
  <si>
    <t>BK00000146502</t>
  </si>
  <si>
    <t>587196917556</t>
  </si>
  <si>
    <t>전수현</t>
  </si>
  <si>
    <t>01024583675</t>
  </si>
  <si>
    <t>16328</t>
  </si>
  <si>
    <t>BK00000146534</t>
  </si>
  <si>
    <t>587196917700</t>
  </si>
  <si>
    <t>BK00000146543</t>
  </si>
  <si>
    <t>587196918234</t>
  </si>
  <si>
    <t>김진현</t>
  </si>
  <si>
    <t>01023317219</t>
  </si>
  <si>
    <t>08008</t>
  </si>
  <si>
    <t>BK00000146506</t>
  </si>
  <si>
    <t>587196918116</t>
  </si>
  <si>
    <t>BK00000146616</t>
  </si>
  <si>
    <t>587196918072</t>
  </si>
  <si>
    <t>BK00000146261</t>
  </si>
  <si>
    <t>587196918083</t>
  </si>
  <si>
    <t>587196918083 (4)</t>
  </si>
  <si>
    <t>BK00000146352</t>
  </si>
  <si>
    <t>587196918094</t>
  </si>
  <si>
    <t>합산+587196918105</t>
  </si>
  <si>
    <t>BK00000146460</t>
  </si>
  <si>
    <t>587196918050</t>
  </si>
  <si>
    <t>도창희</t>
  </si>
  <si>
    <t>01063456645</t>
  </si>
  <si>
    <t>06519</t>
  </si>
  <si>
    <t>WWW.USC.CO.UK  MALLTAIL.COM</t>
  </si>
  <si>
    <t>BK00000146476</t>
  </si>
  <si>
    <t>587196918061</t>
  </si>
  <si>
    <t>BK00000146483</t>
  </si>
  <si>
    <t>587196918223</t>
  </si>
  <si>
    <t>이미송</t>
  </si>
  <si>
    <t>01040140468</t>
  </si>
  <si>
    <t>48515</t>
  </si>
  <si>
    <t>BK00000146508</t>
  </si>
  <si>
    <t>587196918212</t>
  </si>
  <si>
    <t>BK00000146509</t>
  </si>
  <si>
    <t>587196918153</t>
  </si>
  <si>
    <t>BK00000146607</t>
  </si>
  <si>
    <t>587196918164</t>
  </si>
  <si>
    <t>BK00000146608</t>
  </si>
  <si>
    <t>587196918175</t>
  </si>
  <si>
    <t>BK00000146609</t>
  </si>
  <si>
    <t>587196918186</t>
  </si>
  <si>
    <t>BK00000146610</t>
  </si>
  <si>
    <t>587196918190</t>
  </si>
  <si>
    <t>BK00000146611</t>
  </si>
  <si>
    <t>587196918201</t>
  </si>
  <si>
    <t>BK00000146612</t>
  </si>
  <si>
    <t>587196918142</t>
  </si>
  <si>
    <t>BK00000146613</t>
  </si>
  <si>
    <t>587196918131</t>
  </si>
  <si>
    <t>BK00000146614</t>
  </si>
  <si>
    <t>587196918120</t>
  </si>
  <si>
    <t>BK00000146615</t>
  </si>
  <si>
    <t>587196918105</t>
  </si>
  <si>
    <t>합산+587196918094</t>
  </si>
  <si>
    <t>BK00000146396</t>
  </si>
  <si>
    <t>587196918536</t>
  </si>
  <si>
    <t>01022142595</t>
  </si>
  <si>
    <t>02054</t>
  </si>
  <si>
    <t>BK00000146463</t>
  </si>
  <si>
    <t>587196918912</t>
  </si>
  <si>
    <t>BK00000146281</t>
  </si>
  <si>
    <t>587196918411</t>
  </si>
  <si>
    <t>BK00000146555</t>
  </si>
  <si>
    <t>587196918271</t>
  </si>
  <si>
    <t>정진오</t>
  </si>
  <si>
    <t>01056550323</t>
  </si>
  <si>
    <t>04977</t>
  </si>
  <si>
    <t>WWW.TLC DIRECT.CO.UK  MALLTAIL.COM</t>
  </si>
  <si>
    <t>BK00000146053</t>
  </si>
  <si>
    <t>587196918330</t>
  </si>
  <si>
    <t>BK00000146150</t>
  </si>
  <si>
    <t>587196918680</t>
  </si>
  <si>
    <t>BK00000146252</t>
  </si>
  <si>
    <t>587196918341</t>
  </si>
  <si>
    <t>BK00000146268</t>
  </si>
  <si>
    <t>587196918820</t>
  </si>
  <si>
    <t>BK00000146269</t>
  </si>
  <si>
    <t>587196918584</t>
  </si>
  <si>
    <t>강창모</t>
  </si>
  <si>
    <t>01051472628</t>
  </si>
  <si>
    <t>03710</t>
  </si>
  <si>
    <t>EBAY.US  MALLTAIL.COM</t>
  </si>
  <si>
    <t>BK00000146274</t>
  </si>
  <si>
    <t>587196918746</t>
  </si>
  <si>
    <t>01049911123</t>
  </si>
  <si>
    <t>16628</t>
  </si>
  <si>
    <t>BK00000146305</t>
  </si>
  <si>
    <t>587196918293</t>
  </si>
  <si>
    <t>01044740203</t>
  </si>
  <si>
    <t>BK00000146342</t>
  </si>
  <si>
    <t>587196918702</t>
  </si>
  <si>
    <t>이종숙</t>
  </si>
  <si>
    <t>01071684629</t>
  </si>
  <si>
    <t>51535</t>
  </si>
  <si>
    <t>BK00000146343</t>
  </si>
  <si>
    <t>587196918481</t>
  </si>
  <si>
    <t>문준영</t>
  </si>
  <si>
    <t>01094959168</t>
  </si>
  <si>
    <t>44538</t>
  </si>
  <si>
    <t>BK00000146376</t>
  </si>
  <si>
    <t>587196918621</t>
  </si>
  <si>
    <t>강나윤</t>
  </si>
  <si>
    <t>01065960242</t>
  </si>
  <si>
    <t>61210</t>
  </si>
  <si>
    <t>BK00000146382</t>
  </si>
  <si>
    <t>587196918525</t>
  </si>
  <si>
    <t>김주란</t>
  </si>
  <si>
    <t>01028587414</t>
  </si>
  <si>
    <t>10084</t>
  </si>
  <si>
    <t>BK00000146387</t>
  </si>
  <si>
    <t>587196918665</t>
  </si>
  <si>
    <t>01083548080</t>
  </si>
  <si>
    <t>17354</t>
  </si>
  <si>
    <t>BK00000146388</t>
  </si>
  <si>
    <t>587196918610</t>
  </si>
  <si>
    <t>도유성</t>
  </si>
  <si>
    <t>01073299103</t>
  </si>
  <si>
    <t>25809</t>
  </si>
  <si>
    <t>WWW.CRW AIRSOFT.COM  MALLTAIL.COM</t>
  </si>
  <si>
    <t>BK00000146404</t>
  </si>
  <si>
    <t>587196918886</t>
  </si>
  <si>
    <t>문한슬</t>
  </si>
  <si>
    <t>01024127027</t>
  </si>
  <si>
    <t>34183</t>
  </si>
  <si>
    <t>BK00000146411</t>
  </si>
  <si>
    <t>587196918315</t>
  </si>
  <si>
    <t>이대진</t>
  </si>
  <si>
    <t>01050317959</t>
  </si>
  <si>
    <t>07791</t>
  </si>
  <si>
    <t>BK00000146414</t>
  </si>
  <si>
    <t>587196918676</t>
  </si>
  <si>
    <t>박소영</t>
  </si>
  <si>
    <t>01032925808</t>
  </si>
  <si>
    <t>54873</t>
  </si>
  <si>
    <t>BK00000146421</t>
  </si>
  <si>
    <t>587196918713</t>
  </si>
  <si>
    <t>01032323235</t>
  </si>
  <si>
    <t>16517</t>
  </si>
  <si>
    <t>WWW.CALVINKLEIN.CO.UK  MALLTAIL.COM</t>
  </si>
  <si>
    <t>BK00000146423</t>
  </si>
  <si>
    <t>587196918724</t>
  </si>
  <si>
    <t>이재윤</t>
  </si>
  <si>
    <t>01091492597</t>
  </si>
  <si>
    <t>22212</t>
  </si>
  <si>
    <t>BK00000146437</t>
  </si>
  <si>
    <t>587196918282</t>
  </si>
  <si>
    <t>01094071775</t>
  </si>
  <si>
    <t>06974</t>
  </si>
  <si>
    <t>BK00000146457</t>
  </si>
  <si>
    <t>587196918654</t>
  </si>
  <si>
    <t>허원구</t>
  </si>
  <si>
    <t>01044777879</t>
  </si>
  <si>
    <t>13520</t>
  </si>
  <si>
    <t>WWW.VITABRIGHT.CO  MALLTAIL.COM</t>
  </si>
  <si>
    <t>BK00000146459</t>
  </si>
  <si>
    <t>587196918540</t>
  </si>
  <si>
    <t>PRINTLOGIC</t>
  </si>
  <si>
    <t>01047317798</t>
  </si>
  <si>
    <t>16682</t>
  </si>
  <si>
    <t>WWW.ONBUY.COM  MALLTAIL.COM</t>
  </si>
  <si>
    <t>BK00000146462</t>
  </si>
  <si>
    <t>587196918573</t>
  </si>
  <si>
    <t>한지훈</t>
  </si>
  <si>
    <t>01062393151</t>
  </si>
  <si>
    <t>06912</t>
  </si>
  <si>
    <t>BK00000146473</t>
  </si>
  <si>
    <t>587196918470</t>
  </si>
  <si>
    <t>배선우</t>
  </si>
  <si>
    <t>01048029385</t>
  </si>
  <si>
    <t>28569</t>
  </si>
  <si>
    <t>WWW.UGG.COM  MALLTAIL.COM</t>
  </si>
  <si>
    <t>BK00000146477</t>
  </si>
  <si>
    <t>587196918433</t>
  </si>
  <si>
    <t>BK00000146481</t>
  </si>
  <si>
    <t>587196918374</t>
  </si>
  <si>
    <t>BK00000146485</t>
  </si>
  <si>
    <t>587196918326</t>
  </si>
  <si>
    <t>01020835593</t>
  </si>
  <si>
    <t>BK00000146486</t>
  </si>
  <si>
    <t>587196918363</t>
  </si>
  <si>
    <t>BK00000146488</t>
  </si>
  <si>
    <t>587196918503</t>
  </si>
  <si>
    <t>김규운</t>
  </si>
  <si>
    <t>01091324295</t>
  </si>
  <si>
    <t>04178</t>
  </si>
  <si>
    <t>BK00000146489</t>
  </si>
  <si>
    <t>587196918643</t>
  </si>
  <si>
    <t>브라더비 변원혁</t>
  </si>
  <si>
    <t>01076880009</t>
  </si>
  <si>
    <t>35378</t>
  </si>
  <si>
    <t>BK00000146501</t>
  </si>
  <si>
    <t>587196918466</t>
  </si>
  <si>
    <t>BK00000146505</t>
  </si>
  <si>
    <t>587196918816</t>
  </si>
  <si>
    <t>우효경</t>
  </si>
  <si>
    <t>01073257092</t>
  </si>
  <si>
    <t>47306</t>
  </si>
  <si>
    <t>BK00000146510</t>
  </si>
  <si>
    <t>587196918691</t>
  </si>
  <si>
    <t>김두태</t>
  </si>
  <si>
    <t>01065416169</t>
  </si>
  <si>
    <t>04417</t>
  </si>
  <si>
    <t>WWW.FOOTPATROL.COM  MALLTAIL.COM</t>
  </si>
  <si>
    <t>BK00000146516</t>
  </si>
  <si>
    <t>587196918400</t>
  </si>
  <si>
    <t>BK00000146522</t>
  </si>
  <si>
    <t>587196918735</t>
  </si>
  <si>
    <t>BK00000146524</t>
  </si>
  <si>
    <t>587196918396</t>
  </si>
  <si>
    <t>BK00000146527</t>
  </si>
  <si>
    <t>587196918304</t>
  </si>
  <si>
    <t>김승복</t>
  </si>
  <si>
    <t>01040036170</t>
  </si>
  <si>
    <t>52307</t>
  </si>
  <si>
    <t>BK00000146528</t>
  </si>
  <si>
    <t>587196918455</t>
  </si>
  <si>
    <t>BK00000146530</t>
  </si>
  <si>
    <t>587196918864</t>
  </si>
  <si>
    <t>윤미정</t>
  </si>
  <si>
    <t>01073602045</t>
  </si>
  <si>
    <t>21070</t>
  </si>
  <si>
    <t>합산+3</t>
  </si>
  <si>
    <t>BK00000146538</t>
  </si>
  <si>
    <t>587196918853</t>
  </si>
  <si>
    <t>BK00000146537</t>
  </si>
  <si>
    <t>587196918842</t>
  </si>
  <si>
    <t>BK00000146539</t>
  </si>
  <si>
    <t>587196918831</t>
  </si>
  <si>
    <t>BK00000146536</t>
  </si>
  <si>
    <t>587196918595</t>
  </si>
  <si>
    <t>SHOP.LANDROVER.CO.UK  MALLTAIL.COM</t>
  </si>
  <si>
    <t>BK00000146542</t>
  </si>
  <si>
    <t>587196918444</t>
  </si>
  <si>
    <t>김용석</t>
  </si>
  <si>
    <t>01020305245</t>
  </si>
  <si>
    <t>BK00000146544</t>
  </si>
  <si>
    <t>587196918422</t>
  </si>
  <si>
    <t>김정원</t>
  </si>
  <si>
    <t>01068108586</t>
  </si>
  <si>
    <t>15244</t>
  </si>
  <si>
    <t>BK00000146559</t>
  </si>
  <si>
    <t>587196918606</t>
  </si>
  <si>
    <t>박기현</t>
  </si>
  <si>
    <t>01049643575</t>
  </si>
  <si>
    <t>04105</t>
  </si>
  <si>
    <t>NEXT.CO.UK  MALLTAIL.COM</t>
  </si>
  <si>
    <t>BK00000146586</t>
  </si>
  <si>
    <t>587196918562</t>
  </si>
  <si>
    <t>BK00000146590</t>
  </si>
  <si>
    <t>587196918551</t>
  </si>
  <si>
    <t>BK00000146591</t>
  </si>
  <si>
    <t>587196918750</t>
  </si>
  <si>
    <t>이아라</t>
  </si>
  <si>
    <t>01071645978</t>
  </si>
  <si>
    <t>18004</t>
  </si>
  <si>
    <t>BK00000146597</t>
  </si>
  <si>
    <t>587196918875</t>
  </si>
  <si>
    <t>에이피코퍼레이션</t>
  </si>
  <si>
    <t>01096509923</t>
  </si>
  <si>
    <t>15843</t>
  </si>
  <si>
    <t>RIVAHOME.COM  MALLTAIL.COM</t>
  </si>
  <si>
    <t>BK00000146600</t>
  </si>
  <si>
    <t>587196918492</t>
  </si>
  <si>
    <t>이균동</t>
  </si>
  <si>
    <t>BK00000146601</t>
  </si>
  <si>
    <t>587196918514</t>
  </si>
  <si>
    <t>김수희</t>
  </si>
  <si>
    <t>01085596232</t>
  </si>
  <si>
    <t>10361</t>
  </si>
  <si>
    <t>BK00000146602</t>
  </si>
  <si>
    <t>587196918805</t>
  </si>
  <si>
    <t>BK00000146621</t>
  </si>
  <si>
    <t>587196918794</t>
  </si>
  <si>
    <t>오주현</t>
  </si>
  <si>
    <t>01077088049</t>
  </si>
  <si>
    <t>BK00000146623</t>
  </si>
  <si>
    <t>587196918783</t>
  </si>
  <si>
    <t>BK00000146624</t>
  </si>
  <si>
    <t>587196918772</t>
  </si>
  <si>
    <t>BK00000146626</t>
  </si>
  <si>
    <t>587196918761</t>
  </si>
  <si>
    <t>이명섭</t>
  </si>
  <si>
    <t>01031054590</t>
  </si>
  <si>
    <t>BK00000146628</t>
  </si>
  <si>
    <t>587196918632</t>
  </si>
  <si>
    <t>조혜연</t>
  </si>
  <si>
    <t>01099424480</t>
  </si>
  <si>
    <t>BK00000146630</t>
  </si>
  <si>
    <t>587196918890</t>
  </si>
  <si>
    <t>합산+587196917033,587196917044</t>
  </si>
  <si>
    <t>BK00000146669</t>
  </si>
  <si>
    <t>587196918901</t>
  </si>
  <si>
    <t>김진희</t>
  </si>
  <si>
    <t>01020155085</t>
  </si>
  <si>
    <t>06272</t>
  </si>
  <si>
    <t>BK00000146686</t>
  </si>
  <si>
    <t>587196918352</t>
  </si>
  <si>
    <t>BK00000146583</t>
  </si>
  <si>
    <t>587196918385</t>
  </si>
  <si>
    <t>BK00000146356</t>
  </si>
  <si>
    <t xml:space="preserve">587196904820 </t>
  </si>
  <si>
    <t xml:space="preserve">이현준 </t>
  </si>
  <si>
    <t>HDC + STR</t>
  </si>
  <si>
    <t>U-11-B-D-04</t>
  </si>
  <si>
    <t>최병석</t>
  </si>
  <si>
    <t>U-11-A-D-03</t>
  </si>
  <si>
    <t>U-01-B-B-08</t>
  </si>
  <si>
    <t>B25082600069</t>
  </si>
  <si>
    <t>박진솔</t>
  </si>
  <si>
    <t>KI19349</t>
  </si>
  <si>
    <t>B25091000191</t>
  </si>
  <si>
    <t>박성웅(aud8394)</t>
  </si>
  <si>
    <t>B25091500056</t>
  </si>
  <si>
    <t>김하정(leafz)</t>
  </si>
  <si>
    <t>B25082500170</t>
  </si>
  <si>
    <t>B25090300131</t>
  </si>
  <si>
    <t>배기덕</t>
  </si>
  <si>
    <t>B25082500177</t>
  </si>
  <si>
    <t>윤남수</t>
  </si>
  <si>
    <t>B25092300098</t>
  </si>
  <si>
    <t>고정화</t>
  </si>
  <si>
    <t>보상</t>
  </si>
  <si>
    <t>GBP 204</t>
  </si>
  <si>
    <t>아이템 삭제</t>
  </si>
  <si>
    <t>대납 gbp 7 +usd 5</t>
  </si>
  <si>
    <t>2025-09-03</t>
  </si>
  <si>
    <t>72220339104</t>
  </si>
  <si>
    <t>566746840940</t>
  </si>
  <si>
    <t>정재한</t>
  </si>
  <si>
    <t>01021114785</t>
  </si>
  <si>
    <t>52327</t>
  </si>
  <si>
    <t>GK00002693268</t>
  </si>
  <si>
    <t>566746841006</t>
  </si>
  <si>
    <t>GK00002738247</t>
  </si>
  <si>
    <t>566746840866</t>
  </si>
  <si>
    <t>566746840866 (4)</t>
  </si>
  <si>
    <t>GK00002751221</t>
  </si>
  <si>
    <t>566746840881</t>
  </si>
  <si>
    <t>유은영</t>
  </si>
  <si>
    <t>01037737423</t>
  </si>
  <si>
    <t>MOBILE.YOOX.COM  MALLTAIL.COM</t>
  </si>
  <si>
    <t>GK00002752620</t>
  </si>
  <si>
    <t>566746840962</t>
  </si>
  <si>
    <t>WWW.EMERSON.COM  MALLTAIL.COM</t>
  </si>
  <si>
    <t>GK00002753191</t>
  </si>
  <si>
    <t>566746840903</t>
  </si>
  <si>
    <t>GK00002755075</t>
  </si>
  <si>
    <t>566746840973</t>
  </si>
  <si>
    <t>GK00002755569</t>
  </si>
  <si>
    <t>566746840855</t>
  </si>
  <si>
    <t>GK00002755577</t>
  </si>
  <si>
    <t>566746840951</t>
  </si>
  <si>
    <t>온도</t>
  </si>
  <si>
    <t>01056930913</t>
  </si>
  <si>
    <t>03466</t>
  </si>
  <si>
    <t>566746840951 (2)</t>
  </si>
  <si>
    <t>GK00002755878</t>
  </si>
  <si>
    <t>566746840925</t>
  </si>
  <si>
    <t>01057249449</t>
  </si>
  <si>
    <t>14777</t>
  </si>
  <si>
    <t>GK00002755884</t>
  </si>
  <si>
    <t>566746840870</t>
  </si>
  <si>
    <t>장희원</t>
  </si>
  <si>
    <t>01087782376</t>
  </si>
  <si>
    <t>42015</t>
  </si>
  <si>
    <t>WWW.FUTTERKRAEMEREI.COM  MALLTAIL.COM</t>
  </si>
  <si>
    <t>GK00002755885</t>
  </si>
  <si>
    <t>566746840844</t>
  </si>
  <si>
    <t>GK00002756729</t>
  </si>
  <si>
    <t>566746840984</t>
  </si>
  <si>
    <t>최윤석</t>
  </si>
  <si>
    <t>01054896575</t>
  </si>
  <si>
    <t>WWW.MEPHISTO.COM  MALLTAIL.COM</t>
  </si>
  <si>
    <t>GK00002756731</t>
  </si>
  <si>
    <t>566746840892</t>
  </si>
  <si>
    <t>김경남</t>
  </si>
  <si>
    <t>01063110083</t>
  </si>
  <si>
    <t>BOBOCHOSES.COM  MALLTAIL.COM</t>
  </si>
  <si>
    <t>GK00002757193</t>
  </si>
  <si>
    <t>566746840995</t>
  </si>
  <si>
    <t>이상수</t>
  </si>
  <si>
    <t>01023177914</t>
  </si>
  <si>
    <t>50909</t>
  </si>
  <si>
    <t>GK00002757584</t>
  </si>
  <si>
    <t>566746840936</t>
  </si>
  <si>
    <t>GK00002733931</t>
  </si>
  <si>
    <t>566746841113</t>
  </si>
  <si>
    <t>김대원</t>
  </si>
  <si>
    <t>01097002069</t>
  </si>
  <si>
    <t>GK00002740548</t>
  </si>
  <si>
    <t>566746841124</t>
  </si>
  <si>
    <t>김종오</t>
  </si>
  <si>
    <t>01037014662</t>
  </si>
  <si>
    <t>06079</t>
  </si>
  <si>
    <t>WWW.CASPERSCLIMBINGSHOP.COM  MALLTAIL.COM</t>
  </si>
  <si>
    <t>GK00002747907</t>
  </si>
  <si>
    <t>566746841091</t>
  </si>
  <si>
    <t>임병현</t>
  </si>
  <si>
    <t>01089576488</t>
  </si>
  <si>
    <t>08515</t>
  </si>
  <si>
    <t>VIBRAWELL.FR  MALLTAIL.COM</t>
  </si>
  <si>
    <t>GK00002747933</t>
  </si>
  <si>
    <t>566746841172</t>
  </si>
  <si>
    <t>LAPHROAIG.COM  MALLTAIL.COM</t>
  </si>
  <si>
    <t>GK00002750902</t>
  </si>
  <si>
    <t>566746841076</t>
  </si>
  <si>
    <t>목진선</t>
  </si>
  <si>
    <t>01093259863</t>
  </si>
  <si>
    <t>01857</t>
  </si>
  <si>
    <t>GK00002753175</t>
  </si>
  <si>
    <t>566746841080</t>
  </si>
  <si>
    <t>GK00002753176</t>
  </si>
  <si>
    <t>566746841183</t>
  </si>
  <si>
    <t>김솔잎</t>
  </si>
  <si>
    <t>01076550079</t>
  </si>
  <si>
    <t>34826</t>
  </si>
  <si>
    <t>WWW.PRAXISDIENST.COM  MALLTAIL.COM</t>
  </si>
  <si>
    <t>GK00002756737</t>
  </si>
  <si>
    <t>566746841146</t>
  </si>
  <si>
    <t>GK00002755077</t>
  </si>
  <si>
    <t>566746841054</t>
  </si>
  <si>
    <t>권은경</t>
  </si>
  <si>
    <t>01028885525</t>
  </si>
  <si>
    <t>48114</t>
  </si>
  <si>
    <t>WWW.HEIMWERKERTOOLS.COM  MALLTAIL.COM</t>
  </si>
  <si>
    <t>566746841054 (2)</t>
  </si>
  <si>
    <t>GK00002755082</t>
  </si>
  <si>
    <t>566746841150</t>
  </si>
  <si>
    <t>GK00002755879</t>
  </si>
  <si>
    <t>566746841161</t>
  </si>
  <si>
    <t>GK00002755881</t>
  </si>
  <si>
    <t>566746841135</t>
  </si>
  <si>
    <t>GK00002756396</t>
  </si>
  <si>
    <t>566746841065</t>
  </si>
  <si>
    <t>GK00002756490</t>
  </si>
  <si>
    <t>566746841102</t>
  </si>
  <si>
    <t>한승준</t>
  </si>
  <si>
    <t>01050909588</t>
  </si>
  <si>
    <t>07265</t>
  </si>
  <si>
    <t>GK00002754940</t>
  </si>
  <si>
    <t>18050238311</t>
  </si>
  <si>
    <t>566746840774</t>
  </si>
  <si>
    <t>함형준</t>
  </si>
  <si>
    <t>01094513112</t>
  </si>
  <si>
    <t>05537</t>
  </si>
  <si>
    <t>GK00002755073</t>
  </si>
  <si>
    <t>566746841371</t>
  </si>
  <si>
    <t>GK00002757194</t>
  </si>
  <si>
    <t>566746841404</t>
  </si>
  <si>
    <t>인광스프링 INKWANG SPRING</t>
  </si>
  <si>
    <t>01063467436</t>
  </si>
  <si>
    <t>18624</t>
  </si>
  <si>
    <t>WWW.VOGELSANG EDELSTAEHLE.DE  MALLTAIL.COM</t>
  </si>
  <si>
    <t>GK00002760114</t>
  </si>
  <si>
    <t>566746841301</t>
  </si>
  <si>
    <t>배상현</t>
  </si>
  <si>
    <t>01055279184</t>
  </si>
  <si>
    <t>04511</t>
  </si>
  <si>
    <t>GK00002756721</t>
  </si>
  <si>
    <t>566746841312</t>
  </si>
  <si>
    <t>GK00002757583</t>
  </si>
  <si>
    <t>566746841264</t>
  </si>
  <si>
    <t>VIOLEY.COM  MALLTAIL.COM</t>
  </si>
  <si>
    <t>GK00002758025</t>
  </si>
  <si>
    <t>566746841334</t>
  </si>
  <si>
    <t>GK00002732152</t>
  </si>
  <si>
    <t>566746841290</t>
  </si>
  <si>
    <t>조철희</t>
  </si>
  <si>
    <t>01096780627</t>
  </si>
  <si>
    <t>04597</t>
  </si>
  <si>
    <t>GK00002747908</t>
  </si>
  <si>
    <t>566746841275</t>
  </si>
  <si>
    <t>백성호</t>
  </si>
  <si>
    <t>01040774443</t>
  </si>
  <si>
    <t>10551</t>
  </si>
  <si>
    <t>WWW.MILLESIMA.FR  MALLTAIL.COM</t>
  </si>
  <si>
    <t>GK00002750430</t>
  </si>
  <si>
    <t>566746841220</t>
  </si>
  <si>
    <t>김성수</t>
  </si>
  <si>
    <t>01099199213</t>
  </si>
  <si>
    <t>WWW.MOTOR X.COM  MALLTAIL.COM</t>
  </si>
  <si>
    <t>GK00002750473</t>
  </si>
  <si>
    <t>566746841216</t>
  </si>
  <si>
    <t>한수원</t>
  </si>
  <si>
    <t>01054471739</t>
  </si>
  <si>
    <t>05224</t>
  </si>
  <si>
    <t>GK00002750906</t>
  </si>
  <si>
    <t>566746841231</t>
  </si>
  <si>
    <t>최중훈</t>
  </si>
  <si>
    <t>01097874764</t>
  </si>
  <si>
    <t>48432</t>
  </si>
  <si>
    <t>SCANDYNA.DK  MALLTAIL.COM</t>
  </si>
  <si>
    <t>GK00002753163</t>
  </si>
  <si>
    <t>566746841382</t>
  </si>
  <si>
    <t>류장훈</t>
  </si>
  <si>
    <t>01026544310</t>
  </si>
  <si>
    <t>34016</t>
  </si>
  <si>
    <t>GK00002753167</t>
  </si>
  <si>
    <t>566746841356</t>
  </si>
  <si>
    <t>김재원</t>
  </si>
  <si>
    <t>01024745943</t>
  </si>
  <si>
    <t>GK00002756399</t>
  </si>
  <si>
    <t>566746841205</t>
  </si>
  <si>
    <t>배현기</t>
  </si>
  <si>
    <t>01047899837</t>
  </si>
  <si>
    <t>16701</t>
  </si>
  <si>
    <t>MISTPOOL.COM  MALLTAIL.COM</t>
  </si>
  <si>
    <t>GK00002756402</t>
  </si>
  <si>
    <t>566746841345</t>
  </si>
  <si>
    <t>BRICKSANDFIGSDE.COM  MALLTAIL.COM</t>
  </si>
  <si>
    <t>GK00002756713</t>
  </si>
  <si>
    <t>566746841242</t>
  </si>
  <si>
    <t>WWW.BEST SECRET.COM  MALLTAIL.COM</t>
  </si>
  <si>
    <t>GK00002756725</t>
  </si>
  <si>
    <t>566746841323</t>
  </si>
  <si>
    <t>01072166300</t>
  </si>
  <si>
    <t>GK00002756728</t>
  </si>
  <si>
    <t>566746841360</t>
  </si>
  <si>
    <t>GK00002757570</t>
  </si>
  <si>
    <t>566746841286</t>
  </si>
  <si>
    <t>GUTE WEINE.DE  MALLTAIL.COM</t>
  </si>
  <si>
    <t>GK00002757588</t>
  </si>
  <si>
    <t>566746841393</t>
  </si>
  <si>
    <t>우진희</t>
  </si>
  <si>
    <t>01024160214</t>
  </si>
  <si>
    <t>46772</t>
  </si>
  <si>
    <t>CLOSED.COM  MALLTAIL.COM</t>
  </si>
  <si>
    <t>GK00002757594</t>
  </si>
  <si>
    <t>566746841253</t>
  </si>
  <si>
    <t>GK00002751230</t>
  </si>
  <si>
    <t>566746841544</t>
  </si>
  <si>
    <t>김동주</t>
  </si>
  <si>
    <t>01026313197</t>
  </si>
  <si>
    <t>GK00002762108</t>
  </si>
  <si>
    <t>566746841555</t>
  </si>
  <si>
    <t>이성묵</t>
  </si>
  <si>
    <t>01072623622</t>
  </si>
  <si>
    <t>14571</t>
  </si>
  <si>
    <t>WWW.PHILIBERTNET.COM  MALLTAIL.COM</t>
  </si>
  <si>
    <t>GK00002757578</t>
  </si>
  <si>
    <t>566746841566</t>
  </si>
  <si>
    <t>GK00002756718</t>
  </si>
  <si>
    <t>566746841570</t>
  </si>
  <si>
    <t>이새롬</t>
  </si>
  <si>
    <t>01066141311</t>
  </si>
  <si>
    <t>GK00002755888</t>
  </si>
  <si>
    <t>566746841496</t>
  </si>
  <si>
    <t>566746841496 (2)</t>
  </si>
  <si>
    <t>GK00002754935</t>
  </si>
  <si>
    <t>566746841441</t>
  </si>
  <si>
    <t>01039540603</t>
  </si>
  <si>
    <t>GK00002726129</t>
  </si>
  <si>
    <t>566746841522</t>
  </si>
  <si>
    <t>GK00002739232</t>
  </si>
  <si>
    <t>566746841426</t>
  </si>
  <si>
    <t>최슬해</t>
  </si>
  <si>
    <t>01093364692</t>
  </si>
  <si>
    <t>47110</t>
  </si>
  <si>
    <t>WWW.BONTONTOYS.COM  MALLTAIL.COM</t>
  </si>
  <si>
    <t>GK00002745459</t>
  </si>
  <si>
    <t>566746841452</t>
  </si>
  <si>
    <t>50425</t>
  </si>
  <si>
    <t>WWW.GEORGJENSEN.COM  MALLTAIL.COM</t>
  </si>
  <si>
    <t>GK00002750898</t>
  </si>
  <si>
    <t>566746841463</t>
  </si>
  <si>
    <t>한숙</t>
  </si>
  <si>
    <t>01054325889</t>
  </si>
  <si>
    <t>10907</t>
  </si>
  <si>
    <t>GK00002752885</t>
  </si>
  <si>
    <t>566746841485</t>
  </si>
  <si>
    <t>김태훈</t>
  </si>
  <si>
    <t>01027283992</t>
  </si>
  <si>
    <t>MINIATURE.COM  MALLTAIL.COM</t>
  </si>
  <si>
    <t>GK00002753165</t>
  </si>
  <si>
    <t>566746841474</t>
  </si>
  <si>
    <t>이상민</t>
  </si>
  <si>
    <t>01055729537</t>
  </si>
  <si>
    <t>10894</t>
  </si>
  <si>
    <t>WWW.4 WHEEL PARTS.DE  MALLTAIL.COM</t>
  </si>
  <si>
    <t>GK00002757187</t>
  </si>
  <si>
    <t>566746841500</t>
  </si>
  <si>
    <t>01022439075</t>
  </si>
  <si>
    <t>16830</t>
  </si>
  <si>
    <t>GK00002757577</t>
  </si>
  <si>
    <t>566746841511</t>
  </si>
  <si>
    <t>유정빈</t>
  </si>
  <si>
    <t>01095103825</t>
  </si>
  <si>
    <t>GK00002757591</t>
  </si>
  <si>
    <t>566746841415</t>
  </si>
  <si>
    <t>GK00002751633</t>
  </si>
  <si>
    <t>2025-09-05</t>
  </si>
  <si>
    <t>18050238322</t>
  </si>
  <si>
    <t>566746840914</t>
  </si>
  <si>
    <t>김지현</t>
  </si>
  <si>
    <t>01028061332</t>
  </si>
  <si>
    <t>07251</t>
  </si>
  <si>
    <t>BUYCYCLE.COM  MALLTAIL.COM</t>
  </si>
  <si>
    <t>GK00002747343</t>
  </si>
  <si>
    <t>566746841614</t>
  </si>
  <si>
    <t>GK00002758615</t>
  </si>
  <si>
    <t>566746841721</t>
  </si>
  <si>
    <t>566746841721 (2)</t>
  </si>
  <si>
    <t>GK00002758022</t>
  </si>
  <si>
    <t>566746841625</t>
  </si>
  <si>
    <t>하루에한번</t>
  </si>
  <si>
    <t>01081400958</t>
  </si>
  <si>
    <t>01905</t>
  </si>
  <si>
    <t>GK00002756732</t>
  </si>
  <si>
    <t>566746841732</t>
  </si>
  <si>
    <t>김태영</t>
  </si>
  <si>
    <t>01090620996</t>
  </si>
  <si>
    <t>22370</t>
  </si>
  <si>
    <t>GK00002747913</t>
  </si>
  <si>
    <t>566746841780</t>
  </si>
  <si>
    <t>566746841780 (3)</t>
  </si>
  <si>
    <t>GK00002745465</t>
  </si>
  <si>
    <t>566746841673</t>
  </si>
  <si>
    <t>GK00002739569</t>
  </si>
  <si>
    <t>566746841776</t>
  </si>
  <si>
    <t>곽은영</t>
  </si>
  <si>
    <t>01029745949</t>
  </si>
  <si>
    <t>42016</t>
  </si>
  <si>
    <t>GK00002756722</t>
  </si>
  <si>
    <t>566746841710</t>
  </si>
  <si>
    <t>GK00002756723</t>
  </si>
  <si>
    <t>566746841581</t>
  </si>
  <si>
    <t>변영호</t>
  </si>
  <si>
    <t>01025202795</t>
  </si>
  <si>
    <t>WWW.BOLOMEY.NL  MALLTAIL.COM</t>
  </si>
  <si>
    <t>GK00002698197</t>
  </si>
  <si>
    <t>566746841603</t>
  </si>
  <si>
    <t>GK00002753190</t>
  </si>
  <si>
    <t>566746841640</t>
  </si>
  <si>
    <t>GK00002755080</t>
  </si>
  <si>
    <t>566746841765</t>
  </si>
  <si>
    <t>신윤성</t>
  </si>
  <si>
    <t>01071789337</t>
  </si>
  <si>
    <t>42199</t>
  </si>
  <si>
    <t>GK00002756715</t>
  </si>
  <si>
    <t>566746841791</t>
  </si>
  <si>
    <t>유영승</t>
  </si>
  <si>
    <t>01073311534</t>
  </si>
  <si>
    <t>61005</t>
  </si>
  <si>
    <t>SHOP.3FONTEINEN.BE  MALLTAIL.COM</t>
  </si>
  <si>
    <t>566746841791 (2)</t>
  </si>
  <si>
    <t>GK00002756716</t>
  </si>
  <si>
    <t>566746841592</t>
  </si>
  <si>
    <t>문준서</t>
  </si>
  <si>
    <t>01062473739</t>
  </si>
  <si>
    <t>GK00002756719</t>
  </si>
  <si>
    <t>566746841754</t>
  </si>
  <si>
    <t>이혜민</t>
  </si>
  <si>
    <t>01083161219</t>
  </si>
  <si>
    <t>06761</t>
  </si>
  <si>
    <t>GK00002756720</t>
  </si>
  <si>
    <t>566746841636</t>
  </si>
  <si>
    <t>01030123593</t>
  </si>
  <si>
    <t>15595</t>
  </si>
  <si>
    <t>GK00002756736</t>
  </si>
  <si>
    <t>566746841651</t>
  </si>
  <si>
    <t>한주환</t>
  </si>
  <si>
    <t>01099058244</t>
  </si>
  <si>
    <t>14590</t>
  </si>
  <si>
    <t>GK00002757185</t>
  </si>
  <si>
    <t>566746841743</t>
  </si>
  <si>
    <t>김지민</t>
  </si>
  <si>
    <t>01053334527</t>
  </si>
  <si>
    <t>GK00002757572</t>
  </si>
  <si>
    <t>566746841695</t>
  </si>
  <si>
    <t>01047527778</t>
  </si>
  <si>
    <t>GK00002757573</t>
  </si>
  <si>
    <t>566746841706</t>
  </si>
  <si>
    <t>남세진</t>
  </si>
  <si>
    <t>01053787328</t>
  </si>
  <si>
    <t>13014</t>
  </si>
  <si>
    <t>GK00002757649</t>
  </si>
  <si>
    <t>566746841684</t>
  </si>
  <si>
    <t>임지윤</t>
  </si>
  <si>
    <t>01074241311</t>
  </si>
  <si>
    <t>16892</t>
  </si>
  <si>
    <t>CANINA.DE  MALLTAIL.COM</t>
  </si>
  <si>
    <t>GK00002758363</t>
  </si>
  <si>
    <t>566746841662</t>
  </si>
  <si>
    <t>신동규</t>
  </si>
  <si>
    <t>01034445914</t>
  </si>
  <si>
    <t>04065</t>
  </si>
  <si>
    <t>WWW.RUNSTER.DE  MALLTAIL.COM</t>
  </si>
  <si>
    <t>GK00002758374</t>
  </si>
  <si>
    <t>2025-09-10</t>
  </si>
  <si>
    <t>18050238392</t>
  </si>
  <si>
    <t>566746841430</t>
  </si>
  <si>
    <t>엔에스엔지니어링</t>
  </si>
  <si>
    <t>01024760416</t>
  </si>
  <si>
    <t>46721</t>
  </si>
  <si>
    <t>GK00002761051</t>
  </si>
  <si>
    <t>KE518</t>
  </si>
  <si>
    <t>566746842270</t>
  </si>
  <si>
    <t>박동권</t>
  </si>
  <si>
    <t>01020026735</t>
  </si>
  <si>
    <t>GK00002761391</t>
  </si>
  <si>
    <t>566746842336</t>
  </si>
  <si>
    <t>GK00002762646</t>
  </si>
  <si>
    <t>566746842314</t>
  </si>
  <si>
    <t>KENAYEUROPE.CO.UK  MALLTAIL.COM</t>
  </si>
  <si>
    <t>GK00002763090</t>
  </si>
  <si>
    <t>566746842281</t>
  </si>
  <si>
    <t>GK00002763098</t>
  </si>
  <si>
    <t>566746842351</t>
  </si>
  <si>
    <t>최원석</t>
  </si>
  <si>
    <t>01084058114</t>
  </si>
  <si>
    <t>03372</t>
  </si>
  <si>
    <t>GK00002764040</t>
  </si>
  <si>
    <t>566746842303</t>
  </si>
  <si>
    <t>GK00002764427</t>
  </si>
  <si>
    <t>566746842362</t>
  </si>
  <si>
    <t>GK00002761210</t>
  </si>
  <si>
    <t>566746842266</t>
  </si>
  <si>
    <t>김예리</t>
  </si>
  <si>
    <t>01029059615</t>
  </si>
  <si>
    <t>34802</t>
  </si>
  <si>
    <t>GK00002756403</t>
  </si>
  <si>
    <t>566746842244</t>
  </si>
  <si>
    <t>조영진</t>
  </si>
  <si>
    <t>01083198138</t>
  </si>
  <si>
    <t>01223</t>
  </si>
  <si>
    <t>WWW.FACEBOOK.COM  MALLTAIL.COM</t>
  </si>
  <si>
    <t>GK00002757575</t>
  </si>
  <si>
    <t>566746842292</t>
  </si>
  <si>
    <t>GK00002758389</t>
  </si>
  <si>
    <t>566746842325</t>
  </si>
  <si>
    <t>유우진</t>
  </si>
  <si>
    <t>01037305124</t>
  </si>
  <si>
    <t>48103</t>
  </si>
  <si>
    <t>GUDBERGNERGER.COM  MALLTAIL.COM</t>
  </si>
  <si>
    <t>GK00002758400</t>
  </si>
  <si>
    <t>566746842373</t>
  </si>
  <si>
    <t>GK00002761055</t>
  </si>
  <si>
    <t>566746842255</t>
  </si>
  <si>
    <t>GK00002761207</t>
  </si>
  <si>
    <t>566746842340</t>
  </si>
  <si>
    <t>김자림</t>
  </si>
  <si>
    <t>01087080932</t>
  </si>
  <si>
    <t>04063</t>
  </si>
  <si>
    <t>GK00002765270</t>
  </si>
  <si>
    <t>566746841916</t>
  </si>
  <si>
    <t>이노은</t>
  </si>
  <si>
    <t>01071409093</t>
  </si>
  <si>
    <t>21584</t>
  </si>
  <si>
    <t>GK00002755113</t>
  </si>
  <si>
    <t>566746842104</t>
  </si>
  <si>
    <t>GK00002763226</t>
  </si>
  <si>
    <t>566746841872</t>
  </si>
  <si>
    <t>신아영</t>
  </si>
  <si>
    <t>01075668240</t>
  </si>
  <si>
    <t>06608</t>
  </si>
  <si>
    <t>WWW.EMPATICA.COM  MALLTAIL.COM</t>
  </si>
  <si>
    <t>GK00002745938</t>
  </si>
  <si>
    <t>566746841850</t>
  </si>
  <si>
    <t>01089618913</t>
  </si>
  <si>
    <t>GK00002747640</t>
  </si>
  <si>
    <t>566746842130</t>
  </si>
  <si>
    <t>정종훈</t>
  </si>
  <si>
    <t>01092863046</t>
  </si>
  <si>
    <t>GK00002751738</t>
  </si>
  <si>
    <t>566746841905</t>
  </si>
  <si>
    <t>김혜경</t>
  </si>
  <si>
    <t>01077236653</t>
  </si>
  <si>
    <t>GK00002752888</t>
  </si>
  <si>
    <t>566746841931</t>
  </si>
  <si>
    <t>GK00002753168</t>
  </si>
  <si>
    <t>566746841964</t>
  </si>
  <si>
    <t>조주형</t>
  </si>
  <si>
    <t>01071733310</t>
  </si>
  <si>
    <t>06216</t>
  </si>
  <si>
    <t>GK00002756400</t>
  </si>
  <si>
    <t>566746841846</t>
  </si>
  <si>
    <t>주희운</t>
  </si>
  <si>
    <t>01082908091</t>
  </si>
  <si>
    <t>55718</t>
  </si>
  <si>
    <t>GK00002756734</t>
  </si>
  <si>
    <t>566746842185</t>
  </si>
  <si>
    <t>신사언</t>
  </si>
  <si>
    <t>01052765086</t>
  </si>
  <si>
    <t>16872</t>
  </si>
  <si>
    <t>GK00002757190</t>
  </si>
  <si>
    <t>566746841975</t>
  </si>
  <si>
    <t>OUTNORTH.COM  MALLTAIL.COM</t>
  </si>
  <si>
    <t>GK00002757333</t>
  </si>
  <si>
    <t>566746841986</t>
  </si>
  <si>
    <t>서정민</t>
  </si>
  <si>
    <t>01095222119</t>
  </si>
  <si>
    <t>03946</t>
  </si>
  <si>
    <t>GK00002757580</t>
  </si>
  <si>
    <t>566746842152</t>
  </si>
  <si>
    <t>권은숙</t>
  </si>
  <si>
    <t>01042035007</t>
  </si>
  <si>
    <t>07059</t>
  </si>
  <si>
    <t>GK00002757582</t>
  </si>
  <si>
    <t>566746841894</t>
  </si>
  <si>
    <t>GK00002757585</t>
  </si>
  <si>
    <t>566746842174</t>
  </si>
  <si>
    <t>01086655465</t>
  </si>
  <si>
    <t>46541</t>
  </si>
  <si>
    <t>GK00002757590</t>
  </si>
  <si>
    <t>566746841883</t>
  </si>
  <si>
    <t>황햇님</t>
  </si>
  <si>
    <t>01086605764</t>
  </si>
  <si>
    <t>46741</t>
  </si>
  <si>
    <t>GK00002757592</t>
  </si>
  <si>
    <t>566746841942</t>
  </si>
  <si>
    <t>권영은</t>
  </si>
  <si>
    <t>01034392475</t>
  </si>
  <si>
    <t>28124</t>
  </si>
  <si>
    <t>GK00002758020</t>
  </si>
  <si>
    <t>566746841990</t>
  </si>
  <si>
    <t>홍진현</t>
  </si>
  <si>
    <t>01039298462</t>
  </si>
  <si>
    <t>46993</t>
  </si>
  <si>
    <t>WWW.DK PORZELLAN.DE  MALLTAIL.COM</t>
  </si>
  <si>
    <t>GK00002761054</t>
  </si>
  <si>
    <t>566746842001</t>
  </si>
  <si>
    <t>김세경</t>
  </si>
  <si>
    <t>01042701388</t>
  </si>
  <si>
    <t>13503</t>
  </si>
  <si>
    <t>ONLINESHOP FRUCHTGUMMI.DE  MALLTAIL.COM</t>
  </si>
  <si>
    <t>GK00002761062</t>
  </si>
  <si>
    <t>566746842056</t>
  </si>
  <si>
    <t>구정현</t>
  </si>
  <si>
    <t>01084843968</t>
  </si>
  <si>
    <t>08830</t>
  </si>
  <si>
    <t>WWW.SHIRT KING.DE  MALLTAIL.COM</t>
  </si>
  <si>
    <t>GK00002761186</t>
  </si>
  <si>
    <t>566746842141</t>
  </si>
  <si>
    <t>한웅재</t>
  </si>
  <si>
    <t>01037199507</t>
  </si>
  <si>
    <t>51317</t>
  </si>
  <si>
    <t>GK00002761200</t>
  </si>
  <si>
    <t>566746842211</t>
  </si>
  <si>
    <t>GK00002761204</t>
  </si>
  <si>
    <t>566746842163</t>
  </si>
  <si>
    <t>01036646522</t>
  </si>
  <si>
    <t>31040</t>
  </si>
  <si>
    <t>SHOP.PORSCHE.COM  MALLTAIL.COM</t>
  </si>
  <si>
    <t>GK00002761215</t>
  </si>
  <si>
    <t>566746842115</t>
  </si>
  <si>
    <t>GK00002761393</t>
  </si>
  <si>
    <t>566746841920</t>
  </si>
  <si>
    <t>박운주</t>
  </si>
  <si>
    <t>01093922055</t>
  </si>
  <si>
    <t>04423</t>
  </si>
  <si>
    <t>DE STORE.AIR UP.COM  MALLTAIL.COM</t>
  </si>
  <si>
    <t>GK00002762637</t>
  </si>
  <si>
    <t>566746842071</t>
  </si>
  <si>
    <t>임성휘</t>
  </si>
  <si>
    <t>01064044662</t>
  </si>
  <si>
    <t>GK00002763099</t>
  </si>
  <si>
    <t>566746842196</t>
  </si>
  <si>
    <t>이하나</t>
  </si>
  <si>
    <t>01087610543</t>
  </si>
  <si>
    <t>GK00002758341</t>
  </si>
  <si>
    <t>566746842034</t>
  </si>
  <si>
    <t>GK00002758344</t>
  </si>
  <si>
    <t>566746842012</t>
  </si>
  <si>
    <t>GK00002758346</t>
  </si>
  <si>
    <t>566746842045</t>
  </si>
  <si>
    <t>GK00002758350</t>
  </si>
  <si>
    <t>566746842023</t>
  </si>
  <si>
    <t>박종수</t>
  </si>
  <si>
    <t>01087061169</t>
  </si>
  <si>
    <t>05238</t>
  </si>
  <si>
    <t>GK00002758353</t>
  </si>
  <si>
    <t>566746842060</t>
  </si>
  <si>
    <t>GK00002758367</t>
  </si>
  <si>
    <t>566746842126</t>
  </si>
  <si>
    <t>최희진</t>
  </si>
  <si>
    <t>01029111127</t>
  </si>
  <si>
    <t>WWW.LIEWOOD.COM  MALLTAIL.COM</t>
  </si>
  <si>
    <t>GK00002758388</t>
  </si>
  <si>
    <t>566746841953</t>
  </si>
  <si>
    <t>장미연</t>
  </si>
  <si>
    <t>01096048747</t>
  </si>
  <si>
    <t>02851</t>
  </si>
  <si>
    <t>GK00002760032</t>
  </si>
  <si>
    <t>566746842093</t>
  </si>
  <si>
    <t>GK00002760034</t>
  </si>
  <si>
    <t>566746842082</t>
  </si>
  <si>
    <t>방선영</t>
  </si>
  <si>
    <t>01089363686</t>
  </si>
  <si>
    <t>14295</t>
  </si>
  <si>
    <t>WWW.FARFETCH.COM  MALLTAIL.COM</t>
  </si>
  <si>
    <t>GK00002760112</t>
  </si>
  <si>
    <t>566746841861</t>
  </si>
  <si>
    <t>GK00002753181</t>
  </si>
  <si>
    <t>566746842513</t>
  </si>
  <si>
    <t>WWW.STOY.COM  MALLTAIL.COM</t>
  </si>
  <si>
    <t>GK00002745463</t>
  </si>
  <si>
    <t>566746842550</t>
  </si>
  <si>
    <t>곽혜진</t>
  </si>
  <si>
    <t>01050546664</t>
  </si>
  <si>
    <t>54997</t>
  </si>
  <si>
    <t>GK00002739576</t>
  </si>
  <si>
    <t>566746842546</t>
  </si>
  <si>
    <t>임혜영</t>
  </si>
  <si>
    <t>01027784987</t>
  </si>
  <si>
    <t>05410</t>
  </si>
  <si>
    <t>GK00002758041</t>
  </si>
  <si>
    <t>566746842502</t>
  </si>
  <si>
    <t>홍유미</t>
  </si>
  <si>
    <t>01027009706</t>
  </si>
  <si>
    <t>13836</t>
  </si>
  <si>
    <t>GK00002758347</t>
  </si>
  <si>
    <t>566746842491</t>
  </si>
  <si>
    <t>송희은</t>
  </si>
  <si>
    <t>01092365969</t>
  </si>
  <si>
    <t>13504</t>
  </si>
  <si>
    <t>GK00002758351</t>
  </si>
  <si>
    <t>566746842410</t>
  </si>
  <si>
    <t>이진</t>
  </si>
  <si>
    <t>01089612368</t>
  </si>
  <si>
    <t>GK00002758357</t>
  </si>
  <si>
    <t>566746842535</t>
  </si>
  <si>
    <t>최웅</t>
  </si>
  <si>
    <t>01042260957</t>
  </si>
  <si>
    <t>15381</t>
  </si>
  <si>
    <t>GK00002758396</t>
  </si>
  <si>
    <t>566746842406</t>
  </si>
  <si>
    <t>정란</t>
  </si>
  <si>
    <t>01031875629</t>
  </si>
  <si>
    <t>GK00002758614</t>
  </si>
  <si>
    <t>566746842480</t>
  </si>
  <si>
    <t>01027748360</t>
  </si>
  <si>
    <t>GK00002761206</t>
  </si>
  <si>
    <t>566746842454</t>
  </si>
  <si>
    <t>임소영</t>
  </si>
  <si>
    <t>01023015170</t>
  </si>
  <si>
    <t>47125</t>
  </si>
  <si>
    <t>GK00002761214</t>
  </si>
  <si>
    <t>566746842476</t>
  </si>
  <si>
    <t>이지언</t>
  </si>
  <si>
    <t>01045730002</t>
  </si>
  <si>
    <t>46080</t>
  </si>
  <si>
    <t>GK00002761814</t>
  </si>
  <si>
    <t>566746842465</t>
  </si>
  <si>
    <t>01034478482</t>
  </si>
  <si>
    <t>35260</t>
  </si>
  <si>
    <t>GK00002762640</t>
  </si>
  <si>
    <t>566746842524</t>
  </si>
  <si>
    <t>이신애</t>
  </si>
  <si>
    <t>01026554312</t>
  </si>
  <si>
    <t>46726</t>
  </si>
  <si>
    <t>GK00002762642</t>
  </si>
  <si>
    <t>566746842395</t>
  </si>
  <si>
    <t>GK00002762645</t>
  </si>
  <si>
    <t>566746842432</t>
  </si>
  <si>
    <t>천영주</t>
  </si>
  <si>
    <t>01053421334</t>
  </si>
  <si>
    <t>GK00002763091</t>
  </si>
  <si>
    <t>566746842443</t>
  </si>
  <si>
    <t>황규봉</t>
  </si>
  <si>
    <t>01066042534</t>
  </si>
  <si>
    <t>GK00002763227</t>
  </si>
  <si>
    <t>566746842421</t>
  </si>
  <si>
    <t>GK00002765267</t>
  </si>
  <si>
    <t>566746842620</t>
  </si>
  <si>
    <t>WWW.VIATA.BE  MALLTAIL.COM</t>
  </si>
  <si>
    <t>GK00002740226</t>
  </si>
  <si>
    <t>566746842642</t>
  </si>
  <si>
    <t>오혜룡</t>
  </si>
  <si>
    <t>01084571124</t>
  </si>
  <si>
    <t>WWW.CERVIN STORE.COM  MALLTAIL.COM</t>
  </si>
  <si>
    <t>GK00002757192</t>
  </si>
  <si>
    <t>566746842572</t>
  </si>
  <si>
    <t>성재창</t>
  </si>
  <si>
    <t>01032656804</t>
  </si>
  <si>
    <t>GK00002758337</t>
  </si>
  <si>
    <t>566746842605</t>
  </si>
  <si>
    <t>CHANG HYO SEUNG</t>
  </si>
  <si>
    <t>01073437747</t>
  </si>
  <si>
    <t>04766</t>
  </si>
  <si>
    <t>WWW.BIKE24.DE  MALLTAIL.COM</t>
  </si>
  <si>
    <t>GK00002758356</t>
  </si>
  <si>
    <t>566746842583</t>
  </si>
  <si>
    <t>GK00002758391</t>
  </si>
  <si>
    <t>566746842561</t>
  </si>
  <si>
    <t>GK00002762641</t>
  </si>
  <si>
    <t>566746842631</t>
  </si>
  <si>
    <t>GK00002763095</t>
  </si>
  <si>
    <t>566746842616</t>
  </si>
  <si>
    <t>01085018917</t>
  </si>
  <si>
    <t>05618</t>
  </si>
  <si>
    <t>GK00002765636</t>
  </si>
  <si>
    <t>566746842594</t>
  </si>
  <si>
    <t>CARNIVORES.ZONE  MALLTAIL.COM</t>
  </si>
  <si>
    <t>GK00002760035</t>
  </si>
  <si>
    <t>18050238333</t>
  </si>
  <si>
    <t>566746842793</t>
  </si>
  <si>
    <t>김규리</t>
  </si>
  <si>
    <t>01087759279</t>
  </si>
  <si>
    <t>GAMESBYSMART.COM  MALLTAIL.COM</t>
  </si>
  <si>
    <t>GK00002755076</t>
  </si>
  <si>
    <t>566746842782</t>
  </si>
  <si>
    <t>석순희</t>
  </si>
  <si>
    <t>01065181919</t>
  </si>
  <si>
    <t>63145</t>
  </si>
  <si>
    <t>GK00002766539</t>
  </si>
  <si>
    <t>566746842690</t>
  </si>
  <si>
    <t>이예미</t>
  </si>
  <si>
    <t>01092819194</t>
  </si>
  <si>
    <t>WWW.DAMMANN.FR  MALLTAIL.COM</t>
  </si>
  <si>
    <t>GK00002753188</t>
  </si>
  <si>
    <t>566746842712</t>
  </si>
  <si>
    <t>01022400419</t>
  </si>
  <si>
    <t>GK00002755883</t>
  </si>
  <si>
    <t>566746842653</t>
  </si>
  <si>
    <t>유미란</t>
  </si>
  <si>
    <t>01072025877</t>
  </si>
  <si>
    <t>COS.COM  MALLTAIL.COM</t>
  </si>
  <si>
    <t>GK00002757571</t>
  </si>
  <si>
    <t>566746842664</t>
  </si>
  <si>
    <t>이선경</t>
  </si>
  <si>
    <t>01031214475</t>
  </si>
  <si>
    <t>05787</t>
  </si>
  <si>
    <t>GK00002758026</t>
  </si>
  <si>
    <t>566746842701</t>
  </si>
  <si>
    <t>임채호</t>
  </si>
  <si>
    <t>01050058844</t>
  </si>
  <si>
    <t>63243</t>
  </si>
  <si>
    <t>WWW.BESAMEX.DE  MALLTAIL.COM</t>
  </si>
  <si>
    <t>GK00002758343</t>
  </si>
  <si>
    <t>566746842686</t>
  </si>
  <si>
    <t>이준혁</t>
  </si>
  <si>
    <t>01062015927</t>
  </si>
  <si>
    <t>16662</t>
  </si>
  <si>
    <t>GK00002758345</t>
  </si>
  <si>
    <t>566746842911</t>
  </si>
  <si>
    <t>김보미</t>
  </si>
  <si>
    <t>01074073214</t>
  </si>
  <si>
    <t>04092</t>
  </si>
  <si>
    <t>GK00002758360</t>
  </si>
  <si>
    <t>566746842841</t>
  </si>
  <si>
    <t>GK00002758387</t>
  </si>
  <si>
    <t>566746842922</t>
  </si>
  <si>
    <t>우진규</t>
  </si>
  <si>
    <t>01048498939</t>
  </si>
  <si>
    <t>GK00002761052</t>
  </si>
  <si>
    <t>566746842675</t>
  </si>
  <si>
    <t>홍희원</t>
  </si>
  <si>
    <t>01065096431</t>
  </si>
  <si>
    <t>31406</t>
  </si>
  <si>
    <t>MISPRIZEDPOSSESSIONS.COM  MALLTAIL.COM</t>
  </si>
  <si>
    <t>GK00002761053</t>
  </si>
  <si>
    <t>566746842900</t>
  </si>
  <si>
    <t>민경욱</t>
  </si>
  <si>
    <t>01027695911</t>
  </si>
  <si>
    <t>기타취하(상용의심) 박서영반장</t>
  </si>
  <si>
    <t>WWW.BIKE COMPONENTS.DE  MALLTAIL.COM</t>
  </si>
  <si>
    <t>GK00002766111</t>
  </si>
  <si>
    <t>566746842966</t>
  </si>
  <si>
    <t>01089291912</t>
  </si>
  <si>
    <t>06299</t>
  </si>
  <si>
    <t>WWW.CLOSED.COM  MALLTAIL.COM</t>
  </si>
  <si>
    <t>GK00002761202</t>
  </si>
  <si>
    <t>566746842970</t>
  </si>
  <si>
    <t>GK00002761203</t>
  </si>
  <si>
    <t>566746842734</t>
  </si>
  <si>
    <t>이형탁</t>
  </si>
  <si>
    <t>01081142315</t>
  </si>
  <si>
    <t>WWW.ZELAL.BAND  MALLTAIL.COM</t>
  </si>
  <si>
    <t>GK00002761209</t>
  </si>
  <si>
    <t>566746842723</t>
  </si>
  <si>
    <t>ABEBOOKS.COM  MALLTAIL.COM</t>
  </si>
  <si>
    <t>GK00002761397</t>
  </si>
  <si>
    <t>566746842896</t>
  </si>
  <si>
    <t>GK00002762167</t>
  </si>
  <si>
    <t>566746842771</t>
  </si>
  <si>
    <t>민유성</t>
  </si>
  <si>
    <t>01093169681</t>
  </si>
  <si>
    <t>48092</t>
  </si>
  <si>
    <t>GK00002762638</t>
  </si>
  <si>
    <t>566746842804</t>
  </si>
  <si>
    <t>01053639977</t>
  </si>
  <si>
    <t>GK00002762644</t>
  </si>
  <si>
    <t>566746843025</t>
  </si>
  <si>
    <t>유선빈</t>
  </si>
  <si>
    <t>01076574866</t>
  </si>
  <si>
    <t>GK00002762988</t>
  </si>
  <si>
    <t>566746843040</t>
  </si>
  <si>
    <t>남승연</t>
  </si>
  <si>
    <t>01072737632</t>
  </si>
  <si>
    <t>15811</t>
  </si>
  <si>
    <t>GK00002763089</t>
  </si>
  <si>
    <t>566746843062</t>
  </si>
  <si>
    <t>566746843062 (2)</t>
  </si>
  <si>
    <t>GK00002763092</t>
  </si>
  <si>
    <t>566746842760</t>
  </si>
  <si>
    <t>JUNKYARD.COM  MALLTAIL.COM</t>
  </si>
  <si>
    <t>GK00002763093</t>
  </si>
  <si>
    <t>566746842830</t>
  </si>
  <si>
    <t>홍순호</t>
  </si>
  <si>
    <t>01041208151</t>
  </si>
  <si>
    <t>22883</t>
  </si>
  <si>
    <t>WWW.BANZAIMUSIC.COM  MALLTAIL.COM</t>
  </si>
  <si>
    <t>GK00002764042</t>
  </si>
  <si>
    <t>566746842815</t>
  </si>
  <si>
    <t>김연수</t>
  </si>
  <si>
    <t>01051878359</t>
  </si>
  <si>
    <t>58694</t>
  </si>
  <si>
    <t>GK00002764046</t>
  </si>
  <si>
    <t>566746842992</t>
  </si>
  <si>
    <t>WWW.BIKE24.COM  MALLTAIL.COM</t>
  </si>
  <si>
    <t>GK00002764047</t>
  </si>
  <si>
    <t>566746843014</t>
  </si>
  <si>
    <t>GK00002764418</t>
  </si>
  <si>
    <t>566746842955</t>
  </si>
  <si>
    <t>01035433553</t>
  </si>
  <si>
    <t>31155</t>
  </si>
  <si>
    <t>DE.GNRMERCH.COM  MALLTAIL.COM</t>
  </si>
  <si>
    <t>GK00002764420</t>
  </si>
  <si>
    <t>566746842745</t>
  </si>
  <si>
    <t>GK00002765265</t>
  </si>
  <si>
    <t>566746843003</t>
  </si>
  <si>
    <t>신수진</t>
  </si>
  <si>
    <t>01093266593</t>
  </si>
  <si>
    <t>07586</t>
  </si>
  <si>
    <t>GK00002765269</t>
  </si>
  <si>
    <t>566746842944</t>
  </si>
  <si>
    <t>신민우</t>
  </si>
  <si>
    <t>01088657078</t>
  </si>
  <si>
    <t>GK00002765273</t>
  </si>
  <si>
    <t>566746843051</t>
  </si>
  <si>
    <t>GK00002765485</t>
  </si>
  <si>
    <t>566746842863</t>
  </si>
  <si>
    <t>조형찬</t>
  </si>
  <si>
    <t>01072032612</t>
  </si>
  <si>
    <t>32261</t>
  </si>
  <si>
    <t>WWW.AUTOPFLEGE SHOP.DE  MALLTAIL.COM</t>
  </si>
  <si>
    <t>GK00002765499</t>
  </si>
  <si>
    <t>566746842874</t>
  </si>
  <si>
    <t>윤지연</t>
  </si>
  <si>
    <t>01086322418</t>
  </si>
  <si>
    <t>11956</t>
  </si>
  <si>
    <t>WWW.GALAXUS.DE  MALLTAIL.COM</t>
  </si>
  <si>
    <t>GK00002765566</t>
  </si>
  <si>
    <t>566746842826</t>
  </si>
  <si>
    <t>최내권</t>
  </si>
  <si>
    <t>01097544597</t>
  </si>
  <si>
    <t>GK00002765637</t>
  </si>
  <si>
    <t>566746842756</t>
  </si>
  <si>
    <t>최재희</t>
  </si>
  <si>
    <t>01059171203</t>
  </si>
  <si>
    <t>GK00002765670</t>
  </si>
  <si>
    <t>566746843036</t>
  </si>
  <si>
    <t>현여진</t>
  </si>
  <si>
    <t>01098681091</t>
  </si>
  <si>
    <t>GK00002766107</t>
  </si>
  <si>
    <t>566746842933</t>
  </si>
  <si>
    <t>진예원</t>
  </si>
  <si>
    <t>01051495002</t>
  </si>
  <si>
    <t>GK00002766109</t>
  </si>
  <si>
    <t>566746842852</t>
  </si>
  <si>
    <t>노연주</t>
  </si>
  <si>
    <t>01053037024</t>
  </si>
  <si>
    <t>GK00002766115</t>
  </si>
  <si>
    <t>566746842885</t>
  </si>
  <si>
    <t>김상균</t>
  </si>
  <si>
    <t>01051942981</t>
  </si>
  <si>
    <t>04546</t>
  </si>
  <si>
    <t>GK00002766509</t>
  </si>
  <si>
    <t>566746842981</t>
  </si>
  <si>
    <t>GK00002765644</t>
  </si>
  <si>
    <t>566746842200</t>
  </si>
  <si>
    <t>박천혁</t>
  </si>
  <si>
    <t>01038732282</t>
  </si>
  <si>
    <t>10242</t>
  </si>
  <si>
    <t>WWW.KUECHE24.COM  MALLTAIL.COM</t>
  </si>
  <si>
    <t>566746842200 (3)</t>
  </si>
  <si>
    <t>GK00002745059</t>
  </si>
  <si>
    <t>566746842384</t>
  </si>
  <si>
    <t>GETAX CORP</t>
  </si>
  <si>
    <t>01045030899</t>
  </si>
  <si>
    <t>47703</t>
  </si>
  <si>
    <t>GK00002757655</t>
  </si>
  <si>
    <t>2025-09-12</t>
  </si>
  <si>
    <t>18050238344</t>
  </si>
  <si>
    <t>566746843250</t>
  </si>
  <si>
    <t>01040875204</t>
  </si>
  <si>
    <t>39660</t>
  </si>
  <si>
    <t>WWW.SHOP.MANGO.COM  MALLTAIL.COM</t>
  </si>
  <si>
    <t>GK00002758365</t>
  </si>
  <si>
    <t>566746843246</t>
  </si>
  <si>
    <t>01068253311</t>
  </si>
  <si>
    <t>재배송(25.09.19)//파손반송(CJ 9/19)</t>
  </si>
  <si>
    <t>WWW.BALLY.COM.DE  MALLTAIL.COM</t>
  </si>
  <si>
    <t>566746843246 (2)</t>
  </si>
  <si>
    <t>GK00002761067</t>
  </si>
  <si>
    <t>566746843235</t>
  </si>
  <si>
    <t>P220001898986</t>
  </si>
  <si>
    <t>01030190977</t>
  </si>
  <si>
    <t>17316</t>
  </si>
  <si>
    <t>GK00002764044</t>
  </si>
  <si>
    <t>566746843224</t>
  </si>
  <si>
    <t>임화진</t>
  </si>
  <si>
    <t>01089288275</t>
  </si>
  <si>
    <t>MEDPEX.DE  MALLTAIL.COM</t>
  </si>
  <si>
    <t>GK00002766494</t>
  </si>
  <si>
    <t>566746843261</t>
  </si>
  <si>
    <t>01088660164</t>
  </si>
  <si>
    <t>06327</t>
  </si>
  <si>
    <t>WWW.WINDHORNKD.DE  MALLTAIL.COM</t>
  </si>
  <si>
    <t>GK00002767631</t>
  </si>
  <si>
    <t>566746843110</t>
  </si>
  <si>
    <t>신대용</t>
  </si>
  <si>
    <t>01067880058</t>
  </si>
  <si>
    <t>37571</t>
  </si>
  <si>
    <t>WWW.AUTOPFLEGE FIREBALL.DE  MALLTAIL.COM</t>
  </si>
  <si>
    <t>GK00002758354</t>
  </si>
  <si>
    <t>566746843132</t>
  </si>
  <si>
    <t>박희선</t>
  </si>
  <si>
    <t>01091743182</t>
  </si>
  <si>
    <t>FLABELUS.COM  MALLTAIL.COM</t>
  </si>
  <si>
    <t>GK00002755882</t>
  </si>
  <si>
    <t>566746843095</t>
  </si>
  <si>
    <t>윤주수</t>
  </si>
  <si>
    <t>01088342081</t>
  </si>
  <si>
    <t>53208</t>
  </si>
  <si>
    <t>GK00002752006</t>
  </si>
  <si>
    <t>566746843176</t>
  </si>
  <si>
    <t>여미진</t>
  </si>
  <si>
    <t>01090877792</t>
  </si>
  <si>
    <t>42280</t>
  </si>
  <si>
    <t>GK00002758023</t>
  </si>
  <si>
    <t>566746843191</t>
  </si>
  <si>
    <t>GK00002758027</t>
  </si>
  <si>
    <t>566746843154</t>
  </si>
  <si>
    <t>01091315519</t>
  </si>
  <si>
    <t>14462</t>
  </si>
  <si>
    <t>GK00002758028</t>
  </si>
  <si>
    <t>566746843165</t>
  </si>
  <si>
    <t>박경현</t>
  </si>
  <si>
    <t>01054972407</t>
  </si>
  <si>
    <t>42258</t>
  </si>
  <si>
    <t>WWW.AUTODOC.DE  MALLTAIL.COM</t>
  </si>
  <si>
    <t>GK00002761217</t>
  </si>
  <si>
    <t>566746843180</t>
  </si>
  <si>
    <t>정길성</t>
  </si>
  <si>
    <t>01095296499</t>
  </si>
  <si>
    <t>38688</t>
  </si>
  <si>
    <t>GK00002764039</t>
  </si>
  <si>
    <t>566746843143</t>
  </si>
  <si>
    <t>이주하</t>
  </si>
  <si>
    <t>01094803162</t>
  </si>
  <si>
    <t>18394</t>
  </si>
  <si>
    <t>GK00002764423</t>
  </si>
  <si>
    <t>566746843213</t>
  </si>
  <si>
    <t>장무상</t>
  </si>
  <si>
    <t>01053144461</t>
  </si>
  <si>
    <t>18379</t>
  </si>
  <si>
    <t>GK00002765271</t>
  </si>
  <si>
    <t>566746843106</t>
  </si>
  <si>
    <t>GK00002765635</t>
  </si>
  <si>
    <t>566746843084</t>
  </si>
  <si>
    <t>GK00002766100</t>
  </si>
  <si>
    <t>566746843121</t>
  </si>
  <si>
    <t>LANIERI.COM  MALLTAIL.COM</t>
  </si>
  <si>
    <t>GK00002766112</t>
  </si>
  <si>
    <t>566746843202</t>
  </si>
  <si>
    <t>GK00002768644</t>
  </si>
  <si>
    <t>99431947812</t>
  </si>
  <si>
    <t>566746843714</t>
  </si>
  <si>
    <t>조영표</t>
  </si>
  <si>
    <t>01098031135</t>
  </si>
  <si>
    <t>02825</t>
  </si>
  <si>
    <t>LA CHAMBRE.COM  MALLTAIL.COM</t>
  </si>
  <si>
    <t>GK00002763396</t>
  </si>
  <si>
    <t>566746843692</t>
  </si>
  <si>
    <t>566746843692 (2)</t>
  </si>
  <si>
    <t>GK00002764425</t>
  </si>
  <si>
    <t>566746843725</t>
  </si>
  <si>
    <t>이예진</t>
  </si>
  <si>
    <t>01028139907</t>
  </si>
  <si>
    <t>12437</t>
  </si>
  <si>
    <t>GK00002769966</t>
  </si>
  <si>
    <t>566746843681</t>
  </si>
  <si>
    <t>GK00002768509</t>
  </si>
  <si>
    <t>566746843703</t>
  </si>
  <si>
    <t>GK00002765633</t>
  </si>
  <si>
    <t>566746843622</t>
  </si>
  <si>
    <t>GK00002761191</t>
  </si>
  <si>
    <t>566746843596</t>
  </si>
  <si>
    <t>GK00002756726</t>
  </si>
  <si>
    <t>566746843633</t>
  </si>
  <si>
    <t>박혜진</t>
  </si>
  <si>
    <t>01096582013</t>
  </si>
  <si>
    <t>46045</t>
  </si>
  <si>
    <t>GK00002770296</t>
  </si>
  <si>
    <t>566746843600</t>
  </si>
  <si>
    <t>이응석</t>
  </si>
  <si>
    <t>01032325622</t>
  </si>
  <si>
    <t>13612</t>
  </si>
  <si>
    <t>GK00002757648</t>
  </si>
  <si>
    <t>566746843666</t>
  </si>
  <si>
    <t>김남권</t>
  </si>
  <si>
    <t>01062456943</t>
  </si>
  <si>
    <t>GK00002761205</t>
  </si>
  <si>
    <t>566746843644</t>
  </si>
  <si>
    <t>GK00002768636</t>
  </si>
  <si>
    <t>566746843670</t>
  </si>
  <si>
    <t>GK00002769072</t>
  </si>
  <si>
    <t>566746843611</t>
  </si>
  <si>
    <t>문호성</t>
  </si>
  <si>
    <t>01067688642</t>
  </si>
  <si>
    <t>GK00002770150</t>
  </si>
  <si>
    <t>566746843655</t>
  </si>
  <si>
    <t>ESTORE SSLSERVER.EU  MALLTAIL.COM</t>
  </si>
  <si>
    <t>GK00002757576</t>
  </si>
  <si>
    <t>566746843434</t>
  </si>
  <si>
    <t>GK00002746406</t>
  </si>
  <si>
    <t>566746843445</t>
  </si>
  <si>
    <t>조성은</t>
  </si>
  <si>
    <t>01037412262</t>
  </si>
  <si>
    <t>GK00002769518</t>
  </si>
  <si>
    <t>566746843423</t>
  </si>
  <si>
    <t>이재민</t>
  </si>
  <si>
    <t>01051977770</t>
  </si>
  <si>
    <t>04716</t>
  </si>
  <si>
    <t>SANDQVIST.BRANDBACK.SHOP  MALLTAIL.COM</t>
  </si>
  <si>
    <t>GK00002751952</t>
  </si>
  <si>
    <t>566746843563</t>
  </si>
  <si>
    <t>GK00002757589</t>
  </si>
  <si>
    <t>566746843316</t>
  </si>
  <si>
    <t>GK00002761188</t>
  </si>
  <si>
    <t>566746843331</t>
  </si>
  <si>
    <t>재포장요청(25.09.23)//데미지(09/16)</t>
  </si>
  <si>
    <t>GK00002763088</t>
  </si>
  <si>
    <t>566746843574</t>
  </si>
  <si>
    <t>01064701108</t>
  </si>
  <si>
    <t>27008</t>
  </si>
  <si>
    <t>HEJHAY.DE  MALLTAIL.COM</t>
  </si>
  <si>
    <t>GK00002764045</t>
  </si>
  <si>
    <t>566746843305</t>
  </si>
  <si>
    <t>GK00002764057</t>
  </si>
  <si>
    <t>566746843294</t>
  </si>
  <si>
    <t>조은혜</t>
  </si>
  <si>
    <t>01047876876</t>
  </si>
  <si>
    <t>06577</t>
  </si>
  <si>
    <t>GK00002764421</t>
  </si>
  <si>
    <t>566746843283</t>
  </si>
  <si>
    <t>HOLLE.SHOP  MALLTAIL.COM</t>
  </si>
  <si>
    <t>GK00002765268</t>
  </si>
  <si>
    <t>566746843493</t>
  </si>
  <si>
    <t>김도영</t>
  </si>
  <si>
    <t>01093705838</t>
  </si>
  <si>
    <t>06331</t>
  </si>
  <si>
    <t>MASSERIA PEZZE GALERE 1859.MYSHOPIFY.COM  MALLTAIL</t>
  </si>
  <si>
    <t>GK00002765640</t>
  </si>
  <si>
    <t>566746843482</t>
  </si>
  <si>
    <t>권유정</t>
  </si>
  <si>
    <t>01047528914</t>
  </si>
  <si>
    <t>WWW.HNM.DE  MALLTAIL.COM</t>
  </si>
  <si>
    <t>GK00002768499</t>
  </si>
  <si>
    <t>566746843272</t>
  </si>
  <si>
    <t>GK00002766102</t>
  </si>
  <si>
    <t>566746843515</t>
  </si>
  <si>
    <t>GK00002766110</t>
  </si>
  <si>
    <t>566746843401</t>
  </si>
  <si>
    <t>신지은</t>
  </si>
  <si>
    <t>01050062182</t>
  </si>
  <si>
    <t>566746843401 (2)</t>
  </si>
  <si>
    <t>GK00002766116</t>
  </si>
  <si>
    <t>566746843541</t>
  </si>
  <si>
    <t>박동원</t>
  </si>
  <si>
    <t>01043167226</t>
  </si>
  <si>
    <t>GK00002766512</t>
  </si>
  <si>
    <t>566746843460</t>
  </si>
  <si>
    <t>차연경</t>
  </si>
  <si>
    <t>01072032711</t>
  </si>
  <si>
    <t>07241</t>
  </si>
  <si>
    <t>MYTHERESA.COM  MALLTAIL.COM</t>
  </si>
  <si>
    <t>GK00002766517</t>
  </si>
  <si>
    <t>566746843456</t>
  </si>
  <si>
    <t>WWW.ABEBOOKS.DE WWW.AMAZON.DE  MALLTAIL.COM</t>
  </si>
  <si>
    <t>GK00002766518</t>
  </si>
  <si>
    <t>566746843412</t>
  </si>
  <si>
    <t>DEPOINT.AT  MALLTAIL.COM</t>
  </si>
  <si>
    <t>GK00002766521</t>
  </si>
  <si>
    <t>566746843342</t>
  </si>
  <si>
    <t>곽혜리</t>
  </si>
  <si>
    <t>01085698093</t>
  </si>
  <si>
    <t>46312</t>
  </si>
  <si>
    <t>PHARMEO.DE  MALLTAIL.COM</t>
  </si>
  <si>
    <t>GK00002766529</t>
  </si>
  <si>
    <t>566746843364</t>
  </si>
  <si>
    <t>GK00002766537</t>
  </si>
  <si>
    <t>566746843504</t>
  </si>
  <si>
    <t>GK00002768065</t>
  </si>
  <si>
    <t>566746843375</t>
  </si>
  <si>
    <t>장근</t>
  </si>
  <si>
    <t>01054055111</t>
  </si>
  <si>
    <t>12540</t>
  </si>
  <si>
    <t>GK00002768501</t>
  </si>
  <si>
    <t>566746843552</t>
  </si>
  <si>
    <t>신아름</t>
  </si>
  <si>
    <t>01026683876</t>
  </si>
  <si>
    <t>42761</t>
  </si>
  <si>
    <t>GK00002768637</t>
  </si>
  <si>
    <t>566746843530</t>
  </si>
  <si>
    <t>이동섭</t>
  </si>
  <si>
    <t>01031032521</t>
  </si>
  <si>
    <t>WWW.RITUALS.COM  MALLTAIL.COM</t>
  </si>
  <si>
    <t>GK00002768641</t>
  </si>
  <si>
    <t>566746843471</t>
  </si>
  <si>
    <t>WWW.BANEMO.DE  MALLTAIL.COM</t>
  </si>
  <si>
    <t>GK00002768651</t>
  </si>
  <si>
    <t>566746843526</t>
  </si>
  <si>
    <t>최석훈</t>
  </si>
  <si>
    <t>01095678210</t>
  </si>
  <si>
    <t>50649</t>
  </si>
  <si>
    <t>GK00002768674</t>
  </si>
  <si>
    <t>566746843386</t>
  </si>
  <si>
    <t>WWW.OTRIUM.COM  MALLTAIL.COM</t>
  </si>
  <si>
    <t>GK00002769085</t>
  </si>
  <si>
    <t>566746843353</t>
  </si>
  <si>
    <t>GK00002769112</t>
  </si>
  <si>
    <t>566746843390</t>
  </si>
  <si>
    <t>GK00002769514</t>
  </si>
  <si>
    <t>566746843320</t>
  </si>
  <si>
    <t>신기욱</t>
  </si>
  <si>
    <t>01091749882</t>
  </si>
  <si>
    <t>04002</t>
  </si>
  <si>
    <t>WWW.MARTELLATO.COM  MALLTAIL.COM</t>
  </si>
  <si>
    <t>GK00002739688</t>
  </si>
  <si>
    <t>2025-09-17</t>
  </si>
  <si>
    <t>72220338942</t>
  </si>
  <si>
    <t>566746843795</t>
  </si>
  <si>
    <t>강민훈</t>
  </si>
  <si>
    <t>01048001551</t>
  </si>
  <si>
    <t>48095</t>
  </si>
  <si>
    <t>WWW.ERRESSE SHOP.COM  MALLTAIL.COM</t>
  </si>
  <si>
    <t>GK00002757191</t>
  </si>
  <si>
    <t>566746843784</t>
  </si>
  <si>
    <t>GK00002758393</t>
  </si>
  <si>
    <t>566746843891</t>
  </si>
  <si>
    <t>허은빈</t>
  </si>
  <si>
    <t>01092346845</t>
  </si>
  <si>
    <t>08004</t>
  </si>
  <si>
    <t>WWW.SOEUR.FR  MALLTAIL.COM</t>
  </si>
  <si>
    <t>GK00002761216</t>
  </si>
  <si>
    <t>566746843880</t>
  </si>
  <si>
    <t>진인경</t>
  </si>
  <si>
    <t>01047087784</t>
  </si>
  <si>
    <t>28355</t>
  </si>
  <si>
    <t>PSH SHOP.GAMBIOCLOUD.COM  MALLTAIL.COM</t>
  </si>
  <si>
    <t>GK00002763101</t>
  </si>
  <si>
    <t>566746843751</t>
  </si>
  <si>
    <t>WWW.VITALABO.COM  MALLTAIL.COM</t>
  </si>
  <si>
    <t>GK00002763941</t>
  </si>
  <si>
    <t>566746843740</t>
  </si>
  <si>
    <t>WWW.HENGST.COM  MALLTAIL.COM</t>
  </si>
  <si>
    <t>GK00002766106</t>
  </si>
  <si>
    <t>566746843843</t>
  </si>
  <si>
    <t>GK00002766117</t>
  </si>
  <si>
    <t>566746843762</t>
  </si>
  <si>
    <t>안연희</t>
  </si>
  <si>
    <t>01087084150</t>
  </si>
  <si>
    <t>05300</t>
  </si>
  <si>
    <t>GK00002766533</t>
  </si>
  <si>
    <t>566746843806</t>
  </si>
  <si>
    <t>GK00002769084</t>
  </si>
  <si>
    <t>566746843902</t>
  </si>
  <si>
    <t>임수아</t>
  </si>
  <si>
    <t>01071489357</t>
  </si>
  <si>
    <t>17305</t>
  </si>
  <si>
    <t>GK00002769505</t>
  </si>
  <si>
    <t>566746843773</t>
  </si>
  <si>
    <t>손지원</t>
  </si>
  <si>
    <t>01071933385</t>
  </si>
  <si>
    <t>01336</t>
  </si>
  <si>
    <t>CAMPINGMARKT.COM  MALLTAIL.COM</t>
  </si>
  <si>
    <t>GK00002769513</t>
  </si>
  <si>
    <t>566746843865</t>
  </si>
  <si>
    <t>홍정아</t>
  </si>
  <si>
    <t>01021262647</t>
  </si>
  <si>
    <t>16919</t>
  </si>
  <si>
    <t>GK00002770304</t>
  </si>
  <si>
    <t>566746843810</t>
  </si>
  <si>
    <t>장재훈</t>
  </si>
  <si>
    <t>01068801888</t>
  </si>
  <si>
    <t>52851</t>
  </si>
  <si>
    <t>COEF.NL  MALLTAIL.COM</t>
  </si>
  <si>
    <t>GK00002770325</t>
  </si>
  <si>
    <t>566746843876</t>
  </si>
  <si>
    <t>김기갑</t>
  </si>
  <si>
    <t>01046544604</t>
  </si>
  <si>
    <t>ADIDAS.DE  MALLTAIL.COM</t>
  </si>
  <si>
    <t>GK00002770328</t>
  </si>
  <si>
    <t>566746843854</t>
  </si>
  <si>
    <t>신용석</t>
  </si>
  <si>
    <t>01027119645</t>
  </si>
  <si>
    <t>17004</t>
  </si>
  <si>
    <t>GK00002770664</t>
  </si>
  <si>
    <t>566746843832</t>
  </si>
  <si>
    <t>GK00002772748</t>
  </si>
  <si>
    <t>566746843821</t>
  </si>
  <si>
    <t>GK00002772749</t>
  </si>
  <si>
    <t>566746844005</t>
  </si>
  <si>
    <t>GK00002766524</t>
  </si>
  <si>
    <t>566746843994</t>
  </si>
  <si>
    <t>심우길</t>
  </si>
  <si>
    <t>01036093606</t>
  </si>
  <si>
    <t>05275</t>
  </si>
  <si>
    <t>GK00002755571</t>
  </si>
  <si>
    <t>566746844016</t>
  </si>
  <si>
    <t>김선중</t>
  </si>
  <si>
    <t>01030370714</t>
  </si>
  <si>
    <t>04342</t>
  </si>
  <si>
    <t>WWW.CATAWIKI.COM  MALLTAIL.COM</t>
  </si>
  <si>
    <t>GK00002756714</t>
  </si>
  <si>
    <t>566746844086</t>
  </si>
  <si>
    <t>GK00002757595</t>
  </si>
  <si>
    <t>566746844020</t>
  </si>
  <si>
    <t>나영균</t>
  </si>
  <si>
    <t>01041684625</t>
  </si>
  <si>
    <t>04170</t>
  </si>
  <si>
    <t>GK00002758359</t>
  </si>
  <si>
    <t>566746844053</t>
  </si>
  <si>
    <t>GK00002758366</t>
  </si>
  <si>
    <t>566746844090</t>
  </si>
  <si>
    <t>김민규</t>
  </si>
  <si>
    <t>01093075277</t>
  </si>
  <si>
    <t>16837</t>
  </si>
  <si>
    <t>WWW.TIFOO.DE  MALLTAIL.COM</t>
  </si>
  <si>
    <t>GK00002761199</t>
  </si>
  <si>
    <t>566746844064</t>
  </si>
  <si>
    <t>WWW.VINTAGELOCAL.COM  MALLTAIL.COM</t>
  </si>
  <si>
    <t>GK00002763094</t>
  </si>
  <si>
    <t>566746843935</t>
  </si>
  <si>
    <t>강민경</t>
  </si>
  <si>
    <t>01044830908</t>
  </si>
  <si>
    <t>12186</t>
  </si>
  <si>
    <t>GK00002765671</t>
  </si>
  <si>
    <t>566746843924</t>
  </si>
  <si>
    <t>엄동현</t>
  </si>
  <si>
    <t>01046037125</t>
  </si>
  <si>
    <t>42176</t>
  </si>
  <si>
    <t>ALTHAUSTEA.DE  MALLTAIL.COM</t>
  </si>
  <si>
    <t>GK00002766114</t>
  </si>
  <si>
    <t>566746844042</t>
  </si>
  <si>
    <t>이고은</t>
  </si>
  <si>
    <t>01073406556</t>
  </si>
  <si>
    <t>06953</t>
  </si>
  <si>
    <t>WWW.AVEMAR.HU  MALLTAIL.COM</t>
  </si>
  <si>
    <t>GK00002768502</t>
  </si>
  <si>
    <t>566746843946</t>
  </si>
  <si>
    <t>김지미</t>
  </si>
  <si>
    <t>01020678131</t>
  </si>
  <si>
    <t>01769</t>
  </si>
  <si>
    <t>GK00002768626</t>
  </si>
  <si>
    <t>566746843972</t>
  </si>
  <si>
    <t>최은태</t>
  </si>
  <si>
    <t>01041837036</t>
  </si>
  <si>
    <t>08858</t>
  </si>
  <si>
    <t>WWW.FUELFORFANS.COM  MALLTAIL.COM</t>
  </si>
  <si>
    <t>GK00002768646</t>
  </si>
  <si>
    <t>566746843950</t>
  </si>
  <si>
    <t>이정미</t>
  </si>
  <si>
    <t>01086674294</t>
  </si>
  <si>
    <t>WWW.AFFENZHAN.COM  MALLTAIL.COM</t>
  </si>
  <si>
    <t>GK00002768673</t>
  </si>
  <si>
    <t>566746843961</t>
  </si>
  <si>
    <t>GK00002769510</t>
  </si>
  <si>
    <t>566746843913</t>
  </si>
  <si>
    <t>한윤희</t>
  </si>
  <si>
    <t>01020121374</t>
  </si>
  <si>
    <t>04411</t>
  </si>
  <si>
    <t>HTTP   POSTBAY.COM</t>
  </si>
  <si>
    <t>GK00002769885</t>
  </si>
  <si>
    <t>566746844075</t>
  </si>
  <si>
    <t>이신선</t>
  </si>
  <si>
    <t>01033956802</t>
  </si>
  <si>
    <t>GK00002770299</t>
  </si>
  <si>
    <t>566746843983</t>
  </si>
  <si>
    <t>GK00002770303</t>
  </si>
  <si>
    <t>566746844031</t>
  </si>
  <si>
    <t>양지현</t>
  </si>
  <si>
    <t>01087322952</t>
  </si>
  <si>
    <t>11453</t>
  </si>
  <si>
    <t>GK00002742270</t>
  </si>
  <si>
    <t>18050238355</t>
  </si>
  <si>
    <t>566746844101</t>
  </si>
  <si>
    <t>[사업자]/후)수하인정정(프레임)</t>
  </si>
  <si>
    <t>GK00002767427</t>
  </si>
  <si>
    <t>566746844123</t>
  </si>
  <si>
    <t>서기준</t>
  </si>
  <si>
    <t>01032145727</t>
  </si>
  <si>
    <t>18467</t>
  </si>
  <si>
    <t>SPORT BITTL.COM  MALLTAIL.COM</t>
  </si>
  <si>
    <t>GK00002767766</t>
  </si>
  <si>
    <t>566746844263</t>
  </si>
  <si>
    <t>01038270801</t>
  </si>
  <si>
    <t>GK00002769073</t>
  </si>
  <si>
    <t>566746844296</t>
  </si>
  <si>
    <t>최민아</t>
  </si>
  <si>
    <t>01035358956</t>
  </si>
  <si>
    <t>06075</t>
  </si>
  <si>
    <t>TENNISPRO.EU  MALLTAIL.COM</t>
  </si>
  <si>
    <t>GK00002769094</t>
  </si>
  <si>
    <t>566746844160</t>
  </si>
  <si>
    <t>김은아</t>
  </si>
  <si>
    <t>01088844554</t>
  </si>
  <si>
    <t>12814</t>
  </si>
  <si>
    <t>WWW.YELLOTOOLS.COM  MALLTAIL.COM</t>
  </si>
  <si>
    <t>GK00002769970</t>
  </si>
  <si>
    <t>566746844355</t>
  </si>
  <si>
    <t>공원표</t>
  </si>
  <si>
    <t>01063409631</t>
  </si>
  <si>
    <t>25458</t>
  </si>
  <si>
    <t>VINOAZ.SK  MALLTAIL.COM</t>
  </si>
  <si>
    <t>GK00002769972</t>
  </si>
  <si>
    <t>566746844134</t>
  </si>
  <si>
    <t>GK00002769974</t>
  </si>
  <si>
    <t>566746844145</t>
  </si>
  <si>
    <t>01073889996</t>
  </si>
  <si>
    <t>13625</t>
  </si>
  <si>
    <t>ZEROPLAQUE.DE  MALLTAIL.COM</t>
  </si>
  <si>
    <t>GK00002769976</t>
  </si>
  <si>
    <t>566746844182</t>
  </si>
  <si>
    <t>GK00002770297</t>
  </si>
  <si>
    <t>566746844230</t>
  </si>
  <si>
    <t>GK00002770308</t>
  </si>
  <si>
    <t>566746844252</t>
  </si>
  <si>
    <t>01065996682</t>
  </si>
  <si>
    <t>GK00002770316</t>
  </si>
  <si>
    <t>566746844274</t>
  </si>
  <si>
    <t>손숙형</t>
  </si>
  <si>
    <t>01032513918</t>
  </si>
  <si>
    <t>05346</t>
  </si>
  <si>
    <t>WWW.PHARMACIEDESTEINFORT.COM  POSTBAY.COM</t>
  </si>
  <si>
    <t>GK00002770326</t>
  </si>
  <si>
    <t>566746844370</t>
  </si>
  <si>
    <t>박은지</t>
  </si>
  <si>
    <t>01055225877</t>
  </si>
  <si>
    <t>30130</t>
  </si>
  <si>
    <t>WWW.PAPITON.DE  MALLTAIL.COM</t>
  </si>
  <si>
    <t>GK00002770658</t>
  </si>
  <si>
    <t>566746844403</t>
  </si>
  <si>
    <t>맹승현</t>
  </si>
  <si>
    <t>01038889339</t>
  </si>
  <si>
    <t>11940</t>
  </si>
  <si>
    <t>WWW.VOLTKING.DE  MALLTAIL.COM</t>
  </si>
  <si>
    <t>GK00002770666</t>
  </si>
  <si>
    <t>566746844171</t>
  </si>
  <si>
    <t>GK00002770667</t>
  </si>
  <si>
    <t>566746844241</t>
  </si>
  <si>
    <t>최홍석</t>
  </si>
  <si>
    <t>01042267515</t>
  </si>
  <si>
    <t>03188</t>
  </si>
  <si>
    <t>GK00002770686</t>
  </si>
  <si>
    <t>566746844300</t>
  </si>
  <si>
    <t>강성준</t>
  </si>
  <si>
    <t>01034114493</t>
  </si>
  <si>
    <t>10071</t>
  </si>
  <si>
    <t>WWW.SVB24.COM  MALLTAIL.COM</t>
  </si>
  <si>
    <t>GK00002771016</t>
  </si>
  <si>
    <t>566746844322</t>
  </si>
  <si>
    <t>08746</t>
  </si>
  <si>
    <t>GK00002771017</t>
  </si>
  <si>
    <t>566746844311</t>
  </si>
  <si>
    <t>47300</t>
  </si>
  <si>
    <t>GK00002772747</t>
  </si>
  <si>
    <t>566746844333</t>
  </si>
  <si>
    <t>WWW.THPG.DE  MALLTAIL.COM</t>
  </si>
  <si>
    <t>GK00002772751</t>
  </si>
  <si>
    <t>566746844344</t>
  </si>
  <si>
    <t>권기린</t>
  </si>
  <si>
    <t>01056943621</t>
  </si>
  <si>
    <t>63047</t>
  </si>
  <si>
    <t>GK00002773036</t>
  </si>
  <si>
    <t>566746844414</t>
  </si>
  <si>
    <t>GK00002767671</t>
  </si>
  <si>
    <t>566746844285</t>
  </si>
  <si>
    <t>GK00002773061</t>
  </si>
  <si>
    <t>566746844193</t>
  </si>
  <si>
    <t>566746844193 (2)</t>
  </si>
  <si>
    <t>GK00002765294</t>
  </si>
  <si>
    <t>566746844204</t>
  </si>
  <si>
    <t>566746844204 (2)</t>
  </si>
  <si>
    <t>GK00002761197</t>
  </si>
  <si>
    <t>566746844366</t>
  </si>
  <si>
    <t>GK00002753161</t>
  </si>
  <si>
    <t>566746844226</t>
  </si>
  <si>
    <t>GK00002755953</t>
  </si>
  <si>
    <t>566746844112</t>
  </si>
  <si>
    <t>신완영</t>
  </si>
  <si>
    <t>01084704891</t>
  </si>
  <si>
    <t>GK00002761189</t>
  </si>
  <si>
    <t>566746844156</t>
  </si>
  <si>
    <t>허환</t>
  </si>
  <si>
    <t>01023235327</t>
  </si>
  <si>
    <t>04765</t>
  </si>
  <si>
    <t>WWW.HUSBANDPARIS.COM  MALLTAIL.COM</t>
  </si>
  <si>
    <t>GK00002765646</t>
  </si>
  <si>
    <t>566746844392</t>
  </si>
  <si>
    <t>GK00002773056</t>
  </si>
  <si>
    <t>566746844215</t>
  </si>
  <si>
    <t>566746844215 (2)</t>
  </si>
  <si>
    <t>GK00002769079</t>
  </si>
  <si>
    <t>2025-09-19</t>
  </si>
  <si>
    <t>18050238366</t>
  </si>
  <si>
    <t>566746844731</t>
  </si>
  <si>
    <t>김예은</t>
  </si>
  <si>
    <t>01048493625</t>
  </si>
  <si>
    <t>07437</t>
  </si>
  <si>
    <t>SHOP.MISHA AND PUFF.COM  MALLTAIL.COM</t>
  </si>
  <si>
    <t>GK00002777093</t>
  </si>
  <si>
    <t>566746844716</t>
  </si>
  <si>
    <t>GK00002769516</t>
  </si>
  <si>
    <t>566746844683</t>
  </si>
  <si>
    <t>변혜정</t>
  </si>
  <si>
    <t>01033575967</t>
  </si>
  <si>
    <t>24473</t>
  </si>
  <si>
    <t>GK00002765630</t>
  </si>
  <si>
    <t>566746844694</t>
  </si>
  <si>
    <t>금호모터스</t>
  </si>
  <si>
    <t>01085307723</t>
  </si>
  <si>
    <t>51388</t>
  </si>
  <si>
    <t>GK00002770329</t>
  </si>
  <si>
    <t>566746844705</t>
  </si>
  <si>
    <t>곽설진</t>
  </si>
  <si>
    <t>01062488492</t>
  </si>
  <si>
    <t>13994</t>
  </si>
  <si>
    <t>UNIDRAGON.EU  MALLTAIL.COM</t>
  </si>
  <si>
    <t>GK00002771025</t>
  </si>
  <si>
    <t>566746844720</t>
  </si>
  <si>
    <t>조은상</t>
  </si>
  <si>
    <t>01031350084</t>
  </si>
  <si>
    <t>18492</t>
  </si>
  <si>
    <t>WWW.THOMANN.CO.UK  MALLTAIL.COM</t>
  </si>
  <si>
    <t>GK00002777080</t>
  </si>
  <si>
    <t>566746844624</t>
  </si>
  <si>
    <t>GK00002769515</t>
  </si>
  <si>
    <t>566746844576</t>
  </si>
  <si>
    <t>GK00002777089</t>
  </si>
  <si>
    <t>566746844495</t>
  </si>
  <si>
    <t>566746844495 (2)</t>
  </si>
  <si>
    <t>GK00002764424</t>
  </si>
  <si>
    <t>566746844532</t>
  </si>
  <si>
    <t>01043048522</t>
  </si>
  <si>
    <t>GK00002769520</t>
  </si>
  <si>
    <t>566746844580</t>
  </si>
  <si>
    <t>전진우</t>
  </si>
  <si>
    <t>01034384633</t>
  </si>
  <si>
    <t>08392</t>
  </si>
  <si>
    <t>BRODIT.DE  MALLTAIL.COM</t>
  </si>
  <si>
    <t>GK00002766531</t>
  </si>
  <si>
    <t>566746844484</t>
  </si>
  <si>
    <t>(주)니트로시스템</t>
  </si>
  <si>
    <t>GK00002767626</t>
  </si>
  <si>
    <t>566746844543</t>
  </si>
  <si>
    <t>GK00002767633</t>
  </si>
  <si>
    <t>566746844602</t>
  </si>
  <si>
    <t>조용덕</t>
  </si>
  <si>
    <t>01063771191</t>
  </si>
  <si>
    <t>22396</t>
  </si>
  <si>
    <t>WWW.FRANTOIOMURAGLIA.IT  MALLTAIL.COM</t>
  </si>
  <si>
    <t>566746844602 (2)</t>
  </si>
  <si>
    <t>GK00002769909</t>
  </si>
  <si>
    <t>566746844506</t>
  </si>
  <si>
    <t>이수환</t>
  </si>
  <si>
    <t>01044588422</t>
  </si>
  <si>
    <t>10909</t>
  </si>
  <si>
    <t>HASSELBLAD.COM  MALLTAIL.COM</t>
  </si>
  <si>
    <t>GK00002770319</t>
  </si>
  <si>
    <t>566746844554</t>
  </si>
  <si>
    <t>GK00002770324</t>
  </si>
  <si>
    <t>566746844591</t>
  </si>
  <si>
    <t>장한별</t>
  </si>
  <si>
    <t>01096646696</t>
  </si>
  <si>
    <t>566746844591 (2)</t>
  </si>
  <si>
    <t>GK00002770659</t>
  </si>
  <si>
    <t>566746844473</t>
  </si>
  <si>
    <t>VOLTKING.DE  MALLTAIL.COM</t>
  </si>
  <si>
    <t>GK00002770665</t>
  </si>
  <si>
    <t>566746844635</t>
  </si>
  <si>
    <t>김태균</t>
  </si>
  <si>
    <t>01091488389</t>
  </si>
  <si>
    <t>GK00002771024</t>
  </si>
  <si>
    <t>566746844613</t>
  </si>
  <si>
    <t>이장미</t>
  </si>
  <si>
    <t>01065179515</t>
  </si>
  <si>
    <t>13629</t>
  </si>
  <si>
    <t>BIENVENUSTORE.COM  MALLTAIL.COM</t>
  </si>
  <si>
    <t>GK00002771027</t>
  </si>
  <si>
    <t>566746844521</t>
  </si>
  <si>
    <t>TEGEDER TEILE.COM  MALLTAIL.COM</t>
  </si>
  <si>
    <t>GK00002773029</t>
  </si>
  <si>
    <t>566746844510</t>
  </si>
  <si>
    <t>GK00002773055</t>
  </si>
  <si>
    <t>566746844646</t>
  </si>
  <si>
    <t>63165</t>
  </si>
  <si>
    <t>WWW.CLICKTOCLEAN.DE  MALLTAIL.COM</t>
  </si>
  <si>
    <t>GK00002773059</t>
  </si>
  <si>
    <t>566746844565</t>
  </si>
  <si>
    <t>우지현</t>
  </si>
  <si>
    <t>01030910582</t>
  </si>
  <si>
    <t>07391</t>
  </si>
  <si>
    <t>GK00002761056</t>
  </si>
  <si>
    <t>99431947823</t>
  </si>
  <si>
    <t>566746845254</t>
  </si>
  <si>
    <t>최동관</t>
  </si>
  <si>
    <t>01086845762</t>
  </si>
  <si>
    <t>22872</t>
  </si>
  <si>
    <t>GK00002773040</t>
  </si>
  <si>
    <t>566746845221</t>
  </si>
  <si>
    <t>GK00002773048</t>
  </si>
  <si>
    <t>566746845276</t>
  </si>
  <si>
    <t>봉민선</t>
  </si>
  <si>
    <t>01035397842</t>
  </si>
  <si>
    <t>07064</t>
  </si>
  <si>
    <t>GK00002773052</t>
  </si>
  <si>
    <t>566746845265</t>
  </si>
  <si>
    <t>강현석</t>
  </si>
  <si>
    <t>01086962608</t>
  </si>
  <si>
    <t>17049</t>
  </si>
  <si>
    <t>GK00002777715</t>
  </si>
  <si>
    <t>566746845210</t>
  </si>
  <si>
    <t>WWW.AMERICANVINTAGE STORE.COM  MALLTAIL.COM</t>
  </si>
  <si>
    <t>GK00002775348</t>
  </si>
  <si>
    <t>566746845243</t>
  </si>
  <si>
    <t>최윤정</t>
  </si>
  <si>
    <t>01022542575</t>
  </si>
  <si>
    <t>02628</t>
  </si>
  <si>
    <t>GK00002777491</t>
  </si>
  <si>
    <t>566746845232</t>
  </si>
  <si>
    <t>권순욱</t>
  </si>
  <si>
    <t>01088370477</t>
  </si>
  <si>
    <t>46539</t>
  </si>
  <si>
    <t>GK00002773066</t>
  </si>
  <si>
    <t>566746845206</t>
  </si>
  <si>
    <t>WWW.BESLAGONLINE.COM  MALLTAIL.COM</t>
  </si>
  <si>
    <t>GK00002773068</t>
  </si>
  <si>
    <t>566746845195</t>
  </si>
  <si>
    <t>남효석</t>
  </si>
  <si>
    <t>01032829114</t>
  </si>
  <si>
    <t>13535</t>
  </si>
  <si>
    <t>WWW.MYCARE.DE  MALLTAIL.COM</t>
  </si>
  <si>
    <t>GK00002779139</t>
  </si>
  <si>
    <t>566746845184</t>
  </si>
  <si>
    <t>우호길</t>
  </si>
  <si>
    <t>01034149058</t>
  </si>
  <si>
    <t>34032</t>
  </si>
  <si>
    <t>NEPRESSO.COM  MALLTAIL.COM</t>
  </si>
  <si>
    <t>GK00002778762</t>
  </si>
  <si>
    <t>566746845136</t>
  </si>
  <si>
    <t>GK00002773057</t>
  </si>
  <si>
    <t>566746845011</t>
  </si>
  <si>
    <t>최상협</t>
  </si>
  <si>
    <t>01066745643</t>
  </si>
  <si>
    <t>03671</t>
  </si>
  <si>
    <t>WWW.ALPINE GEHOERSCHUTZ.DE  MALLTAIL.COM</t>
  </si>
  <si>
    <t>GK00002778176</t>
  </si>
  <si>
    <t>566746845066</t>
  </si>
  <si>
    <t>GK00002761195</t>
  </si>
  <si>
    <t>566746845055</t>
  </si>
  <si>
    <t>GK00002753179</t>
  </si>
  <si>
    <t>566746844753</t>
  </si>
  <si>
    <t>문준철</t>
  </si>
  <si>
    <t>01093185505</t>
  </si>
  <si>
    <t>22762</t>
  </si>
  <si>
    <t>TRUCKJUNKIE.COM  MALLTAIL.COM</t>
  </si>
  <si>
    <t>GK00002777087</t>
  </si>
  <si>
    <t>566746844764</t>
  </si>
  <si>
    <t>박옥희</t>
  </si>
  <si>
    <t>01091832529</t>
  </si>
  <si>
    <t>WWW. LERBORISTERIA.COM  MALLTAIL.COM</t>
  </si>
  <si>
    <t>GK00002740224</t>
  </si>
  <si>
    <t>566746845092</t>
  </si>
  <si>
    <t>WWW.SPORTDEAL24.DE  MALLTAIL.COM</t>
  </si>
  <si>
    <t>GK00002754109</t>
  </si>
  <si>
    <t>566746844963</t>
  </si>
  <si>
    <t>이승현</t>
  </si>
  <si>
    <t>01066850923</t>
  </si>
  <si>
    <t>61137</t>
  </si>
  <si>
    <t>GK00002764049</t>
  </si>
  <si>
    <t>566746844985</t>
  </si>
  <si>
    <t>윤영주</t>
  </si>
  <si>
    <t>01035236680</t>
  </si>
  <si>
    <t>LADERACH.COM  MALLTAIL.COM</t>
  </si>
  <si>
    <t>GK00002766511</t>
  </si>
  <si>
    <t>566746845140</t>
  </si>
  <si>
    <t>GK00002766514</t>
  </si>
  <si>
    <t>566746844996</t>
  </si>
  <si>
    <t>GK00002766520</t>
  </si>
  <si>
    <t>566746844845</t>
  </si>
  <si>
    <t>WWW.LALIEUTENANTE.COM  POSTBAY.COM</t>
  </si>
  <si>
    <t>GK00002769508</t>
  </si>
  <si>
    <t>566746844974</t>
  </si>
  <si>
    <t>GK00002769981</t>
  </si>
  <si>
    <t>566746844790</t>
  </si>
  <si>
    <t>천은선</t>
  </si>
  <si>
    <t>01091460037</t>
  </si>
  <si>
    <t>22879</t>
  </si>
  <si>
    <t>GK00002770298</t>
  </si>
  <si>
    <t>566746844823</t>
  </si>
  <si>
    <t>김수필</t>
  </si>
  <si>
    <t>01074171976</t>
  </si>
  <si>
    <t>48281</t>
  </si>
  <si>
    <t>GK00002770670</t>
  </si>
  <si>
    <t>566746844812</t>
  </si>
  <si>
    <t>한재일</t>
  </si>
  <si>
    <t>01033056551</t>
  </si>
  <si>
    <t>11915</t>
  </si>
  <si>
    <t>WWW.OLIVENOELAUSITALIEN.COM  MALLTAIL.COM</t>
  </si>
  <si>
    <t>GK00002771018</t>
  </si>
  <si>
    <t>566746844893</t>
  </si>
  <si>
    <t>이윤정</t>
  </si>
  <si>
    <t>01024163744</t>
  </si>
  <si>
    <t>21303</t>
  </si>
  <si>
    <t>DE.SESSUN.COM  MALLTAIL.COM</t>
  </si>
  <si>
    <t>GK00002771105</t>
  </si>
  <si>
    <t>566746844860</t>
  </si>
  <si>
    <t>신임숙</t>
  </si>
  <si>
    <t>01026899397</t>
  </si>
  <si>
    <t>10362</t>
  </si>
  <si>
    <t>WWW.ASTRIDLINDGREN.COM  MALLTAIL.COM</t>
  </si>
  <si>
    <t>GK00002772742</t>
  </si>
  <si>
    <t>566746844941</t>
  </si>
  <si>
    <t>GK00002773030</t>
  </si>
  <si>
    <t>566746845000</t>
  </si>
  <si>
    <t>김성훈</t>
  </si>
  <si>
    <t>01073000833</t>
  </si>
  <si>
    <t>03155</t>
  </si>
  <si>
    <t>WWW.LACOSTE.COM  MALLTAIL.COM</t>
  </si>
  <si>
    <t>GK00002773031</t>
  </si>
  <si>
    <t>566746845033</t>
  </si>
  <si>
    <t>조하정</t>
  </si>
  <si>
    <t>01034480610</t>
  </si>
  <si>
    <t>04314</t>
  </si>
  <si>
    <t>GK00002773038</t>
  </si>
  <si>
    <t>566746845044</t>
  </si>
  <si>
    <t>POWERLOGY.COM  MALLTAIL.COM</t>
  </si>
  <si>
    <t>GK00002773047</t>
  </si>
  <si>
    <t>566746844904</t>
  </si>
  <si>
    <t>MINIMALISMA.COM  MALLTAIL.COM</t>
  </si>
  <si>
    <t>GK00002773051</t>
  </si>
  <si>
    <t>566746844801</t>
  </si>
  <si>
    <t>GK00002773064</t>
  </si>
  <si>
    <t>566746844856</t>
  </si>
  <si>
    <t>GK00002773065</t>
  </si>
  <si>
    <t>566746845081</t>
  </si>
  <si>
    <t>GK00002773067</t>
  </si>
  <si>
    <t>566746844930</t>
  </si>
  <si>
    <t>01055669723</t>
  </si>
  <si>
    <t>14318</t>
  </si>
  <si>
    <t>GK00002773069</t>
  </si>
  <si>
    <t>566746844834</t>
  </si>
  <si>
    <t>이서라</t>
  </si>
  <si>
    <t>01088218986</t>
  </si>
  <si>
    <t>04160</t>
  </si>
  <si>
    <t>WWW.SOUNDOFMUSIC SHOP.DE  MALLTAIL.COM</t>
  </si>
  <si>
    <t>GK00002775874</t>
  </si>
  <si>
    <t>566746844882</t>
  </si>
  <si>
    <t>WWW.MOLO.COM  MALLTAIL.COM</t>
  </si>
  <si>
    <t>GK00002776188</t>
  </si>
  <si>
    <t>566746844871</t>
  </si>
  <si>
    <t>GK00002777091</t>
  </si>
  <si>
    <t>566746845103</t>
  </si>
  <si>
    <t>서윤영</t>
  </si>
  <si>
    <t>01033244604</t>
  </si>
  <si>
    <t>16453</t>
  </si>
  <si>
    <t>MUUDSTORE.COM  MALLTAIL.COM</t>
  </si>
  <si>
    <t>GK00002777090</t>
  </si>
  <si>
    <t>566746844915</t>
  </si>
  <si>
    <t>조은엽</t>
  </si>
  <si>
    <t>01031375927</t>
  </si>
  <si>
    <t>TONIES.COM  MALLTAIL.COM</t>
  </si>
  <si>
    <t>GK00002777094</t>
  </si>
  <si>
    <t>566746845125</t>
  </si>
  <si>
    <t>신나리</t>
  </si>
  <si>
    <t>01090982535</t>
  </si>
  <si>
    <t>04129</t>
  </si>
  <si>
    <t>GK00002777149</t>
  </si>
  <si>
    <t>566746845114</t>
  </si>
  <si>
    <t>서강일</t>
  </si>
  <si>
    <t>01095779403</t>
  </si>
  <si>
    <t>27166</t>
  </si>
  <si>
    <t>GK00002777685</t>
  </si>
  <si>
    <t>566746844952</t>
  </si>
  <si>
    <t>GK00002777694</t>
  </si>
  <si>
    <t>566746844775</t>
  </si>
  <si>
    <t>GK00002777698</t>
  </si>
  <si>
    <t>566746844786</t>
  </si>
  <si>
    <t>홍재희</t>
  </si>
  <si>
    <t>01033737354</t>
  </si>
  <si>
    <t>GK00002777700</t>
  </si>
  <si>
    <t>566746845022</t>
  </si>
  <si>
    <t>김우열</t>
  </si>
  <si>
    <t>01033454544</t>
  </si>
  <si>
    <t>03907</t>
  </si>
  <si>
    <t>GK00002778170</t>
  </si>
  <si>
    <t>566746845070</t>
  </si>
  <si>
    <t>GK00002769082</t>
  </si>
  <si>
    <t>2025-09-24</t>
  </si>
  <si>
    <t>72220339222</t>
  </si>
  <si>
    <t>566746845383</t>
  </si>
  <si>
    <t>이광미</t>
  </si>
  <si>
    <t>01038522896</t>
  </si>
  <si>
    <t>GK00002774833</t>
  </si>
  <si>
    <t>566746845350</t>
  </si>
  <si>
    <t>GK00002782574</t>
  </si>
  <si>
    <t>566746845431</t>
  </si>
  <si>
    <t>김승민</t>
  </si>
  <si>
    <t>01031389546</t>
  </si>
  <si>
    <t>11476</t>
  </si>
  <si>
    <t>BOARDGAMEGEEK.COM  MALLTAIL.COM</t>
  </si>
  <si>
    <t>GK00002777686</t>
  </si>
  <si>
    <t>566746845324</t>
  </si>
  <si>
    <t>양지은</t>
  </si>
  <si>
    <t>01041365242</t>
  </si>
  <si>
    <t>06987</t>
  </si>
  <si>
    <t>DREBERHARDT.COM  MALLTAIL.COM</t>
  </si>
  <si>
    <t>GK00002756724</t>
  </si>
  <si>
    <t>566746845420</t>
  </si>
  <si>
    <t>박창수</t>
  </si>
  <si>
    <t>01032329420</t>
  </si>
  <si>
    <t>WWW.GASTRO HERO.DE  MALLTAIL.COM</t>
  </si>
  <si>
    <t>GK00002761941</t>
  </si>
  <si>
    <t>566746845442</t>
  </si>
  <si>
    <t>GK00002769067</t>
  </si>
  <si>
    <t>566746845302</t>
  </si>
  <si>
    <t>GK00002769517</t>
  </si>
  <si>
    <t>566746845361</t>
  </si>
  <si>
    <t>GK00002772398</t>
  </si>
  <si>
    <t>566746845405</t>
  </si>
  <si>
    <t>GK00002773028</t>
  </si>
  <si>
    <t>566746845416</t>
  </si>
  <si>
    <t>박혜인</t>
  </si>
  <si>
    <t>01051927892</t>
  </si>
  <si>
    <t>22775</t>
  </si>
  <si>
    <t>DEMAINSELECTION.COM  MALLTAIL.COM</t>
  </si>
  <si>
    <t>GK00002773033</t>
  </si>
  <si>
    <t>566746845475</t>
  </si>
  <si>
    <t>GK00002773054</t>
  </si>
  <si>
    <t>566746845394</t>
  </si>
  <si>
    <t>이다운</t>
  </si>
  <si>
    <t>01074045376</t>
  </si>
  <si>
    <t>POPTRADINGCOMPANY.COM  MALLTAIL.COM</t>
  </si>
  <si>
    <t>GK00002776913</t>
  </si>
  <si>
    <t>566746845313</t>
  </si>
  <si>
    <t>박남수</t>
  </si>
  <si>
    <t>01046528296</t>
  </si>
  <si>
    <t>54152</t>
  </si>
  <si>
    <t>WWW.GEBR ALEXANDER.DE  MALLTAIL.COM</t>
  </si>
  <si>
    <t>GK00002777084</t>
  </si>
  <si>
    <t>566746845291</t>
  </si>
  <si>
    <t>GK00002777100</t>
  </si>
  <si>
    <t>566746845280</t>
  </si>
  <si>
    <t>신지원</t>
  </si>
  <si>
    <t>01089692734</t>
  </si>
  <si>
    <t>05578</t>
  </si>
  <si>
    <t>GK00002778172</t>
  </si>
  <si>
    <t>566746845372</t>
  </si>
  <si>
    <t>백선주</t>
  </si>
  <si>
    <t>01054016454</t>
  </si>
  <si>
    <t>61009</t>
  </si>
  <si>
    <t>GK00002778178</t>
  </si>
  <si>
    <t>566746845453</t>
  </si>
  <si>
    <t>01034884679</t>
  </si>
  <si>
    <t>31199</t>
  </si>
  <si>
    <t>GK00002778179</t>
  </si>
  <si>
    <t>566746845464</t>
  </si>
  <si>
    <t>김재훈</t>
  </si>
  <si>
    <t>01033509141</t>
  </si>
  <si>
    <t>WWW.AMATSUNAWA.COM  MALLTAIL.COM</t>
  </si>
  <si>
    <t>GK00002779137</t>
  </si>
  <si>
    <t>566746845335</t>
  </si>
  <si>
    <t>GK00002781888</t>
  </si>
  <si>
    <t>566746845346</t>
  </si>
  <si>
    <t>566746845346 (2)</t>
  </si>
  <si>
    <t>GK00002766526</t>
  </si>
  <si>
    <t>566746845534</t>
  </si>
  <si>
    <t>전혜선</t>
  </si>
  <si>
    <t>01029656181</t>
  </si>
  <si>
    <t>13540</t>
  </si>
  <si>
    <t>EU.GERMANFOODS.SHOP  MALLTAIL.COM</t>
  </si>
  <si>
    <t>GK00002766492</t>
  </si>
  <si>
    <t>566746845490</t>
  </si>
  <si>
    <t>허경훈</t>
  </si>
  <si>
    <t>01037735762</t>
  </si>
  <si>
    <t>51366</t>
  </si>
  <si>
    <t>GK00002778167</t>
  </si>
  <si>
    <t>566746845560</t>
  </si>
  <si>
    <t>WWW.ZALANDO.COM  MALLTAIL.COM</t>
  </si>
  <si>
    <t>GK00002768629</t>
  </si>
  <si>
    <t>566746845545</t>
  </si>
  <si>
    <t>01090466699</t>
  </si>
  <si>
    <t>07981</t>
  </si>
  <si>
    <t>ANNI LU.COM  MALLTAIL.COM</t>
  </si>
  <si>
    <t>GK00002768645</t>
  </si>
  <si>
    <t>566746845556</t>
  </si>
  <si>
    <t>권형준</t>
  </si>
  <si>
    <t>01028774931</t>
  </si>
  <si>
    <t>WWW.PENTOLEPROFESSIONALI.IT  MALLTAIL.COM</t>
  </si>
  <si>
    <t>GK00002782562</t>
  </si>
  <si>
    <t>566746845571</t>
  </si>
  <si>
    <t>GK00002772743</t>
  </si>
  <si>
    <t>566746845523</t>
  </si>
  <si>
    <t>GK00002772762</t>
  </si>
  <si>
    <t>566746845582</t>
  </si>
  <si>
    <t>김소정</t>
  </si>
  <si>
    <t>01065480918</t>
  </si>
  <si>
    <t>04352</t>
  </si>
  <si>
    <t>SEEBERGER.DE  MALLTAIL.COM</t>
  </si>
  <si>
    <t>GK00002778171</t>
  </si>
  <si>
    <t>566746845501</t>
  </si>
  <si>
    <t>최지수</t>
  </si>
  <si>
    <t>01058226633</t>
  </si>
  <si>
    <t>39353</t>
  </si>
  <si>
    <t>GK00002779133</t>
  </si>
  <si>
    <t>566746845512</t>
  </si>
  <si>
    <t>WWW.OPTIMISTICRUNNER.COM  MALLTAIL.COM</t>
  </si>
  <si>
    <t>GK00002769509</t>
  </si>
  <si>
    <t>18050238370</t>
  </si>
  <si>
    <t>566746845626</t>
  </si>
  <si>
    <t>GK00002770663</t>
  </si>
  <si>
    <t>566746845755</t>
  </si>
  <si>
    <t>GK00002783498</t>
  </si>
  <si>
    <t>566746845700</t>
  </si>
  <si>
    <t>유나응</t>
  </si>
  <si>
    <t>01062361711</t>
  </si>
  <si>
    <t>16902</t>
  </si>
  <si>
    <t>WWW.CROCS.DE  MALLTAIL.COM</t>
  </si>
  <si>
    <t>GK00002777079</t>
  </si>
  <si>
    <t>566746845674</t>
  </si>
  <si>
    <t>임수군</t>
  </si>
  <si>
    <t>01039408835</t>
  </si>
  <si>
    <t>05586</t>
  </si>
  <si>
    <t>GK00002777081</t>
  </si>
  <si>
    <t>566746845615</t>
  </si>
  <si>
    <t>조민제</t>
  </si>
  <si>
    <t>01033149283</t>
  </si>
  <si>
    <t>04147</t>
  </si>
  <si>
    <t>LITTLE DUTCH.COM  MALLTAIL.COM</t>
  </si>
  <si>
    <t>GK00002777092</t>
  </si>
  <si>
    <t>566746845685</t>
  </si>
  <si>
    <t>GK00002777095</t>
  </si>
  <si>
    <t>566746845803</t>
  </si>
  <si>
    <t>김성록</t>
  </si>
  <si>
    <t>01040622490</t>
  </si>
  <si>
    <t>ALLTRICKS.COM  MALLTAIL.COM</t>
  </si>
  <si>
    <t>GK00002777691</t>
  </si>
  <si>
    <t>566746845604</t>
  </si>
  <si>
    <t>성상용</t>
  </si>
  <si>
    <t>01052909565</t>
  </si>
  <si>
    <t>GK00002777701</t>
  </si>
  <si>
    <t>566746845744</t>
  </si>
  <si>
    <t>WWW.SIDAS.COM  MALLTAIL.COM</t>
  </si>
  <si>
    <t>GK00002778165</t>
  </si>
  <si>
    <t>566746845696</t>
  </si>
  <si>
    <t>GK00002778764</t>
  </si>
  <si>
    <t>566746845733</t>
  </si>
  <si>
    <t>이은정</t>
  </si>
  <si>
    <t>01073077378</t>
  </si>
  <si>
    <t>05270</t>
  </si>
  <si>
    <t>DE.MAJE.COM  MALLTAIL.COM</t>
  </si>
  <si>
    <t>GK00002779134</t>
  </si>
  <si>
    <t>566746845711</t>
  </si>
  <si>
    <t>송경혜</t>
  </si>
  <si>
    <t>01097117663</t>
  </si>
  <si>
    <t>14066</t>
  </si>
  <si>
    <t>GK00002779136</t>
  </si>
  <si>
    <t>566746845641</t>
  </si>
  <si>
    <t>WWW.HIPP.AT  MALLTAIL.COM</t>
  </si>
  <si>
    <t>GK00002779138</t>
  </si>
  <si>
    <t>566746845630</t>
  </si>
  <si>
    <t>허정민</t>
  </si>
  <si>
    <t>01032404787</t>
  </si>
  <si>
    <t>01818</t>
  </si>
  <si>
    <t>GK00002780720</t>
  </si>
  <si>
    <t>566746845792</t>
  </si>
  <si>
    <t>GK00002781274</t>
  </si>
  <si>
    <t>566746845766</t>
  </si>
  <si>
    <t>GK00002782564</t>
  </si>
  <si>
    <t>566746845770</t>
  </si>
  <si>
    <t>이나윤</t>
  </si>
  <si>
    <t>01075230522</t>
  </si>
  <si>
    <t>GK00002782566</t>
  </si>
  <si>
    <t>566746845781</t>
  </si>
  <si>
    <t>백묘아</t>
  </si>
  <si>
    <t>01027517525</t>
  </si>
  <si>
    <t>GK00002782576</t>
  </si>
  <si>
    <t>566746845722</t>
  </si>
  <si>
    <t>채성균</t>
  </si>
  <si>
    <t>01029012120</t>
  </si>
  <si>
    <t>16022</t>
  </si>
  <si>
    <t>MOTORRAD STILGENBAUER.DE  MALLTAIL.COM</t>
  </si>
  <si>
    <t>GK00002783083</t>
  </si>
  <si>
    <t>566746845652</t>
  </si>
  <si>
    <t>허유나</t>
  </si>
  <si>
    <t>01087239140</t>
  </si>
  <si>
    <t>55800</t>
  </si>
  <si>
    <t>GK00002783084</t>
  </si>
  <si>
    <t>566746845663</t>
  </si>
  <si>
    <t>김중백</t>
  </si>
  <si>
    <t>01041112946</t>
  </si>
  <si>
    <t>MAISONVIN.COM  MALLTAIL.COM</t>
  </si>
  <si>
    <t>GK00002783452</t>
  </si>
  <si>
    <t>566746845593</t>
  </si>
  <si>
    <t>김상일</t>
  </si>
  <si>
    <t>01031002387</t>
  </si>
  <si>
    <t>34083</t>
  </si>
  <si>
    <t>WWW.AMAZON.DE  POSTBAY.COM</t>
  </si>
  <si>
    <t>GK00002776911</t>
  </si>
  <si>
    <t>566746845840</t>
  </si>
  <si>
    <t>박준영</t>
  </si>
  <si>
    <t>01028732256</t>
  </si>
  <si>
    <t>중량(1/2)(0929)/사이즈초과(1/2)(0929)</t>
  </si>
  <si>
    <t>566746845840 (2)</t>
  </si>
  <si>
    <t>GK00002769078</t>
  </si>
  <si>
    <t>566746845851</t>
  </si>
  <si>
    <t>스페이스로직</t>
  </si>
  <si>
    <t>01098871593</t>
  </si>
  <si>
    <t>06011</t>
  </si>
  <si>
    <t>WWW.POLSPOTTEN.COM  MALLTAIL.COM</t>
  </si>
  <si>
    <t>GK00002770668</t>
  </si>
  <si>
    <t>566746845836</t>
  </si>
  <si>
    <t>GK00002778659</t>
  </si>
  <si>
    <t>566746845814</t>
  </si>
  <si>
    <t>GK00002773060</t>
  </si>
  <si>
    <t>566746845825</t>
  </si>
  <si>
    <t>HELSPORT.COM  MALLTAIL.COM</t>
  </si>
  <si>
    <t>GK00002773043</t>
  </si>
  <si>
    <t>566746844926</t>
  </si>
  <si>
    <t>노진봉</t>
  </si>
  <si>
    <t>01047674094</t>
  </si>
  <si>
    <t>06042</t>
  </si>
  <si>
    <t>566746844926 (4)</t>
  </si>
  <si>
    <t>GK00002777078</t>
  </si>
  <si>
    <t>2025-09-26</t>
  </si>
  <si>
    <t>18050238381</t>
  </si>
  <si>
    <t>566746845954</t>
  </si>
  <si>
    <t>임효성</t>
  </si>
  <si>
    <t>01045915230</t>
  </si>
  <si>
    <t>17794</t>
  </si>
  <si>
    <t>WWW.VEEPEE.COM  MALLTAIL.COM</t>
  </si>
  <si>
    <t>GK00002763229</t>
  </si>
  <si>
    <t>566746845910</t>
  </si>
  <si>
    <t>WWW.SHOP APOTHEOSIS.COM  MALLTAIL.COM</t>
  </si>
  <si>
    <t>GK00002787690</t>
  </si>
  <si>
    <t>566746845906</t>
  </si>
  <si>
    <t>GK00002770301</t>
  </si>
  <si>
    <t>566746845980</t>
  </si>
  <si>
    <t>김광희</t>
  </si>
  <si>
    <t>01089068801</t>
  </si>
  <si>
    <t>10063</t>
  </si>
  <si>
    <t>WWW.OTTICASM.COM  MALLTAIL.COM</t>
  </si>
  <si>
    <t>GK00002771028</t>
  </si>
  <si>
    <t>566746846046</t>
  </si>
  <si>
    <t>GK00002772745</t>
  </si>
  <si>
    <t>566746846024</t>
  </si>
  <si>
    <t>유보은</t>
  </si>
  <si>
    <t>01065301170</t>
  </si>
  <si>
    <t>GK00002773035</t>
  </si>
  <si>
    <t>566746845921</t>
  </si>
  <si>
    <t>천진우</t>
  </si>
  <si>
    <t>01088733932</t>
  </si>
  <si>
    <t>12195</t>
  </si>
  <si>
    <t>WWW.WHISKYAUCTION.COM  MALLTAIL.COM</t>
  </si>
  <si>
    <t>GK00002773046</t>
  </si>
  <si>
    <t>566746845873</t>
  </si>
  <si>
    <t>GK00002776914</t>
  </si>
  <si>
    <t>566746846035</t>
  </si>
  <si>
    <t>GK00002777097</t>
  </si>
  <si>
    <t>566746846013</t>
  </si>
  <si>
    <t>01042397006</t>
  </si>
  <si>
    <t>18294</t>
  </si>
  <si>
    <t>GK00002778760</t>
  </si>
  <si>
    <t>566746845943</t>
  </si>
  <si>
    <t>김헌미</t>
  </si>
  <si>
    <t>01045587517</t>
  </si>
  <si>
    <t>47397</t>
  </si>
  <si>
    <t>WWW.ZUMBAWEAR.EU  MALLTAIL.COM</t>
  </si>
  <si>
    <t>GK00002779694</t>
  </si>
  <si>
    <t>566746845991</t>
  </si>
  <si>
    <t>01050624937</t>
  </si>
  <si>
    <t>04157</t>
  </si>
  <si>
    <t>WWW.MOTIVI.COM  MALLTAIL.COM</t>
  </si>
  <si>
    <t>GK00002779696</t>
  </si>
  <si>
    <t>566746846050</t>
  </si>
  <si>
    <t>정상진</t>
  </si>
  <si>
    <t>01092894730</t>
  </si>
  <si>
    <t>17036</t>
  </si>
  <si>
    <t>GK00002782601</t>
  </si>
  <si>
    <t>566746845976</t>
  </si>
  <si>
    <t>문한솔</t>
  </si>
  <si>
    <t>01088496546</t>
  </si>
  <si>
    <t>16393</t>
  </si>
  <si>
    <t>GK00002783085</t>
  </si>
  <si>
    <t>566746845932</t>
  </si>
  <si>
    <t>GK00002783091</t>
  </si>
  <si>
    <t>566746846002</t>
  </si>
  <si>
    <t>GK00002783446</t>
  </si>
  <si>
    <t>566746845965</t>
  </si>
  <si>
    <t>오은식</t>
  </si>
  <si>
    <t>01088867224</t>
  </si>
  <si>
    <t>12736</t>
  </si>
  <si>
    <t>GK00002783474</t>
  </si>
  <si>
    <t>566746845884</t>
  </si>
  <si>
    <t>GK00002783496</t>
  </si>
  <si>
    <t>566746846061</t>
  </si>
  <si>
    <t>JUKSEREI.COM  MALLTAIL.COM</t>
  </si>
  <si>
    <t>GK00002785454</t>
  </si>
  <si>
    <t>566746845895</t>
  </si>
  <si>
    <t>강석찬</t>
  </si>
  <si>
    <t>01074002068</t>
  </si>
  <si>
    <t>WWW.MINIATURICUM.DE  MALLTAIL.COM</t>
  </si>
  <si>
    <t>GK00002778168</t>
  </si>
  <si>
    <t>566746844742</t>
  </si>
  <si>
    <t>진영상사</t>
  </si>
  <si>
    <t>01046450585</t>
  </si>
  <si>
    <t>08212</t>
  </si>
  <si>
    <t>WWW.SONONO.DE  MALLTAIL.COM</t>
  </si>
  <si>
    <t>GK00002755116</t>
  </si>
  <si>
    <t>99431947834</t>
  </si>
  <si>
    <t>566746846201</t>
  </si>
  <si>
    <t>GK00002783483</t>
  </si>
  <si>
    <t>566746846352</t>
  </si>
  <si>
    <t>GK00002789030</t>
  </si>
  <si>
    <t>566746846256</t>
  </si>
  <si>
    <t>GK00002783463</t>
  </si>
  <si>
    <t>566746846304</t>
  </si>
  <si>
    <t>GK00002747930</t>
  </si>
  <si>
    <t>566746846094</t>
  </si>
  <si>
    <t>김응수</t>
  </si>
  <si>
    <t>01055753024</t>
  </si>
  <si>
    <t>GK00002752889</t>
  </si>
  <si>
    <t>566746846072</t>
  </si>
  <si>
    <t>GK00002765264</t>
  </si>
  <si>
    <t>566746846326</t>
  </si>
  <si>
    <t>02553</t>
  </si>
  <si>
    <t>GK00002765645</t>
  </si>
  <si>
    <t>566746846142</t>
  </si>
  <si>
    <t>GOEDVANTOEN.NL  MALLTAIL.COM</t>
  </si>
  <si>
    <t>GK00002782569</t>
  </si>
  <si>
    <t>566746846190</t>
  </si>
  <si>
    <t>GK00002770377</t>
  </si>
  <si>
    <t>566746846282</t>
  </si>
  <si>
    <t>합산+566746846271</t>
  </si>
  <si>
    <t>FITWOOD.COM  MALLTAIL.COM</t>
  </si>
  <si>
    <t>GK00002777689</t>
  </si>
  <si>
    <t>566746846271</t>
  </si>
  <si>
    <t>합산+566746846282</t>
  </si>
  <si>
    <t>GK00002777690</t>
  </si>
  <si>
    <t>566746846175</t>
  </si>
  <si>
    <t>WWW.OUTDOORBRANDS.NL  MALLTAIL.COM</t>
  </si>
  <si>
    <t>GK00002779690</t>
  </si>
  <si>
    <t>566746846330</t>
  </si>
  <si>
    <t>GK00002782565</t>
  </si>
  <si>
    <t>566746846293</t>
  </si>
  <si>
    <t>GK00002782567</t>
  </si>
  <si>
    <t>566746846120</t>
  </si>
  <si>
    <t>GK00002782568</t>
  </si>
  <si>
    <t>566746846083</t>
  </si>
  <si>
    <t>GK00002782575</t>
  </si>
  <si>
    <t>566746846131</t>
  </si>
  <si>
    <t>합산+566746846514</t>
  </si>
  <si>
    <t>GOEDVANTOEN.KR  MALLTAIL.COM</t>
  </si>
  <si>
    <t>GK00002783450</t>
  </si>
  <si>
    <t>566746846212</t>
  </si>
  <si>
    <t>박지환</t>
  </si>
  <si>
    <t>01098797698</t>
  </si>
  <si>
    <t>WWW.DOING GOODS.COM  MALLTAIL.COM</t>
  </si>
  <si>
    <t>GK00002783458</t>
  </si>
  <si>
    <t>566746846245</t>
  </si>
  <si>
    <t>WWW. BOBOCHOSES.COM  MALLTAIL.COM</t>
  </si>
  <si>
    <t>GK00002783472</t>
  </si>
  <si>
    <t>566746846341</t>
  </si>
  <si>
    <t>윤슬비</t>
  </si>
  <si>
    <t>01099568721</t>
  </si>
  <si>
    <t>18472</t>
  </si>
  <si>
    <t>GK00002783473</t>
  </si>
  <si>
    <t>566746846105</t>
  </si>
  <si>
    <t>윤여립</t>
  </si>
  <si>
    <t>01031941673</t>
  </si>
  <si>
    <t>GK00002783499</t>
  </si>
  <si>
    <t>566746846234</t>
  </si>
  <si>
    <t>GK00002783502</t>
  </si>
  <si>
    <t>566746846315</t>
  </si>
  <si>
    <t>정주홍</t>
  </si>
  <si>
    <t>01099080234</t>
  </si>
  <si>
    <t>VDO WEBSHOP.NL  MALLTAIL.COM</t>
  </si>
  <si>
    <t>GK00002783509</t>
  </si>
  <si>
    <t>566746846153</t>
  </si>
  <si>
    <t>GK00002786605</t>
  </si>
  <si>
    <t>566746846363</t>
  </si>
  <si>
    <t>GK00002786754</t>
  </si>
  <si>
    <t>566746846164</t>
  </si>
  <si>
    <t>나종화</t>
  </si>
  <si>
    <t>01029184312</t>
  </si>
  <si>
    <t>10869</t>
  </si>
  <si>
    <t>HABBEL.COM  MALLTAIL.COM</t>
  </si>
  <si>
    <t>GK00002786767</t>
  </si>
  <si>
    <t>566746846223</t>
  </si>
  <si>
    <t>서주연</t>
  </si>
  <si>
    <t>01047871636</t>
  </si>
  <si>
    <t>21437</t>
  </si>
  <si>
    <t>WWW.KRICKSHOP.DE  MALLTAIL.COM</t>
  </si>
  <si>
    <t>GK00002787686</t>
  </si>
  <si>
    <t>566746846186</t>
  </si>
  <si>
    <t>GK00002787691</t>
  </si>
  <si>
    <t>566746846260</t>
  </si>
  <si>
    <t>김경만</t>
  </si>
  <si>
    <t>01096662081</t>
  </si>
  <si>
    <t>31142</t>
  </si>
  <si>
    <t>GK00002788128</t>
  </si>
  <si>
    <t>566746846116</t>
  </si>
  <si>
    <t>심연희</t>
  </si>
  <si>
    <t>01088623374</t>
  </si>
  <si>
    <t>04091</t>
  </si>
  <si>
    <t>GK00002783470</t>
  </si>
  <si>
    <t>566746846422</t>
  </si>
  <si>
    <t>강숙현</t>
  </si>
  <si>
    <t>01099441868</t>
  </si>
  <si>
    <t>58326</t>
  </si>
  <si>
    <t>GK00002788131</t>
  </si>
  <si>
    <t>566746846400</t>
  </si>
  <si>
    <t>GK00002766513</t>
  </si>
  <si>
    <t>566746846481</t>
  </si>
  <si>
    <t>01026848486</t>
  </si>
  <si>
    <t>MANDARINADUCK.COM  MALLTAIL.COM</t>
  </si>
  <si>
    <t>GK00002782571</t>
  </si>
  <si>
    <t>566746846444</t>
  </si>
  <si>
    <t>GK00002783447</t>
  </si>
  <si>
    <t>566746846455</t>
  </si>
  <si>
    <t>01071500700</t>
  </si>
  <si>
    <t>02163</t>
  </si>
  <si>
    <t>WWW.JAKO.COM  MALLTAIL.COM</t>
  </si>
  <si>
    <t>GK00002783449</t>
  </si>
  <si>
    <t>566746846470</t>
  </si>
  <si>
    <t>강현규</t>
  </si>
  <si>
    <t>01091109002</t>
  </si>
  <si>
    <t>07532</t>
  </si>
  <si>
    <t>GK00002783451</t>
  </si>
  <si>
    <t>566746846466</t>
  </si>
  <si>
    <t>WWW.LONGHAIR.DE  MALLTAIL.COM</t>
  </si>
  <si>
    <t>566746846466 (2)</t>
  </si>
  <si>
    <t>GK00002783454</t>
  </si>
  <si>
    <t>566746846514</t>
  </si>
  <si>
    <t>합산+566746846131</t>
  </si>
  <si>
    <t>GK00002783465</t>
  </si>
  <si>
    <t>566746846385</t>
  </si>
  <si>
    <t>GK00002783500</t>
  </si>
  <si>
    <t>566746846374</t>
  </si>
  <si>
    <t>기영준</t>
  </si>
  <si>
    <t>01049180969</t>
  </si>
  <si>
    <t>WWW.MIGROS SHOP.DE  MALLTAIL.COM</t>
  </si>
  <si>
    <t>GK00002783503</t>
  </si>
  <si>
    <t>566746846525</t>
  </si>
  <si>
    <t>김소연</t>
  </si>
  <si>
    <t>01031071001</t>
  </si>
  <si>
    <t>06521</t>
  </si>
  <si>
    <t>WWW.INTREND.IT  MALLTAIL.COM</t>
  </si>
  <si>
    <t>GK00002783507</t>
  </si>
  <si>
    <t>566746846411</t>
  </si>
  <si>
    <t>주선현</t>
  </si>
  <si>
    <t>01029764220</t>
  </si>
  <si>
    <t>16989</t>
  </si>
  <si>
    <t>WWW.MARIMEKKO.COM  MALLTAIL.COM</t>
  </si>
  <si>
    <t>GK00002785456</t>
  </si>
  <si>
    <t>566746846492</t>
  </si>
  <si>
    <t>GK00002785636</t>
  </si>
  <si>
    <t>566746846503</t>
  </si>
  <si>
    <t>GK00002788622</t>
  </si>
  <si>
    <t>566746846433</t>
  </si>
  <si>
    <t>김하정</t>
  </si>
  <si>
    <t>01036311031</t>
  </si>
  <si>
    <t>05814</t>
  </si>
  <si>
    <t>GK00002789024</t>
  </si>
  <si>
    <t>566746846396</t>
  </si>
  <si>
    <t>윤선용</t>
  </si>
  <si>
    <t>01066095185</t>
  </si>
  <si>
    <t>08218</t>
  </si>
  <si>
    <t>WWW.WEINQUELLE.COM  MALLTAIL.COM</t>
  </si>
  <si>
    <t>GK00002789032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</si>
</sst>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176" formatCode="_-[$$-409]* #,##0.00_ ;_-[$$-409]* \-#,##0.00\ ;_-[$$-409]* &quot;-&quot;??_ ;_-@_ "/>
    <numFmt numFmtId="177" formatCode="00000"/>
    <numFmt numFmtId="178" formatCode="0.00_);[Red]\(0.00\)"/>
    <numFmt numFmtId="179" formatCode="0_);[Red]\(0\)"/>
    <numFmt numFmtId="180" formatCode="_-\$* #,##0.00_ ;_-\$* \-#,##0.00\ ;_-\$* &quot;-&quot;??_ ;_-@_ "/>
    <numFmt numFmtId="181" formatCode="_ * #,##0_ ;_ * \-#,##0_ ;_ * &quot;-&quot;_ ;_ @_ "/>
    <numFmt numFmtId="182" formatCode="#,##0.0_ "/>
    <numFmt numFmtId="183" formatCode="&quot;₩&quot;#,##0_);[Red]\(&quot;₩&quot;#,##0\)"/>
    <numFmt numFmtId="184" formatCode="[$€-2]\ #,##0.00;[Red]\-[$€-2]\ #,##0.00"/>
    <numFmt numFmtId="185" formatCode="_-[$€-2]\ * #,##0.00_-;\-[$€-2]\ * #,##0.00_-;_-[$€-2]\ * &quot;-&quot;??_-;_-@_-"/>
    <numFmt numFmtId="186" formatCode="_-[$$-409]* #,##0.0000_ ;_-[$$-409]* \-#,##0.0000\ ;_-[$$-409]* &quot;-&quot;??_ ;_-@_ "/>
    <numFmt numFmtId="187" formatCode="_-* #,##0.00_-;\-* #,##0.00_-;_-* &quot;-&quot;_-;_-@_-"/>
    <numFmt numFmtId="188" formatCode="_-* #,##0.0000_-;\-* #,##0.0000_-;_-* &quot;-&quot;_-;_-@_-"/>
    <numFmt numFmtId="189" formatCode="_-[$₩-412]* #,##0.00_-;\-[$₩-412]* #,##0.00_-;_-[$₩-412]* &quot;-&quot;??_-;_-@_-"/>
    <numFmt numFmtId="190" formatCode="0.0000"/>
    <numFmt numFmtId="191" formatCode="_-* #,##0.0_-;\-* #,##0.0_-;_-* &quot;-&quot;_-;_-@_-"/>
  </numFmts>
  <fonts count="6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2"/>
      <scheme val="minor"/>
    </font>
    <font>
      <sz val="9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inor"/>
    </font>
    <font>
      <sz val="10"/>
      <color rgb="FF000000"/>
      <name val="Arial"/>
      <family val="2"/>
    </font>
    <font>
      <sz val="12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ajor"/>
    </font>
    <font>
      <b/>
      <sz val="8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sz val="10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LG스마트체 Regular"/>
      <family val="3"/>
      <charset val="129"/>
    </font>
    <font>
      <sz val="10"/>
      <color rgb="FF000000"/>
      <name val="LG스마트체 Regular"/>
      <family val="3"/>
      <charset val="129"/>
    </font>
    <font>
      <sz val="10"/>
      <color theme="1"/>
      <name val="LG스마트체 Regular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5"/>
      <color indexed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2"/>
      <scheme val="major"/>
    </font>
    <font>
      <b/>
      <sz val="11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</font>
    <font>
      <sz val="8"/>
      <name val="Calibri"/>
      <family val="2"/>
    </font>
    <font>
      <sz val="11"/>
      <color indexed="8"/>
      <name val="맑은 고딕"/>
      <family val="3"/>
      <charset val="129"/>
      <scheme val="major"/>
    </font>
    <font>
      <b/>
      <sz val="11"/>
      <color indexed="8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color theme="0" tint="-0.14999847407452621"/>
      <name val="맑은 고딕"/>
      <family val="3"/>
      <charset val="129"/>
      <scheme val="major"/>
    </font>
    <font>
      <sz val="11"/>
      <color rgb="FF0070C0"/>
      <name val="맑은 고딕"/>
      <family val="2"/>
      <scheme val="minor"/>
    </font>
    <font>
      <b/>
      <sz val="11"/>
      <color theme="1"/>
      <name val="LG스마트체2.0 Regular"/>
      <family val="3"/>
      <charset val="129"/>
    </font>
    <font>
      <sz val="11"/>
      <color rgb="FF000000"/>
      <name val="LG스마트체2.0 Regular"/>
      <family val="3"/>
      <charset val="129"/>
    </font>
    <font>
      <sz val="11"/>
      <color indexed="8"/>
      <name val="LG스마트체2.0 Regular"/>
      <family val="3"/>
      <charset val="129"/>
    </font>
    <font>
      <sz val="11"/>
      <color theme="1"/>
      <name val="LG스마트체2.0 Regular"/>
      <family val="3"/>
      <charset val="129"/>
    </font>
    <font>
      <b/>
      <sz val="12"/>
      <color theme="0"/>
      <name val="LG스마트체2.0 Regular"/>
      <family val="3"/>
      <charset val="129"/>
    </font>
    <font>
      <sz val="12"/>
      <color theme="1"/>
      <name val="LG스마트체2.0 Regular"/>
      <family val="3"/>
      <charset val="129"/>
    </font>
    <font>
      <b/>
      <sz val="12"/>
      <color rgb="FF0070C0"/>
      <name val="LG스마트체2.0 Regular"/>
      <family val="3"/>
      <charset val="129"/>
    </font>
    <font>
      <sz val="9"/>
      <name val="Arial"/>
      <family val="2"/>
    </font>
    <font>
      <b/>
      <sz val="10"/>
      <name val="Calibri"/>
      <family val="2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3" fillId="0" borderId="0"/>
    <xf numFmtId="42" fontId="3" fillId="0" borderId="0" applyFont="0" applyFill="0" applyBorder="0" applyAlignment="0" applyProtection="0"/>
    <xf numFmtId="41" fontId="3" fillId="0" borderId="0">
      <alignment vertical="top"/>
    </xf>
    <xf numFmtId="0" fontId="3" fillId="0" borderId="0"/>
    <xf numFmtId="0" fontId="9" fillId="0" borderId="0">
      <alignment vertical="center"/>
    </xf>
    <xf numFmtId="0" fontId="10" fillId="0" borderId="0">
      <alignment vertical="center"/>
    </xf>
    <xf numFmtId="41" fontId="3" fillId="0" borderId="0" applyNumberFormat="0" applyFont="0" applyFill="0" applyBorder="0" applyAlignment="0" applyProtection="0"/>
    <xf numFmtId="0" fontId="6" fillId="0" borderId="0"/>
    <xf numFmtId="42" fontId="1" fillId="0" borderId="0" applyFont="0" applyFill="0" applyBorder="0" applyAlignment="0" applyProtection="0">
      <alignment vertical="center"/>
    </xf>
    <xf numFmtId="0" fontId="14" fillId="0" borderId="0"/>
    <xf numFmtId="0" fontId="15" fillId="0" borderId="0">
      <alignment vertical="center"/>
    </xf>
    <xf numFmtId="0" fontId="1" fillId="0" borderId="0">
      <alignment vertical="center"/>
    </xf>
    <xf numFmtId="0" fontId="3" fillId="0" borderId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41" fontId="1" fillId="0" borderId="0" applyFont="0" applyFill="0" applyBorder="0" applyAlignment="0" applyProtection="0">
      <alignment vertical="center"/>
    </xf>
  </cellStyleXfs>
  <cellXfs count="324">
    <xf numFmtId="0" fontId="0" fillId="0" borderId="0" xfId="0">
      <alignment vertical="center"/>
    </xf>
    <xf numFmtId="0" fontId="7" fillId="0" borderId="0" xfId="3" applyFont="1" applyAlignment="1">
      <alignment vertical="center"/>
    </xf>
    <xf numFmtId="0" fontId="4" fillId="0" borderId="0" xfId="3" applyFont="1" applyAlignment="1">
      <alignment vertical="center"/>
    </xf>
    <xf numFmtId="0" fontId="12" fillId="5" borderId="1" xfId="0" applyFont="1" applyFill="1" applyBorder="1" applyAlignment="1">
      <alignment horizontal="center" vertical="center"/>
    </xf>
    <xf numFmtId="177" fontId="12" fillId="5" borderId="1" xfId="0" applyNumberFormat="1" applyFont="1" applyFill="1" applyBorder="1" applyAlignment="1">
      <alignment horizontal="center" vertical="center"/>
    </xf>
    <xf numFmtId="178" fontId="12" fillId="5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76" fontId="12" fillId="5" borderId="1" xfId="0" applyNumberFormat="1" applyFont="1" applyFill="1" applyBorder="1" applyAlignment="1">
      <alignment horizontal="right" vertical="center"/>
    </xf>
    <xf numFmtId="0" fontId="7" fillId="0" borderId="7" xfId="3" applyFont="1" applyBorder="1" applyAlignment="1">
      <alignment vertical="center"/>
    </xf>
    <xf numFmtId="0" fontId="7" fillId="0" borderId="9" xfId="3" applyFont="1" applyBorder="1" applyAlignment="1">
      <alignment vertical="center"/>
    </xf>
    <xf numFmtId="0" fontId="19" fillId="0" borderId="13" xfId="3" applyFont="1" applyBorder="1" applyAlignment="1">
      <alignment horizontal="left" vertical="center" wrapText="1"/>
    </xf>
    <xf numFmtId="0" fontId="20" fillId="0" borderId="13" xfId="3" applyFont="1" applyBorder="1" applyAlignment="1">
      <alignment horizontal="left" vertical="center" wrapText="1"/>
    </xf>
    <xf numFmtId="14" fontId="20" fillId="0" borderId="24" xfId="3" applyNumberFormat="1" applyFont="1" applyBorder="1" applyAlignment="1">
      <alignment horizontal="left" vertical="center" wrapText="1"/>
    </xf>
    <xf numFmtId="0" fontId="20" fillId="0" borderId="24" xfId="3" applyFont="1" applyBorder="1" applyAlignment="1">
      <alignment horizontal="left" vertical="center" wrapText="1"/>
    </xf>
    <xf numFmtId="0" fontId="21" fillId="0" borderId="8" xfId="3" applyFont="1" applyBorder="1" applyAlignment="1">
      <alignment vertical="center"/>
    </xf>
    <xf numFmtId="180" fontId="22" fillId="5" borderId="24" xfId="3" applyNumberFormat="1" applyFont="1" applyFill="1" applyBorder="1" applyAlignment="1">
      <alignment horizontal="center" vertical="center" wrapText="1"/>
    </xf>
    <xf numFmtId="0" fontId="4" fillId="0" borderId="9" xfId="3" applyFont="1" applyBorder="1" applyAlignment="1">
      <alignment vertical="center"/>
    </xf>
    <xf numFmtId="180" fontId="23" fillId="4" borderId="24" xfId="18" applyNumberFormat="1" applyFont="1" applyFill="1" applyBorder="1" applyAlignment="1">
      <alignment horizontal="right" vertical="center" wrapText="1"/>
    </xf>
    <xf numFmtId="180" fontId="8" fillId="6" borderId="24" xfId="18" applyNumberFormat="1" applyFont="1" applyFill="1" applyBorder="1" applyAlignment="1">
      <alignment horizontal="right" vertical="center"/>
    </xf>
    <xf numFmtId="0" fontId="4" fillId="0" borderId="10" xfId="3" applyFont="1" applyBorder="1" applyAlignment="1">
      <alignment vertical="center"/>
    </xf>
    <xf numFmtId="41" fontId="7" fillId="4" borderId="8" xfId="5" applyFont="1" applyFill="1" applyBorder="1" applyAlignment="1">
      <alignment horizontal="center" vertical="center"/>
    </xf>
    <xf numFmtId="41" fontId="7" fillId="4" borderId="0" xfId="5" applyFont="1" applyFill="1" applyAlignment="1">
      <alignment horizontal="center" vertical="center"/>
    </xf>
    <xf numFmtId="0" fontId="7" fillId="4" borderId="0" xfId="18" applyNumberFormat="1" applyFont="1" applyFill="1" applyBorder="1" applyAlignment="1">
      <alignment horizontal="center" vertical="center" wrapText="1"/>
    </xf>
    <xf numFmtId="0" fontId="20" fillId="0" borderId="0" xfId="3" applyFont="1" applyAlignment="1">
      <alignment vertical="center" wrapText="1"/>
    </xf>
    <xf numFmtId="0" fontId="20" fillId="0" borderId="0" xfId="3" applyFont="1" applyAlignment="1">
      <alignment vertical="center"/>
    </xf>
    <xf numFmtId="0" fontId="25" fillId="0" borderId="9" xfId="19" quotePrefix="1" applyNumberFormat="1" applyFont="1" applyBorder="1" applyAlignment="1">
      <alignment vertical="center"/>
    </xf>
    <xf numFmtId="0" fontId="20" fillId="0" borderId="5" xfId="3" applyFont="1" applyBorder="1" applyAlignment="1">
      <alignment vertical="center" wrapText="1"/>
    </xf>
    <xf numFmtId="0" fontId="20" fillId="0" borderId="5" xfId="3" applyFont="1" applyBorder="1" applyAlignment="1">
      <alignment vertical="center"/>
    </xf>
    <xf numFmtId="0" fontId="20" fillId="0" borderId="10" xfId="3" applyFont="1" applyBorder="1" applyAlignment="1">
      <alignment vertical="center"/>
    </xf>
    <xf numFmtId="180" fontId="26" fillId="4" borderId="24" xfId="18" applyNumberFormat="1" applyFont="1" applyFill="1" applyBorder="1" applyAlignment="1">
      <alignment horizontal="right" vertical="center" wrapText="1"/>
    </xf>
    <xf numFmtId="1" fontId="27" fillId="0" borderId="13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8" fillId="7" borderId="30" xfId="0" applyFont="1" applyFill="1" applyBorder="1" applyAlignment="1">
      <alignment horizontal="center" vertical="center"/>
    </xf>
    <xf numFmtId="0" fontId="28" fillId="7" borderId="31" xfId="0" applyFont="1" applyFill="1" applyBorder="1" applyAlignment="1">
      <alignment horizontal="center" vertical="center"/>
    </xf>
    <xf numFmtId="185" fontId="0" fillId="0" borderId="0" xfId="0" applyNumberFormat="1">
      <alignment vertical="center"/>
    </xf>
    <xf numFmtId="0" fontId="11" fillId="3" borderId="1" xfId="0" applyFont="1" applyFill="1" applyBorder="1" applyAlignment="1">
      <alignment horizontal="center" vertical="center" wrapText="1"/>
    </xf>
    <xf numFmtId="177" fontId="11" fillId="3" borderId="1" xfId="0" applyNumberFormat="1" applyFont="1" applyFill="1" applyBorder="1" applyAlignment="1">
      <alignment horizontal="center" vertical="center" wrapText="1"/>
    </xf>
    <xf numFmtId="178" fontId="11" fillId="3" borderId="1" xfId="0" applyNumberFormat="1" applyFont="1" applyFill="1" applyBorder="1" applyAlignment="1">
      <alignment horizontal="center" vertical="center" wrapText="1"/>
    </xf>
    <xf numFmtId="185" fontId="11" fillId="3" borderId="1" xfId="0" applyNumberFormat="1" applyFont="1" applyFill="1" applyBorder="1" applyAlignment="1">
      <alignment horizontal="center" vertical="center" wrapText="1"/>
    </xf>
    <xf numFmtId="0" fontId="10" fillId="0" borderId="0" xfId="20"/>
    <xf numFmtId="0" fontId="10" fillId="4" borderId="0" xfId="20" applyFill="1"/>
    <xf numFmtId="0" fontId="10" fillId="4" borderId="0" xfId="20" applyFill="1" applyAlignment="1">
      <alignment horizontal="center"/>
    </xf>
    <xf numFmtId="0" fontId="10" fillId="4" borderId="22" xfId="20" applyFill="1" applyBorder="1" applyAlignment="1">
      <alignment horizontal="right"/>
    </xf>
    <xf numFmtId="0" fontId="10" fillId="4" borderId="22" xfId="20" applyFill="1" applyBorder="1"/>
    <xf numFmtId="0" fontId="10" fillId="8" borderId="13" xfId="20" applyFill="1" applyBorder="1" applyAlignment="1">
      <alignment horizontal="center" vertical="center"/>
    </xf>
    <xf numFmtId="0" fontId="10" fillId="0" borderId="0" xfId="20" applyAlignment="1">
      <alignment vertical="top"/>
    </xf>
    <xf numFmtId="1" fontId="35" fillId="0" borderId="13" xfId="20" applyNumberFormat="1" applyFont="1" applyBorder="1" applyAlignment="1">
      <alignment horizontal="center" vertical="center" wrapText="1"/>
    </xf>
    <xf numFmtId="0" fontId="35" fillId="0" borderId="13" xfId="2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0" fontId="35" fillId="0" borderId="13" xfId="20" applyFont="1" applyBorder="1" applyAlignment="1">
      <alignment horizontal="center" vertical="center"/>
    </xf>
    <xf numFmtId="185" fontId="10" fillId="0" borderId="11" xfId="20" applyNumberFormat="1" applyBorder="1" applyAlignment="1">
      <alignment vertical="center"/>
    </xf>
    <xf numFmtId="176" fontId="10" fillId="0" borderId="11" xfId="20" applyNumberFormat="1" applyBorder="1" applyAlignment="1">
      <alignment vertical="center"/>
    </xf>
    <xf numFmtId="0" fontId="10" fillId="8" borderId="18" xfId="20" applyFill="1" applyBorder="1" applyAlignment="1">
      <alignment horizontal="center" vertical="center"/>
    </xf>
    <xf numFmtId="185" fontId="10" fillId="9" borderId="11" xfId="20" applyNumberFormat="1" applyFill="1" applyBorder="1" applyAlignment="1">
      <alignment vertical="center"/>
    </xf>
    <xf numFmtId="0" fontId="10" fillId="0" borderId="0" xfId="20" applyAlignment="1">
      <alignment horizontal="center" vertical="center"/>
    </xf>
    <xf numFmtId="185" fontId="10" fillId="0" borderId="0" xfId="20" applyNumberFormat="1" applyAlignment="1">
      <alignment horizontal="center" vertical="center"/>
    </xf>
    <xf numFmtId="179" fontId="10" fillId="0" borderId="0" xfId="20" applyNumberFormat="1"/>
    <xf numFmtId="0" fontId="31" fillId="6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13" xfId="0" applyFont="1" applyBorder="1">
      <alignment vertical="center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7" fillId="8" borderId="13" xfId="20" applyFont="1" applyFill="1" applyBorder="1" applyAlignment="1">
      <alignment horizontal="center" vertical="center" wrapText="1"/>
    </xf>
    <xf numFmtId="0" fontId="37" fillId="8" borderId="13" xfId="2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178" fontId="11" fillId="0" borderId="13" xfId="0" applyNumberFormat="1" applyFont="1" applyBorder="1" applyAlignment="1">
      <alignment horizontal="center" vertical="center"/>
    </xf>
    <xf numFmtId="176" fontId="12" fillId="0" borderId="13" xfId="0" applyNumberFormat="1" applyFont="1" applyBorder="1" applyAlignment="1">
      <alignment horizontal="center" vertical="center"/>
    </xf>
    <xf numFmtId="176" fontId="10" fillId="8" borderId="35" xfId="20" applyNumberFormat="1" applyFill="1" applyBorder="1" applyAlignment="1">
      <alignment horizontal="center" vertical="center"/>
    </xf>
    <xf numFmtId="0" fontId="27" fillId="0" borderId="0" xfId="0" applyFont="1">
      <alignment vertical="center"/>
    </xf>
    <xf numFmtId="0" fontId="29" fillId="2" borderId="32" xfId="0" applyFont="1" applyFill="1" applyBorder="1" applyAlignment="1">
      <alignment horizontal="center" vertical="center"/>
    </xf>
    <xf numFmtId="0" fontId="29" fillId="8" borderId="32" xfId="0" applyFont="1" applyFill="1" applyBorder="1" applyAlignment="1">
      <alignment horizontal="center" vertical="center"/>
    </xf>
    <xf numFmtId="0" fontId="29" fillId="10" borderId="32" xfId="0" applyFont="1" applyFill="1" applyBorder="1" applyAlignment="1">
      <alignment horizontal="center" vertical="center"/>
    </xf>
    <xf numFmtId="0" fontId="29" fillId="11" borderId="10" xfId="0" applyFont="1" applyFill="1" applyBorder="1" applyAlignment="1">
      <alignment horizontal="center" vertical="center"/>
    </xf>
    <xf numFmtId="0" fontId="30" fillId="12" borderId="10" xfId="0" applyFont="1" applyFill="1" applyBorder="1" applyAlignment="1">
      <alignment horizontal="center" vertical="center"/>
    </xf>
    <xf numFmtId="184" fontId="30" fillId="12" borderId="10" xfId="0" applyNumberFormat="1" applyFont="1" applyFill="1" applyBorder="1" applyAlignment="1">
      <alignment horizontal="center" vertical="center"/>
    </xf>
    <xf numFmtId="0" fontId="30" fillId="13" borderId="10" xfId="0" applyFont="1" applyFill="1" applyBorder="1" applyAlignment="1">
      <alignment horizontal="center" vertical="center"/>
    </xf>
    <xf numFmtId="184" fontId="30" fillId="13" borderId="10" xfId="0" applyNumberFormat="1" applyFont="1" applyFill="1" applyBorder="1" applyAlignment="1">
      <alignment horizontal="center" vertical="center"/>
    </xf>
    <xf numFmtId="0" fontId="30" fillId="3" borderId="10" xfId="0" applyFont="1" applyFill="1" applyBorder="1" applyAlignment="1">
      <alignment horizontal="center" vertical="center"/>
    </xf>
    <xf numFmtId="184" fontId="30" fillId="3" borderId="10" xfId="0" applyNumberFormat="1" applyFont="1" applyFill="1" applyBorder="1" applyAlignment="1">
      <alignment horizontal="center" vertical="center"/>
    </xf>
    <xf numFmtId="0" fontId="30" fillId="14" borderId="10" xfId="0" applyFont="1" applyFill="1" applyBorder="1" applyAlignment="1">
      <alignment horizontal="center" vertical="center"/>
    </xf>
    <xf numFmtId="184" fontId="30" fillId="14" borderId="10" xfId="0" applyNumberFormat="1" applyFont="1" applyFill="1" applyBorder="1" applyAlignment="1">
      <alignment horizontal="center" vertical="center"/>
    </xf>
    <xf numFmtId="178" fontId="11" fillId="4" borderId="13" xfId="0" applyNumberFormat="1" applyFont="1" applyFill="1" applyBorder="1" applyAlignment="1">
      <alignment horizontal="center" vertical="center"/>
    </xf>
    <xf numFmtId="176" fontId="37" fillId="9" borderId="11" xfId="20" applyNumberFormat="1" applyFont="1" applyFill="1" applyBorder="1" applyAlignment="1">
      <alignment vertical="center"/>
    </xf>
    <xf numFmtId="178" fontId="38" fillId="4" borderId="13" xfId="0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" fontId="11" fillId="0" borderId="13" xfId="0" applyNumberFormat="1" applyFont="1" applyBorder="1" applyAlignment="1">
      <alignment horizontal="center" vertical="center"/>
    </xf>
    <xf numFmtId="1" fontId="27" fillId="4" borderId="13" xfId="0" applyNumberFormat="1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1" fontId="12" fillId="5" borderId="13" xfId="0" applyNumberFormat="1" applyFont="1" applyFill="1" applyBorder="1" applyAlignment="1">
      <alignment horizontal="center" vertical="center"/>
    </xf>
    <xf numFmtId="177" fontId="12" fillId="5" borderId="13" xfId="0" applyNumberFormat="1" applyFont="1" applyFill="1" applyBorder="1" applyAlignment="1">
      <alignment horizontal="center" vertical="center"/>
    </xf>
    <xf numFmtId="178" fontId="12" fillId="5" borderId="13" xfId="0" applyNumberFormat="1" applyFont="1" applyFill="1" applyBorder="1" applyAlignment="1">
      <alignment horizontal="center" vertical="center"/>
    </xf>
    <xf numFmtId="0" fontId="10" fillId="0" borderId="0" xfId="8">
      <alignment vertical="center"/>
    </xf>
    <xf numFmtId="0" fontId="39" fillId="0" borderId="0" xfId="8" applyFont="1" applyAlignment="1"/>
    <xf numFmtId="0" fontId="39" fillId="0" borderId="0" xfId="8" applyFont="1" applyAlignment="1">
      <alignment horizontal="center"/>
    </xf>
    <xf numFmtId="14" fontId="31" fillId="0" borderId="4" xfId="10" applyNumberFormat="1" applyFont="1" applyBorder="1" applyAlignment="1">
      <alignment horizontal="left"/>
    </xf>
    <xf numFmtId="176" fontId="6" fillId="0" borderId="4" xfId="10" applyNumberFormat="1" applyBorder="1"/>
    <xf numFmtId="0" fontId="6" fillId="0" borderId="4" xfId="10" applyBorder="1"/>
    <xf numFmtId="0" fontId="6" fillId="0" borderId="0" xfId="10"/>
    <xf numFmtId="176" fontId="6" fillId="15" borderId="0" xfId="10" applyNumberFormat="1" applyFill="1"/>
    <xf numFmtId="185" fontId="11" fillId="2" borderId="1" xfId="0" applyNumberFormat="1" applyFont="1" applyFill="1" applyBorder="1" applyAlignment="1">
      <alignment horizontal="center" vertical="center" wrapText="1"/>
    </xf>
    <xf numFmtId="177" fontId="11" fillId="3" borderId="1" xfId="0" quotePrefix="1" applyNumberFormat="1" applyFont="1" applyFill="1" applyBorder="1" applyAlignment="1">
      <alignment horizontal="center" vertical="center" wrapText="1"/>
    </xf>
    <xf numFmtId="179" fontId="11" fillId="0" borderId="13" xfId="0" applyNumberFormat="1" applyFont="1" applyBorder="1" applyAlignment="1">
      <alignment horizontal="center" vertical="center"/>
    </xf>
    <xf numFmtId="0" fontId="41" fillId="0" borderId="0" xfId="0" applyFont="1">
      <alignment vertical="center"/>
    </xf>
    <xf numFmtId="0" fontId="42" fillId="6" borderId="36" xfId="0" applyFont="1" applyFill="1" applyBorder="1">
      <alignment vertical="center"/>
    </xf>
    <xf numFmtId="0" fontId="42" fillId="6" borderId="37" xfId="0" applyFont="1" applyFill="1" applyBorder="1">
      <alignment vertical="center"/>
    </xf>
    <xf numFmtId="0" fontId="42" fillId="6" borderId="38" xfId="0" applyFont="1" applyFill="1" applyBorder="1">
      <alignment vertical="center"/>
    </xf>
    <xf numFmtId="0" fontId="41" fillId="0" borderId="39" xfId="0" applyFont="1" applyBorder="1" applyAlignment="1">
      <alignment horizontal="left" vertical="center"/>
    </xf>
    <xf numFmtId="0" fontId="41" fillId="0" borderId="40" xfId="0" applyFont="1" applyBorder="1">
      <alignment vertical="center"/>
    </xf>
    <xf numFmtId="0" fontId="41" fillId="0" borderId="41" xfId="0" applyFont="1" applyBorder="1">
      <alignment vertical="center"/>
    </xf>
    <xf numFmtId="0" fontId="41" fillId="0" borderId="42" xfId="0" applyFont="1" applyBorder="1" applyAlignment="1">
      <alignment horizontal="left" vertical="center"/>
    </xf>
    <xf numFmtId="0" fontId="41" fillId="0" borderId="43" xfId="0" applyFont="1" applyBorder="1">
      <alignment vertical="center"/>
    </xf>
    <xf numFmtId="0" fontId="41" fillId="0" borderId="44" xfId="0" applyFont="1" applyBorder="1">
      <alignment vertical="center"/>
    </xf>
    <xf numFmtId="0" fontId="41" fillId="0" borderId="47" xfId="0" applyFont="1" applyBorder="1">
      <alignment vertical="center"/>
    </xf>
    <xf numFmtId="0" fontId="41" fillId="0" borderId="49" xfId="0" applyFont="1" applyBorder="1">
      <alignment vertical="center"/>
    </xf>
    <xf numFmtId="0" fontId="42" fillId="16" borderId="36" xfId="0" applyFont="1" applyFill="1" applyBorder="1" applyAlignment="1">
      <alignment horizontal="center" vertical="center"/>
    </xf>
    <xf numFmtId="0" fontId="42" fillId="16" borderId="37" xfId="0" applyFont="1" applyFill="1" applyBorder="1" applyAlignment="1">
      <alignment horizontal="center" vertical="center"/>
    </xf>
    <xf numFmtId="0" fontId="42" fillId="16" borderId="38" xfId="0" applyFont="1" applyFill="1" applyBorder="1" applyAlignment="1">
      <alignment horizontal="center" vertical="center"/>
    </xf>
    <xf numFmtId="41" fontId="41" fillId="0" borderId="39" xfId="21" applyFont="1" applyBorder="1" applyAlignment="1">
      <alignment horizontal="center" vertical="center"/>
    </xf>
    <xf numFmtId="41" fontId="41" fillId="0" borderId="40" xfId="21" applyFont="1" applyBorder="1" applyAlignment="1">
      <alignment horizontal="center" vertical="center"/>
    </xf>
    <xf numFmtId="0" fontId="41" fillId="0" borderId="41" xfId="0" applyFont="1" applyBorder="1" applyAlignment="1">
      <alignment horizontal="center" vertical="center"/>
    </xf>
    <xf numFmtId="41" fontId="41" fillId="0" borderId="42" xfId="21" applyFont="1" applyBorder="1" applyAlignment="1">
      <alignment horizontal="center" vertical="center"/>
    </xf>
    <xf numFmtId="41" fontId="41" fillId="0" borderId="43" xfId="21" applyFont="1" applyBorder="1" applyAlignment="1">
      <alignment horizontal="center" vertical="center"/>
    </xf>
    <xf numFmtId="0" fontId="41" fillId="0" borderId="44" xfId="0" applyFont="1" applyBorder="1" applyAlignment="1">
      <alignment horizontal="center" vertical="center"/>
    </xf>
    <xf numFmtId="41" fontId="41" fillId="0" borderId="45" xfId="21" applyFont="1" applyBorder="1" applyAlignment="1">
      <alignment horizontal="center" vertical="center"/>
    </xf>
    <xf numFmtId="41" fontId="41" fillId="0" borderId="46" xfId="21" applyFont="1" applyBorder="1" applyAlignment="1">
      <alignment horizontal="center" vertical="center"/>
    </xf>
    <xf numFmtId="0" fontId="41" fillId="0" borderId="47" xfId="0" applyFont="1" applyBorder="1" applyAlignment="1">
      <alignment horizontal="center" vertical="center"/>
    </xf>
    <xf numFmtId="0" fontId="41" fillId="0" borderId="50" xfId="0" applyFont="1" applyBorder="1" applyAlignment="1">
      <alignment horizontal="left" vertical="center"/>
    </xf>
    <xf numFmtId="0" fontId="41" fillId="0" borderId="48" xfId="0" applyFont="1" applyBorder="1" applyAlignment="1">
      <alignment horizontal="center" vertical="center"/>
    </xf>
    <xf numFmtId="0" fontId="41" fillId="0" borderId="51" xfId="0" applyFont="1" applyBorder="1" applyAlignment="1">
      <alignment horizontal="left" vertical="center"/>
    </xf>
    <xf numFmtId="0" fontId="41" fillId="0" borderId="48" xfId="0" applyFont="1" applyBorder="1">
      <alignment vertical="center"/>
    </xf>
    <xf numFmtId="0" fontId="41" fillId="0" borderId="52" xfId="0" applyFont="1" applyBorder="1">
      <alignment vertical="center"/>
    </xf>
    <xf numFmtId="0" fontId="44" fillId="0" borderId="48" xfId="0" applyFont="1" applyBorder="1" applyAlignment="1">
      <alignment horizontal="right" vertical="center"/>
    </xf>
    <xf numFmtId="0" fontId="45" fillId="5" borderId="13" xfId="0" applyFont="1" applyFill="1" applyBorder="1" applyAlignment="1">
      <alignment horizontal="center" vertical="center"/>
    </xf>
    <xf numFmtId="177" fontId="45" fillId="5" borderId="13" xfId="0" applyNumberFormat="1" applyFont="1" applyFill="1" applyBorder="1" applyAlignment="1">
      <alignment horizontal="center" vertical="center"/>
    </xf>
    <xf numFmtId="178" fontId="45" fillId="5" borderId="13" xfId="0" applyNumberFormat="1" applyFont="1" applyFill="1" applyBorder="1" applyAlignment="1">
      <alignment horizontal="center" vertical="center"/>
    </xf>
    <xf numFmtId="176" fontId="45" fillId="2" borderId="13" xfId="0" applyNumberFormat="1" applyFont="1" applyFill="1" applyBorder="1" applyAlignment="1">
      <alignment horizontal="center" vertical="center" wrapText="1"/>
    </xf>
    <xf numFmtId="176" fontId="45" fillId="5" borderId="13" xfId="0" applyNumberFormat="1" applyFont="1" applyFill="1" applyBorder="1" applyAlignment="1">
      <alignment horizontal="center" vertical="center" wrapText="1"/>
    </xf>
    <xf numFmtId="185" fontId="45" fillId="5" borderId="13" xfId="0" applyNumberFormat="1" applyFont="1" applyFill="1" applyBorder="1" applyAlignment="1">
      <alignment horizontal="center" vertical="center" wrapText="1"/>
    </xf>
    <xf numFmtId="183" fontId="45" fillId="5" borderId="13" xfId="0" applyNumberFormat="1" applyFont="1" applyFill="1" applyBorder="1" applyAlignment="1">
      <alignment horizontal="center" vertical="center" wrapText="1"/>
    </xf>
    <xf numFmtId="176" fontId="45" fillId="5" borderId="13" xfId="0" applyNumberFormat="1" applyFont="1" applyFill="1" applyBorder="1" applyAlignment="1">
      <alignment horizontal="center" vertical="center"/>
    </xf>
    <xf numFmtId="0" fontId="46" fillId="0" borderId="13" xfId="0" applyFont="1" applyBorder="1" applyAlignment="1">
      <alignment horizontal="center" vertical="center"/>
    </xf>
    <xf numFmtId="177" fontId="46" fillId="0" borderId="13" xfId="0" applyNumberFormat="1" applyFont="1" applyBorder="1" applyAlignment="1">
      <alignment horizontal="center" vertical="center"/>
    </xf>
    <xf numFmtId="1" fontId="46" fillId="0" borderId="13" xfId="0" applyNumberFormat="1" applyFont="1" applyBorder="1" applyAlignment="1">
      <alignment horizontal="center" vertical="center"/>
    </xf>
    <xf numFmtId="1" fontId="4" fillId="4" borderId="13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79" fontId="46" fillId="0" borderId="13" xfId="0" applyNumberFormat="1" applyFont="1" applyBorder="1" applyAlignment="1">
      <alignment horizontal="center" vertical="center"/>
    </xf>
    <xf numFmtId="178" fontId="46" fillId="0" borderId="13" xfId="0" applyNumberFormat="1" applyFont="1" applyBorder="1" applyAlignment="1">
      <alignment horizontal="center" vertical="center"/>
    </xf>
    <xf numFmtId="178" fontId="47" fillId="4" borderId="13" xfId="0" applyNumberFormat="1" applyFont="1" applyFill="1" applyBorder="1" applyAlignment="1">
      <alignment horizontal="center" vertical="center"/>
    </xf>
    <xf numFmtId="176" fontId="46" fillId="0" borderId="13" xfId="0" applyNumberFormat="1" applyFont="1" applyBorder="1" applyAlignment="1">
      <alignment horizontal="center" vertical="center"/>
    </xf>
    <xf numFmtId="176" fontId="46" fillId="6" borderId="13" xfId="0" applyNumberFormat="1" applyFont="1" applyFill="1" applyBorder="1" applyAlignment="1">
      <alignment horizontal="right" vertical="center"/>
    </xf>
    <xf numFmtId="176" fontId="46" fillId="0" borderId="13" xfId="0" applyNumberFormat="1" applyFont="1" applyBorder="1" applyAlignment="1">
      <alignment horizontal="right" vertical="center"/>
    </xf>
    <xf numFmtId="0" fontId="45" fillId="5" borderId="1" xfId="0" applyFont="1" applyFill="1" applyBorder="1" applyAlignment="1">
      <alignment horizontal="center" vertical="center"/>
    </xf>
    <xf numFmtId="177" fontId="45" fillId="5" borderId="1" xfId="0" applyNumberFormat="1" applyFont="1" applyFill="1" applyBorder="1" applyAlignment="1">
      <alignment horizontal="center" vertical="center"/>
    </xf>
    <xf numFmtId="178" fontId="45" fillId="5" borderId="1" xfId="0" applyNumberFormat="1" applyFont="1" applyFill="1" applyBorder="1" applyAlignment="1">
      <alignment horizontal="center" vertical="center"/>
    </xf>
    <xf numFmtId="176" fontId="45" fillId="5" borderId="1" xfId="0" applyNumberFormat="1" applyFont="1" applyFill="1" applyBorder="1" applyAlignment="1">
      <alignment horizontal="right" vertical="center"/>
    </xf>
    <xf numFmtId="187" fontId="41" fillId="0" borderId="40" xfId="21" applyNumberFormat="1" applyFont="1" applyBorder="1" applyAlignment="1">
      <alignment horizontal="center" vertical="center"/>
    </xf>
    <xf numFmtId="187" fontId="41" fillId="0" borderId="46" xfId="21" applyNumberFormat="1" applyFont="1" applyBorder="1" applyAlignment="1">
      <alignment horizontal="center" vertical="center"/>
    </xf>
    <xf numFmtId="188" fontId="48" fillId="0" borderId="40" xfId="21" applyNumberFormat="1" applyFont="1" applyBorder="1" applyAlignment="1">
      <alignment horizontal="center" vertical="center"/>
    </xf>
    <xf numFmtId="0" fontId="48" fillId="0" borderId="0" xfId="0" applyFont="1">
      <alignment vertical="center"/>
    </xf>
    <xf numFmtId="187" fontId="41" fillId="0" borderId="42" xfId="21" applyNumberFormat="1" applyFont="1" applyBorder="1" applyAlignment="1">
      <alignment horizontal="center" vertical="center"/>
    </xf>
    <xf numFmtId="187" fontId="41" fillId="0" borderId="45" xfId="21" applyNumberFormat="1" applyFont="1" applyBorder="1" applyAlignment="1">
      <alignment horizontal="center" vertical="center"/>
    </xf>
    <xf numFmtId="187" fontId="41" fillId="0" borderId="39" xfId="21" applyNumberFormat="1" applyFont="1" applyBorder="1" applyAlignment="1">
      <alignment horizontal="center" vertical="center"/>
    </xf>
    <xf numFmtId="185" fontId="41" fillId="0" borderId="41" xfId="21" applyNumberFormat="1" applyFont="1" applyBorder="1" applyAlignment="1">
      <alignment horizontal="right" vertical="center"/>
    </xf>
    <xf numFmtId="185" fontId="41" fillId="0" borderId="56" xfId="21" applyNumberFormat="1" applyFont="1" applyBorder="1" applyAlignment="1">
      <alignment horizontal="right" vertical="center"/>
    </xf>
    <xf numFmtId="186" fontId="49" fillId="0" borderId="22" xfId="20" applyNumberFormat="1" applyFont="1" applyBorder="1" applyAlignment="1">
      <alignment horizontal="center"/>
    </xf>
    <xf numFmtId="176" fontId="11" fillId="17" borderId="13" xfId="0" applyNumberFormat="1" applyFont="1" applyFill="1" applyBorder="1" applyAlignment="1">
      <alignment horizontal="right" vertical="center"/>
    </xf>
    <xf numFmtId="176" fontId="46" fillId="17" borderId="13" xfId="0" applyNumberFormat="1" applyFont="1" applyFill="1" applyBorder="1" applyAlignment="1">
      <alignment horizontal="right" vertical="center"/>
    </xf>
    <xf numFmtId="176" fontId="46" fillId="17" borderId="13" xfId="0" applyNumberFormat="1" applyFont="1" applyFill="1" applyBorder="1" applyAlignment="1">
      <alignment horizontal="center" vertical="center"/>
    </xf>
    <xf numFmtId="185" fontId="11" fillId="0" borderId="13" xfId="0" applyNumberFormat="1" applyFont="1" applyBorder="1" applyAlignment="1">
      <alignment horizontal="right" vertical="center"/>
    </xf>
    <xf numFmtId="185" fontId="11" fillId="5" borderId="1" xfId="0" applyNumberFormat="1" applyFont="1" applyFill="1" applyBorder="1" applyAlignment="1">
      <alignment horizontal="right" vertical="center"/>
    </xf>
    <xf numFmtId="14" fontId="31" fillId="3" borderId="13" xfId="10" applyNumberFormat="1" applyFont="1" applyFill="1" applyBorder="1" applyAlignment="1">
      <alignment horizontal="center" vertical="center"/>
    </xf>
    <xf numFmtId="176" fontId="31" fillId="3" borderId="13" xfId="10" applyNumberFormat="1" applyFont="1" applyFill="1" applyBorder="1" applyAlignment="1">
      <alignment horizontal="center" vertical="center"/>
    </xf>
    <xf numFmtId="0" fontId="31" fillId="3" borderId="13" xfId="10" applyFont="1" applyFill="1" applyBorder="1" applyAlignment="1">
      <alignment horizontal="center" vertical="center" wrapText="1"/>
    </xf>
    <xf numFmtId="179" fontId="6" fillId="0" borderId="13" xfId="10" applyNumberFormat="1" applyBorder="1" applyAlignment="1">
      <alignment horizontal="center"/>
    </xf>
    <xf numFmtId="176" fontId="6" fillId="0" borderId="13" xfId="10" applyNumberFormat="1" applyBorder="1"/>
    <xf numFmtId="0" fontId="6" fillId="0" borderId="13" xfId="10" applyBorder="1"/>
    <xf numFmtId="14" fontId="50" fillId="0" borderId="4" xfId="10" applyNumberFormat="1" applyFont="1" applyBorder="1" applyAlignment="1">
      <alignment horizontal="left"/>
    </xf>
    <xf numFmtId="0" fontId="51" fillId="0" borderId="0" xfId="8" applyFont="1" applyAlignment="1"/>
    <xf numFmtId="0" fontId="51" fillId="0" borderId="0" xfId="8" applyFont="1" applyAlignment="1">
      <alignment horizontal="center"/>
    </xf>
    <xf numFmtId="0" fontId="52" fillId="0" borderId="0" xfId="8" applyFont="1">
      <alignment vertical="center"/>
    </xf>
    <xf numFmtId="14" fontId="50" fillId="3" borderId="13" xfId="10" applyNumberFormat="1" applyFont="1" applyFill="1" applyBorder="1" applyAlignment="1">
      <alignment horizontal="center" vertical="center"/>
    </xf>
    <xf numFmtId="176" fontId="50" fillId="3" borderId="13" xfId="10" applyNumberFormat="1" applyFont="1" applyFill="1" applyBorder="1" applyAlignment="1">
      <alignment horizontal="center" vertical="center"/>
    </xf>
    <xf numFmtId="0" fontId="50" fillId="3" borderId="13" xfId="10" applyFont="1" applyFill="1" applyBorder="1" applyAlignment="1">
      <alignment horizontal="center" vertical="center" wrapText="1"/>
    </xf>
    <xf numFmtId="179" fontId="51" fillId="0" borderId="13" xfId="0" applyNumberFormat="1" applyFont="1" applyBorder="1" applyAlignment="1">
      <alignment horizontal="center" vertical="center"/>
    </xf>
    <xf numFmtId="0" fontId="51" fillId="0" borderId="13" xfId="0" applyFont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2" fontId="45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0" fillId="4" borderId="22" xfId="20" applyFill="1" applyBorder="1" applyAlignment="1">
      <alignment horizontal="right" vertical="center"/>
    </xf>
    <xf numFmtId="186" fontId="49" fillId="0" borderId="22" xfId="20" applyNumberFormat="1" applyFont="1" applyBorder="1" applyAlignment="1">
      <alignment horizontal="center" vertical="center"/>
    </xf>
    <xf numFmtId="185" fontId="12" fillId="3" borderId="13" xfId="0" applyNumberFormat="1" applyFont="1" applyFill="1" applyBorder="1" applyAlignment="1">
      <alignment horizontal="center" vertical="center" wrapText="1"/>
    </xf>
    <xf numFmtId="176" fontId="12" fillId="3" borderId="1" xfId="0" applyNumberFormat="1" applyFont="1" applyFill="1" applyBorder="1" applyAlignment="1">
      <alignment horizontal="center" vertical="center" wrapText="1"/>
    </xf>
    <xf numFmtId="183" fontId="12" fillId="3" borderId="13" xfId="0" applyNumberFormat="1" applyFont="1" applyFill="1" applyBorder="1" applyAlignment="1">
      <alignment horizontal="center" vertical="center" wrapText="1"/>
    </xf>
    <xf numFmtId="176" fontId="51" fillId="0" borderId="0" xfId="8" applyNumberFormat="1" applyFont="1" applyAlignment="1">
      <alignment horizontal="center"/>
    </xf>
    <xf numFmtId="0" fontId="54" fillId="5" borderId="53" xfId="0" applyFont="1" applyFill="1" applyBorder="1" applyAlignment="1">
      <alignment horizontal="center" vertical="center"/>
    </xf>
    <xf numFmtId="0" fontId="54" fillId="5" borderId="54" xfId="0" applyFont="1" applyFill="1" applyBorder="1" applyAlignment="1">
      <alignment horizontal="center" vertical="center"/>
    </xf>
    <xf numFmtId="42" fontId="54" fillId="5" borderId="54" xfId="11" applyFont="1" applyFill="1" applyBorder="1" applyAlignment="1" applyProtection="1">
      <alignment horizontal="center" vertical="center" wrapText="1"/>
    </xf>
    <xf numFmtId="42" fontId="54" fillId="5" borderId="54" xfId="11" applyFont="1" applyFill="1" applyBorder="1" applyAlignment="1" applyProtection="1">
      <alignment horizontal="center" vertical="center"/>
    </xf>
    <xf numFmtId="176" fontId="54" fillId="5" borderId="55" xfId="11" applyNumberFormat="1" applyFont="1" applyFill="1" applyBorder="1" applyAlignment="1" applyProtection="1">
      <alignment horizontal="center" vertical="center" wrapText="1"/>
    </xf>
    <xf numFmtId="0" fontId="55" fillId="0" borderId="0" xfId="0" applyFont="1">
      <alignment vertical="center"/>
    </xf>
    <xf numFmtId="0" fontId="55" fillId="0" borderId="0" xfId="0" applyFont="1" applyAlignment="1">
      <alignment horizontal="center" vertical="center"/>
    </xf>
    <xf numFmtId="42" fontId="55" fillId="0" borderId="0" xfId="0" applyNumberFormat="1" applyFont="1">
      <alignment vertical="center"/>
    </xf>
    <xf numFmtId="176" fontId="55" fillId="0" borderId="0" xfId="0" applyNumberFormat="1" applyFont="1">
      <alignment vertical="center"/>
    </xf>
    <xf numFmtId="176" fontId="56" fillId="0" borderId="0" xfId="0" applyNumberFormat="1" applyFont="1">
      <alignment vertical="center"/>
    </xf>
    <xf numFmtId="176" fontId="0" fillId="0" borderId="0" xfId="0" applyNumberFormat="1">
      <alignment vertical="center"/>
    </xf>
    <xf numFmtId="4" fontId="41" fillId="0" borderId="0" xfId="0" applyNumberFormat="1" applyFont="1">
      <alignment vertical="center"/>
    </xf>
    <xf numFmtId="0" fontId="6" fillId="0" borderId="6" xfId="0" applyFont="1" applyBorder="1" applyAlignment="1">
      <alignment horizontal="center" vertical="center"/>
    </xf>
    <xf numFmtId="42" fontId="6" fillId="0" borderId="6" xfId="11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42" fontId="6" fillId="0" borderId="13" xfId="11" applyFont="1" applyFill="1" applyBorder="1" applyAlignment="1">
      <alignment horizontal="center" vertical="center" wrapText="1"/>
    </xf>
    <xf numFmtId="0" fontId="10" fillId="4" borderId="22" xfId="20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42" fontId="6" fillId="0" borderId="29" xfId="11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57" fillId="0" borderId="9" xfId="0" applyFont="1" applyBorder="1" applyAlignment="1"/>
    <xf numFmtId="0" fontId="13" fillId="0" borderId="28" xfId="0" applyFont="1" applyBorder="1" applyAlignment="1">
      <alignment horizontal="center" vertical="center"/>
    </xf>
    <xf numFmtId="0" fontId="57" fillId="0" borderId="10" xfId="0" applyFont="1" applyBorder="1" applyAlignment="1"/>
    <xf numFmtId="41" fontId="6" fillId="0" borderId="13" xfId="21" applyFont="1" applyFill="1" applyBorder="1" applyAlignment="1"/>
    <xf numFmtId="189" fontId="6" fillId="0" borderId="0" xfId="10" applyNumberFormat="1"/>
    <xf numFmtId="176" fontId="6" fillId="0" borderId="0" xfId="10" applyNumberFormat="1"/>
    <xf numFmtId="179" fontId="6" fillId="0" borderId="6" xfId="0" applyNumberFormat="1" applyFont="1" applyBorder="1" applyAlignment="1">
      <alignment horizontal="center" vertical="center"/>
    </xf>
    <xf numFmtId="176" fontId="53" fillId="0" borderId="0" xfId="10" applyNumberFormat="1" applyFont="1"/>
    <xf numFmtId="176" fontId="51" fillId="0" borderId="13" xfId="0" applyNumberFormat="1" applyFont="1" applyBorder="1" applyAlignment="1">
      <alignment horizontal="center" vertical="center"/>
    </xf>
    <xf numFmtId="177" fontId="46" fillId="0" borderId="13" xfId="0" applyNumberFormat="1" applyFont="1" applyBorder="1" applyAlignment="1">
      <alignment horizontal="left" vertical="center"/>
    </xf>
    <xf numFmtId="0" fontId="45" fillId="5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7" fontId="11" fillId="0" borderId="13" xfId="0" applyNumberFormat="1" applyFont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90" fontId="7" fillId="0" borderId="0" xfId="3" applyNumberFormat="1" applyFont="1" applyAlignment="1">
      <alignment vertical="center"/>
    </xf>
    <xf numFmtId="0" fontId="58" fillId="18" borderId="0" xfId="0" applyFont="1" applyFill="1" applyAlignment="1"/>
    <xf numFmtId="0" fontId="58" fillId="2" borderId="0" xfId="0" applyFont="1" applyFill="1" applyAlignment="1"/>
    <xf numFmtId="179" fontId="58" fillId="18" borderId="0" xfId="0" applyNumberFormat="1" applyFont="1" applyFill="1" applyAlignment="1"/>
    <xf numFmtId="0" fontId="59" fillId="18" borderId="0" xfId="0" applyFont="1" applyFill="1" applyAlignment="1"/>
    <xf numFmtId="0" fontId="7" fillId="0" borderId="13" xfId="0" applyFont="1" applyBorder="1" applyAlignment="1">
      <alignment horizontal="center" vertical="center"/>
    </xf>
    <xf numFmtId="0" fontId="60" fillId="0" borderId="13" xfId="0" applyFont="1" applyBorder="1" applyAlignment="1">
      <alignment horizontal="center" vertical="center"/>
    </xf>
    <xf numFmtId="0" fontId="61" fillId="0" borderId="13" xfId="0" applyFont="1" applyBorder="1" applyAlignment="1">
      <alignment horizontal="center" vertical="center"/>
    </xf>
    <xf numFmtId="0" fontId="61" fillId="0" borderId="13" xfId="0" applyFont="1" applyBorder="1" applyAlignment="1">
      <alignment horizontal="left" vertical="center"/>
    </xf>
    <xf numFmtId="4" fontId="0" fillId="0" borderId="13" xfId="0" applyNumberFormat="1" applyBorder="1" applyAlignment="1">
      <alignment horizontal="center" vertical="center"/>
    </xf>
    <xf numFmtId="1" fontId="61" fillId="0" borderId="13" xfId="0" applyNumberFormat="1" applyFont="1" applyBorder="1" applyAlignment="1">
      <alignment horizontal="center" vertical="center"/>
    </xf>
    <xf numFmtId="2" fontId="61" fillId="0" borderId="13" xfId="0" applyNumberFormat="1" applyFont="1" applyBorder="1" applyAlignment="1">
      <alignment horizontal="center" vertical="center"/>
    </xf>
    <xf numFmtId="191" fontId="6" fillId="0" borderId="13" xfId="21" applyNumberFormat="1" applyFont="1" applyFill="1" applyBorder="1" applyAlignment="1"/>
    <xf numFmtId="0" fontId="26" fillId="4" borderId="25" xfId="3" applyFont="1" applyFill="1" applyBorder="1" applyAlignment="1">
      <alignment horizontal="center" vertical="center" wrapText="1"/>
    </xf>
    <xf numFmtId="0" fontId="26" fillId="4" borderId="3" xfId="3" applyFont="1" applyFill="1" applyBorder="1" applyAlignment="1">
      <alignment horizontal="center" vertical="center" wrapText="1"/>
    </xf>
    <xf numFmtId="3" fontId="26" fillId="4" borderId="13" xfId="3" applyNumberFormat="1" applyFont="1" applyFill="1" applyBorder="1" applyAlignment="1">
      <alignment horizontal="center" vertical="center"/>
    </xf>
    <xf numFmtId="182" fontId="26" fillId="4" borderId="13" xfId="3" applyNumberFormat="1" applyFont="1" applyFill="1" applyBorder="1" applyAlignment="1">
      <alignment horizontal="center" vertical="center"/>
    </xf>
    <xf numFmtId="42" fontId="26" fillId="4" borderId="13" xfId="18" applyFont="1" applyFill="1" applyBorder="1" applyAlignment="1">
      <alignment horizontal="right" vertical="center"/>
    </xf>
    <xf numFmtId="182" fontId="4" fillId="4" borderId="13" xfId="3" applyNumberFormat="1" applyFont="1" applyFill="1" applyBorder="1" applyAlignment="1">
      <alignment horizontal="center" vertical="center"/>
    </xf>
    <xf numFmtId="42" fontId="4" fillId="4" borderId="13" xfId="18" applyFont="1" applyFill="1" applyBorder="1" applyAlignment="1">
      <alignment horizontal="right" vertical="center"/>
    </xf>
    <xf numFmtId="0" fontId="8" fillId="4" borderId="25" xfId="3" applyFont="1" applyFill="1" applyBorder="1" applyAlignment="1">
      <alignment horizontal="center" vertical="center" wrapText="1"/>
    </xf>
    <xf numFmtId="0" fontId="8" fillId="4" borderId="3" xfId="3" applyFont="1" applyFill="1" applyBorder="1" applyAlignment="1">
      <alignment horizontal="center" vertical="center" wrapText="1"/>
    </xf>
    <xf numFmtId="3" fontId="4" fillId="4" borderId="13" xfId="3" applyNumberFormat="1" applyFont="1" applyFill="1" applyBorder="1" applyAlignment="1">
      <alignment horizontal="center" vertical="center"/>
    </xf>
    <xf numFmtId="0" fontId="8" fillId="3" borderId="13" xfId="3" applyFont="1" applyFill="1" applyBorder="1" applyAlignment="1">
      <alignment horizontal="center" vertical="center"/>
    </xf>
    <xf numFmtId="0" fontId="7" fillId="0" borderId="17" xfId="3" applyFont="1" applyBorder="1" applyAlignment="1">
      <alignment horizontal="center" vertical="center" wrapText="1"/>
    </xf>
    <xf numFmtId="0" fontId="7" fillId="0" borderId="13" xfId="3" applyFont="1" applyBorder="1" applyAlignment="1">
      <alignment horizontal="center" vertical="center" wrapText="1"/>
    </xf>
    <xf numFmtId="0" fontId="8" fillId="3" borderId="25" xfId="3" applyFont="1" applyFill="1" applyBorder="1" applyAlignment="1">
      <alignment horizontal="distributed" vertical="center" indent="2"/>
    </xf>
    <xf numFmtId="0" fontId="8" fillId="3" borderId="3" xfId="3" applyFont="1" applyFill="1" applyBorder="1" applyAlignment="1">
      <alignment horizontal="distributed" vertical="center" indent="2"/>
    </xf>
    <xf numFmtId="0" fontId="16" fillId="0" borderId="14" xfId="3" applyFont="1" applyBorder="1" applyAlignment="1">
      <alignment horizontal="center" vertical="center" wrapText="1"/>
    </xf>
    <xf numFmtId="0" fontId="16" fillId="0" borderId="15" xfId="3" applyFont="1" applyBorder="1" applyAlignment="1">
      <alignment horizontal="center" vertical="center"/>
    </xf>
    <xf numFmtId="0" fontId="16" fillId="0" borderId="16" xfId="3" applyFont="1" applyBorder="1" applyAlignment="1">
      <alignment horizontal="center" vertical="center"/>
    </xf>
    <xf numFmtId="0" fontId="17" fillId="0" borderId="8" xfId="3" applyFont="1" applyBorder="1" applyAlignment="1">
      <alignment horizontal="center" vertical="center" wrapText="1"/>
    </xf>
    <xf numFmtId="0" fontId="17" fillId="0" borderId="0" xfId="3" applyFont="1" applyAlignment="1">
      <alignment horizontal="center" vertical="center" wrapText="1"/>
    </xf>
    <xf numFmtId="0" fontId="17" fillId="0" borderId="9" xfId="3" applyFont="1" applyBorder="1" applyAlignment="1">
      <alignment horizontal="center" vertical="center" wrapText="1"/>
    </xf>
    <xf numFmtId="0" fontId="18" fillId="3" borderId="17" xfId="3" applyFont="1" applyFill="1" applyBorder="1" applyAlignment="1">
      <alignment horizontal="center" vertical="center"/>
    </xf>
    <xf numFmtId="0" fontId="18" fillId="3" borderId="13" xfId="3" applyFont="1" applyFill="1" applyBorder="1" applyAlignment="1">
      <alignment horizontal="center" vertical="center"/>
    </xf>
    <xf numFmtId="0" fontId="7" fillId="0" borderId="18" xfId="3" applyFont="1" applyBorder="1" applyAlignment="1">
      <alignment vertical="center" wrapText="1"/>
    </xf>
    <xf numFmtId="0" fontId="7" fillId="0" borderId="19" xfId="3" applyFont="1" applyBorder="1" applyAlignment="1">
      <alignment vertical="center" wrapText="1"/>
    </xf>
    <xf numFmtId="0" fontId="7" fillId="0" borderId="20" xfId="3" applyFont="1" applyBorder="1" applyAlignment="1">
      <alignment vertical="center" wrapText="1"/>
    </xf>
    <xf numFmtId="0" fontId="7" fillId="0" borderId="21" xfId="3" applyFont="1" applyBorder="1" applyAlignment="1">
      <alignment vertical="center" wrapText="1"/>
    </xf>
    <xf numFmtId="0" fontId="7" fillId="0" borderId="22" xfId="3" applyFont="1" applyBorder="1" applyAlignment="1">
      <alignment vertical="center" wrapText="1"/>
    </xf>
    <xf numFmtId="0" fontId="7" fillId="0" borderId="23" xfId="3" applyFont="1" applyBorder="1" applyAlignment="1">
      <alignment vertical="center" wrapText="1"/>
    </xf>
    <xf numFmtId="0" fontId="7" fillId="0" borderId="17" xfId="3" applyFont="1" applyBorder="1" applyAlignment="1">
      <alignment horizontal="left" vertical="center" wrapText="1"/>
    </xf>
    <xf numFmtId="0" fontId="7" fillId="0" borderId="13" xfId="3" applyFont="1" applyBorder="1" applyAlignment="1">
      <alignment horizontal="left" vertical="center" wrapText="1"/>
    </xf>
    <xf numFmtId="0" fontId="7" fillId="0" borderId="13" xfId="3" applyFont="1" applyBorder="1" applyAlignment="1">
      <alignment horizontal="left" vertical="center"/>
    </xf>
    <xf numFmtId="0" fontId="7" fillId="0" borderId="17" xfId="3" applyFont="1" applyBorder="1" applyAlignment="1">
      <alignment horizontal="left" vertical="center"/>
    </xf>
    <xf numFmtId="0" fontId="7" fillId="0" borderId="28" xfId="3" applyFont="1" applyBorder="1" applyAlignment="1">
      <alignment horizontal="left" vertical="center"/>
    </xf>
    <xf numFmtId="0" fontId="7" fillId="0" borderId="29" xfId="3" applyFont="1" applyBorder="1" applyAlignment="1">
      <alignment horizontal="left" vertical="center"/>
    </xf>
    <xf numFmtId="0" fontId="20" fillId="0" borderId="13" xfId="3" applyFont="1" applyBorder="1" applyAlignment="1">
      <alignment horizontal="left" vertical="center" wrapText="1"/>
    </xf>
    <xf numFmtId="0" fontId="20" fillId="0" borderId="29" xfId="3" applyFont="1" applyBorder="1" applyAlignment="1">
      <alignment horizontal="left" vertical="center" wrapText="1"/>
    </xf>
    <xf numFmtId="0" fontId="21" fillId="0" borderId="0" xfId="3" applyFont="1" applyAlignment="1">
      <alignment horizontal="center" vertical="center"/>
    </xf>
    <xf numFmtId="0" fontId="21" fillId="0" borderId="9" xfId="3" applyFont="1" applyBorder="1" applyAlignment="1">
      <alignment horizontal="center" vertical="center"/>
    </xf>
    <xf numFmtId="0" fontId="8" fillId="6" borderId="25" xfId="3" applyFont="1" applyFill="1" applyBorder="1" applyAlignment="1">
      <alignment horizontal="center" vertical="center"/>
    </xf>
    <xf numFmtId="0" fontId="8" fillId="6" borderId="4" xfId="3" applyFont="1" applyFill="1" applyBorder="1" applyAlignment="1">
      <alignment horizontal="center" vertical="center"/>
    </xf>
    <xf numFmtId="0" fontId="8" fillId="6" borderId="3" xfId="3" applyFont="1" applyFill="1" applyBorder="1" applyAlignment="1">
      <alignment horizontal="center" vertical="center"/>
    </xf>
    <xf numFmtId="42" fontId="8" fillId="6" borderId="13" xfId="18" applyFont="1" applyFill="1" applyBorder="1" applyAlignment="1">
      <alignment horizontal="right" vertical="center"/>
    </xf>
    <xf numFmtId="41" fontId="7" fillId="4" borderId="26" xfId="5" applyFont="1" applyFill="1" applyBorder="1" applyAlignment="1">
      <alignment horizontal="center" vertical="center"/>
    </xf>
    <xf numFmtId="41" fontId="7" fillId="4" borderId="6" xfId="5" applyFont="1" applyFill="1" applyBorder="1" applyAlignment="1">
      <alignment horizontal="center" vertical="center"/>
    </xf>
    <xf numFmtId="4" fontId="7" fillId="4" borderId="6" xfId="18" applyNumberFormat="1" applyFont="1" applyFill="1" applyBorder="1" applyAlignment="1">
      <alignment horizontal="center" vertical="center" wrapText="1"/>
    </xf>
    <xf numFmtId="0" fontId="7" fillId="4" borderId="6" xfId="18" applyNumberFormat="1" applyFont="1" applyFill="1" applyBorder="1" applyAlignment="1">
      <alignment horizontal="center" vertical="center" wrapText="1"/>
    </xf>
    <xf numFmtId="0" fontId="21" fillId="6" borderId="17" xfId="3" applyFont="1" applyFill="1" applyBorder="1" applyAlignment="1">
      <alignment horizontal="left" vertical="center"/>
    </xf>
    <xf numFmtId="0" fontId="21" fillId="6" borderId="13" xfId="3" applyFont="1" applyFill="1" applyBorder="1" applyAlignment="1">
      <alignment horizontal="left" vertical="center"/>
    </xf>
    <xf numFmtId="0" fontId="21" fillId="6" borderId="2" xfId="3" applyFont="1" applyFill="1" applyBorder="1" applyAlignment="1">
      <alignment horizontal="left" vertical="center"/>
    </xf>
    <xf numFmtId="0" fontId="21" fillId="6" borderId="4" xfId="3" applyFont="1" applyFill="1" applyBorder="1" applyAlignment="1">
      <alignment horizontal="left" vertical="center"/>
    </xf>
    <xf numFmtId="0" fontId="21" fillId="6" borderId="3" xfId="3" applyFont="1" applyFill="1" applyBorder="1" applyAlignment="1">
      <alignment horizontal="left" vertical="center"/>
    </xf>
    <xf numFmtId="0" fontId="21" fillId="0" borderId="27" xfId="3" applyFont="1" applyBorder="1" applyAlignment="1">
      <alignment horizontal="center" vertical="center"/>
    </xf>
    <xf numFmtId="184" fontId="30" fillId="11" borderId="33" xfId="0" applyNumberFormat="1" applyFont="1" applyFill="1" applyBorder="1" applyAlignment="1">
      <alignment horizontal="center" vertical="center"/>
    </xf>
    <xf numFmtId="184" fontId="30" fillId="11" borderId="34" xfId="0" applyNumberFormat="1" applyFont="1" applyFill="1" applyBorder="1" applyAlignment="1">
      <alignment horizontal="center" vertical="center"/>
    </xf>
    <xf numFmtId="184" fontId="30" fillId="11" borderId="32" xfId="0" applyNumberFormat="1" applyFont="1" applyFill="1" applyBorder="1" applyAlignment="1">
      <alignment horizontal="center" vertical="center"/>
    </xf>
    <xf numFmtId="184" fontId="30" fillId="10" borderId="33" xfId="0" applyNumberFormat="1" applyFont="1" applyFill="1" applyBorder="1" applyAlignment="1">
      <alignment horizontal="center" vertical="center"/>
    </xf>
    <xf numFmtId="184" fontId="30" fillId="10" borderId="34" xfId="0" applyNumberFormat="1" applyFont="1" applyFill="1" applyBorder="1" applyAlignment="1">
      <alignment horizontal="center" vertical="center"/>
    </xf>
    <xf numFmtId="184" fontId="30" fillId="10" borderId="32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184" fontId="30" fillId="2" borderId="33" xfId="0" applyNumberFormat="1" applyFont="1" applyFill="1" applyBorder="1" applyAlignment="1">
      <alignment horizontal="center" vertical="center"/>
    </xf>
    <xf numFmtId="184" fontId="30" fillId="2" borderId="34" xfId="0" applyNumberFormat="1" applyFont="1" applyFill="1" applyBorder="1" applyAlignment="1">
      <alignment horizontal="center" vertical="center"/>
    </xf>
    <xf numFmtId="184" fontId="30" fillId="2" borderId="32" xfId="0" applyNumberFormat="1" applyFont="1" applyFill="1" applyBorder="1" applyAlignment="1">
      <alignment horizontal="center" vertical="center"/>
    </xf>
    <xf numFmtId="184" fontId="30" fillId="8" borderId="33" xfId="0" applyNumberFormat="1" applyFont="1" applyFill="1" applyBorder="1" applyAlignment="1">
      <alignment horizontal="center" vertical="center"/>
    </xf>
    <xf numFmtId="184" fontId="30" fillId="8" borderId="34" xfId="0" applyNumberFormat="1" applyFont="1" applyFill="1" applyBorder="1" applyAlignment="1">
      <alignment horizontal="center" vertical="center"/>
    </xf>
    <xf numFmtId="184" fontId="30" fillId="8" borderId="32" xfId="0" applyNumberFormat="1" applyFont="1" applyFill="1" applyBorder="1" applyAlignment="1">
      <alignment horizontal="center" vertical="center"/>
    </xf>
    <xf numFmtId="0" fontId="34" fillId="0" borderId="0" xfId="20" applyFont="1" applyAlignment="1">
      <alignment horizontal="center" vertical="center"/>
    </xf>
    <xf numFmtId="0" fontId="10" fillId="8" borderId="13" xfId="20" applyFill="1" applyBorder="1" applyAlignment="1">
      <alignment horizontal="center" vertical="center"/>
    </xf>
    <xf numFmtId="0" fontId="10" fillId="0" borderId="11" xfId="20" applyBorder="1" applyAlignment="1">
      <alignment horizontal="center" vertical="center"/>
    </xf>
    <xf numFmtId="0" fontId="10" fillId="0" borderId="12" xfId="20" applyBorder="1" applyAlignment="1">
      <alignment horizontal="center" vertical="center"/>
    </xf>
    <xf numFmtId="0" fontId="10" fillId="0" borderId="6" xfId="20" applyBorder="1" applyAlignment="1">
      <alignment horizontal="center" vertical="center"/>
    </xf>
    <xf numFmtId="0" fontId="36" fillId="9" borderId="2" xfId="0" applyFont="1" applyFill="1" applyBorder="1" applyAlignment="1">
      <alignment horizontal="center" vertical="center"/>
    </xf>
    <xf numFmtId="0" fontId="36" fillId="9" borderId="4" xfId="0" applyFont="1" applyFill="1" applyBorder="1" applyAlignment="1">
      <alignment horizontal="center" vertical="center"/>
    </xf>
    <xf numFmtId="0" fontId="36" fillId="9" borderId="3" xfId="0" applyFont="1" applyFill="1" applyBorder="1" applyAlignment="1">
      <alignment horizontal="center" vertical="center"/>
    </xf>
    <xf numFmtId="2" fontId="10" fillId="8" borderId="18" xfId="20" applyNumberFormat="1" applyFill="1" applyBorder="1" applyAlignment="1">
      <alignment horizontal="center" vertical="center"/>
    </xf>
    <xf numFmtId="2" fontId="10" fillId="8" borderId="35" xfId="20" applyNumberFormat="1" applyFill="1" applyBorder="1" applyAlignment="1">
      <alignment horizontal="center" vertical="center"/>
    </xf>
    <xf numFmtId="0" fontId="10" fillId="2" borderId="0" xfId="20" applyFill="1" applyAlignment="1">
      <alignment horizontal="center" vertical="center" wrapText="1"/>
    </xf>
    <xf numFmtId="0" fontId="10" fillId="2" borderId="0" xfId="20" applyFill="1" applyAlignment="1">
      <alignment horizontal="center" vertical="center"/>
    </xf>
    <xf numFmtId="0" fontId="10" fillId="2" borderId="22" xfId="20" applyFill="1" applyBorder="1" applyAlignment="1">
      <alignment horizontal="center" vertical="center"/>
    </xf>
  </cellXfs>
  <cellStyles count="22">
    <cellStyle name="쉼표 [0]" xfId="21" builtinId="6"/>
    <cellStyle name="쉼표 [0] 10 2" xfId="17" xr:uid="{00000000-0005-0000-0000-000000000000}"/>
    <cellStyle name="쉼표 [0] 2" xfId="5" xr:uid="{00000000-0005-0000-0000-000001000000}"/>
    <cellStyle name="쉼표 [0] 37" xfId="16" xr:uid="{00000000-0005-0000-0000-000002000000}"/>
    <cellStyle name="쉼표 [0] 4" xfId="9" xr:uid="{00000000-0005-0000-0000-000003000000}"/>
    <cellStyle name="통화 [0]" xfId="11" builtinId="7"/>
    <cellStyle name="통화 [0] 2" xfId="4" xr:uid="{00000000-0005-0000-0000-000005000000}"/>
    <cellStyle name="통화 [0] 2 2" xfId="18" xr:uid="{00000000-0005-0000-0000-000006000000}"/>
    <cellStyle name="표준" xfId="0" builtinId="0"/>
    <cellStyle name="표준 18 4" xfId="20" xr:uid="{2D25C6A2-A830-4E8B-9B0B-501F3E0BB487}"/>
    <cellStyle name="표준 2" xfId="12" xr:uid="{00000000-0005-0000-0000-000008000000}"/>
    <cellStyle name="표준 2 10" xfId="8" xr:uid="{00000000-0005-0000-0000-000009000000}"/>
    <cellStyle name="표준 2 2 2" xfId="3" xr:uid="{00000000-0005-0000-0000-00000A000000}"/>
    <cellStyle name="표준 2 2 3" xfId="7" xr:uid="{00000000-0005-0000-0000-00000B000000}"/>
    <cellStyle name="표준 2 3" xfId="2" xr:uid="{00000000-0005-0000-0000-00000C000000}"/>
    <cellStyle name="표준 2 3 2" xfId="10" xr:uid="{00000000-0005-0000-0000-00000D000000}"/>
    <cellStyle name="표준 21" xfId="1" xr:uid="{00000000-0005-0000-0000-00000E000000}"/>
    <cellStyle name="표준 22" xfId="14" xr:uid="{00000000-0005-0000-0000-00000F000000}"/>
    <cellStyle name="표준 3" xfId="13" xr:uid="{00000000-0005-0000-0000-000010000000}"/>
    <cellStyle name="표준 4" xfId="6" xr:uid="{00000000-0005-0000-0000-000011000000}"/>
    <cellStyle name="표준 53" xfId="15" xr:uid="{00000000-0005-0000-0000-000012000000}"/>
    <cellStyle name="하이퍼링크" xfId="19" builtinId="8"/>
  </cellStyles>
  <dxfs count="0"/>
  <tableStyles count="0" defaultTableStyle="TableStyleMedium9" defaultPivotStyle="PivotStyleLight16"/>
  <colors>
    <mruColors>
      <color rgb="FFEDE9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2</xdr:row>
      <xdr:rowOff>28575</xdr:rowOff>
    </xdr:from>
    <xdr:to>
      <xdr:col>8</xdr:col>
      <xdr:colOff>1371600</xdr:colOff>
      <xdr:row>2</xdr:row>
      <xdr:rowOff>339404</xdr:rowOff>
    </xdr:to>
    <xdr:pic>
      <xdr:nvPicPr>
        <xdr:cNvPr id="2" name="그림 1" descr="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762000"/>
          <a:ext cx="1133475" cy="3108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1076325</xdr:colOff>
      <xdr:row>2</xdr:row>
      <xdr:rowOff>19050</xdr:rowOff>
    </xdr:from>
    <xdr:to>
      <xdr:col>8</xdr:col>
      <xdr:colOff>1486114</xdr:colOff>
      <xdr:row>3</xdr:row>
      <xdr:rowOff>91501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200" y="752475"/>
          <a:ext cx="1533739" cy="438211"/>
        </a:xfrm>
        <a:prstGeom prst="rect">
          <a:avLst/>
        </a:prstGeom>
      </xdr:spPr>
    </xdr:pic>
    <xdr:clientData/>
  </xdr:twoCellAnchor>
  <xdr:twoCellAnchor editAs="oneCell">
    <xdr:from>
      <xdr:col>7</xdr:col>
      <xdr:colOff>47626</xdr:colOff>
      <xdr:row>20</xdr:row>
      <xdr:rowOff>19050</xdr:rowOff>
    </xdr:from>
    <xdr:to>
      <xdr:col>8</xdr:col>
      <xdr:colOff>495300</xdr:colOff>
      <xdr:row>23</xdr:row>
      <xdr:rowOff>137057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1" y="5286375"/>
          <a:ext cx="1571624" cy="582827"/>
        </a:xfrm>
        <a:prstGeom prst="rect">
          <a:avLst/>
        </a:prstGeom>
      </xdr:spPr>
    </xdr:pic>
    <xdr:clientData/>
  </xdr:twoCellAnchor>
  <xdr:twoCellAnchor editAs="oneCell">
    <xdr:from>
      <xdr:col>10</xdr:col>
      <xdr:colOff>145676</xdr:colOff>
      <xdr:row>0</xdr:row>
      <xdr:rowOff>0</xdr:rowOff>
    </xdr:from>
    <xdr:to>
      <xdr:col>21</xdr:col>
      <xdr:colOff>288551</xdr:colOff>
      <xdr:row>28</xdr:row>
      <xdr:rowOff>40902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5E95588-9C90-B2CA-58C7-C437AC0B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2588" y="0"/>
          <a:ext cx="7671547" cy="7391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Microsoft/Windows/INetCache/Content.Outlook/NXUO0YBX/MAKESHOPNCOMPANY%20INC%20(GBDE)%202023&#45380;%2012&#50900;%20&#52397;&#44396;&#45236;&#5066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VOICE"/>
      <sheetName val="독일 사고건"/>
      <sheetName val="영국"/>
      <sheetName val="영국 기타비용"/>
      <sheetName val="독일"/>
      <sheetName val="독일 MRN"/>
      <sheetName val="독일 3PL 내역"/>
      <sheetName val="MAPPING"/>
      <sheetName val="특이사항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5">
          <cell r="I5">
            <v>1.0908</v>
          </cell>
        </row>
      </sheetData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ongwoo.shin@pant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A1:P26"/>
  <sheetViews>
    <sheetView showGridLines="0" tabSelected="1" view="pageBreakPreview" zoomScale="85" zoomScaleNormal="100" zoomScaleSheetLayoutView="85" workbookViewId="0">
      <selection activeCell="F30" sqref="F30"/>
    </sheetView>
  </sheetViews>
  <sheetFormatPr defaultColWidth="9" defaultRowHeight="13.2" x14ac:dyDescent="0.4"/>
  <cols>
    <col min="1" max="1" width="13.69921875" style="1" customWidth="1"/>
    <col min="2" max="2" width="16.19921875" style="1" customWidth="1"/>
    <col min="3" max="3" width="8.69921875" style="1" customWidth="1"/>
    <col min="4" max="5" width="9.3984375" style="1" customWidth="1"/>
    <col min="6" max="6" width="15" style="1" customWidth="1"/>
    <col min="7" max="7" width="14.3984375" style="1" customWidth="1"/>
    <col min="8" max="8" width="14.69921875" style="1" customWidth="1"/>
    <col min="9" max="9" width="20.8984375" style="1" customWidth="1"/>
    <col min="10" max="10" width="8" style="1" hidden="1" customWidth="1"/>
    <col min="11" max="16384" width="9" style="1"/>
  </cols>
  <sheetData>
    <row r="1" spans="1:16" ht="32.25" customHeight="1" x14ac:dyDescent="0.4">
      <c r="A1" s="260" t="s">
        <v>37</v>
      </c>
      <c r="B1" s="261"/>
      <c r="C1" s="261"/>
      <c r="D1" s="261"/>
      <c r="E1" s="261"/>
      <c r="F1" s="261"/>
      <c r="G1" s="261"/>
      <c r="H1" s="261"/>
      <c r="I1" s="262"/>
      <c r="J1" s="8"/>
    </row>
    <row r="2" spans="1:16" x14ac:dyDescent="0.4">
      <c r="A2" s="263" t="s">
        <v>38</v>
      </c>
      <c r="B2" s="264"/>
      <c r="C2" s="264"/>
      <c r="D2" s="264"/>
      <c r="E2" s="264"/>
      <c r="F2" s="264"/>
      <c r="G2" s="264"/>
      <c r="H2" s="264"/>
      <c r="I2" s="265"/>
      <c r="J2" s="9"/>
    </row>
    <row r="3" spans="1:16" ht="28.5" customHeight="1" x14ac:dyDescent="0.4">
      <c r="A3" s="266" t="s">
        <v>39</v>
      </c>
      <c r="B3" s="267"/>
      <c r="C3" s="267"/>
      <c r="D3" s="267"/>
      <c r="E3" s="267"/>
      <c r="F3" s="268" t="s">
        <v>40</v>
      </c>
      <c r="G3" s="269"/>
      <c r="H3" s="269"/>
      <c r="I3" s="270"/>
      <c r="J3" s="9"/>
    </row>
    <row r="4" spans="1:16" ht="50.25" customHeight="1" x14ac:dyDescent="0.4">
      <c r="A4" s="274" t="s">
        <v>143</v>
      </c>
      <c r="B4" s="275"/>
      <c r="C4" s="275"/>
      <c r="D4" s="275"/>
      <c r="E4" s="275"/>
      <c r="F4" s="271"/>
      <c r="G4" s="272"/>
      <c r="H4" s="272"/>
      <c r="I4" s="273"/>
    </row>
    <row r="5" spans="1:16" x14ac:dyDescent="0.4">
      <c r="A5" s="256" t="s">
        <v>41</v>
      </c>
      <c r="B5" s="257" t="s">
        <v>42</v>
      </c>
      <c r="C5" s="257" t="s">
        <v>43</v>
      </c>
      <c r="D5" s="257"/>
      <c r="E5" s="257"/>
      <c r="F5" s="10" t="s">
        <v>44</v>
      </c>
      <c r="G5" s="11" t="s">
        <v>1323</v>
      </c>
      <c r="H5" s="10" t="s">
        <v>45</v>
      </c>
      <c r="I5" s="12">
        <v>45930</v>
      </c>
    </row>
    <row r="6" spans="1:16" ht="21.6" x14ac:dyDescent="0.4">
      <c r="A6" s="256"/>
      <c r="B6" s="257"/>
      <c r="C6" s="257"/>
      <c r="D6" s="257"/>
      <c r="E6" s="257"/>
      <c r="F6" s="10" t="s">
        <v>46</v>
      </c>
      <c r="G6" s="11" t="s">
        <v>1324</v>
      </c>
      <c r="H6" s="10" t="s">
        <v>47</v>
      </c>
      <c r="I6" s="12">
        <v>45961</v>
      </c>
      <c r="N6"/>
    </row>
    <row r="7" spans="1:16" x14ac:dyDescent="0.4">
      <c r="A7" s="256"/>
      <c r="B7" s="257"/>
      <c r="C7" s="257"/>
      <c r="D7" s="257"/>
      <c r="E7" s="257"/>
      <c r="F7" s="10" t="s">
        <v>48</v>
      </c>
      <c r="G7" s="11" t="s">
        <v>49</v>
      </c>
      <c r="H7" s="10" t="s">
        <v>50</v>
      </c>
      <c r="I7" s="13" t="s">
        <v>51</v>
      </c>
    </row>
    <row r="8" spans="1:16" ht="11.25" customHeight="1" x14ac:dyDescent="0.4">
      <c r="A8" s="14"/>
      <c r="I8" s="9"/>
      <c r="J8" s="9"/>
      <c r="N8"/>
    </row>
    <row r="9" spans="1:16" s="2" customFormat="1" ht="24.9" customHeight="1" x14ac:dyDescent="0.4">
      <c r="A9" s="258" t="s">
        <v>0</v>
      </c>
      <c r="B9" s="259"/>
      <c r="C9" s="255" t="s">
        <v>52</v>
      </c>
      <c r="D9" s="255"/>
      <c r="E9" s="255" t="s">
        <v>1</v>
      </c>
      <c r="F9" s="255"/>
      <c r="G9" s="255" t="s">
        <v>53</v>
      </c>
      <c r="H9" s="255"/>
      <c r="I9" s="15" t="s">
        <v>54</v>
      </c>
      <c r="J9" s="16"/>
    </row>
    <row r="10" spans="1:16" s="2" customFormat="1" ht="30.75" customHeight="1" x14ac:dyDescent="0.4">
      <c r="A10" s="252" t="s">
        <v>67</v>
      </c>
      <c r="B10" s="253"/>
      <c r="C10" s="254">
        <f>GBLHR!B1230</f>
        <v>963</v>
      </c>
      <c r="D10" s="254"/>
      <c r="E10" s="250">
        <f>GBLHR!K1230</f>
        <v>963</v>
      </c>
      <c r="F10" s="250"/>
      <c r="G10" s="251"/>
      <c r="H10" s="251"/>
      <c r="I10" s="17">
        <f>GBLHR!U1230</f>
        <v>17437.040000000063</v>
      </c>
      <c r="J10" s="16"/>
    </row>
    <row r="11" spans="1:16" s="2" customFormat="1" ht="30.75" customHeight="1" x14ac:dyDescent="0.4">
      <c r="A11" s="245" t="s">
        <v>68</v>
      </c>
      <c r="B11" s="246"/>
      <c r="C11" s="247"/>
      <c r="D11" s="247"/>
      <c r="E11" s="248"/>
      <c r="F11" s="248"/>
      <c r="G11" s="249"/>
      <c r="H11" s="249"/>
      <c r="I11" s="29">
        <f>'GBLHR-3PL'!$O$79</f>
        <v>592.27</v>
      </c>
      <c r="J11" s="16"/>
      <c r="P11"/>
    </row>
    <row r="12" spans="1:16" s="2" customFormat="1" ht="30.75" customHeight="1" x14ac:dyDescent="0.4">
      <c r="A12" s="245" t="s">
        <v>121</v>
      </c>
      <c r="B12" s="246"/>
      <c r="C12" s="247"/>
      <c r="D12" s="247"/>
      <c r="E12" s="248"/>
      <c r="F12" s="248"/>
      <c r="G12" s="249"/>
      <c r="H12" s="249"/>
      <c r="I12" s="29">
        <f>GB보상!B19</f>
        <v>0</v>
      </c>
      <c r="J12" s="16"/>
      <c r="N12"/>
    </row>
    <row r="13" spans="1:16" s="2" customFormat="1" ht="30.75" customHeight="1" x14ac:dyDescent="0.4">
      <c r="A13" s="252" t="s">
        <v>70</v>
      </c>
      <c r="B13" s="253"/>
      <c r="C13" s="254">
        <f>DEFRA!B850</f>
        <v>541</v>
      </c>
      <c r="D13" s="254"/>
      <c r="E13" s="250">
        <f>DEFRA!K850</f>
        <v>1726.5699999999993</v>
      </c>
      <c r="F13" s="250"/>
      <c r="G13" s="251"/>
      <c r="H13" s="251"/>
      <c r="I13" s="17">
        <f>DEFRA!V850</f>
        <v>12026.009999999995</v>
      </c>
      <c r="J13" s="16"/>
    </row>
    <row r="14" spans="1:16" s="2" customFormat="1" ht="30.75" customHeight="1" x14ac:dyDescent="0.4">
      <c r="A14" s="245" t="s">
        <v>98</v>
      </c>
      <c r="B14" s="246"/>
      <c r="C14" s="247"/>
      <c r="D14" s="247"/>
      <c r="E14" s="248"/>
      <c r="F14" s="248"/>
      <c r="G14" s="249"/>
      <c r="H14" s="249"/>
      <c r="I14" s="29">
        <f>'MRN(DE)'!G18</f>
        <v>0</v>
      </c>
      <c r="J14" s="16"/>
    </row>
    <row r="15" spans="1:16" s="2" customFormat="1" ht="30.75" customHeight="1" x14ac:dyDescent="0.4">
      <c r="A15" s="245" t="s">
        <v>122</v>
      </c>
      <c r="B15" s="246"/>
      <c r="C15" s="247"/>
      <c r="D15" s="247"/>
      <c r="E15" s="248"/>
      <c r="F15" s="248"/>
      <c r="G15" s="249"/>
      <c r="H15" s="249"/>
      <c r="I15" s="29">
        <f>DE보상!B8</f>
        <v>0</v>
      </c>
      <c r="J15" s="16"/>
    </row>
    <row r="16" spans="1:16" s="2" customFormat="1" ht="21.75" customHeight="1" thickBot="1" x14ac:dyDescent="0.45">
      <c r="A16" s="284" t="s">
        <v>55</v>
      </c>
      <c r="B16" s="285"/>
      <c r="C16" s="285"/>
      <c r="D16" s="285"/>
      <c r="E16" s="285"/>
      <c r="F16" s="286"/>
      <c r="G16" s="287">
        <f>I16*C17</f>
        <v>42158296.810800083</v>
      </c>
      <c r="H16" s="287"/>
      <c r="I16" s="18">
        <f>SUM(I10:I14)+I15</f>
        <v>30055.320000000058</v>
      </c>
      <c r="J16" s="19"/>
    </row>
    <row r="17" spans="1:9" ht="15.75" customHeight="1" x14ac:dyDescent="0.4">
      <c r="A17" s="288" t="s">
        <v>159</v>
      </c>
      <c r="B17" s="289"/>
      <c r="C17" s="290">
        <v>1402.69</v>
      </c>
      <c r="D17" s="291"/>
      <c r="I17" s="9"/>
    </row>
    <row r="18" spans="1:9" ht="15.75" customHeight="1" x14ac:dyDescent="0.4">
      <c r="A18" s="288" t="s">
        <v>160</v>
      </c>
      <c r="B18" s="289"/>
      <c r="C18" s="290">
        <v>1644.5</v>
      </c>
      <c r="D18" s="291"/>
      <c r="E18" s="232">
        <f>C18/C17</f>
        <v>1.1723901931289165</v>
      </c>
      <c r="I18" s="9"/>
    </row>
    <row r="19" spans="1:9" ht="15.75" customHeight="1" x14ac:dyDescent="0.4">
      <c r="A19" s="20"/>
      <c r="B19" s="21"/>
      <c r="C19" s="22"/>
      <c r="D19" s="22"/>
      <c r="I19" s="9"/>
    </row>
    <row r="20" spans="1:9" ht="12.75" customHeight="1" x14ac:dyDescent="0.4">
      <c r="A20" s="292" t="s">
        <v>56</v>
      </c>
      <c r="B20" s="293"/>
      <c r="C20" s="293"/>
      <c r="D20" s="294" t="s">
        <v>57</v>
      </c>
      <c r="E20" s="295"/>
      <c r="F20" s="296"/>
      <c r="G20" s="297" t="s">
        <v>58</v>
      </c>
      <c r="H20" s="282"/>
      <c r="I20" s="283"/>
    </row>
    <row r="21" spans="1:9" ht="12" customHeight="1" x14ac:dyDescent="0.4">
      <c r="A21" s="274" t="s">
        <v>66</v>
      </c>
      <c r="B21" s="276"/>
      <c r="C21" s="276"/>
      <c r="D21" s="280" t="s">
        <v>59</v>
      </c>
      <c r="E21" s="280"/>
      <c r="F21" s="280"/>
      <c r="G21" s="282"/>
      <c r="H21" s="282"/>
      <c r="I21" s="283"/>
    </row>
    <row r="22" spans="1:9" x14ac:dyDescent="0.4">
      <c r="A22" s="277"/>
      <c r="B22" s="276"/>
      <c r="C22" s="276"/>
      <c r="D22" s="280"/>
      <c r="E22" s="280"/>
      <c r="F22" s="280"/>
      <c r="G22" s="282"/>
      <c r="H22" s="282"/>
      <c r="I22" s="283"/>
    </row>
    <row r="23" spans="1:9" x14ac:dyDescent="0.4">
      <c r="A23" s="277"/>
      <c r="B23" s="276"/>
      <c r="C23" s="276"/>
      <c r="D23" s="280"/>
      <c r="E23" s="280"/>
      <c r="F23" s="280"/>
      <c r="G23" s="282"/>
      <c r="H23" s="282"/>
      <c r="I23" s="283"/>
    </row>
    <row r="24" spans="1:9" x14ac:dyDescent="0.4">
      <c r="A24" s="277"/>
      <c r="B24" s="276"/>
      <c r="C24" s="276"/>
      <c r="D24" s="280"/>
      <c r="E24" s="280"/>
      <c r="F24" s="280"/>
      <c r="G24" s="282"/>
      <c r="H24" s="282"/>
      <c r="I24" s="283"/>
    </row>
    <row r="25" spans="1:9" x14ac:dyDescent="0.4">
      <c r="A25" s="277"/>
      <c r="B25" s="276"/>
      <c r="C25" s="276"/>
      <c r="D25" s="280"/>
      <c r="E25" s="280"/>
      <c r="F25" s="280"/>
      <c r="G25" s="23" t="s">
        <v>60</v>
      </c>
      <c r="H25" s="24" t="s">
        <v>61</v>
      </c>
      <c r="I25" s="25" t="s">
        <v>62</v>
      </c>
    </row>
    <row r="26" spans="1:9" ht="13.8" thickBot="1" x14ac:dyDescent="0.45">
      <c r="A26" s="278"/>
      <c r="B26" s="279"/>
      <c r="C26" s="279"/>
      <c r="D26" s="281"/>
      <c r="E26" s="281"/>
      <c r="F26" s="281"/>
      <c r="G26" s="26" t="s">
        <v>63</v>
      </c>
      <c r="H26" s="27" t="s">
        <v>64</v>
      </c>
      <c r="I26" s="28" t="s">
        <v>65</v>
      </c>
    </row>
  </sheetData>
  <mergeCells count="49">
    <mergeCell ref="A15:B15"/>
    <mergeCell ref="C15:D15"/>
    <mergeCell ref="E15:F15"/>
    <mergeCell ref="G15:H15"/>
    <mergeCell ref="A21:C26"/>
    <mergeCell ref="D21:F26"/>
    <mergeCell ref="G21:I24"/>
    <mergeCell ref="A16:F16"/>
    <mergeCell ref="G16:H16"/>
    <mergeCell ref="A17:B17"/>
    <mergeCell ref="C17:D17"/>
    <mergeCell ref="A20:C20"/>
    <mergeCell ref="D20:F20"/>
    <mergeCell ref="G20:I20"/>
    <mergeCell ref="A18:B18"/>
    <mergeCell ref="C18:D18"/>
    <mergeCell ref="A1:I1"/>
    <mergeCell ref="A2:I2"/>
    <mergeCell ref="A3:E3"/>
    <mergeCell ref="F3:I4"/>
    <mergeCell ref="A4:E4"/>
    <mergeCell ref="A5:A7"/>
    <mergeCell ref="B5:B7"/>
    <mergeCell ref="C5:C7"/>
    <mergeCell ref="D5:E7"/>
    <mergeCell ref="A9:B9"/>
    <mergeCell ref="C9:D9"/>
    <mergeCell ref="E9:F9"/>
    <mergeCell ref="G9:H9"/>
    <mergeCell ref="A10:B10"/>
    <mergeCell ref="C10:D10"/>
    <mergeCell ref="E10:F10"/>
    <mergeCell ref="G10:H10"/>
    <mergeCell ref="A14:B14"/>
    <mergeCell ref="C14:D14"/>
    <mergeCell ref="E14:F14"/>
    <mergeCell ref="G14:H14"/>
    <mergeCell ref="A11:B11"/>
    <mergeCell ref="C11:D11"/>
    <mergeCell ref="E13:F13"/>
    <mergeCell ref="G13:H13"/>
    <mergeCell ref="G11:H11"/>
    <mergeCell ref="A13:B13"/>
    <mergeCell ref="C13:D13"/>
    <mergeCell ref="E11:F11"/>
    <mergeCell ref="A12:B12"/>
    <mergeCell ref="C12:D12"/>
    <mergeCell ref="E12:F12"/>
    <mergeCell ref="G12:H12"/>
  </mergeCells>
  <phoneticPr fontId="2" type="noConversion"/>
  <hyperlinks>
    <hyperlink ref="I25" r:id="rId1" xr:uid="{00000000-0004-0000-0000-000000000000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2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BE1230"/>
  <sheetViews>
    <sheetView zoomScaleNormal="100" workbookViewId="0">
      <pane ySplit="2" topLeftCell="A3" activePane="bottomLeft" state="frozen"/>
      <selection activeCell="B944" sqref="B944"/>
      <selection pane="bottomLeft" activeCell="BE11" sqref="BE11"/>
    </sheetView>
  </sheetViews>
  <sheetFormatPr defaultColWidth="9" defaultRowHeight="15.6" x14ac:dyDescent="0.4"/>
  <cols>
    <col min="1" max="1" width="6.59765625" style="6" bestFit="1" customWidth="1"/>
    <col min="2" max="2" width="10.19921875" style="6" bestFit="1" customWidth="1"/>
    <col min="3" max="3" width="14.59765625" style="6" customWidth="1"/>
    <col min="4" max="4" width="11.59765625" style="6" bestFit="1" customWidth="1"/>
    <col min="5" max="5" width="13.5" style="6" bestFit="1" customWidth="1"/>
    <col min="6" max="6" width="13.19921875" style="6" customWidth="1"/>
    <col min="7" max="7" width="13.5" style="6" bestFit="1" customWidth="1"/>
    <col min="8" max="8" width="11" style="228" customWidth="1"/>
    <col min="9" max="9" width="11.3984375" style="61" bestFit="1" customWidth="1"/>
    <col min="10" max="10" width="4.69921875" style="61" bestFit="1" customWidth="1"/>
    <col min="11" max="11" width="8.8984375" style="6" bestFit="1" customWidth="1"/>
    <col min="12" max="12" width="9.19921875" style="6" bestFit="1" customWidth="1"/>
    <col min="13" max="13" width="8.59765625" style="6" bestFit="1" customWidth="1"/>
    <col min="14" max="14" width="13.59765625" style="6" customWidth="1"/>
    <col min="15" max="15" width="10.5" style="6" bestFit="1" customWidth="1"/>
    <col min="16" max="16" width="17.09765625" style="6" bestFit="1" customWidth="1"/>
    <col min="17" max="17" width="13" style="6" bestFit="1" customWidth="1"/>
    <col min="18" max="18" width="25.19921875" style="6" customWidth="1"/>
    <col min="19" max="19" width="10.3984375" style="6" customWidth="1"/>
    <col min="20" max="20" width="9.09765625" style="6" customWidth="1"/>
    <col min="21" max="21" width="13.5" style="6" customWidth="1"/>
    <col min="22" max="22" width="20.8984375" style="6" customWidth="1"/>
    <col min="23" max="23" width="2.5" style="6" customWidth="1"/>
    <col min="24" max="43" width="9" style="6"/>
    <col min="44" max="44" width="27.796875" style="6" customWidth="1"/>
    <col min="45" max="16384" width="9" style="6"/>
  </cols>
  <sheetData>
    <row r="1" spans="1:57" x14ac:dyDescent="0.4">
      <c r="X1" s="6">
        <v>2236380</v>
      </c>
    </row>
    <row r="2" spans="1:57" ht="76.5" customHeight="1" x14ac:dyDescent="0.35">
      <c r="A2" s="133" t="s">
        <v>2</v>
      </c>
      <c r="B2" s="133" t="s">
        <v>4</v>
      </c>
      <c r="C2" s="133" t="s">
        <v>3</v>
      </c>
      <c r="D2" s="133" t="s">
        <v>5</v>
      </c>
      <c r="E2" s="134" t="s">
        <v>6</v>
      </c>
      <c r="F2" s="133" t="s">
        <v>17</v>
      </c>
      <c r="G2" s="134" t="s">
        <v>18</v>
      </c>
      <c r="H2" s="133" t="s">
        <v>7</v>
      </c>
      <c r="I2" s="135" t="s">
        <v>8</v>
      </c>
      <c r="J2" s="135" t="s">
        <v>9</v>
      </c>
      <c r="K2" s="135" t="s">
        <v>10</v>
      </c>
      <c r="L2" s="135" t="s">
        <v>11</v>
      </c>
      <c r="M2" s="135" t="s">
        <v>12</v>
      </c>
      <c r="N2" s="136" t="s">
        <v>124</v>
      </c>
      <c r="O2" s="137" t="s">
        <v>108</v>
      </c>
      <c r="P2" s="138" t="s">
        <v>107</v>
      </c>
      <c r="Q2" s="137" t="s">
        <v>109</v>
      </c>
      <c r="R2" s="139" t="s">
        <v>69</v>
      </c>
      <c r="S2" s="137" t="s">
        <v>20</v>
      </c>
      <c r="T2" s="140" t="s">
        <v>19</v>
      </c>
      <c r="U2" s="140" t="s">
        <v>13</v>
      </c>
      <c r="V2" s="188" t="s">
        <v>153</v>
      </c>
      <c r="X2" s="233" t="s">
        <v>4</v>
      </c>
      <c r="Y2" s="233" t="s">
        <v>3</v>
      </c>
      <c r="Z2" s="233" t="s">
        <v>5</v>
      </c>
      <c r="AA2" s="233" t="s">
        <v>6</v>
      </c>
      <c r="AB2" s="233" t="s">
        <v>278</v>
      </c>
      <c r="AC2" s="233" t="s">
        <v>279</v>
      </c>
      <c r="AD2" s="233" t="s">
        <v>280</v>
      </c>
      <c r="AE2" s="233" t="s">
        <v>281</v>
      </c>
      <c r="AF2" s="233" t="s">
        <v>282</v>
      </c>
      <c r="AG2" s="233" t="s">
        <v>10</v>
      </c>
      <c r="AH2" s="233" t="s">
        <v>11</v>
      </c>
      <c r="AI2" s="234" t="s">
        <v>12</v>
      </c>
      <c r="AJ2" s="233" t="s">
        <v>125</v>
      </c>
      <c r="AK2" s="234" t="s">
        <v>283</v>
      </c>
      <c r="AL2" s="233" t="s">
        <v>284</v>
      </c>
      <c r="AM2" s="233" t="s">
        <v>285</v>
      </c>
      <c r="AN2" s="233" t="s">
        <v>286</v>
      </c>
      <c r="AO2" s="233" t="s">
        <v>287</v>
      </c>
      <c r="AP2" s="233" t="s">
        <v>288</v>
      </c>
      <c r="AQ2" s="233" t="s">
        <v>289</v>
      </c>
      <c r="AR2" s="233" t="s">
        <v>290</v>
      </c>
      <c r="AS2" s="233" t="s">
        <v>291</v>
      </c>
      <c r="AT2" s="233" t="s">
        <v>292</v>
      </c>
      <c r="AU2" s="233" t="s">
        <v>293</v>
      </c>
      <c r="AV2" s="235" t="s">
        <v>294</v>
      </c>
      <c r="AW2" s="233" t="s">
        <v>295</v>
      </c>
      <c r="AX2" s="235" t="s">
        <v>296</v>
      </c>
      <c r="AY2" s="233" t="s">
        <v>297</v>
      </c>
      <c r="AZ2" s="233" t="s">
        <v>298</v>
      </c>
      <c r="BA2" s="233" t="s">
        <v>299</v>
      </c>
      <c r="BB2" s="233" t="s">
        <v>300</v>
      </c>
      <c r="BC2" s="233" t="s">
        <v>301</v>
      </c>
      <c r="BD2" s="233"/>
      <c r="BE2" s="236" t="s">
        <v>302</v>
      </c>
    </row>
    <row r="3" spans="1:57" ht="17.399999999999999" x14ac:dyDescent="0.4">
      <c r="A3" s="237">
        <v>1</v>
      </c>
      <c r="B3" s="238" t="str">
        <f t="shared" ref="B3:F4" si="0">X3</f>
        <v>2025-09-04</v>
      </c>
      <c r="C3" s="238" t="str">
        <f t="shared" si="0"/>
        <v>LHR</v>
      </c>
      <c r="D3" s="238" t="str">
        <f t="shared" si="0"/>
        <v>99431913840</v>
      </c>
      <c r="E3" s="238" t="str">
        <f t="shared" si="0"/>
        <v>587196909694</v>
      </c>
      <c r="F3" s="238" t="str">
        <f t="shared" si="0"/>
        <v>박민재</v>
      </c>
      <c r="G3" s="239" t="str">
        <f>AW3</f>
        <v>BK00000145366</v>
      </c>
      <c r="H3" s="240" t="str">
        <f>AJ3</f>
        <v>목록(Manifest)</v>
      </c>
      <c r="I3" s="241">
        <f>AK3</f>
        <v>94.94</v>
      </c>
      <c r="J3" s="242">
        <f t="shared" ref="J3:M4" si="1">AF3</f>
        <v>1</v>
      </c>
      <c r="K3" s="242">
        <f t="shared" si="1"/>
        <v>1.5</v>
      </c>
      <c r="L3" s="243">
        <f t="shared" si="1"/>
        <v>0.2</v>
      </c>
      <c r="M3" s="243">
        <f t="shared" si="1"/>
        <v>1.5</v>
      </c>
      <c r="N3" s="149">
        <f>5.75+(M3-0.5)/0.5*1.85</f>
        <v>9.4499999999999993</v>
      </c>
      <c r="O3" s="149">
        <v>3.59</v>
      </c>
      <c r="P3" s="150"/>
      <c r="Q3" s="151">
        <f>VLOOKUP(H3,Mapping!$B$3:$D$13,3,0)</f>
        <v>0</v>
      </c>
      <c r="R3" s="149">
        <f>(IF(VLOOKUP(VLOOKUP(I3,Mapping!$B$15:$D$20,2,1),Mapping!$C$15:$E$20,2,0)=7000,0,VLOOKUP(VLOOKUP(I3,Mapping!$B$15:$D$20,2,1),Mapping!$C$15:$E$20,2,0)))</f>
        <v>0</v>
      </c>
      <c r="S3" s="149"/>
      <c r="T3" s="149"/>
      <c r="U3" s="149">
        <f>SUM(N3:T3)</f>
        <v>13.04</v>
      </c>
      <c r="V3" s="6" t="str">
        <f>AE3</f>
        <v/>
      </c>
      <c r="X3" s="6" t="s">
        <v>1325</v>
      </c>
      <c r="Y3" s="6" t="s">
        <v>16</v>
      </c>
      <c r="Z3" s="6" t="s">
        <v>1326</v>
      </c>
      <c r="AA3" s="6" t="s">
        <v>1327</v>
      </c>
      <c r="AB3" s="6" t="s">
        <v>1328</v>
      </c>
      <c r="AC3" s="6" t="s">
        <v>1329</v>
      </c>
      <c r="AD3" s="6" t="s">
        <v>1330</v>
      </c>
      <c r="AE3" s="6" t="s">
        <v>156</v>
      </c>
      <c r="AF3" s="6">
        <v>1</v>
      </c>
      <c r="AG3" s="6">
        <v>1.5</v>
      </c>
      <c r="AH3" s="6">
        <v>0.2</v>
      </c>
      <c r="AI3" s="6">
        <v>1.5</v>
      </c>
      <c r="AJ3" s="6" t="s">
        <v>14</v>
      </c>
      <c r="AK3" s="6">
        <v>94.94</v>
      </c>
      <c r="AL3" s="6" t="s">
        <v>303</v>
      </c>
      <c r="AM3" s="6" t="s">
        <v>303</v>
      </c>
      <c r="AN3" s="6" t="s">
        <v>303</v>
      </c>
      <c r="AO3" s="6" t="s">
        <v>303</v>
      </c>
      <c r="AP3" s="6" t="s">
        <v>303</v>
      </c>
      <c r="AQ3" s="6" t="s">
        <v>304</v>
      </c>
      <c r="AR3" s="6" t="s">
        <v>305</v>
      </c>
      <c r="AS3" s="6" t="s">
        <v>316</v>
      </c>
      <c r="AT3" s="6" t="s">
        <v>156</v>
      </c>
      <c r="AU3" s="6" t="s">
        <v>307</v>
      </c>
      <c r="AV3" s="6" t="s">
        <v>1327</v>
      </c>
      <c r="AW3" s="6" t="s">
        <v>1331</v>
      </c>
      <c r="AX3" s="6" t="s">
        <v>1331</v>
      </c>
      <c r="AY3" s="6" t="s">
        <v>308</v>
      </c>
      <c r="AZ3" s="6" t="s">
        <v>309</v>
      </c>
      <c r="BA3" s="6" t="s">
        <v>310</v>
      </c>
      <c r="BB3" s="6" t="s">
        <v>311</v>
      </c>
      <c r="BC3" s="6" t="s">
        <v>312</v>
      </c>
      <c r="BD3" s="6" t="s">
        <v>156</v>
      </c>
      <c r="BE3" s="6" t="s">
        <v>313</v>
      </c>
    </row>
    <row r="4" spans="1:57" ht="17.399999999999999" x14ac:dyDescent="0.4">
      <c r="A4" s="237">
        <f>A3+1</f>
        <v>2</v>
      </c>
      <c r="B4" s="238" t="str">
        <f t="shared" si="0"/>
        <v>2025-09-04</v>
      </c>
      <c r="C4" s="238" t="str">
        <f t="shared" si="0"/>
        <v>LHR</v>
      </c>
      <c r="D4" s="238" t="str">
        <f t="shared" si="0"/>
        <v>99431913840</v>
      </c>
      <c r="E4" s="238" t="str">
        <f t="shared" si="0"/>
        <v>587196909241</v>
      </c>
      <c r="F4" s="238" t="str">
        <f t="shared" si="0"/>
        <v>백승민</v>
      </c>
      <c r="G4" s="239" t="str">
        <f>AW4</f>
        <v>BK00000145371</v>
      </c>
      <c r="H4" s="240" t="str">
        <f>AJ4</f>
        <v>목록(Manifest)</v>
      </c>
      <c r="I4" s="241">
        <f>AK4</f>
        <v>37.64</v>
      </c>
      <c r="J4" s="242">
        <f t="shared" si="1"/>
        <v>1</v>
      </c>
      <c r="K4" s="242">
        <f t="shared" si="1"/>
        <v>0.5</v>
      </c>
      <c r="L4" s="243">
        <f t="shared" si="1"/>
        <v>0.7</v>
      </c>
      <c r="M4" s="243">
        <f t="shared" si="1"/>
        <v>0.7</v>
      </c>
      <c r="N4" s="149">
        <f>5.75+(M4-0.5)/0.5*1.85</f>
        <v>6.49</v>
      </c>
      <c r="O4" s="149">
        <v>3.59</v>
      </c>
      <c r="P4" s="150"/>
      <c r="Q4" s="151">
        <f>VLOOKUP(H4,Mapping!$B$3:$D$13,3,0)</f>
        <v>0</v>
      </c>
      <c r="R4" s="149">
        <f>(IF(VLOOKUP(VLOOKUP(I4,Mapping!$B$15:$D$20,2,1),Mapping!$C$15:$E$20,2,0)=7000,0,VLOOKUP(VLOOKUP(I4,Mapping!$B$15:$D$20,2,1),Mapping!$C$15:$E$20,2,0)))</f>
        <v>0</v>
      </c>
      <c r="S4" s="149"/>
      <c r="T4" s="149"/>
      <c r="U4" s="149">
        <f>SUM(N4:T4)</f>
        <v>10.08</v>
      </c>
      <c r="V4" s="6" t="str">
        <f t="shared" ref="V4:V67" si="2">AE4</f>
        <v/>
      </c>
      <c r="X4" s="6" t="s">
        <v>1325</v>
      </c>
      <c r="Y4" s="6" t="s">
        <v>16</v>
      </c>
      <c r="Z4" s="6" t="s">
        <v>1326</v>
      </c>
      <c r="AA4" s="6" t="s">
        <v>1332</v>
      </c>
      <c r="AB4" s="6" t="s">
        <v>1333</v>
      </c>
      <c r="AC4" s="6" t="s">
        <v>1334</v>
      </c>
      <c r="AD4" s="6" t="s">
        <v>1335</v>
      </c>
      <c r="AE4" s="6" t="s">
        <v>156</v>
      </c>
      <c r="AF4" s="6">
        <v>1</v>
      </c>
      <c r="AG4" s="6">
        <v>0.5</v>
      </c>
      <c r="AH4" s="6">
        <v>0.7</v>
      </c>
      <c r="AI4" s="6">
        <v>0.7</v>
      </c>
      <c r="AJ4" s="6" t="s">
        <v>14</v>
      </c>
      <c r="AK4" s="6">
        <v>37.64</v>
      </c>
      <c r="AL4" s="6" t="s">
        <v>303</v>
      </c>
      <c r="AM4" s="6" t="s">
        <v>303</v>
      </c>
      <c r="AN4" s="6" t="s">
        <v>303</v>
      </c>
      <c r="AO4" s="6" t="s">
        <v>303</v>
      </c>
      <c r="AP4" s="6" t="s">
        <v>303</v>
      </c>
      <c r="AQ4" s="6" t="s">
        <v>304</v>
      </c>
      <c r="AR4" s="6" t="s">
        <v>305</v>
      </c>
      <c r="AS4" s="6" t="s">
        <v>1336</v>
      </c>
      <c r="AT4" s="6" t="s">
        <v>156</v>
      </c>
      <c r="AU4" s="6" t="s">
        <v>307</v>
      </c>
      <c r="AV4" s="6" t="s">
        <v>1332</v>
      </c>
      <c r="AW4" s="6" t="s">
        <v>1337</v>
      </c>
      <c r="AX4" s="6" t="s">
        <v>1337</v>
      </c>
      <c r="AY4" s="6" t="s">
        <v>308</v>
      </c>
      <c r="AZ4" s="6" t="s">
        <v>309</v>
      </c>
      <c r="BA4" s="6" t="s">
        <v>310</v>
      </c>
      <c r="BB4" s="6" t="s">
        <v>311</v>
      </c>
      <c r="BC4" s="6" t="s">
        <v>312</v>
      </c>
      <c r="BD4" s="6" t="s">
        <v>156</v>
      </c>
      <c r="BE4" s="6" t="s">
        <v>313</v>
      </c>
    </row>
    <row r="5" spans="1:57" ht="17.399999999999999" x14ac:dyDescent="0.4">
      <c r="A5" s="237">
        <f t="shared" ref="A5:A68" si="3">A4+1</f>
        <v>3</v>
      </c>
      <c r="B5" s="238" t="str">
        <f t="shared" ref="B5:B68" si="4">X5</f>
        <v>2025-09-04</v>
      </c>
      <c r="C5" s="238" t="str">
        <f t="shared" ref="C5:C68" si="5">Y5</f>
        <v>LHR</v>
      </c>
      <c r="D5" s="238" t="str">
        <f t="shared" ref="D5:D68" si="6">Z5</f>
        <v>99431913840</v>
      </c>
      <c r="E5" s="238" t="str">
        <f t="shared" ref="E5:E68" si="7">AA5</f>
        <v>587196909683</v>
      </c>
      <c r="F5" s="238" t="str">
        <f t="shared" ref="F5:F68" si="8">AB5</f>
        <v>김수진</v>
      </c>
      <c r="G5" s="239" t="str">
        <f t="shared" ref="G5:G68" si="9">AW5</f>
        <v>BK00000145373</v>
      </c>
      <c r="H5" s="240" t="str">
        <f t="shared" ref="H5:H68" si="10">AJ5</f>
        <v>목록(Manifest)</v>
      </c>
      <c r="I5" s="241">
        <f t="shared" ref="I5:I68" si="11">AK5</f>
        <v>17.510000000000002</v>
      </c>
      <c r="J5" s="242">
        <f t="shared" ref="J5:J68" si="12">AF5</f>
        <v>1</v>
      </c>
      <c r="K5" s="242">
        <f t="shared" ref="K5:K68" si="13">AG5</f>
        <v>0.5</v>
      </c>
      <c r="L5" s="243">
        <f t="shared" ref="L5:L68" si="14">AH5</f>
        <v>0.2</v>
      </c>
      <c r="M5" s="243">
        <f t="shared" ref="M5:M68" si="15">AI5</f>
        <v>0.5</v>
      </c>
      <c r="N5" s="149">
        <f t="shared" ref="N5:N68" si="16">5.75+(M5-0.5)/0.5*1.85</f>
        <v>5.75</v>
      </c>
      <c r="O5" s="149">
        <v>3.59</v>
      </c>
      <c r="P5" s="150"/>
      <c r="Q5" s="151">
        <f>VLOOKUP(H5,Mapping!$B$3:$D$13,3,0)</f>
        <v>0</v>
      </c>
      <c r="R5" s="149">
        <f>(IF(VLOOKUP(VLOOKUP(I5,Mapping!$B$15:$D$20,2,1),Mapping!$C$15:$E$20,2,0)=7000,0,VLOOKUP(VLOOKUP(I5,Mapping!$B$15:$D$20,2,1),Mapping!$C$15:$E$20,2,0)))</f>
        <v>0</v>
      </c>
      <c r="S5" s="149"/>
      <c r="T5" s="149"/>
      <c r="U5" s="149">
        <f t="shared" ref="U5:U68" si="17">SUM(N5:T5)</f>
        <v>9.34</v>
      </c>
      <c r="V5" s="6" t="str">
        <f t="shared" si="2"/>
        <v/>
      </c>
      <c r="X5" s="6" t="s">
        <v>1325</v>
      </c>
      <c r="Y5" s="6" t="s">
        <v>16</v>
      </c>
      <c r="Z5" s="6" t="s">
        <v>1326</v>
      </c>
      <c r="AA5" s="6" t="s">
        <v>1338</v>
      </c>
      <c r="AB5" s="6" t="s">
        <v>210</v>
      </c>
      <c r="AC5" s="6" t="s">
        <v>1339</v>
      </c>
      <c r="AD5" s="6" t="s">
        <v>1340</v>
      </c>
      <c r="AE5" s="6" t="s">
        <v>156</v>
      </c>
      <c r="AF5" s="6">
        <v>1</v>
      </c>
      <c r="AG5" s="6">
        <v>0.5</v>
      </c>
      <c r="AH5" s="6">
        <v>0.2</v>
      </c>
      <c r="AI5" s="6">
        <v>0.5</v>
      </c>
      <c r="AJ5" s="6" t="s">
        <v>14</v>
      </c>
      <c r="AK5" s="6">
        <v>17.510000000000002</v>
      </c>
      <c r="AL5" s="6" t="s">
        <v>303</v>
      </c>
      <c r="AM5" s="6" t="s">
        <v>303</v>
      </c>
      <c r="AN5" s="6" t="s">
        <v>303</v>
      </c>
      <c r="AO5" s="6" t="s">
        <v>303</v>
      </c>
      <c r="AP5" s="6" t="s">
        <v>303</v>
      </c>
      <c r="AQ5" s="6" t="s">
        <v>304</v>
      </c>
      <c r="AR5" s="6" t="s">
        <v>305</v>
      </c>
      <c r="AS5" s="6" t="s">
        <v>316</v>
      </c>
      <c r="AT5" s="6" t="s">
        <v>156</v>
      </c>
      <c r="AU5" s="6" t="s">
        <v>307</v>
      </c>
      <c r="AV5" s="6" t="s">
        <v>1338</v>
      </c>
      <c r="AW5" s="6" t="s">
        <v>1341</v>
      </c>
      <c r="AX5" s="6" t="s">
        <v>1341</v>
      </c>
      <c r="AY5" s="6" t="s">
        <v>308</v>
      </c>
      <c r="AZ5" s="6" t="s">
        <v>309</v>
      </c>
      <c r="BA5" s="6" t="s">
        <v>310</v>
      </c>
      <c r="BB5" s="6" t="s">
        <v>311</v>
      </c>
      <c r="BC5" s="6" t="s">
        <v>312</v>
      </c>
      <c r="BD5" s="6" t="s">
        <v>156</v>
      </c>
      <c r="BE5" s="6" t="s">
        <v>313</v>
      </c>
    </row>
    <row r="6" spans="1:57" ht="17.399999999999999" x14ac:dyDescent="0.4">
      <c r="A6" s="237">
        <f t="shared" si="3"/>
        <v>4</v>
      </c>
      <c r="B6" s="238" t="str">
        <f t="shared" si="4"/>
        <v>2025-09-04</v>
      </c>
      <c r="C6" s="238" t="str">
        <f t="shared" si="5"/>
        <v>LHR</v>
      </c>
      <c r="D6" s="238" t="str">
        <f t="shared" si="6"/>
        <v>99431913840</v>
      </c>
      <c r="E6" s="238" t="str">
        <f t="shared" si="7"/>
        <v>587196909274</v>
      </c>
      <c r="F6" s="238" t="str">
        <f t="shared" si="8"/>
        <v>정인흥</v>
      </c>
      <c r="G6" s="239" t="str">
        <f t="shared" si="9"/>
        <v>BK00000145379</v>
      </c>
      <c r="H6" s="240" t="str">
        <f t="shared" si="10"/>
        <v>목록(Manifest)</v>
      </c>
      <c r="I6" s="241">
        <f t="shared" si="11"/>
        <v>118.66</v>
      </c>
      <c r="J6" s="242">
        <f t="shared" si="12"/>
        <v>1</v>
      </c>
      <c r="K6" s="242">
        <f t="shared" si="13"/>
        <v>4</v>
      </c>
      <c r="L6" s="243">
        <f t="shared" si="14"/>
        <v>13.2</v>
      </c>
      <c r="M6" s="243">
        <f t="shared" si="15"/>
        <v>13.5</v>
      </c>
      <c r="N6" s="149">
        <f t="shared" si="16"/>
        <v>53.85</v>
      </c>
      <c r="O6" s="149">
        <v>3.59</v>
      </c>
      <c r="P6" s="150"/>
      <c r="Q6" s="151">
        <f>VLOOKUP(H6,Mapping!$B$3:$D$13,3,0)</f>
        <v>0</v>
      </c>
      <c r="R6" s="149">
        <f>(IF(VLOOKUP(VLOOKUP(I6,Mapping!$B$15:$D$20,2,1),Mapping!$C$15:$E$20,2,0)=7000,0,VLOOKUP(VLOOKUP(I6,Mapping!$B$15:$D$20,2,1),Mapping!$C$15:$E$20,2,0)))</f>
        <v>0</v>
      </c>
      <c r="S6" s="149"/>
      <c r="T6" s="149"/>
      <c r="U6" s="149">
        <f t="shared" si="17"/>
        <v>57.44</v>
      </c>
      <c r="V6" s="6" t="str">
        <f t="shared" si="2"/>
        <v>[대신착불]/사이즈초과</v>
      </c>
      <c r="X6" s="6" t="s">
        <v>1325</v>
      </c>
      <c r="Y6" s="6" t="s">
        <v>16</v>
      </c>
      <c r="Z6" s="6" t="s">
        <v>1326</v>
      </c>
      <c r="AA6" s="6" t="s">
        <v>1342</v>
      </c>
      <c r="AB6" s="6" t="s">
        <v>838</v>
      </c>
      <c r="AC6" s="6" t="s">
        <v>839</v>
      </c>
      <c r="AD6" s="6" t="s">
        <v>840</v>
      </c>
      <c r="AE6" s="6" t="s">
        <v>1343</v>
      </c>
      <c r="AF6" s="6">
        <v>1</v>
      </c>
      <c r="AG6" s="6">
        <v>4</v>
      </c>
      <c r="AH6" s="6">
        <v>13.2</v>
      </c>
      <c r="AI6" s="6">
        <v>13.5</v>
      </c>
      <c r="AJ6" s="6" t="s">
        <v>14</v>
      </c>
      <c r="AK6" s="6">
        <v>118.66</v>
      </c>
      <c r="AL6" s="6" t="s">
        <v>303</v>
      </c>
      <c r="AM6" s="6" t="s">
        <v>303</v>
      </c>
      <c r="AN6" s="6" t="s">
        <v>303</v>
      </c>
      <c r="AO6" s="6" t="s">
        <v>156</v>
      </c>
      <c r="AP6" s="6" t="s">
        <v>156</v>
      </c>
      <c r="AQ6" s="6" t="s">
        <v>304</v>
      </c>
      <c r="AR6" s="6" t="s">
        <v>305</v>
      </c>
      <c r="AS6" s="6" t="s">
        <v>316</v>
      </c>
      <c r="AT6" s="6" t="s">
        <v>156</v>
      </c>
      <c r="AU6" s="6" t="s">
        <v>307</v>
      </c>
      <c r="AV6" s="6" t="s">
        <v>1342</v>
      </c>
      <c r="AW6" s="6" t="s">
        <v>1344</v>
      </c>
      <c r="AX6" s="6" t="s">
        <v>1344</v>
      </c>
      <c r="AY6" s="6" t="s">
        <v>308</v>
      </c>
      <c r="AZ6" s="6" t="s">
        <v>309</v>
      </c>
      <c r="BA6" s="6" t="s">
        <v>310</v>
      </c>
      <c r="BB6" s="6" t="s">
        <v>311</v>
      </c>
      <c r="BC6" s="6" t="s">
        <v>312</v>
      </c>
      <c r="BD6" s="6" t="s">
        <v>156</v>
      </c>
      <c r="BE6" s="6" t="s">
        <v>313</v>
      </c>
    </row>
    <row r="7" spans="1:57" ht="17.399999999999999" x14ac:dyDescent="0.4">
      <c r="A7" s="237">
        <f t="shared" si="3"/>
        <v>5</v>
      </c>
      <c r="B7" s="238" t="str">
        <f t="shared" si="4"/>
        <v>2025-09-04</v>
      </c>
      <c r="C7" s="238" t="str">
        <f t="shared" si="5"/>
        <v>LHR</v>
      </c>
      <c r="D7" s="238" t="str">
        <f t="shared" si="6"/>
        <v>99431913840</v>
      </c>
      <c r="E7" s="238" t="str">
        <f t="shared" si="7"/>
        <v>587196909215</v>
      </c>
      <c r="F7" s="238" t="str">
        <f t="shared" si="8"/>
        <v>홍윤정</v>
      </c>
      <c r="G7" s="239" t="str">
        <f t="shared" si="9"/>
        <v>BK00000145380</v>
      </c>
      <c r="H7" s="240" t="str">
        <f t="shared" si="10"/>
        <v>목록(Manifest)</v>
      </c>
      <c r="I7" s="241">
        <f t="shared" si="11"/>
        <v>93.01</v>
      </c>
      <c r="J7" s="242">
        <f t="shared" si="12"/>
        <v>1</v>
      </c>
      <c r="K7" s="242">
        <f t="shared" si="13"/>
        <v>0.5</v>
      </c>
      <c r="L7" s="243">
        <f t="shared" si="14"/>
        <v>0.2</v>
      </c>
      <c r="M7" s="243">
        <f t="shared" si="15"/>
        <v>0.5</v>
      </c>
      <c r="N7" s="149">
        <f t="shared" si="16"/>
        <v>5.75</v>
      </c>
      <c r="O7" s="149">
        <v>3.59</v>
      </c>
      <c r="P7" s="150"/>
      <c r="Q7" s="151">
        <f>VLOOKUP(H7,Mapping!$B$3:$D$13,3,0)</f>
        <v>0</v>
      </c>
      <c r="R7" s="149">
        <f>(IF(VLOOKUP(VLOOKUP(I7,Mapping!$B$15:$D$20,2,1),Mapping!$C$15:$E$20,2,0)=7000,0,VLOOKUP(VLOOKUP(I7,Mapping!$B$15:$D$20,2,1),Mapping!$C$15:$E$20,2,0)))</f>
        <v>0</v>
      </c>
      <c r="S7" s="149"/>
      <c r="T7" s="149"/>
      <c r="U7" s="149">
        <f t="shared" si="17"/>
        <v>9.34</v>
      </c>
      <c r="V7" s="6" t="str">
        <f t="shared" si="2"/>
        <v/>
      </c>
      <c r="X7" s="6" t="s">
        <v>1325</v>
      </c>
      <c r="Y7" s="6" t="s">
        <v>16</v>
      </c>
      <c r="Z7" s="6" t="s">
        <v>1326</v>
      </c>
      <c r="AA7" s="6" t="s">
        <v>1345</v>
      </c>
      <c r="AB7" s="6" t="s">
        <v>1346</v>
      </c>
      <c r="AC7" s="6" t="s">
        <v>1347</v>
      </c>
      <c r="AD7" s="6" t="s">
        <v>1348</v>
      </c>
      <c r="AE7" s="6" t="s">
        <v>156</v>
      </c>
      <c r="AF7" s="6">
        <v>1</v>
      </c>
      <c r="AG7" s="6">
        <v>0.5</v>
      </c>
      <c r="AH7" s="6">
        <v>0.2</v>
      </c>
      <c r="AI7" s="6">
        <v>0.5</v>
      </c>
      <c r="AJ7" s="6" t="s">
        <v>14</v>
      </c>
      <c r="AK7" s="6">
        <v>93.01</v>
      </c>
      <c r="AL7" s="6" t="s">
        <v>303</v>
      </c>
      <c r="AM7" s="6" t="s">
        <v>303</v>
      </c>
      <c r="AN7" s="6" t="s">
        <v>303</v>
      </c>
      <c r="AO7" s="6" t="s">
        <v>303</v>
      </c>
      <c r="AP7" s="6" t="s">
        <v>303</v>
      </c>
      <c r="AQ7" s="6" t="s">
        <v>304</v>
      </c>
      <c r="AR7" s="6" t="s">
        <v>305</v>
      </c>
      <c r="AS7" s="6" t="s">
        <v>352</v>
      </c>
      <c r="AT7" s="6" t="s">
        <v>156</v>
      </c>
      <c r="AU7" s="6" t="s">
        <v>307</v>
      </c>
      <c r="AV7" s="6" t="s">
        <v>1345</v>
      </c>
      <c r="AW7" s="6" t="s">
        <v>1349</v>
      </c>
      <c r="AX7" s="6" t="s">
        <v>1349</v>
      </c>
      <c r="AY7" s="6" t="s">
        <v>308</v>
      </c>
      <c r="AZ7" s="6" t="s">
        <v>309</v>
      </c>
      <c r="BA7" s="6" t="s">
        <v>310</v>
      </c>
      <c r="BB7" s="6" t="s">
        <v>311</v>
      </c>
      <c r="BC7" s="6" t="s">
        <v>312</v>
      </c>
      <c r="BD7" s="6" t="s">
        <v>156</v>
      </c>
      <c r="BE7" s="6" t="s">
        <v>313</v>
      </c>
    </row>
    <row r="8" spans="1:57" ht="17.399999999999999" x14ac:dyDescent="0.4">
      <c r="A8" s="237">
        <f t="shared" si="3"/>
        <v>6</v>
      </c>
      <c r="B8" s="238" t="str">
        <f t="shared" si="4"/>
        <v>2025-09-04</v>
      </c>
      <c r="C8" s="238" t="str">
        <f t="shared" si="5"/>
        <v>LHR</v>
      </c>
      <c r="D8" s="238" t="str">
        <f t="shared" si="6"/>
        <v>99431913840</v>
      </c>
      <c r="E8" s="238" t="str">
        <f t="shared" si="7"/>
        <v>587196909506</v>
      </c>
      <c r="F8" s="238" t="str">
        <f t="shared" si="8"/>
        <v>이지은</v>
      </c>
      <c r="G8" s="239" t="str">
        <f t="shared" si="9"/>
        <v>BK00000145387</v>
      </c>
      <c r="H8" s="240" t="str">
        <f t="shared" si="10"/>
        <v>목록(Manifest)</v>
      </c>
      <c r="I8" s="241">
        <f t="shared" si="11"/>
        <v>67.459999999999994</v>
      </c>
      <c r="J8" s="242">
        <f t="shared" si="12"/>
        <v>1</v>
      </c>
      <c r="K8" s="242">
        <f t="shared" si="13"/>
        <v>1.5</v>
      </c>
      <c r="L8" s="243">
        <f t="shared" si="14"/>
        <v>4.7</v>
      </c>
      <c r="M8" s="243">
        <f t="shared" si="15"/>
        <v>4.7</v>
      </c>
      <c r="N8" s="149">
        <f t="shared" si="16"/>
        <v>21.29</v>
      </c>
      <c r="O8" s="149">
        <v>3.59</v>
      </c>
      <c r="P8" s="150"/>
      <c r="Q8" s="151">
        <f>VLOOKUP(H8,Mapping!$B$3:$D$13,3,0)</f>
        <v>0</v>
      </c>
      <c r="R8" s="149">
        <f>(IF(VLOOKUP(VLOOKUP(I8,Mapping!$B$15:$D$20,2,1),Mapping!$C$15:$E$20,2,0)=7000,0,VLOOKUP(VLOOKUP(I8,Mapping!$B$15:$D$20,2,1),Mapping!$C$15:$E$20,2,0)))</f>
        <v>0</v>
      </c>
      <c r="S8" s="149"/>
      <c r="T8" s="149"/>
      <c r="U8" s="149">
        <f t="shared" si="17"/>
        <v>24.88</v>
      </c>
      <c r="V8" s="6" t="str">
        <f t="shared" si="2"/>
        <v/>
      </c>
      <c r="X8" s="6" t="s">
        <v>1325</v>
      </c>
      <c r="Y8" s="6" t="s">
        <v>16</v>
      </c>
      <c r="Z8" s="6" t="s">
        <v>1326</v>
      </c>
      <c r="AA8" s="6" t="s">
        <v>1350</v>
      </c>
      <c r="AB8" s="6" t="s">
        <v>1258</v>
      </c>
      <c r="AC8" s="6" t="s">
        <v>1351</v>
      </c>
      <c r="AD8" s="6" t="s">
        <v>1352</v>
      </c>
      <c r="AE8" s="6" t="s">
        <v>156</v>
      </c>
      <c r="AF8" s="6">
        <v>1</v>
      </c>
      <c r="AG8" s="6">
        <v>1.5</v>
      </c>
      <c r="AH8" s="6">
        <v>4.7</v>
      </c>
      <c r="AI8" s="6">
        <v>4.7</v>
      </c>
      <c r="AJ8" s="6" t="s">
        <v>14</v>
      </c>
      <c r="AK8" s="6">
        <v>67.459999999999994</v>
      </c>
      <c r="AL8" s="6" t="s">
        <v>303</v>
      </c>
      <c r="AM8" s="6" t="s">
        <v>303</v>
      </c>
      <c r="AN8" s="6" t="s">
        <v>303</v>
      </c>
      <c r="AO8" s="6" t="s">
        <v>303</v>
      </c>
      <c r="AP8" s="6" t="s">
        <v>303</v>
      </c>
      <c r="AQ8" s="6" t="s">
        <v>304</v>
      </c>
      <c r="AR8" s="6" t="s">
        <v>305</v>
      </c>
      <c r="AS8" s="6" t="s">
        <v>861</v>
      </c>
      <c r="AT8" s="6" t="s">
        <v>156</v>
      </c>
      <c r="AU8" s="6" t="s">
        <v>307</v>
      </c>
      <c r="AV8" s="6" t="s">
        <v>1350</v>
      </c>
      <c r="AW8" s="6" t="s">
        <v>1353</v>
      </c>
      <c r="AX8" s="6" t="s">
        <v>1353</v>
      </c>
      <c r="AY8" s="6" t="s">
        <v>308</v>
      </c>
      <c r="AZ8" s="6" t="s">
        <v>309</v>
      </c>
      <c r="BA8" s="6" t="s">
        <v>310</v>
      </c>
      <c r="BB8" s="6" t="s">
        <v>311</v>
      </c>
      <c r="BC8" s="6" t="s">
        <v>312</v>
      </c>
      <c r="BD8" s="6" t="s">
        <v>156</v>
      </c>
      <c r="BE8" s="6" t="s">
        <v>313</v>
      </c>
    </row>
    <row r="9" spans="1:57" ht="17.399999999999999" x14ac:dyDescent="0.4">
      <c r="A9" s="237">
        <f t="shared" si="3"/>
        <v>7</v>
      </c>
      <c r="B9" s="238" t="str">
        <f t="shared" si="4"/>
        <v>2025-09-04</v>
      </c>
      <c r="C9" s="238" t="str">
        <f t="shared" si="5"/>
        <v>LHR</v>
      </c>
      <c r="D9" s="238" t="str">
        <f t="shared" si="6"/>
        <v>99431913840</v>
      </c>
      <c r="E9" s="238" t="str">
        <f t="shared" si="7"/>
        <v>587196909624</v>
      </c>
      <c r="F9" s="238" t="str">
        <f t="shared" si="8"/>
        <v>이석건</v>
      </c>
      <c r="G9" s="239" t="str">
        <f t="shared" si="9"/>
        <v>BK00000145395</v>
      </c>
      <c r="H9" s="240" t="str">
        <f t="shared" si="10"/>
        <v>목록(Manifest)</v>
      </c>
      <c r="I9" s="241">
        <f t="shared" si="11"/>
        <v>134.91</v>
      </c>
      <c r="J9" s="242">
        <f t="shared" si="12"/>
        <v>1</v>
      </c>
      <c r="K9" s="242">
        <f t="shared" si="13"/>
        <v>1</v>
      </c>
      <c r="L9" s="243">
        <f t="shared" si="14"/>
        <v>0.2</v>
      </c>
      <c r="M9" s="243">
        <f t="shared" si="15"/>
        <v>1</v>
      </c>
      <c r="N9" s="149">
        <f t="shared" si="16"/>
        <v>7.6</v>
      </c>
      <c r="O9" s="149">
        <v>3.59</v>
      </c>
      <c r="P9" s="150"/>
      <c r="Q9" s="151">
        <f>VLOOKUP(H9,Mapping!$B$3:$D$13,3,0)</f>
        <v>0</v>
      </c>
      <c r="R9" s="149">
        <f>(IF(VLOOKUP(VLOOKUP(I9,Mapping!$B$15:$D$20,2,1),Mapping!$C$15:$E$20,2,0)=7000,0,VLOOKUP(VLOOKUP(I9,Mapping!$B$15:$D$20,2,1),Mapping!$C$15:$E$20,2,0)))</f>
        <v>0</v>
      </c>
      <c r="S9" s="149"/>
      <c r="T9" s="149"/>
      <c r="U9" s="149">
        <f t="shared" si="17"/>
        <v>11.19</v>
      </c>
      <c r="V9" s="6" t="str">
        <f t="shared" si="2"/>
        <v/>
      </c>
      <c r="X9" s="6" t="s">
        <v>1325</v>
      </c>
      <c r="Y9" s="6" t="s">
        <v>16</v>
      </c>
      <c r="Z9" s="6" t="s">
        <v>1326</v>
      </c>
      <c r="AA9" s="6" t="s">
        <v>1354</v>
      </c>
      <c r="AB9" s="6" t="s">
        <v>432</v>
      </c>
      <c r="AC9" s="6" t="s">
        <v>433</v>
      </c>
      <c r="AD9" s="6" t="s">
        <v>434</v>
      </c>
      <c r="AE9" s="6" t="s">
        <v>156</v>
      </c>
      <c r="AF9" s="6">
        <v>1</v>
      </c>
      <c r="AG9" s="6">
        <v>1</v>
      </c>
      <c r="AH9" s="6">
        <v>0.2</v>
      </c>
      <c r="AI9" s="6">
        <v>1</v>
      </c>
      <c r="AJ9" s="6" t="s">
        <v>14</v>
      </c>
      <c r="AK9" s="6">
        <v>134.91</v>
      </c>
      <c r="AL9" s="6" t="s">
        <v>303</v>
      </c>
      <c r="AM9" s="6" t="s">
        <v>303</v>
      </c>
      <c r="AN9" s="6" t="s">
        <v>303</v>
      </c>
      <c r="AO9" s="6" t="s">
        <v>303</v>
      </c>
      <c r="AP9" s="6" t="s">
        <v>303</v>
      </c>
      <c r="AQ9" s="6" t="s">
        <v>304</v>
      </c>
      <c r="AR9" s="6" t="s">
        <v>305</v>
      </c>
      <c r="AS9" s="6" t="s">
        <v>435</v>
      </c>
      <c r="AT9" s="6" t="s">
        <v>156</v>
      </c>
      <c r="AU9" s="6" t="s">
        <v>307</v>
      </c>
      <c r="AV9" s="6" t="s">
        <v>1354</v>
      </c>
      <c r="AW9" s="6" t="s">
        <v>1355</v>
      </c>
      <c r="AX9" s="6" t="s">
        <v>1355</v>
      </c>
      <c r="AY9" s="6" t="s">
        <v>308</v>
      </c>
      <c r="AZ9" s="6" t="s">
        <v>309</v>
      </c>
      <c r="BA9" s="6" t="s">
        <v>310</v>
      </c>
      <c r="BB9" s="6" t="s">
        <v>311</v>
      </c>
      <c r="BC9" s="6" t="s">
        <v>312</v>
      </c>
      <c r="BD9" s="6" t="s">
        <v>156</v>
      </c>
      <c r="BE9" s="6" t="s">
        <v>313</v>
      </c>
    </row>
    <row r="10" spans="1:57" ht="17.399999999999999" x14ac:dyDescent="0.4">
      <c r="A10" s="237">
        <f t="shared" si="3"/>
        <v>8</v>
      </c>
      <c r="B10" s="238" t="str">
        <f t="shared" si="4"/>
        <v>2025-09-04</v>
      </c>
      <c r="C10" s="238" t="str">
        <f t="shared" si="5"/>
        <v>LHR</v>
      </c>
      <c r="D10" s="238" t="str">
        <f t="shared" si="6"/>
        <v>99431913840</v>
      </c>
      <c r="E10" s="238" t="str">
        <f t="shared" si="7"/>
        <v>587196909716</v>
      </c>
      <c r="F10" s="238" t="str">
        <f t="shared" si="8"/>
        <v>구승희</v>
      </c>
      <c r="G10" s="239" t="str">
        <f t="shared" si="9"/>
        <v>BK00000145397</v>
      </c>
      <c r="H10" s="240" t="str">
        <f t="shared" si="10"/>
        <v>목록(Manifest)</v>
      </c>
      <c r="I10" s="241">
        <f t="shared" si="11"/>
        <v>103.21</v>
      </c>
      <c r="J10" s="242">
        <f t="shared" si="12"/>
        <v>1</v>
      </c>
      <c r="K10" s="242">
        <f t="shared" si="13"/>
        <v>1.5</v>
      </c>
      <c r="L10" s="243">
        <f t="shared" si="14"/>
        <v>0.2</v>
      </c>
      <c r="M10" s="243">
        <f t="shared" si="15"/>
        <v>1.5</v>
      </c>
      <c r="N10" s="149">
        <f t="shared" si="16"/>
        <v>9.4499999999999993</v>
      </c>
      <c r="O10" s="149">
        <v>3.59</v>
      </c>
      <c r="P10" s="150"/>
      <c r="Q10" s="151">
        <f>VLOOKUP(H10,Mapping!$B$3:$D$13,3,0)</f>
        <v>0</v>
      </c>
      <c r="R10" s="149">
        <f>(IF(VLOOKUP(VLOOKUP(I10,Mapping!$B$15:$D$20,2,1),Mapping!$C$15:$E$20,2,0)=7000,0,VLOOKUP(VLOOKUP(I10,Mapping!$B$15:$D$20,2,1),Mapping!$C$15:$E$20,2,0)))</f>
        <v>0</v>
      </c>
      <c r="S10" s="149"/>
      <c r="T10" s="149"/>
      <c r="U10" s="149">
        <f t="shared" si="17"/>
        <v>13.04</v>
      </c>
      <c r="V10" s="6" t="str">
        <f t="shared" si="2"/>
        <v/>
      </c>
      <c r="X10" s="6" t="s">
        <v>1325</v>
      </c>
      <c r="Y10" s="6" t="s">
        <v>16</v>
      </c>
      <c r="Z10" s="6" t="s">
        <v>1326</v>
      </c>
      <c r="AA10" s="6" t="s">
        <v>1356</v>
      </c>
      <c r="AB10" s="6" t="s">
        <v>1018</v>
      </c>
      <c r="AC10" s="6" t="s">
        <v>1019</v>
      </c>
      <c r="AD10" s="6" t="s">
        <v>1020</v>
      </c>
      <c r="AE10" s="6" t="s">
        <v>156</v>
      </c>
      <c r="AF10" s="6">
        <v>1</v>
      </c>
      <c r="AG10" s="6">
        <v>1.5</v>
      </c>
      <c r="AH10" s="6">
        <v>0.2</v>
      </c>
      <c r="AI10" s="6">
        <v>1.5</v>
      </c>
      <c r="AJ10" s="6" t="s">
        <v>14</v>
      </c>
      <c r="AK10" s="6">
        <v>103.21</v>
      </c>
      <c r="AL10" s="6" t="s">
        <v>303</v>
      </c>
      <c r="AM10" s="6" t="s">
        <v>303</v>
      </c>
      <c r="AN10" s="6" t="s">
        <v>303</v>
      </c>
      <c r="AO10" s="6" t="s">
        <v>303</v>
      </c>
      <c r="AP10" s="6" t="s">
        <v>303</v>
      </c>
      <c r="AQ10" s="6" t="s">
        <v>304</v>
      </c>
      <c r="AR10" s="6" t="s">
        <v>305</v>
      </c>
      <c r="AS10" s="6" t="s">
        <v>1357</v>
      </c>
      <c r="AT10" s="6" t="s">
        <v>156</v>
      </c>
      <c r="AU10" s="6" t="s">
        <v>307</v>
      </c>
      <c r="AV10" s="6" t="s">
        <v>1356</v>
      </c>
      <c r="AW10" s="6" t="s">
        <v>1358</v>
      </c>
      <c r="AX10" s="6" t="s">
        <v>1358</v>
      </c>
      <c r="AY10" s="6" t="s">
        <v>308</v>
      </c>
      <c r="AZ10" s="6" t="s">
        <v>309</v>
      </c>
      <c r="BA10" s="6" t="s">
        <v>310</v>
      </c>
      <c r="BB10" s="6" t="s">
        <v>311</v>
      </c>
      <c r="BC10" s="6" t="s">
        <v>312</v>
      </c>
      <c r="BD10" s="6" t="s">
        <v>156</v>
      </c>
      <c r="BE10" s="6" t="s">
        <v>313</v>
      </c>
    </row>
    <row r="11" spans="1:57" ht="17.399999999999999" x14ac:dyDescent="0.4">
      <c r="A11" s="237">
        <f t="shared" si="3"/>
        <v>9</v>
      </c>
      <c r="B11" s="238" t="str">
        <f t="shared" si="4"/>
        <v>2025-09-04</v>
      </c>
      <c r="C11" s="238" t="str">
        <f t="shared" si="5"/>
        <v>LHR</v>
      </c>
      <c r="D11" s="238" t="str">
        <f t="shared" si="6"/>
        <v>99431913840</v>
      </c>
      <c r="E11" s="238" t="str">
        <f t="shared" si="7"/>
        <v>587196909171</v>
      </c>
      <c r="F11" s="238" t="str">
        <f t="shared" si="8"/>
        <v>김현정</v>
      </c>
      <c r="G11" s="239" t="str">
        <f t="shared" si="9"/>
        <v>BK00000145399</v>
      </c>
      <c r="H11" s="240" t="str">
        <f t="shared" si="10"/>
        <v>간이(Simple)</v>
      </c>
      <c r="I11" s="241">
        <f t="shared" si="11"/>
        <v>184.12</v>
      </c>
      <c r="J11" s="242">
        <f t="shared" si="12"/>
        <v>1</v>
      </c>
      <c r="K11" s="242">
        <f t="shared" si="13"/>
        <v>0.5</v>
      </c>
      <c r="L11" s="243">
        <f t="shared" si="14"/>
        <v>0.2</v>
      </c>
      <c r="M11" s="243">
        <f t="shared" si="15"/>
        <v>0.5</v>
      </c>
      <c r="N11" s="149">
        <f t="shared" si="16"/>
        <v>5.75</v>
      </c>
      <c r="O11" s="149">
        <v>3.59</v>
      </c>
      <c r="P11" s="150"/>
      <c r="Q11" s="151">
        <f>VLOOKUP(H11,Mapping!$B$3:$D$13,3,0)</f>
        <v>0.8</v>
      </c>
      <c r="R11" s="149">
        <f>(IF(VLOOKUP(VLOOKUP(I11,Mapping!$B$15:$D$20,2,1),Mapping!$C$15:$E$20,2,0)=7000,0,VLOOKUP(VLOOKUP(I11,Mapping!$B$15:$D$20,2,1),Mapping!$C$15:$E$20,2,0)))</f>
        <v>0</v>
      </c>
      <c r="S11" s="149"/>
      <c r="T11" s="149"/>
      <c r="U11" s="149">
        <f t="shared" si="17"/>
        <v>10.14</v>
      </c>
      <c r="V11" s="6" t="str">
        <f t="shared" si="2"/>
        <v/>
      </c>
      <c r="X11" s="6" t="s">
        <v>1325</v>
      </c>
      <c r="Y11" s="6" t="s">
        <v>16</v>
      </c>
      <c r="Z11" s="6" t="s">
        <v>1326</v>
      </c>
      <c r="AA11" s="6" t="s">
        <v>1359</v>
      </c>
      <c r="AB11" s="6" t="s">
        <v>654</v>
      </c>
      <c r="AC11" s="6" t="s">
        <v>1360</v>
      </c>
      <c r="AD11" s="6" t="s">
        <v>912</v>
      </c>
      <c r="AE11" s="6" t="s">
        <v>156</v>
      </c>
      <c r="AF11" s="6">
        <v>1</v>
      </c>
      <c r="AG11" s="6">
        <v>0.5</v>
      </c>
      <c r="AH11" s="6">
        <v>0.2</v>
      </c>
      <c r="AI11" s="6">
        <v>0.5</v>
      </c>
      <c r="AJ11" s="6" t="s">
        <v>15</v>
      </c>
      <c r="AK11" s="6">
        <v>184.12</v>
      </c>
      <c r="AL11" s="6" t="s">
        <v>303</v>
      </c>
      <c r="AM11" s="6" t="s">
        <v>303</v>
      </c>
      <c r="AN11" s="6" t="s">
        <v>303</v>
      </c>
      <c r="AO11" s="6" t="s">
        <v>303</v>
      </c>
      <c r="AP11" s="6" t="s">
        <v>303</v>
      </c>
      <c r="AQ11" s="6" t="s">
        <v>304</v>
      </c>
      <c r="AR11" s="6" t="s">
        <v>305</v>
      </c>
      <c r="AS11" s="6" t="s">
        <v>1361</v>
      </c>
      <c r="AT11" s="6" t="s">
        <v>156</v>
      </c>
      <c r="AU11" s="6" t="s">
        <v>307</v>
      </c>
      <c r="AV11" s="6" t="s">
        <v>1359</v>
      </c>
      <c r="AW11" s="6" t="s">
        <v>1362</v>
      </c>
      <c r="AX11" s="6" t="s">
        <v>1362</v>
      </c>
      <c r="AY11" s="6" t="s">
        <v>308</v>
      </c>
      <c r="AZ11" s="6" t="s">
        <v>309</v>
      </c>
      <c r="BA11" s="6" t="s">
        <v>310</v>
      </c>
      <c r="BB11" s="6" t="s">
        <v>311</v>
      </c>
      <c r="BC11" s="6" t="s">
        <v>312</v>
      </c>
      <c r="BD11" s="6" t="s">
        <v>156</v>
      </c>
      <c r="BE11" s="6" t="s">
        <v>313</v>
      </c>
    </row>
    <row r="12" spans="1:57" ht="17.399999999999999" x14ac:dyDescent="0.4">
      <c r="A12" s="237">
        <f t="shared" si="3"/>
        <v>10</v>
      </c>
      <c r="B12" s="238" t="str">
        <f t="shared" si="4"/>
        <v>2025-09-04</v>
      </c>
      <c r="C12" s="238" t="str">
        <f t="shared" si="5"/>
        <v>LHR</v>
      </c>
      <c r="D12" s="238" t="str">
        <f t="shared" si="6"/>
        <v>99431913840</v>
      </c>
      <c r="E12" s="238" t="str">
        <f t="shared" si="7"/>
        <v>587196909226</v>
      </c>
      <c r="F12" s="238" t="str">
        <f t="shared" si="8"/>
        <v>이다영</v>
      </c>
      <c r="G12" s="239" t="str">
        <f t="shared" si="9"/>
        <v>BK00000145400</v>
      </c>
      <c r="H12" s="240" t="str">
        <f t="shared" si="10"/>
        <v>간이(Simple)</v>
      </c>
      <c r="I12" s="241">
        <f t="shared" si="11"/>
        <v>169.46</v>
      </c>
      <c r="J12" s="242">
        <f t="shared" si="12"/>
        <v>1</v>
      </c>
      <c r="K12" s="242">
        <f t="shared" si="13"/>
        <v>1.5</v>
      </c>
      <c r="L12" s="243">
        <f t="shared" si="14"/>
        <v>0.2</v>
      </c>
      <c r="M12" s="243">
        <f t="shared" si="15"/>
        <v>1.5</v>
      </c>
      <c r="N12" s="149">
        <f t="shared" si="16"/>
        <v>9.4499999999999993</v>
      </c>
      <c r="O12" s="149">
        <v>3.59</v>
      </c>
      <c r="P12" s="150"/>
      <c r="Q12" s="151">
        <f>VLOOKUP(H12,Mapping!$B$3:$D$13,3,0)</f>
        <v>0.8</v>
      </c>
      <c r="R12" s="149">
        <f>(IF(VLOOKUP(VLOOKUP(I12,Mapping!$B$15:$D$20,2,1),Mapping!$C$15:$E$20,2,0)=7000,0,VLOOKUP(VLOOKUP(I12,Mapping!$B$15:$D$20,2,1),Mapping!$C$15:$E$20,2,0)))</f>
        <v>0</v>
      </c>
      <c r="S12" s="149"/>
      <c r="T12" s="149"/>
      <c r="U12" s="149">
        <f t="shared" si="17"/>
        <v>13.84</v>
      </c>
      <c r="V12" s="6" t="str">
        <f t="shared" si="2"/>
        <v/>
      </c>
      <c r="X12" s="6" t="s">
        <v>1325</v>
      </c>
      <c r="Y12" s="6" t="s">
        <v>16</v>
      </c>
      <c r="Z12" s="6" t="s">
        <v>1326</v>
      </c>
      <c r="AA12" s="6" t="s">
        <v>1363</v>
      </c>
      <c r="AB12" s="6" t="s">
        <v>1364</v>
      </c>
      <c r="AC12" s="6" t="s">
        <v>1365</v>
      </c>
      <c r="AD12" s="6" t="s">
        <v>1041</v>
      </c>
      <c r="AE12" s="6" t="s">
        <v>156</v>
      </c>
      <c r="AF12" s="6">
        <v>1</v>
      </c>
      <c r="AG12" s="6">
        <v>1.5</v>
      </c>
      <c r="AH12" s="6">
        <v>0.2</v>
      </c>
      <c r="AI12" s="6">
        <v>1.5</v>
      </c>
      <c r="AJ12" s="6" t="s">
        <v>15</v>
      </c>
      <c r="AK12" s="6">
        <v>169.46</v>
      </c>
      <c r="AL12" s="6" t="s">
        <v>303</v>
      </c>
      <c r="AM12" s="6" t="s">
        <v>303</v>
      </c>
      <c r="AN12" s="6" t="s">
        <v>303</v>
      </c>
      <c r="AO12" s="6" t="s">
        <v>303</v>
      </c>
      <c r="AP12" s="6" t="s">
        <v>303</v>
      </c>
      <c r="AQ12" s="6" t="s">
        <v>304</v>
      </c>
      <c r="AR12" s="6" t="s">
        <v>305</v>
      </c>
      <c r="AS12" s="6" t="s">
        <v>352</v>
      </c>
      <c r="AT12" s="6" t="s">
        <v>156</v>
      </c>
      <c r="AU12" s="6" t="s">
        <v>307</v>
      </c>
      <c r="AV12" s="6" t="s">
        <v>1363</v>
      </c>
      <c r="AW12" s="6" t="s">
        <v>1366</v>
      </c>
      <c r="AX12" s="6" t="s">
        <v>1366</v>
      </c>
      <c r="AY12" s="6" t="s">
        <v>308</v>
      </c>
      <c r="AZ12" s="6" t="s">
        <v>309</v>
      </c>
      <c r="BA12" s="6" t="s">
        <v>310</v>
      </c>
      <c r="BB12" s="6" t="s">
        <v>311</v>
      </c>
      <c r="BC12" s="6" t="s">
        <v>312</v>
      </c>
      <c r="BD12" s="6" t="s">
        <v>156</v>
      </c>
      <c r="BE12" s="6" t="s">
        <v>313</v>
      </c>
    </row>
    <row r="13" spans="1:57" ht="17.399999999999999" x14ac:dyDescent="0.4">
      <c r="A13" s="237">
        <f t="shared" si="3"/>
        <v>11</v>
      </c>
      <c r="B13" s="238" t="str">
        <f t="shared" si="4"/>
        <v>2025-09-04</v>
      </c>
      <c r="C13" s="238" t="str">
        <f t="shared" si="5"/>
        <v>LHR</v>
      </c>
      <c r="D13" s="238" t="str">
        <f t="shared" si="6"/>
        <v>99431913840</v>
      </c>
      <c r="E13" s="238" t="str">
        <f t="shared" si="7"/>
        <v>587196909285</v>
      </c>
      <c r="F13" s="238" t="str">
        <f t="shared" si="8"/>
        <v>박상민</v>
      </c>
      <c r="G13" s="239" t="str">
        <f t="shared" si="9"/>
        <v>BK00000145411</v>
      </c>
      <c r="H13" s="240" t="str">
        <f t="shared" si="10"/>
        <v>목록(Manifest)</v>
      </c>
      <c r="I13" s="241">
        <f t="shared" si="11"/>
        <v>85.79</v>
      </c>
      <c r="J13" s="242">
        <f t="shared" si="12"/>
        <v>1</v>
      </c>
      <c r="K13" s="242">
        <f t="shared" si="13"/>
        <v>7.5</v>
      </c>
      <c r="L13" s="243">
        <f t="shared" si="14"/>
        <v>0.2</v>
      </c>
      <c r="M13" s="243">
        <f t="shared" si="15"/>
        <v>7.5</v>
      </c>
      <c r="N13" s="149">
        <f t="shared" si="16"/>
        <v>31.650000000000002</v>
      </c>
      <c r="O13" s="149">
        <v>3.59</v>
      </c>
      <c r="P13" s="150"/>
      <c r="Q13" s="151">
        <f>VLOOKUP(H13,Mapping!$B$3:$D$13,3,0)</f>
        <v>0</v>
      </c>
      <c r="R13" s="149">
        <f>(IF(VLOOKUP(VLOOKUP(I13,Mapping!$B$15:$D$20,2,1),Mapping!$C$15:$E$20,2,0)=7000,0,VLOOKUP(VLOOKUP(I13,Mapping!$B$15:$D$20,2,1),Mapping!$C$15:$E$20,2,0)))</f>
        <v>0</v>
      </c>
      <c r="S13" s="149"/>
      <c r="T13" s="149"/>
      <c r="U13" s="149">
        <f t="shared" si="17"/>
        <v>35.24</v>
      </c>
      <c r="V13" s="6" t="str">
        <f t="shared" si="2"/>
        <v/>
      </c>
      <c r="X13" s="6" t="s">
        <v>1325</v>
      </c>
      <c r="Y13" s="6" t="s">
        <v>16</v>
      </c>
      <c r="Z13" s="6" t="s">
        <v>1326</v>
      </c>
      <c r="AA13" s="6" t="s">
        <v>1367</v>
      </c>
      <c r="AB13" s="6" t="s">
        <v>1000</v>
      </c>
      <c r="AC13" s="6" t="s">
        <v>1001</v>
      </c>
      <c r="AD13" s="6" t="s">
        <v>997</v>
      </c>
      <c r="AE13" s="6" t="s">
        <v>156</v>
      </c>
      <c r="AF13" s="6">
        <v>1</v>
      </c>
      <c r="AG13" s="6">
        <v>7.5</v>
      </c>
      <c r="AH13" s="6">
        <v>0.2</v>
      </c>
      <c r="AI13" s="6">
        <v>7.5</v>
      </c>
      <c r="AJ13" s="6" t="s">
        <v>14</v>
      </c>
      <c r="AK13" s="6">
        <v>85.79</v>
      </c>
      <c r="AL13" s="6" t="s">
        <v>303</v>
      </c>
      <c r="AM13" s="6" t="s">
        <v>303</v>
      </c>
      <c r="AN13" s="6" t="s">
        <v>303</v>
      </c>
      <c r="AO13" s="6" t="s">
        <v>303</v>
      </c>
      <c r="AP13" s="6" t="s">
        <v>303</v>
      </c>
      <c r="AQ13" s="6" t="s">
        <v>304</v>
      </c>
      <c r="AR13" s="6" t="s">
        <v>305</v>
      </c>
      <c r="AS13" s="6" t="s">
        <v>1368</v>
      </c>
      <c r="AT13" s="6" t="s">
        <v>156</v>
      </c>
      <c r="AU13" s="6" t="s">
        <v>307</v>
      </c>
      <c r="AV13" s="6" t="s">
        <v>1367</v>
      </c>
      <c r="AW13" s="6" t="s">
        <v>1369</v>
      </c>
      <c r="AX13" s="6" t="s">
        <v>1369</v>
      </c>
      <c r="AY13" s="6" t="s">
        <v>308</v>
      </c>
      <c r="AZ13" s="6" t="s">
        <v>309</v>
      </c>
      <c r="BA13" s="6" t="s">
        <v>310</v>
      </c>
      <c r="BB13" s="6" t="s">
        <v>311</v>
      </c>
      <c r="BC13" s="6" t="s">
        <v>312</v>
      </c>
      <c r="BD13" s="6" t="s">
        <v>156</v>
      </c>
      <c r="BE13" s="6" t="s">
        <v>313</v>
      </c>
    </row>
    <row r="14" spans="1:57" ht="17.399999999999999" x14ac:dyDescent="0.4">
      <c r="A14" s="237">
        <f t="shared" si="3"/>
        <v>12</v>
      </c>
      <c r="B14" s="238" t="str">
        <f t="shared" si="4"/>
        <v>2025-09-04</v>
      </c>
      <c r="C14" s="238" t="str">
        <f t="shared" si="5"/>
        <v>LHR</v>
      </c>
      <c r="D14" s="238" t="str">
        <f t="shared" si="6"/>
        <v>99431913840</v>
      </c>
      <c r="E14" s="238" t="str">
        <f t="shared" si="7"/>
        <v>587196909182</v>
      </c>
      <c r="F14" s="238" t="str">
        <f t="shared" si="8"/>
        <v>문희승</v>
      </c>
      <c r="G14" s="239" t="str">
        <f t="shared" si="9"/>
        <v>BK00000145422</v>
      </c>
      <c r="H14" s="240" t="str">
        <f t="shared" si="10"/>
        <v>간이(Simple)</v>
      </c>
      <c r="I14" s="241">
        <f t="shared" si="11"/>
        <v>1160.19</v>
      </c>
      <c r="J14" s="242">
        <f t="shared" si="12"/>
        <v>1</v>
      </c>
      <c r="K14" s="242">
        <f t="shared" si="13"/>
        <v>1</v>
      </c>
      <c r="L14" s="243">
        <f t="shared" si="14"/>
        <v>0.2</v>
      </c>
      <c r="M14" s="243">
        <f t="shared" si="15"/>
        <v>1</v>
      </c>
      <c r="N14" s="149">
        <f t="shared" si="16"/>
        <v>7.6</v>
      </c>
      <c r="O14" s="149">
        <v>3.59</v>
      </c>
      <c r="P14" s="150"/>
      <c r="Q14" s="151">
        <f>VLOOKUP(H14,Mapping!$B$3:$D$13,3,0)</f>
        <v>0.8</v>
      </c>
      <c r="R14" s="149">
        <f>(IF(VLOOKUP(VLOOKUP(I14,Mapping!$B$15:$D$20,2,1),Mapping!$C$15:$E$20,2,0)=7000,0,VLOOKUP(VLOOKUP(I14,Mapping!$B$15:$D$20,2,1),Mapping!$C$15:$E$20,2,0)))</f>
        <v>0</v>
      </c>
      <c r="S14" s="149"/>
      <c r="T14" s="149"/>
      <c r="U14" s="149">
        <f t="shared" si="17"/>
        <v>11.99</v>
      </c>
      <c r="V14" s="6" t="str">
        <f t="shared" si="2"/>
        <v/>
      </c>
      <c r="X14" s="6" t="s">
        <v>1325</v>
      </c>
      <c r="Y14" s="6" t="s">
        <v>16</v>
      </c>
      <c r="Z14" s="6" t="s">
        <v>1326</v>
      </c>
      <c r="AA14" s="6" t="s">
        <v>1370</v>
      </c>
      <c r="AB14" s="6" t="s">
        <v>1371</v>
      </c>
      <c r="AC14" s="6" t="s">
        <v>1372</v>
      </c>
      <c r="AD14" s="6" t="s">
        <v>1373</v>
      </c>
      <c r="AE14" s="6" t="s">
        <v>156</v>
      </c>
      <c r="AF14" s="6">
        <v>1</v>
      </c>
      <c r="AG14" s="6">
        <v>1</v>
      </c>
      <c r="AH14" s="6">
        <v>0.2</v>
      </c>
      <c r="AI14" s="6">
        <v>1</v>
      </c>
      <c r="AJ14" s="6" t="s">
        <v>15</v>
      </c>
      <c r="AK14" s="6">
        <v>1160.19</v>
      </c>
      <c r="AL14" s="6" t="s">
        <v>303</v>
      </c>
      <c r="AM14" s="6" t="s">
        <v>303</v>
      </c>
      <c r="AN14" s="6" t="s">
        <v>303</v>
      </c>
      <c r="AO14" s="6" t="s">
        <v>303</v>
      </c>
      <c r="AP14" s="6" t="s">
        <v>303</v>
      </c>
      <c r="AQ14" s="6" t="s">
        <v>304</v>
      </c>
      <c r="AR14" s="6" t="s">
        <v>305</v>
      </c>
      <c r="AS14" s="6" t="s">
        <v>316</v>
      </c>
      <c r="AT14" s="6" t="s">
        <v>156</v>
      </c>
      <c r="AU14" s="6" t="s">
        <v>307</v>
      </c>
      <c r="AV14" s="6" t="s">
        <v>1370</v>
      </c>
      <c r="AW14" s="6" t="s">
        <v>1374</v>
      </c>
      <c r="AX14" s="6" t="s">
        <v>1374</v>
      </c>
      <c r="AY14" s="6" t="s">
        <v>308</v>
      </c>
      <c r="AZ14" s="6" t="s">
        <v>309</v>
      </c>
      <c r="BA14" s="6" t="s">
        <v>310</v>
      </c>
      <c r="BB14" s="6" t="s">
        <v>311</v>
      </c>
      <c r="BC14" s="6" t="s">
        <v>312</v>
      </c>
      <c r="BD14" s="6" t="s">
        <v>156</v>
      </c>
      <c r="BE14" s="6" t="s">
        <v>313</v>
      </c>
    </row>
    <row r="15" spans="1:57" ht="17.399999999999999" x14ac:dyDescent="0.4">
      <c r="A15" s="237">
        <f t="shared" si="3"/>
        <v>13</v>
      </c>
      <c r="B15" s="238" t="str">
        <f t="shared" si="4"/>
        <v>2025-09-04</v>
      </c>
      <c r="C15" s="238" t="str">
        <f t="shared" si="5"/>
        <v>LHR</v>
      </c>
      <c r="D15" s="238" t="str">
        <f t="shared" si="6"/>
        <v>99431913840</v>
      </c>
      <c r="E15" s="238" t="str">
        <f t="shared" si="7"/>
        <v>587196909543</v>
      </c>
      <c r="F15" s="238" t="str">
        <f t="shared" si="8"/>
        <v>임용준</v>
      </c>
      <c r="G15" s="239" t="str">
        <f t="shared" si="9"/>
        <v>BK00000145424</v>
      </c>
      <c r="H15" s="240" t="str">
        <f t="shared" si="10"/>
        <v>목록(Manifest)</v>
      </c>
      <c r="I15" s="241">
        <f t="shared" si="11"/>
        <v>148.53</v>
      </c>
      <c r="J15" s="242">
        <f t="shared" si="12"/>
        <v>1</v>
      </c>
      <c r="K15" s="242">
        <f t="shared" si="13"/>
        <v>0.5</v>
      </c>
      <c r="L15" s="243">
        <f t="shared" si="14"/>
        <v>0.2</v>
      </c>
      <c r="M15" s="243">
        <f t="shared" si="15"/>
        <v>0.5</v>
      </c>
      <c r="N15" s="149">
        <f t="shared" si="16"/>
        <v>5.75</v>
      </c>
      <c r="O15" s="149">
        <v>3.59</v>
      </c>
      <c r="P15" s="150"/>
      <c r="Q15" s="151">
        <f>VLOOKUP(H15,Mapping!$B$3:$D$13,3,0)</f>
        <v>0</v>
      </c>
      <c r="R15" s="149">
        <f>(IF(VLOOKUP(VLOOKUP(I15,Mapping!$B$15:$D$20,2,1),Mapping!$C$15:$E$20,2,0)=7000,0,VLOOKUP(VLOOKUP(I15,Mapping!$B$15:$D$20,2,1),Mapping!$C$15:$E$20,2,0)))</f>
        <v>0</v>
      </c>
      <c r="S15" s="149"/>
      <c r="T15" s="149"/>
      <c r="U15" s="149">
        <f t="shared" si="17"/>
        <v>9.34</v>
      </c>
      <c r="V15" s="6" t="str">
        <f t="shared" si="2"/>
        <v/>
      </c>
      <c r="X15" s="6" t="s">
        <v>1325</v>
      </c>
      <c r="Y15" s="6" t="s">
        <v>16</v>
      </c>
      <c r="Z15" s="6" t="s">
        <v>1326</v>
      </c>
      <c r="AA15" s="6" t="s">
        <v>1375</v>
      </c>
      <c r="AB15" s="6" t="s">
        <v>869</v>
      </c>
      <c r="AC15" s="6" t="s">
        <v>870</v>
      </c>
      <c r="AD15" s="6" t="s">
        <v>871</v>
      </c>
      <c r="AE15" s="6" t="s">
        <v>156</v>
      </c>
      <c r="AF15" s="6">
        <v>1</v>
      </c>
      <c r="AG15" s="6">
        <v>0.5</v>
      </c>
      <c r="AH15" s="6">
        <v>0.2</v>
      </c>
      <c r="AI15" s="6">
        <v>0.5</v>
      </c>
      <c r="AJ15" s="6" t="s">
        <v>14</v>
      </c>
      <c r="AK15" s="6">
        <v>148.53</v>
      </c>
      <c r="AL15" s="6" t="s">
        <v>303</v>
      </c>
      <c r="AM15" s="6" t="s">
        <v>303</v>
      </c>
      <c r="AN15" s="6" t="s">
        <v>303</v>
      </c>
      <c r="AO15" s="6" t="s">
        <v>303</v>
      </c>
      <c r="AP15" s="6" t="s">
        <v>303</v>
      </c>
      <c r="AQ15" s="6" t="s">
        <v>304</v>
      </c>
      <c r="AR15" s="6" t="s">
        <v>305</v>
      </c>
      <c r="AS15" s="6" t="s">
        <v>316</v>
      </c>
      <c r="AT15" s="6" t="s">
        <v>156</v>
      </c>
      <c r="AU15" s="6" t="s">
        <v>307</v>
      </c>
      <c r="AV15" s="6" t="s">
        <v>1375</v>
      </c>
      <c r="AW15" s="6" t="s">
        <v>1376</v>
      </c>
      <c r="AX15" s="6" t="s">
        <v>1376</v>
      </c>
      <c r="AY15" s="6" t="s">
        <v>308</v>
      </c>
      <c r="AZ15" s="6" t="s">
        <v>309</v>
      </c>
      <c r="BA15" s="6" t="s">
        <v>310</v>
      </c>
      <c r="BB15" s="6" t="s">
        <v>311</v>
      </c>
      <c r="BC15" s="6" t="s">
        <v>312</v>
      </c>
      <c r="BD15" s="6" t="s">
        <v>156</v>
      </c>
      <c r="BE15" s="6" t="s">
        <v>313</v>
      </c>
    </row>
    <row r="16" spans="1:57" ht="17.399999999999999" x14ac:dyDescent="0.4">
      <c r="A16" s="237">
        <f t="shared" si="3"/>
        <v>14</v>
      </c>
      <c r="B16" s="238" t="str">
        <f t="shared" si="4"/>
        <v>2025-09-04</v>
      </c>
      <c r="C16" s="238" t="str">
        <f t="shared" si="5"/>
        <v>LHR</v>
      </c>
      <c r="D16" s="238" t="str">
        <f t="shared" si="6"/>
        <v>99431913840</v>
      </c>
      <c r="E16" s="238" t="str">
        <f t="shared" si="7"/>
        <v>587196909532</v>
      </c>
      <c r="F16" s="238" t="str">
        <f t="shared" si="8"/>
        <v>김민지</v>
      </c>
      <c r="G16" s="239" t="str">
        <f t="shared" si="9"/>
        <v>BK00000145427</v>
      </c>
      <c r="H16" s="240" t="str">
        <f t="shared" si="10"/>
        <v>일반(목록배제,Normal-Manifest Exception)</v>
      </c>
      <c r="I16" s="241">
        <f t="shared" si="11"/>
        <v>22.37</v>
      </c>
      <c r="J16" s="242">
        <f t="shared" si="12"/>
        <v>1</v>
      </c>
      <c r="K16" s="242">
        <f t="shared" si="13"/>
        <v>0.5</v>
      </c>
      <c r="L16" s="243">
        <f t="shared" si="14"/>
        <v>0.2</v>
      </c>
      <c r="M16" s="243">
        <f t="shared" si="15"/>
        <v>0.5</v>
      </c>
      <c r="N16" s="149">
        <f t="shared" si="16"/>
        <v>5.75</v>
      </c>
      <c r="O16" s="149">
        <v>3.59</v>
      </c>
      <c r="P16" s="150"/>
      <c r="Q16" s="151">
        <f>VLOOKUP(H16,Mapping!$B$3:$D$13,3,0)</f>
        <v>0.8</v>
      </c>
      <c r="R16" s="149">
        <f>(IF(VLOOKUP(VLOOKUP(I16,Mapping!$B$15:$D$20,2,1),Mapping!$C$15:$E$20,2,0)=7000,0,VLOOKUP(VLOOKUP(I16,Mapping!$B$15:$D$20,2,1),Mapping!$C$15:$E$20,2,0)))</f>
        <v>0</v>
      </c>
      <c r="S16" s="149"/>
      <c r="T16" s="149"/>
      <c r="U16" s="149">
        <f t="shared" si="17"/>
        <v>10.14</v>
      </c>
      <c r="V16" s="6" t="str">
        <f t="shared" si="2"/>
        <v/>
      </c>
      <c r="X16" s="6" t="s">
        <v>1325</v>
      </c>
      <c r="Y16" s="6" t="s">
        <v>16</v>
      </c>
      <c r="Z16" s="6" t="s">
        <v>1326</v>
      </c>
      <c r="AA16" s="6" t="s">
        <v>1377</v>
      </c>
      <c r="AB16" s="6" t="s">
        <v>241</v>
      </c>
      <c r="AC16" s="6" t="s">
        <v>791</v>
      </c>
      <c r="AD16" s="6" t="s">
        <v>792</v>
      </c>
      <c r="AE16" s="6" t="s">
        <v>156</v>
      </c>
      <c r="AF16" s="6">
        <v>1</v>
      </c>
      <c r="AG16" s="6">
        <v>0.5</v>
      </c>
      <c r="AH16" s="6">
        <v>0.2</v>
      </c>
      <c r="AI16" s="6">
        <v>0.5</v>
      </c>
      <c r="AJ16" s="6" t="s">
        <v>110</v>
      </c>
      <c r="AK16" s="6">
        <v>22.37</v>
      </c>
      <c r="AL16" s="6" t="s">
        <v>303</v>
      </c>
      <c r="AM16" s="6" t="s">
        <v>303</v>
      </c>
      <c r="AN16" s="6" t="s">
        <v>303</v>
      </c>
      <c r="AO16" s="6" t="s">
        <v>303</v>
      </c>
      <c r="AP16" s="6" t="s">
        <v>303</v>
      </c>
      <c r="AQ16" s="6" t="s">
        <v>304</v>
      </c>
      <c r="AR16" s="6" t="s">
        <v>305</v>
      </c>
      <c r="AS16" s="6" t="s">
        <v>1378</v>
      </c>
      <c r="AT16" s="6" t="s">
        <v>156</v>
      </c>
      <c r="AU16" s="6" t="s">
        <v>307</v>
      </c>
      <c r="AV16" s="6" t="s">
        <v>1377</v>
      </c>
      <c r="AW16" s="6" t="s">
        <v>1379</v>
      </c>
      <c r="AX16" s="6" t="s">
        <v>1379</v>
      </c>
      <c r="AY16" s="6" t="s">
        <v>308</v>
      </c>
      <c r="AZ16" s="6" t="s">
        <v>309</v>
      </c>
      <c r="BA16" s="6" t="s">
        <v>310</v>
      </c>
      <c r="BB16" s="6" t="s">
        <v>311</v>
      </c>
      <c r="BC16" s="6" t="s">
        <v>312</v>
      </c>
      <c r="BD16" s="6" t="s">
        <v>156</v>
      </c>
      <c r="BE16" s="6" t="s">
        <v>313</v>
      </c>
    </row>
    <row r="17" spans="1:57" ht="17.399999999999999" x14ac:dyDescent="0.4">
      <c r="A17" s="237">
        <f t="shared" si="3"/>
        <v>15</v>
      </c>
      <c r="B17" s="238" t="str">
        <f t="shared" si="4"/>
        <v>2025-09-04</v>
      </c>
      <c r="C17" s="238" t="str">
        <f t="shared" si="5"/>
        <v>LHR</v>
      </c>
      <c r="D17" s="238" t="str">
        <f t="shared" si="6"/>
        <v>99431913840</v>
      </c>
      <c r="E17" s="238" t="str">
        <f t="shared" si="7"/>
        <v>587196909230</v>
      </c>
      <c r="F17" s="238" t="str">
        <f t="shared" si="8"/>
        <v>김진솔</v>
      </c>
      <c r="G17" s="239" t="str">
        <f t="shared" si="9"/>
        <v>BK00000145438</v>
      </c>
      <c r="H17" s="240" t="str">
        <f t="shared" si="10"/>
        <v>목록(Manifest)</v>
      </c>
      <c r="I17" s="241">
        <f t="shared" si="11"/>
        <v>134.91</v>
      </c>
      <c r="J17" s="242">
        <f t="shared" si="12"/>
        <v>1</v>
      </c>
      <c r="K17" s="242">
        <f t="shared" si="13"/>
        <v>1</v>
      </c>
      <c r="L17" s="243">
        <f t="shared" si="14"/>
        <v>0.2</v>
      </c>
      <c r="M17" s="243">
        <f t="shared" si="15"/>
        <v>1</v>
      </c>
      <c r="N17" s="149">
        <f t="shared" si="16"/>
        <v>7.6</v>
      </c>
      <c r="O17" s="149">
        <v>3.59</v>
      </c>
      <c r="P17" s="150"/>
      <c r="Q17" s="151">
        <f>VLOOKUP(H17,Mapping!$B$3:$D$13,3,0)</f>
        <v>0</v>
      </c>
      <c r="R17" s="149">
        <f>(IF(VLOOKUP(VLOOKUP(I17,Mapping!$B$15:$D$20,2,1),Mapping!$C$15:$E$20,2,0)=7000,0,VLOOKUP(VLOOKUP(I17,Mapping!$B$15:$D$20,2,1),Mapping!$C$15:$E$20,2,0)))</f>
        <v>0</v>
      </c>
      <c r="S17" s="149"/>
      <c r="T17" s="149"/>
      <c r="U17" s="149">
        <f t="shared" si="17"/>
        <v>11.19</v>
      </c>
      <c r="V17" s="6" t="str">
        <f t="shared" si="2"/>
        <v/>
      </c>
      <c r="X17" s="6" t="s">
        <v>1325</v>
      </c>
      <c r="Y17" s="6" t="s">
        <v>16</v>
      </c>
      <c r="Z17" s="6" t="s">
        <v>1326</v>
      </c>
      <c r="AA17" s="6" t="s">
        <v>1380</v>
      </c>
      <c r="AB17" s="6" t="s">
        <v>229</v>
      </c>
      <c r="AC17" s="6" t="s">
        <v>469</v>
      </c>
      <c r="AD17" s="6" t="s">
        <v>334</v>
      </c>
      <c r="AE17" s="6" t="s">
        <v>156</v>
      </c>
      <c r="AF17" s="6">
        <v>1</v>
      </c>
      <c r="AG17" s="6">
        <v>1</v>
      </c>
      <c r="AH17" s="6">
        <v>0.2</v>
      </c>
      <c r="AI17" s="6">
        <v>1</v>
      </c>
      <c r="AJ17" s="6" t="s">
        <v>14</v>
      </c>
      <c r="AK17" s="6">
        <v>134.91</v>
      </c>
      <c r="AL17" s="6" t="s">
        <v>303</v>
      </c>
      <c r="AM17" s="6" t="s">
        <v>303</v>
      </c>
      <c r="AN17" s="6" t="s">
        <v>303</v>
      </c>
      <c r="AO17" s="6" t="s">
        <v>303</v>
      </c>
      <c r="AP17" s="6" t="s">
        <v>303</v>
      </c>
      <c r="AQ17" s="6" t="s">
        <v>304</v>
      </c>
      <c r="AR17" s="6" t="s">
        <v>305</v>
      </c>
      <c r="AS17" s="6" t="s">
        <v>352</v>
      </c>
      <c r="AT17" s="6" t="s">
        <v>156</v>
      </c>
      <c r="AU17" s="6" t="s">
        <v>307</v>
      </c>
      <c r="AV17" s="6" t="s">
        <v>1380</v>
      </c>
      <c r="AW17" s="6" t="s">
        <v>1381</v>
      </c>
      <c r="AX17" s="6" t="s">
        <v>1381</v>
      </c>
      <c r="AY17" s="6" t="s">
        <v>308</v>
      </c>
      <c r="AZ17" s="6" t="s">
        <v>309</v>
      </c>
      <c r="BA17" s="6" t="s">
        <v>310</v>
      </c>
      <c r="BB17" s="6" t="s">
        <v>311</v>
      </c>
      <c r="BC17" s="6" t="s">
        <v>312</v>
      </c>
      <c r="BD17" s="6" t="s">
        <v>156</v>
      </c>
      <c r="BE17" s="6" t="s">
        <v>313</v>
      </c>
    </row>
    <row r="18" spans="1:57" ht="17.399999999999999" x14ac:dyDescent="0.4">
      <c r="A18" s="237">
        <f t="shared" si="3"/>
        <v>16</v>
      </c>
      <c r="B18" s="238" t="str">
        <f t="shared" si="4"/>
        <v>2025-09-04</v>
      </c>
      <c r="C18" s="238" t="str">
        <f t="shared" si="5"/>
        <v>LHR</v>
      </c>
      <c r="D18" s="238" t="str">
        <f t="shared" si="6"/>
        <v>99431913840</v>
      </c>
      <c r="E18" s="238" t="str">
        <f t="shared" si="7"/>
        <v>587196909156</v>
      </c>
      <c r="F18" s="238" t="str">
        <f t="shared" si="8"/>
        <v>김용협</v>
      </c>
      <c r="G18" s="239" t="str">
        <f t="shared" si="9"/>
        <v>BK00000145442</v>
      </c>
      <c r="H18" s="240" t="str">
        <f t="shared" si="10"/>
        <v>목록(Manifest)</v>
      </c>
      <c r="I18" s="241">
        <f t="shared" si="11"/>
        <v>87.69</v>
      </c>
      <c r="J18" s="242">
        <f t="shared" si="12"/>
        <v>1</v>
      </c>
      <c r="K18" s="242">
        <f t="shared" si="13"/>
        <v>0.5</v>
      </c>
      <c r="L18" s="243">
        <f t="shared" si="14"/>
        <v>0.6</v>
      </c>
      <c r="M18" s="243">
        <f t="shared" si="15"/>
        <v>0.6</v>
      </c>
      <c r="N18" s="149">
        <f t="shared" si="16"/>
        <v>6.12</v>
      </c>
      <c r="O18" s="149">
        <v>3.59</v>
      </c>
      <c r="P18" s="150"/>
      <c r="Q18" s="151">
        <f>VLOOKUP(H18,Mapping!$B$3:$D$13,3,0)</f>
        <v>0</v>
      </c>
      <c r="R18" s="149">
        <f>(IF(VLOOKUP(VLOOKUP(I18,Mapping!$B$15:$D$20,2,1),Mapping!$C$15:$E$20,2,0)=7000,0,VLOOKUP(VLOOKUP(I18,Mapping!$B$15:$D$20,2,1),Mapping!$C$15:$E$20,2,0)))</f>
        <v>0</v>
      </c>
      <c r="S18" s="149"/>
      <c r="T18" s="149"/>
      <c r="U18" s="149">
        <f t="shared" si="17"/>
        <v>9.7100000000000009</v>
      </c>
      <c r="V18" s="6" t="str">
        <f t="shared" si="2"/>
        <v/>
      </c>
      <c r="X18" s="6" t="s">
        <v>1325</v>
      </c>
      <c r="Y18" s="6" t="s">
        <v>16</v>
      </c>
      <c r="Z18" s="6" t="s">
        <v>1326</v>
      </c>
      <c r="AA18" s="6" t="s">
        <v>1382</v>
      </c>
      <c r="AB18" s="6" t="s">
        <v>980</v>
      </c>
      <c r="AC18" s="6" t="s">
        <v>981</v>
      </c>
      <c r="AD18" s="6" t="s">
        <v>982</v>
      </c>
      <c r="AE18" s="6" t="s">
        <v>156</v>
      </c>
      <c r="AF18" s="6">
        <v>1</v>
      </c>
      <c r="AG18" s="6">
        <v>0.5</v>
      </c>
      <c r="AH18" s="6">
        <v>0.6</v>
      </c>
      <c r="AI18" s="6">
        <v>0.6</v>
      </c>
      <c r="AJ18" s="6" t="s">
        <v>14</v>
      </c>
      <c r="AK18" s="6">
        <v>87.69</v>
      </c>
      <c r="AL18" s="6" t="s">
        <v>303</v>
      </c>
      <c r="AM18" s="6" t="s">
        <v>303</v>
      </c>
      <c r="AN18" s="6" t="s">
        <v>303</v>
      </c>
      <c r="AO18" s="6" t="s">
        <v>303</v>
      </c>
      <c r="AP18" s="6" t="s">
        <v>303</v>
      </c>
      <c r="AQ18" s="6" t="s">
        <v>304</v>
      </c>
      <c r="AR18" s="6" t="s">
        <v>305</v>
      </c>
      <c r="AS18" s="6" t="s">
        <v>979</v>
      </c>
      <c r="AT18" s="6" t="s">
        <v>156</v>
      </c>
      <c r="AU18" s="6" t="s">
        <v>307</v>
      </c>
      <c r="AV18" s="6" t="s">
        <v>1382</v>
      </c>
      <c r="AW18" s="6" t="s">
        <v>1383</v>
      </c>
      <c r="AX18" s="6" t="s">
        <v>1383</v>
      </c>
      <c r="AY18" s="6" t="s">
        <v>308</v>
      </c>
      <c r="AZ18" s="6" t="s">
        <v>309</v>
      </c>
      <c r="BA18" s="6" t="s">
        <v>310</v>
      </c>
      <c r="BB18" s="6" t="s">
        <v>311</v>
      </c>
      <c r="BC18" s="6" t="s">
        <v>312</v>
      </c>
      <c r="BD18" s="6" t="s">
        <v>156</v>
      </c>
      <c r="BE18" s="6" t="s">
        <v>313</v>
      </c>
    </row>
    <row r="19" spans="1:57" ht="17.399999999999999" x14ac:dyDescent="0.4">
      <c r="A19" s="237">
        <f t="shared" si="3"/>
        <v>17</v>
      </c>
      <c r="B19" s="238" t="str">
        <f t="shared" si="4"/>
        <v>2025-09-04</v>
      </c>
      <c r="C19" s="238" t="str">
        <f t="shared" si="5"/>
        <v>LHR</v>
      </c>
      <c r="D19" s="238" t="str">
        <f t="shared" si="6"/>
        <v>99431913840</v>
      </c>
      <c r="E19" s="238" t="str">
        <f t="shared" si="7"/>
        <v>587196909160</v>
      </c>
      <c r="F19" s="238" t="str">
        <f t="shared" si="8"/>
        <v>변경훈</v>
      </c>
      <c r="G19" s="239" t="str">
        <f t="shared" si="9"/>
        <v>BK00000145452</v>
      </c>
      <c r="H19" s="240" t="str">
        <f t="shared" si="10"/>
        <v>목록(Manifest)</v>
      </c>
      <c r="I19" s="241">
        <f t="shared" si="11"/>
        <v>56.66</v>
      </c>
      <c r="J19" s="242">
        <f t="shared" si="12"/>
        <v>1</v>
      </c>
      <c r="K19" s="242">
        <f t="shared" si="13"/>
        <v>0.5</v>
      </c>
      <c r="L19" s="243">
        <f t="shared" si="14"/>
        <v>0.2</v>
      </c>
      <c r="M19" s="243">
        <f t="shared" si="15"/>
        <v>0.5</v>
      </c>
      <c r="N19" s="149">
        <f t="shared" si="16"/>
        <v>5.75</v>
      </c>
      <c r="O19" s="149">
        <v>3.59</v>
      </c>
      <c r="P19" s="150"/>
      <c r="Q19" s="151">
        <f>VLOOKUP(H19,Mapping!$B$3:$D$13,3,0)</f>
        <v>0</v>
      </c>
      <c r="R19" s="149">
        <f>(IF(VLOOKUP(VLOOKUP(I19,Mapping!$B$15:$D$20,2,1),Mapping!$C$15:$E$20,2,0)=7000,0,VLOOKUP(VLOOKUP(I19,Mapping!$B$15:$D$20,2,1),Mapping!$C$15:$E$20,2,0)))</f>
        <v>0</v>
      </c>
      <c r="S19" s="149"/>
      <c r="T19" s="149"/>
      <c r="U19" s="149">
        <f t="shared" si="17"/>
        <v>9.34</v>
      </c>
      <c r="V19" s="6" t="str">
        <f t="shared" si="2"/>
        <v/>
      </c>
      <c r="X19" s="6" t="s">
        <v>1325</v>
      </c>
      <c r="Y19" s="6" t="s">
        <v>16</v>
      </c>
      <c r="Z19" s="6" t="s">
        <v>1326</v>
      </c>
      <c r="AA19" s="6" t="s">
        <v>1384</v>
      </c>
      <c r="AB19" s="6" t="s">
        <v>1385</v>
      </c>
      <c r="AC19" s="6" t="s">
        <v>1386</v>
      </c>
      <c r="AD19" s="6" t="s">
        <v>1387</v>
      </c>
      <c r="AE19" s="6" t="s">
        <v>156</v>
      </c>
      <c r="AF19" s="6">
        <v>1</v>
      </c>
      <c r="AG19" s="6">
        <v>0.5</v>
      </c>
      <c r="AH19" s="6">
        <v>0.2</v>
      </c>
      <c r="AI19" s="6">
        <v>0.5</v>
      </c>
      <c r="AJ19" s="6" t="s">
        <v>14</v>
      </c>
      <c r="AK19" s="6">
        <v>56.66</v>
      </c>
      <c r="AL19" s="6" t="s">
        <v>303</v>
      </c>
      <c r="AM19" s="6" t="s">
        <v>303</v>
      </c>
      <c r="AN19" s="6" t="s">
        <v>303</v>
      </c>
      <c r="AO19" s="6" t="s">
        <v>303</v>
      </c>
      <c r="AP19" s="6" t="s">
        <v>303</v>
      </c>
      <c r="AQ19" s="6" t="s">
        <v>304</v>
      </c>
      <c r="AR19" s="6" t="s">
        <v>305</v>
      </c>
      <c r="AS19" s="6" t="s">
        <v>1388</v>
      </c>
      <c r="AT19" s="6" t="s">
        <v>156</v>
      </c>
      <c r="AU19" s="6" t="s">
        <v>307</v>
      </c>
      <c r="AV19" s="6" t="s">
        <v>1384</v>
      </c>
      <c r="AW19" s="6" t="s">
        <v>1389</v>
      </c>
      <c r="AX19" s="6" t="s">
        <v>1389</v>
      </c>
      <c r="AY19" s="6" t="s">
        <v>308</v>
      </c>
      <c r="AZ19" s="6" t="s">
        <v>309</v>
      </c>
      <c r="BA19" s="6" t="s">
        <v>310</v>
      </c>
      <c r="BB19" s="6" t="s">
        <v>311</v>
      </c>
      <c r="BC19" s="6" t="s">
        <v>312</v>
      </c>
      <c r="BD19" s="6" t="s">
        <v>156</v>
      </c>
      <c r="BE19" s="6" t="s">
        <v>313</v>
      </c>
    </row>
    <row r="20" spans="1:57" ht="17.399999999999999" x14ac:dyDescent="0.4">
      <c r="A20" s="237">
        <f t="shared" si="3"/>
        <v>18</v>
      </c>
      <c r="B20" s="238" t="str">
        <f t="shared" si="4"/>
        <v>2025-09-04</v>
      </c>
      <c r="C20" s="238" t="str">
        <f t="shared" si="5"/>
        <v>LHR</v>
      </c>
      <c r="D20" s="238" t="str">
        <f t="shared" si="6"/>
        <v>99431913840</v>
      </c>
      <c r="E20" s="238" t="str">
        <f t="shared" si="7"/>
        <v>587196909296</v>
      </c>
      <c r="F20" s="238" t="str">
        <f t="shared" si="8"/>
        <v>주식회사 오슬로</v>
      </c>
      <c r="G20" s="239" t="str">
        <f t="shared" si="9"/>
        <v>BK00000145470</v>
      </c>
      <c r="H20" s="240" t="str">
        <f t="shared" si="10"/>
        <v>간이(Simple)</v>
      </c>
      <c r="I20" s="241">
        <f t="shared" si="11"/>
        <v>701.56</v>
      </c>
      <c r="J20" s="242">
        <f t="shared" si="12"/>
        <v>1</v>
      </c>
      <c r="K20" s="242">
        <f t="shared" si="13"/>
        <v>2</v>
      </c>
      <c r="L20" s="243">
        <f t="shared" si="14"/>
        <v>2.9</v>
      </c>
      <c r="M20" s="243">
        <f t="shared" si="15"/>
        <v>2.9</v>
      </c>
      <c r="N20" s="149">
        <f t="shared" si="16"/>
        <v>14.63</v>
      </c>
      <c r="O20" s="149">
        <v>3.59</v>
      </c>
      <c r="P20" s="150"/>
      <c r="Q20" s="151">
        <f>VLOOKUP(H20,Mapping!$B$3:$D$13,3,0)</f>
        <v>0.8</v>
      </c>
      <c r="R20" s="149">
        <f>(IF(VLOOKUP(VLOOKUP(I20,Mapping!$B$15:$D$20,2,1),Mapping!$C$15:$E$20,2,0)=7000,0,VLOOKUP(VLOOKUP(I20,Mapping!$B$15:$D$20,2,1),Mapping!$C$15:$E$20,2,0)))</f>
        <v>0</v>
      </c>
      <c r="S20" s="149"/>
      <c r="T20" s="149"/>
      <c r="U20" s="149">
        <f t="shared" si="17"/>
        <v>19.02</v>
      </c>
      <c r="V20" s="6" t="str">
        <f t="shared" si="2"/>
        <v>[사업자]</v>
      </c>
      <c r="X20" s="6" t="s">
        <v>1325</v>
      </c>
      <c r="Y20" s="6" t="s">
        <v>16</v>
      </c>
      <c r="Z20" s="6" t="s">
        <v>1326</v>
      </c>
      <c r="AA20" s="6" t="s">
        <v>1390</v>
      </c>
      <c r="AB20" s="6" t="s">
        <v>1391</v>
      </c>
      <c r="AC20" s="6" t="s">
        <v>563</v>
      </c>
      <c r="AD20" s="6" t="s">
        <v>564</v>
      </c>
      <c r="AE20" s="6" t="s">
        <v>157</v>
      </c>
      <c r="AF20" s="6">
        <v>1</v>
      </c>
      <c r="AG20" s="6">
        <v>2</v>
      </c>
      <c r="AH20" s="6">
        <v>2.9</v>
      </c>
      <c r="AI20" s="6">
        <v>2.9</v>
      </c>
      <c r="AJ20" s="6" t="s">
        <v>15</v>
      </c>
      <c r="AK20" s="6">
        <v>701.56</v>
      </c>
      <c r="AL20" s="6" t="s">
        <v>303</v>
      </c>
      <c r="AM20" s="6" t="s">
        <v>303</v>
      </c>
      <c r="AN20" s="6" t="s">
        <v>303</v>
      </c>
      <c r="AO20" s="6" t="s">
        <v>303</v>
      </c>
      <c r="AP20" s="6" t="s">
        <v>303</v>
      </c>
      <c r="AQ20" s="6" t="s">
        <v>304</v>
      </c>
      <c r="AR20" s="6" t="s">
        <v>305</v>
      </c>
      <c r="AS20" s="6" t="s">
        <v>565</v>
      </c>
      <c r="AT20" s="6" t="s">
        <v>156</v>
      </c>
      <c r="AU20" s="6" t="s">
        <v>307</v>
      </c>
      <c r="AV20" s="6" t="s">
        <v>1390</v>
      </c>
      <c r="AW20" s="6" t="s">
        <v>1392</v>
      </c>
      <c r="AX20" s="6" t="s">
        <v>1392</v>
      </c>
      <c r="AY20" s="6" t="s">
        <v>308</v>
      </c>
      <c r="AZ20" s="6" t="s">
        <v>309</v>
      </c>
      <c r="BA20" s="6" t="s">
        <v>310</v>
      </c>
      <c r="BB20" s="6" t="s">
        <v>311</v>
      </c>
      <c r="BC20" s="6" t="s">
        <v>312</v>
      </c>
      <c r="BD20" s="6" t="s">
        <v>156</v>
      </c>
      <c r="BE20" s="6" t="s">
        <v>313</v>
      </c>
    </row>
    <row r="21" spans="1:57" ht="17.399999999999999" x14ac:dyDescent="0.4">
      <c r="A21" s="237">
        <f t="shared" si="3"/>
        <v>19</v>
      </c>
      <c r="B21" s="238" t="str">
        <f t="shared" si="4"/>
        <v>2025-09-04</v>
      </c>
      <c r="C21" s="238" t="str">
        <f t="shared" si="5"/>
        <v>LHR</v>
      </c>
      <c r="D21" s="238" t="str">
        <f t="shared" si="6"/>
        <v>99431913840</v>
      </c>
      <c r="E21" s="238" t="str">
        <f t="shared" si="7"/>
        <v>587196909484</v>
      </c>
      <c r="F21" s="238" t="str">
        <f t="shared" si="8"/>
        <v>홍정주</v>
      </c>
      <c r="G21" s="239" t="str">
        <f t="shared" si="9"/>
        <v>BK00000145581</v>
      </c>
      <c r="H21" s="240" t="str">
        <f t="shared" si="10"/>
        <v>일반(목록배제,Normal-Manifest Exception)</v>
      </c>
      <c r="I21" s="241">
        <f t="shared" si="11"/>
        <v>81</v>
      </c>
      <c r="J21" s="242">
        <f t="shared" si="12"/>
        <v>1</v>
      </c>
      <c r="K21" s="242">
        <f t="shared" si="13"/>
        <v>2.5</v>
      </c>
      <c r="L21" s="243">
        <f t="shared" si="14"/>
        <v>0.2</v>
      </c>
      <c r="M21" s="243">
        <f t="shared" si="15"/>
        <v>2.5</v>
      </c>
      <c r="N21" s="149">
        <f t="shared" si="16"/>
        <v>13.15</v>
      </c>
      <c r="O21" s="149">
        <v>3.59</v>
      </c>
      <c r="P21" s="150"/>
      <c r="Q21" s="151">
        <f>VLOOKUP(H21,Mapping!$B$3:$D$13,3,0)</f>
        <v>0.8</v>
      </c>
      <c r="R21" s="149">
        <f>(IF(VLOOKUP(VLOOKUP(I21,Mapping!$B$15:$D$20,2,1),Mapping!$C$15:$E$20,2,0)=7000,0,VLOOKUP(VLOOKUP(I21,Mapping!$B$15:$D$20,2,1),Mapping!$C$15:$E$20,2,0)))</f>
        <v>0</v>
      </c>
      <c r="S21" s="149"/>
      <c r="T21" s="149"/>
      <c r="U21" s="149">
        <f t="shared" si="17"/>
        <v>17.540000000000003</v>
      </c>
      <c r="V21" s="6" t="str">
        <f t="shared" si="2"/>
        <v/>
      </c>
      <c r="X21" s="6" t="s">
        <v>1325</v>
      </c>
      <c r="Y21" s="6" t="s">
        <v>16</v>
      </c>
      <c r="Z21" s="6" t="s">
        <v>1326</v>
      </c>
      <c r="AA21" s="6" t="s">
        <v>1393</v>
      </c>
      <c r="AB21" s="6" t="s">
        <v>213</v>
      </c>
      <c r="AC21" s="6" t="s">
        <v>398</v>
      </c>
      <c r="AD21" s="6" t="s">
        <v>399</v>
      </c>
      <c r="AE21" s="6" t="s">
        <v>156</v>
      </c>
      <c r="AF21" s="6">
        <v>1</v>
      </c>
      <c r="AG21" s="6">
        <v>2.5</v>
      </c>
      <c r="AH21" s="6">
        <v>0.2</v>
      </c>
      <c r="AI21" s="6">
        <v>2.5</v>
      </c>
      <c r="AJ21" s="6" t="s">
        <v>110</v>
      </c>
      <c r="AK21" s="6">
        <v>81</v>
      </c>
      <c r="AL21" s="6" t="s">
        <v>303</v>
      </c>
      <c r="AM21" s="6" t="s">
        <v>303</v>
      </c>
      <c r="AN21" s="6" t="s">
        <v>303</v>
      </c>
      <c r="AO21" s="6" t="s">
        <v>303</v>
      </c>
      <c r="AP21" s="6" t="s">
        <v>303</v>
      </c>
      <c r="AQ21" s="6" t="s">
        <v>304</v>
      </c>
      <c r="AR21" s="6" t="s">
        <v>305</v>
      </c>
      <c r="AS21" s="6" t="s">
        <v>400</v>
      </c>
      <c r="AT21" s="6" t="s">
        <v>156</v>
      </c>
      <c r="AU21" s="6" t="s">
        <v>307</v>
      </c>
      <c r="AV21" s="6" t="s">
        <v>1393</v>
      </c>
      <c r="AW21" s="6" t="s">
        <v>1394</v>
      </c>
      <c r="AX21" s="6" t="s">
        <v>1394</v>
      </c>
      <c r="AY21" s="6" t="s">
        <v>308</v>
      </c>
      <c r="AZ21" s="6" t="s">
        <v>309</v>
      </c>
      <c r="BA21" s="6" t="s">
        <v>310</v>
      </c>
      <c r="BB21" s="6" t="s">
        <v>311</v>
      </c>
      <c r="BC21" s="6" t="s">
        <v>312</v>
      </c>
      <c r="BD21" s="6" t="s">
        <v>156</v>
      </c>
      <c r="BE21" s="6" t="s">
        <v>313</v>
      </c>
    </row>
    <row r="22" spans="1:57" ht="17.399999999999999" x14ac:dyDescent="0.4">
      <c r="A22" s="237">
        <f t="shared" si="3"/>
        <v>20</v>
      </c>
      <c r="B22" s="238" t="str">
        <f t="shared" si="4"/>
        <v>2025-09-04</v>
      </c>
      <c r="C22" s="238" t="str">
        <f t="shared" si="5"/>
        <v>LHR</v>
      </c>
      <c r="D22" s="238" t="str">
        <f t="shared" si="6"/>
        <v>99431913840</v>
      </c>
      <c r="E22" s="238" t="str">
        <f t="shared" si="7"/>
        <v>587196909473</v>
      </c>
      <c r="F22" s="238" t="str">
        <f t="shared" si="8"/>
        <v>이성미</v>
      </c>
      <c r="G22" s="239" t="str">
        <f t="shared" si="9"/>
        <v>BK00000145582</v>
      </c>
      <c r="H22" s="240" t="str">
        <f t="shared" si="10"/>
        <v>일반(목록배제,Normal-Manifest Exception)</v>
      </c>
      <c r="I22" s="241">
        <f t="shared" si="11"/>
        <v>81</v>
      </c>
      <c r="J22" s="242">
        <f t="shared" si="12"/>
        <v>1</v>
      </c>
      <c r="K22" s="242">
        <f t="shared" si="13"/>
        <v>2.5</v>
      </c>
      <c r="L22" s="243">
        <f t="shared" si="14"/>
        <v>0.2</v>
      </c>
      <c r="M22" s="243">
        <f t="shared" si="15"/>
        <v>2.5</v>
      </c>
      <c r="N22" s="149">
        <f t="shared" si="16"/>
        <v>13.15</v>
      </c>
      <c r="O22" s="149">
        <v>3.59</v>
      </c>
      <c r="P22" s="150"/>
      <c r="Q22" s="151">
        <f>VLOOKUP(H22,Mapping!$B$3:$D$13,3,0)</f>
        <v>0.8</v>
      </c>
      <c r="R22" s="149">
        <f>(IF(VLOOKUP(VLOOKUP(I22,Mapping!$B$15:$D$20,2,1),Mapping!$C$15:$E$20,2,0)=7000,0,VLOOKUP(VLOOKUP(I22,Mapping!$B$15:$D$20,2,1),Mapping!$C$15:$E$20,2,0)))</f>
        <v>0</v>
      </c>
      <c r="S22" s="149"/>
      <c r="T22" s="149"/>
      <c r="U22" s="149">
        <f t="shared" si="17"/>
        <v>17.540000000000003</v>
      </c>
      <c r="V22" s="6" t="str">
        <f t="shared" si="2"/>
        <v/>
      </c>
      <c r="X22" s="6" t="s">
        <v>1325</v>
      </c>
      <c r="Y22" s="6" t="s">
        <v>16</v>
      </c>
      <c r="Z22" s="6" t="s">
        <v>1326</v>
      </c>
      <c r="AA22" s="6" t="s">
        <v>1395</v>
      </c>
      <c r="AB22" s="6" t="s">
        <v>214</v>
      </c>
      <c r="AC22" s="6" t="s">
        <v>401</v>
      </c>
      <c r="AD22" s="6" t="s">
        <v>399</v>
      </c>
      <c r="AE22" s="6" t="s">
        <v>156</v>
      </c>
      <c r="AF22" s="6">
        <v>1</v>
      </c>
      <c r="AG22" s="6">
        <v>2.5</v>
      </c>
      <c r="AH22" s="6">
        <v>0.2</v>
      </c>
      <c r="AI22" s="6">
        <v>2.5</v>
      </c>
      <c r="AJ22" s="6" t="s">
        <v>110</v>
      </c>
      <c r="AK22" s="6">
        <v>81</v>
      </c>
      <c r="AL22" s="6" t="s">
        <v>303</v>
      </c>
      <c r="AM22" s="6" t="s">
        <v>303</v>
      </c>
      <c r="AN22" s="6" t="s">
        <v>303</v>
      </c>
      <c r="AO22" s="6" t="s">
        <v>303</v>
      </c>
      <c r="AP22" s="6" t="s">
        <v>303</v>
      </c>
      <c r="AQ22" s="6" t="s">
        <v>304</v>
      </c>
      <c r="AR22" s="6" t="s">
        <v>305</v>
      </c>
      <c r="AS22" s="6" t="s">
        <v>400</v>
      </c>
      <c r="AT22" s="6" t="s">
        <v>156</v>
      </c>
      <c r="AU22" s="6" t="s">
        <v>307</v>
      </c>
      <c r="AV22" s="6" t="s">
        <v>1395</v>
      </c>
      <c r="AW22" s="6" t="s">
        <v>1396</v>
      </c>
      <c r="AX22" s="6" t="s">
        <v>1396</v>
      </c>
      <c r="AY22" s="6" t="s">
        <v>308</v>
      </c>
      <c r="AZ22" s="6" t="s">
        <v>309</v>
      </c>
      <c r="BA22" s="6" t="s">
        <v>310</v>
      </c>
      <c r="BB22" s="6" t="s">
        <v>311</v>
      </c>
      <c r="BC22" s="6" t="s">
        <v>312</v>
      </c>
      <c r="BD22" s="6" t="s">
        <v>156</v>
      </c>
      <c r="BE22" s="6" t="s">
        <v>313</v>
      </c>
    </row>
    <row r="23" spans="1:57" ht="17.399999999999999" x14ac:dyDescent="0.4">
      <c r="A23" s="237">
        <f t="shared" si="3"/>
        <v>21</v>
      </c>
      <c r="B23" s="238" t="str">
        <f t="shared" si="4"/>
        <v>2025-09-04</v>
      </c>
      <c r="C23" s="238" t="str">
        <f t="shared" si="5"/>
        <v>LHR</v>
      </c>
      <c r="D23" s="238" t="str">
        <f t="shared" si="6"/>
        <v>99431913840</v>
      </c>
      <c r="E23" s="238" t="str">
        <f t="shared" si="7"/>
        <v>587196909451</v>
      </c>
      <c r="F23" s="238" t="str">
        <f t="shared" si="8"/>
        <v>김천배</v>
      </c>
      <c r="G23" s="239" t="str">
        <f t="shared" si="9"/>
        <v>BK00000145583</v>
      </c>
      <c r="H23" s="240" t="str">
        <f t="shared" si="10"/>
        <v>일반(목록배제,Normal-Manifest Exception)</v>
      </c>
      <c r="I23" s="241">
        <f t="shared" si="11"/>
        <v>81</v>
      </c>
      <c r="J23" s="242">
        <f t="shared" si="12"/>
        <v>1</v>
      </c>
      <c r="K23" s="242">
        <f t="shared" si="13"/>
        <v>2.5</v>
      </c>
      <c r="L23" s="243">
        <f t="shared" si="14"/>
        <v>0.2</v>
      </c>
      <c r="M23" s="243">
        <f t="shared" si="15"/>
        <v>2.5</v>
      </c>
      <c r="N23" s="149">
        <f t="shared" si="16"/>
        <v>13.15</v>
      </c>
      <c r="O23" s="149">
        <v>3.59</v>
      </c>
      <c r="P23" s="150"/>
      <c r="Q23" s="151">
        <f>VLOOKUP(H23,Mapping!$B$3:$D$13,3,0)</f>
        <v>0.8</v>
      </c>
      <c r="R23" s="149">
        <f>(IF(VLOOKUP(VLOOKUP(I23,Mapping!$B$15:$D$20,2,1),Mapping!$C$15:$E$20,2,0)=7000,0,VLOOKUP(VLOOKUP(I23,Mapping!$B$15:$D$20,2,1),Mapping!$C$15:$E$20,2,0)))</f>
        <v>0</v>
      </c>
      <c r="S23" s="149"/>
      <c r="T23" s="149"/>
      <c r="U23" s="149">
        <f t="shared" si="17"/>
        <v>17.540000000000003</v>
      </c>
      <c r="V23" s="6" t="str">
        <f t="shared" si="2"/>
        <v/>
      </c>
      <c r="X23" s="6" t="s">
        <v>1325</v>
      </c>
      <c r="Y23" s="6" t="s">
        <v>16</v>
      </c>
      <c r="Z23" s="6" t="s">
        <v>1326</v>
      </c>
      <c r="AA23" s="6" t="s">
        <v>1397</v>
      </c>
      <c r="AB23" s="6" t="s">
        <v>215</v>
      </c>
      <c r="AC23" s="6" t="s">
        <v>402</v>
      </c>
      <c r="AD23" s="6" t="s">
        <v>399</v>
      </c>
      <c r="AE23" s="6" t="s">
        <v>156</v>
      </c>
      <c r="AF23" s="6">
        <v>1</v>
      </c>
      <c r="AG23" s="6">
        <v>2.5</v>
      </c>
      <c r="AH23" s="6">
        <v>0.2</v>
      </c>
      <c r="AI23" s="6">
        <v>2.5</v>
      </c>
      <c r="AJ23" s="6" t="s">
        <v>110</v>
      </c>
      <c r="AK23" s="6">
        <v>81</v>
      </c>
      <c r="AL23" s="6" t="s">
        <v>303</v>
      </c>
      <c r="AM23" s="6" t="s">
        <v>303</v>
      </c>
      <c r="AN23" s="6" t="s">
        <v>303</v>
      </c>
      <c r="AO23" s="6" t="s">
        <v>303</v>
      </c>
      <c r="AP23" s="6" t="s">
        <v>303</v>
      </c>
      <c r="AQ23" s="6" t="s">
        <v>304</v>
      </c>
      <c r="AR23" s="6" t="s">
        <v>305</v>
      </c>
      <c r="AS23" s="6" t="s">
        <v>400</v>
      </c>
      <c r="AT23" s="6" t="s">
        <v>156</v>
      </c>
      <c r="AU23" s="6" t="s">
        <v>307</v>
      </c>
      <c r="AV23" s="6" t="s">
        <v>1397</v>
      </c>
      <c r="AW23" s="6" t="s">
        <v>1398</v>
      </c>
      <c r="AX23" s="6" t="s">
        <v>1398</v>
      </c>
      <c r="AY23" s="6" t="s">
        <v>308</v>
      </c>
      <c r="AZ23" s="6" t="s">
        <v>309</v>
      </c>
      <c r="BA23" s="6" t="s">
        <v>310</v>
      </c>
      <c r="BB23" s="6" t="s">
        <v>311</v>
      </c>
      <c r="BC23" s="6" t="s">
        <v>312</v>
      </c>
      <c r="BD23" s="6" t="s">
        <v>156</v>
      </c>
      <c r="BE23" s="6" t="s">
        <v>313</v>
      </c>
    </row>
    <row r="24" spans="1:57" ht="17.399999999999999" x14ac:dyDescent="0.4">
      <c r="A24" s="237">
        <f t="shared" si="3"/>
        <v>22</v>
      </c>
      <c r="B24" s="238" t="str">
        <f t="shared" si="4"/>
        <v>2025-09-04</v>
      </c>
      <c r="C24" s="238" t="str">
        <f t="shared" si="5"/>
        <v>LHR</v>
      </c>
      <c r="D24" s="238" t="str">
        <f t="shared" si="6"/>
        <v>99431913840</v>
      </c>
      <c r="E24" s="238" t="str">
        <f t="shared" si="7"/>
        <v>587196909440</v>
      </c>
      <c r="F24" s="238" t="str">
        <f t="shared" si="8"/>
        <v>김주환</v>
      </c>
      <c r="G24" s="239" t="str">
        <f t="shared" si="9"/>
        <v>BK00000145584</v>
      </c>
      <c r="H24" s="240" t="str">
        <f t="shared" si="10"/>
        <v>일반(목록배제,Normal-Manifest Exception)</v>
      </c>
      <c r="I24" s="241">
        <f t="shared" si="11"/>
        <v>81</v>
      </c>
      <c r="J24" s="242">
        <f t="shared" si="12"/>
        <v>1</v>
      </c>
      <c r="K24" s="242">
        <f t="shared" si="13"/>
        <v>2.5</v>
      </c>
      <c r="L24" s="243">
        <f t="shared" si="14"/>
        <v>0.2</v>
      </c>
      <c r="M24" s="243">
        <f t="shared" si="15"/>
        <v>2.5</v>
      </c>
      <c r="N24" s="149">
        <f t="shared" si="16"/>
        <v>13.15</v>
      </c>
      <c r="O24" s="149">
        <v>3.59</v>
      </c>
      <c r="P24" s="150"/>
      <c r="Q24" s="151">
        <f>VLOOKUP(H24,Mapping!$B$3:$D$13,3,0)</f>
        <v>0.8</v>
      </c>
      <c r="R24" s="149">
        <f>(IF(VLOOKUP(VLOOKUP(I24,Mapping!$B$15:$D$20,2,1),Mapping!$C$15:$E$20,2,0)=7000,0,VLOOKUP(VLOOKUP(I24,Mapping!$B$15:$D$20,2,1),Mapping!$C$15:$E$20,2,0)))</f>
        <v>0</v>
      </c>
      <c r="S24" s="149"/>
      <c r="T24" s="149"/>
      <c r="U24" s="149">
        <f t="shared" si="17"/>
        <v>17.540000000000003</v>
      </c>
      <c r="V24" s="6" t="str">
        <f t="shared" si="2"/>
        <v/>
      </c>
      <c r="X24" s="6" t="s">
        <v>1325</v>
      </c>
      <c r="Y24" s="6" t="s">
        <v>16</v>
      </c>
      <c r="Z24" s="6" t="s">
        <v>1326</v>
      </c>
      <c r="AA24" s="6" t="s">
        <v>1399</v>
      </c>
      <c r="AB24" s="6" t="s">
        <v>216</v>
      </c>
      <c r="AC24" s="6" t="s">
        <v>403</v>
      </c>
      <c r="AD24" s="6" t="s">
        <v>399</v>
      </c>
      <c r="AE24" s="6" t="s">
        <v>156</v>
      </c>
      <c r="AF24" s="6">
        <v>1</v>
      </c>
      <c r="AG24" s="6">
        <v>2.5</v>
      </c>
      <c r="AH24" s="6">
        <v>0.2</v>
      </c>
      <c r="AI24" s="6">
        <v>2.5</v>
      </c>
      <c r="AJ24" s="6" t="s">
        <v>110</v>
      </c>
      <c r="AK24" s="6">
        <v>81</v>
      </c>
      <c r="AL24" s="6" t="s">
        <v>303</v>
      </c>
      <c r="AM24" s="6" t="s">
        <v>303</v>
      </c>
      <c r="AN24" s="6" t="s">
        <v>303</v>
      </c>
      <c r="AO24" s="6" t="s">
        <v>303</v>
      </c>
      <c r="AP24" s="6" t="s">
        <v>303</v>
      </c>
      <c r="AQ24" s="6" t="s">
        <v>304</v>
      </c>
      <c r="AR24" s="6" t="s">
        <v>305</v>
      </c>
      <c r="AS24" s="6" t="s">
        <v>400</v>
      </c>
      <c r="AT24" s="6" t="s">
        <v>156</v>
      </c>
      <c r="AU24" s="6" t="s">
        <v>307</v>
      </c>
      <c r="AV24" s="6" t="s">
        <v>1399</v>
      </c>
      <c r="AW24" s="6" t="s">
        <v>1400</v>
      </c>
      <c r="AX24" s="6" t="s">
        <v>1400</v>
      </c>
      <c r="AY24" s="6" t="s">
        <v>308</v>
      </c>
      <c r="AZ24" s="6" t="s">
        <v>309</v>
      </c>
      <c r="BA24" s="6" t="s">
        <v>310</v>
      </c>
      <c r="BB24" s="6" t="s">
        <v>311</v>
      </c>
      <c r="BC24" s="6" t="s">
        <v>312</v>
      </c>
      <c r="BD24" s="6" t="s">
        <v>156</v>
      </c>
      <c r="BE24" s="6" t="s">
        <v>313</v>
      </c>
    </row>
    <row r="25" spans="1:57" ht="17.399999999999999" x14ac:dyDescent="0.4">
      <c r="A25" s="237">
        <f t="shared" si="3"/>
        <v>23</v>
      </c>
      <c r="B25" s="238" t="str">
        <f t="shared" si="4"/>
        <v>2025-09-04</v>
      </c>
      <c r="C25" s="238" t="str">
        <f t="shared" si="5"/>
        <v>LHR</v>
      </c>
      <c r="D25" s="238" t="str">
        <f t="shared" si="6"/>
        <v>99431913840</v>
      </c>
      <c r="E25" s="238" t="str">
        <f t="shared" si="7"/>
        <v>587196909436</v>
      </c>
      <c r="F25" s="238" t="str">
        <f t="shared" si="8"/>
        <v>김윤미</v>
      </c>
      <c r="G25" s="239" t="str">
        <f t="shared" si="9"/>
        <v>BK00000145585</v>
      </c>
      <c r="H25" s="240" t="str">
        <f t="shared" si="10"/>
        <v>일반(목록배제,Normal-Manifest Exception)</v>
      </c>
      <c r="I25" s="241">
        <f t="shared" si="11"/>
        <v>81</v>
      </c>
      <c r="J25" s="242">
        <f t="shared" si="12"/>
        <v>1</v>
      </c>
      <c r="K25" s="242">
        <f t="shared" si="13"/>
        <v>2.5</v>
      </c>
      <c r="L25" s="243">
        <f t="shared" si="14"/>
        <v>0.2</v>
      </c>
      <c r="M25" s="243">
        <f t="shared" si="15"/>
        <v>2.5</v>
      </c>
      <c r="N25" s="149">
        <f t="shared" si="16"/>
        <v>13.15</v>
      </c>
      <c r="O25" s="149">
        <v>3.59</v>
      </c>
      <c r="P25" s="150"/>
      <c r="Q25" s="151">
        <f>VLOOKUP(H25,Mapping!$B$3:$D$13,3,0)</f>
        <v>0.8</v>
      </c>
      <c r="R25" s="149">
        <f>(IF(VLOOKUP(VLOOKUP(I25,Mapping!$B$15:$D$20,2,1),Mapping!$C$15:$E$20,2,0)=7000,0,VLOOKUP(VLOOKUP(I25,Mapping!$B$15:$D$20,2,1),Mapping!$C$15:$E$20,2,0)))</f>
        <v>0</v>
      </c>
      <c r="S25" s="149"/>
      <c r="T25" s="149"/>
      <c r="U25" s="149">
        <f t="shared" si="17"/>
        <v>17.540000000000003</v>
      </c>
      <c r="V25" s="6" t="str">
        <f t="shared" si="2"/>
        <v/>
      </c>
      <c r="X25" s="6" t="s">
        <v>1325</v>
      </c>
      <c r="Y25" s="6" t="s">
        <v>16</v>
      </c>
      <c r="Z25" s="6" t="s">
        <v>1326</v>
      </c>
      <c r="AA25" s="6" t="s">
        <v>1401</v>
      </c>
      <c r="AB25" s="6" t="s">
        <v>217</v>
      </c>
      <c r="AC25" s="6" t="s">
        <v>404</v>
      </c>
      <c r="AD25" s="6" t="s">
        <v>399</v>
      </c>
      <c r="AE25" s="6" t="s">
        <v>156</v>
      </c>
      <c r="AF25" s="6">
        <v>1</v>
      </c>
      <c r="AG25" s="6">
        <v>2.5</v>
      </c>
      <c r="AH25" s="6">
        <v>0.2</v>
      </c>
      <c r="AI25" s="6">
        <v>2.5</v>
      </c>
      <c r="AJ25" s="6" t="s">
        <v>110</v>
      </c>
      <c r="AK25" s="6">
        <v>81</v>
      </c>
      <c r="AL25" s="6" t="s">
        <v>303</v>
      </c>
      <c r="AM25" s="6" t="s">
        <v>303</v>
      </c>
      <c r="AN25" s="6" t="s">
        <v>303</v>
      </c>
      <c r="AO25" s="6" t="s">
        <v>303</v>
      </c>
      <c r="AP25" s="6" t="s">
        <v>303</v>
      </c>
      <c r="AQ25" s="6" t="s">
        <v>304</v>
      </c>
      <c r="AR25" s="6" t="s">
        <v>305</v>
      </c>
      <c r="AS25" s="6" t="s">
        <v>400</v>
      </c>
      <c r="AT25" s="6" t="s">
        <v>156</v>
      </c>
      <c r="AU25" s="6" t="s">
        <v>307</v>
      </c>
      <c r="AV25" s="6" t="s">
        <v>1401</v>
      </c>
      <c r="AW25" s="6" t="s">
        <v>1402</v>
      </c>
      <c r="AX25" s="6" t="s">
        <v>1402</v>
      </c>
      <c r="AY25" s="6" t="s">
        <v>308</v>
      </c>
      <c r="AZ25" s="6" t="s">
        <v>309</v>
      </c>
      <c r="BA25" s="6" t="s">
        <v>310</v>
      </c>
      <c r="BB25" s="6" t="s">
        <v>311</v>
      </c>
      <c r="BC25" s="6" t="s">
        <v>312</v>
      </c>
      <c r="BD25" s="6" t="s">
        <v>156</v>
      </c>
      <c r="BE25" s="6" t="s">
        <v>313</v>
      </c>
    </row>
    <row r="26" spans="1:57" ht="17.399999999999999" x14ac:dyDescent="0.4">
      <c r="A26" s="237">
        <f t="shared" si="3"/>
        <v>24</v>
      </c>
      <c r="B26" s="238" t="str">
        <f t="shared" si="4"/>
        <v>2025-09-04</v>
      </c>
      <c r="C26" s="238" t="str">
        <f t="shared" si="5"/>
        <v>LHR</v>
      </c>
      <c r="D26" s="238" t="str">
        <f t="shared" si="6"/>
        <v>99431913840</v>
      </c>
      <c r="E26" s="238" t="str">
        <f t="shared" si="7"/>
        <v>587196909425</v>
      </c>
      <c r="F26" s="238" t="str">
        <f t="shared" si="8"/>
        <v>정종서</v>
      </c>
      <c r="G26" s="239" t="str">
        <f t="shared" si="9"/>
        <v>BK00000145586</v>
      </c>
      <c r="H26" s="240" t="str">
        <f t="shared" si="10"/>
        <v>일반(목록배제,Normal-Manifest Exception)</v>
      </c>
      <c r="I26" s="241">
        <f t="shared" si="11"/>
        <v>81</v>
      </c>
      <c r="J26" s="242">
        <f t="shared" si="12"/>
        <v>1</v>
      </c>
      <c r="K26" s="242">
        <f t="shared" si="13"/>
        <v>2.5</v>
      </c>
      <c r="L26" s="243">
        <f t="shared" si="14"/>
        <v>0.2</v>
      </c>
      <c r="M26" s="243">
        <f t="shared" si="15"/>
        <v>2.5</v>
      </c>
      <c r="N26" s="149">
        <f t="shared" si="16"/>
        <v>13.15</v>
      </c>
      <c r="O26" s="149">
        <v>3.59</v>
      </c>
      <c r="P26" s="150"/>
      <c r="Q26" s="151">
        <f>VLOOKUP(H26,Mapping!$B$3:$D$13,3,0)</f>
        <v>0.8</v>
      </c>
      <c r="R26" s="149">
        <f>(IF(VLOOKUP(VLOOKUP(I26,Mapping!$B$15:$D$20,2,1),Mapping!$C$15:$E$20,2,0)=7000,0,VLOOKUP(VLOOKUP(I26,Mapping!$B$15:$D$20,2,1),Mapping!$C$15:$E$20,2,0)))</f>
        <v>0</v>
      </c>
      <c r="S26" s="149"/>
      <c r="T26" s="149"/>
      <c r="U26" s="149">
        <f t="shared" si="17"/>
        <v>17.540000000000003</v>
      </c>
      <c r="V26" s="6" t="str">
        <f t="shared" si="2"/>
        <v/>
      </c>
      <c r="X26" s="6" t="s">
        <v>1325</v>
      </c>
      <c r="Y26" s="6" t="s">
        <v>16</v>
      </c>
      <c r="Z26" s="6" t="s">
        <v>1326</v>
      </c>
      <c r="AA26" s="6" t="s">
        <v>1403</v>
      </c>
      <c r="AB26" s="6" t="s">
        <v>221</v>
      </c>
      <c r="AC26" s="6" t="s">
        <v>405</v>
      </c>
      <c r="AD26" s="6" t="s">
        <v>399</v>
      </c>
      <c r="AE26" s="6" t="s">
        <v>156</v>
      </c>
      <c r="AF26" s="6">
        <v>1</v>
      </c>
      <c r="AG26" s="6">
        <v>2.5</v>
      </c>
      <c r="AH26" s="6">
        <v>0.2</v>
      </c>
      <c r="AI26" s="6">
        <v>2.5</v>
      </c>
      <c r="AJ26" s="6" t="s">
        <v>110</v>
      </c>
      <c r="AK26" s="6">
        <v>81</v>
      </c>
      <c r="AL26" s="6" t="s">
        <v>303</v>
      </c>
      <c r="AM26" s="6" t="s">
        <v>303</v>
      </c>
      <c r="AN26" s="6" t="s">
        <v>303</v>
      </c>
      <c r="AO26" s="6" t="s">
        <v>303</v>
      </c>
      <c r="AP26" s="6" t="s">
        <v>303</v>
      </c>
      <c r="AQ26" s="6" t="s">
        <v>304</v>
      </c>
      <c r="AR26" s="6" t="s">
        <v>305</v>
      </c>
      <c r="AS26" s="6" t="s">
        <v>400</v>
      </c>
      <c r="AT26" s="6" t="s">
        <v>156</v>
      </c>
      <c r="AU26" s="6" t="s">
        <v>307</v>
      </c>
      <c r="AV26" s="6" t="s">
        <v>1403</v>
      </c>
      <c r="AW26" s="6" t="s">
        <v>1404</v>
      </c>
      <c r="AX26" s="6" t="s">
        <v>1404</v>
      </c>
      <c r="AY26" s="6" t="s">
        <v>308</v>
      </c>
      <c r="AZ26" s="6" t="s">
        <v>309</v>
      </c>
      <c r="BA26" s="6" t="s">
        <v>310</v>
      </c>
      <c r="BB26" s="6" t="s">
        <v>311</v>
      </c>
      <c r="BC26" s="6" t="s">
        <v>312</v>
      </c>
      <c r="BD26" s="6" t="s">
        <v>156</v>
      </c>
      <c r="BE26" s="6" t="s">
        <v>313</v>
      </c>
    </row>
    <row r="27" spans="1:57" ht="17.399999999999999" x14ac:dyDescent="0.4">
      <c r="A27" s="237">
        <f t="shared" si="3"/>
        <v>25</v>
      </c>
      <c r="B27" s="238" t="str">
        <f t="shared" si="4"/>
        <v>2025-09-04</v>
      </c>
      <c r="C27" s="238" t="str">
        <f t="shared" si="5"/>
        <v>LHR</v>
      </c>
      <c r="D27" s="238" t="str">
        <f t="shared" si="6"/>
        <v>99431913840</v>
      </c>
      <c r="E27" s="238" t="str">
        <f t="shared" si="7"/>
        <v>587196909414</v>
      </c>
      <c r="F27" s="238" t="str">
        <f t="shared" si="8"/>
        <v>유영규</v>
      </c>
      <c r="G27" s="239" t="str">
        <f t="shared" si="9"/>
        <v>BK00000145587</v>
      </c>
      <c r="H27" s="240" t="str">
        <f t="shared" si="10"/>
        <v>일반(목록배제,Normal-Manifest Exception)</v>
      </c>
      <c r="I27" s="241">
        <f t="shared" si="11"/>
        <v>81</v>
      </c>
      <c r="J27" s="242">
        <f t="shared" si="12"/>
        <v>1</v>
      </c>
      <c r="K27" s="242">
        <f t="shared" si="13"/>
        <v>2.5</v>
      </c>
      <c r="L27" s="243">
        <f t="shared" si="14"/>
        <v>0.2</v>
      </c>
      <c r="M27" s="243">
        <f t="shared" si="15"/>
        <v>2.5</v>
      </c>
      <c r="N27" s="149">
        <f t="shared" si="16"/>
        <v>13.15</v>
      </c>
      <c r="O27" s="149">
        <v>3.59</v>
      </c>
      <c r="P27" s="150"/>
      <c r="Q27" s="151">
        <f>VLOOKUP(H27,Mapping!$B$3:$D$13,3,0)</f>
        <v>0.8</v>
      </c>
      <c r="R27" s="149">
        <f>(IF(VLOOKUP(VLOOKUP(I27,Mapping!$B$15:$D$20,2,1),Mapping!$C$15:$E$20,2,0)=7000,0,VLOOKUP(VLOOKUP(I27,Mapping!$B$15:$D$20,2,1),Mapping!$C$15:$E$20,2,0)))</f>
        <v>0</v>
      </c>
      <c r="S27" s="149"/>
      <c r="T27" s="149"/>
      <c r="U27" s="149">
        <f t="shared" si="17"/>
        <v>17.540000000000003</v>
      </c>
      <c r="V27" s="6" t="str">
        <f t="shared" si="2"/>
        <v/>
      </c>
      <c r="X27" s="6" t="s">
        <v>1325</v>
      </c>
      <c r="Y27" s="6" t="s">
        <v>16</v>
      </c>
      <c r="Z27" s="6" t="s">
        <v>1326</v>
      </c>
      <c r="AA27" s="6" t="s">
        <v>1405</v>
      </c>
      <c r="AB27" s="6" t="s">
        <v>222</v>
      </c>
      <c r="AC27" s="6" t="s">
        <v>406</v>
      </c>
      <c r="AD27" s="6" t="s">
        <v>399</v>
      </c>
      <c r="AE27" s="6" t="s">
        <v>156</v>
      </c>
      <c r="AF27" s="6">
        <v>1</v>
      </c>
      <c r="AG27" s="6">
        <v>2.5</v>
      </c>
      <c r="AH27" s="6">
        <v>0.2</v>
      </c>
      <c r="AI27" s="6">
        <v>2.5</v>
      </c>
      <c r="AJ27" s="6" t="s">
        <v>110</v>
      </c>
      <c r="AK27" s="6">
        <v>81</v>
      </c>
      <c r="AL27" s="6" t="s">
        <v>303</v>
      </c>
      <c r="AM27" s="6" t="s">
        <v>303</v>
      </c>
      <c r="AN27" s="6" t="s">
        <v>303</v>
      </c>
      <c r="AO27" s="6" t="s">
        <v>303</v>
      </c>
      <c r="AP27" s="6" t="s">
        <v>303</v>
      </c>
      <c r="AQ27" s="6" t="s">
        <v>304</v>
      </c>
      <c r="AR27" s="6" t="s">
        <v>305</v>
      </c>
      <c r="AS27" s="6" t="s">
        <v>400</v>
      </c>
      <c r="AT27" s="6" t="s">
        <v>156</v>
      </c>
      <c r="AU27" s="6" t="s">
        <v>307</v>
      </c>
      <c r="AV27" s="6" t="s">
        <v>1405</v>
      </c>
      <c r="AW27" s="6" t="s">
        <v>1406</v>
      </c>
      <c r="AX27" s="6" t="s">
        <v>1406</v>
      </c>
      <c r="AY27" s="6" t="s">
        <v>308</v>
      </c>
      <c r="AZ27" s="6" t="s">
        <v>309</v>
      </c>
      <c r="BA27" s="6" t="s">
        <v>310</v>
      </c>
      <c r="BB27" s="6" t="s">
        <v>311</v>
      </c>
      <c r="BC27" s="6" t="s">
        <v>312</v>
      </c>
      <c r="BD27" s="6" t="s">
        <v>156</v>
      </c>
      <c r="BE27" s="6" t="s">
        <v>313</v>
      </c>
    </row>
    <row r="28" spans="1:57" ht="17.399999999999999" x14ac:dyDescent="0.4">
      <c r="A28" s="237">
        <f t="shared" si="3"/>
        <v>26</v>
      </c>
      <c r="B28" s="238" t="str">
        <f t="shared" si="4"/>
        <v>2025-09-04</v>
      </c>
      <c r="C28" s="238" t="str">
        <f t="shared" si="5"/>
        <v>LHR</v>
      </c>
      <c r="D28" s="238" t="str">
        <f t="shared" si="6"/>
        <v>99431913840</v>
      </c>
      <c r="E28" s="238" t="str">
        <f t="shared" si="7"/>
        <v>587196909403</v>
      </c>
      <c r="F28" s="238" t="str">
        <f t="shared" si="8"/>
        <v>이효정</v>
      </c>
      <c r="G28" s="239" t="str">
        <f t="shared" si="9"/>
        <v>BK00000145588</v>
      </c>
      <c r="H28" s="240" t="str">
        <f t="shared" si="10"/>
        <v>일반(목록배제,Normal-Manifest Exception)</v>
      </c>
      <c r="I28" s="241">
        <f t="shared" si="11"/>
        <v>81</v>
      </c>
      <c r="J28" s="242">
        <f t="shared" si="12"/>
        <v>1</v>
      </c>
      <c r="K28" s="242">
        <f t="shared" si="13"/>
        <v>2.5</v>
      </c>
      <c r="L28" s="243">
        <f t="shared" si="14"/>
        <v>0.2</v>
      </c>
      <c r="M28" s="243">
        <f t="shared" si="15"/>
        <v>2.5</v>
      </c>
      <c r="N28" s="149">
        <f t="shared" si="16"/>
        <v>13.15</v>
      </c>
      <c r="O28" s="149">
        <v>3.59</v>
      </c>
      <c r="P28" s="150"/>
      <c r="Q28" s="151">
        <f>VLOOKUP(H28,Mapping!$B$3:$D$13,3,0)</f>
        <v>0.8</v>
      </c>
      <c r="R28" s="149">
        <f>(IF(VLOOKUP(VLOOKUP(I28,Mapping!$B$15:$D$20,2,1),Mapping!$C$15:$E$20,2,0)=7000,0,VLOOKUP(VLOOKUP(I28,Mapping!$B$15:$D$20,2,1),Mapping!$C$15:$E$20,2,0)))</f>
        <v>0</v>
      </c>
      <c r="S28" s="149"/>
      <c r="T28" s="149"/>
      <c r="U28" s="149">
        <f t="shared" si="17"/>
        <v>17.540000000000003</v>
      </c>
      <c r="V28" s="6" t="str">
        <f t="shared" si="2"/>
        <v/>
      </c>
      <c r="X28" s="6" t="s">
        <v>1325</v>
      </c>
      <c r="Y28" s="6" t="s">
        <v>16</v>
      </c>
      <c r="Z28" s="6" t="s">
        <v>1326</v>
      </c>
      <c r="AA28" s="6" t="s">
        <v>1407</v>
      </c>
      <c r="AB28" s="6" t="s">
        <v>223</v>
      </c>
      <c r="AC28" s="6" t="s">
        <v>407</v>
      </c>
      <c r="AD28" s="6" t="s">
        <v>399</v>
      </c>
      <c r="AE28" s="6" t="s">
        <v>156</v>
      </c>
      <c r="AF28" s="6">
        <v>1</v>
      </c>
      <c r="AG28" s="6">
        <v>2.5</v>
      </c>
      <c r="AH28" s="6">
        <v>0.2</v>
      </c>
      <c r="AI28" s="6">
        <v>2.5</v>
      </c>
      <c r="AJ28" s="6" t="s">
        <v>110</v>
      </c>
      <c r="AK28" s="6">
        <v>81</v>
      </c>
      <c r="AL28" s="6" t="s">
        <v>303</v>
      </c>
      <c r="AM28" s="6" t="s">
        <v>303</v>
      </c>
      <c r="AN28" s="6" t="s">
        <v>303</v>
      </c>
      <c r="AO28" s="6" t="s">
        <v>303</v>
      </c>
      <c r="AP28" s="6" t="s">
        <v>303</v>
      </c>
      <c r="AQ28" s="6" t="s">
        <v>304</v>
      </c>
      <c r="AR28" s="6" t="s">
        <v>305</v>
      </c>
      <c r="AS28" s="6" t="s">
        <v>400</v>
      </c>
      <c r="AT28" s="6" t="s">
        <v>156</v>
      </c>
      <c r="AU28" s="6" t="s">
        <v>307</v>
      </c>
      <c r="AV28" s="6" t="s">
        <v>1407</v>
      </c>
      <c r="AW28" s="6" t="s">
        <v>1408</v>
      </c>
      <c r="AX28" s="6" t="s">
        <v>1408</v>
      </c>
      <c r="AY28" s="6" t="s">
        <v>308</v>
      </c>
      <c r="AZ28" s="6" t="s">
        <v>309</v>
      </c>
      <c r="BA28" s="6" t="s">
        <v>310</v>
      </c>
      <c r="BB28" s="6" t="s">
        <v>311</v>
      </c>
      <c r="BC28" s="6" t="s">
        <v>312</v>
      </c>
      <c r="BD28" s="6" t="s">
        <v>156</v>
      </c>
      <c r="BE28" s="6" t="s">
        <v>313</v>
      </c>
    </row>
    <row r="29" spans="1:57" ht="17.399999999999999" x14ac:dyDescent="0.4">
      <c r="A29" s="237">
        <f t="shared" si="3"/>
        <v>27</v>
      </c>
      <c r="B29" s="238" t="str">
        <f t="shared" si="4"/>
        <v>2025-09-04</v>
      </c>
      <c r="C29" s="238" t="str">
        <f t="shared" si="5"/>
        <v>LHR</v>
      </c>
      <c r="D29" s="238" t="str">
        <f t="shared" si="6"/>
        <v>99431913840</v>
      </c>
      <c r="E29" s="238" t="str">
        <f t="shared" si="7"/>
        <v>587196909392</v>
      </c>
      <c r="F29" s="238" t="str">
        <f t="shared" si="8"/>
        <v>백석봉</v>
      </c>
      <c r="G29" s="239" t="str">
        <f t="shared" si="9"/>
        <v>BK00000145589</v>
      </c>
      <c r="H29" s="240" t="str">
        <f t="shared" si="10"/>
        <v>일반(목록배제,Normal-Manifest Exception)</v>
      </c>
      <c r="I29" s="241">
        <f t="shared" si="11"/>
        <v>81</v>
      </c>
      <c r="J29" s="242">
        <f t="shared" si="12"/>
        <v>1</v>
      </c>
      <c r="K29" s="242">
        <f t="shared" si="13"/>
        <v>2.5</v>
      </c>
      <c r="L29" s="243">
        <f t="shared" si="14"/>
        <v>0.2</v>
      </c>
      <c r="M29" s="243">
        <f t="shared" si="15"/>
        <v>2.5</v>
      </c>
      <c r="N29" s="149">
        <f t="shared" si="16"/>
        <v>13.15</v>
      </c>
      <c r="O29" s="149">
        <v>3.59</v>
      </c>
      <c r="P29" s="150"/>
      <c r="Q29" s="151">
        <f>VLOOKUP(H29,Mapping!$B$3:$D$13,3,0)</f>
        <v>0.8</v>
      </c>
      <c r="R29" s="149">
        <f>(IF(VLOOKUP(VLOOKUP(I29,Mapping!$B$15:$D$20,2,1),Mapping!$C$15:$E$20,2,0)=7000,0,VLOOKUP(VLOOKUP(I29,Mapping!$B$15:$D$20,2,1),Mapping!$C$15:$E$20,2,0)))</f>
        <v>0</v>
      </c>
      <c r="S29" s="149"/>
      <c r="T29" s="149"/>
      <c r="U29" s="149">
        <f t="shared" si="17"/>
        <v>17.540000000000003</v>
      </c>
      <c r="V29" s="6" t="str">
        <f t="shared" si="2"/>
        <v/>
      </c>
      <c r="X29" s="6" t="s">
        <v>1325</v>
      </c>
      <c r="Y29" s="6" t="s">
        <v>16</v>
      </c>
      <c r="Z29" s="6" t="s">
        <v>1326</v>
      </c>
      <c r="AA29" s="6" t="s">
        <v>1409</v>
      </c>
      <c r="AB29" s="6" t="s">
        <v>224</v>
      </c>
      <c r="AC29" s="6" t="s">
        <v>408</v>
      </c>
      <c r="AD29" s="6" t="s">
        <v>399</v>
      </c>
      <c r="AE29" s="6" t="s">
        <v>156</v>
      </c>
      <c r="AF29" s="6">
        <v>1</v>
      </c>
      <c r="AG29" s="6">
        <v>2.5</v>
      </c>
      <c r="AH29" s="6">
        <v>0.2</v>
      </c>
      <c r="AI29" s="6">
        <v>2.5</v>
      </c>
      <c r="AJ29" s="6" t="s">
        <v>110</v>
      </c>
      <c r="AK29" s="6">
        <v>81</v>
      </c>
      <c r="AL29" s="6" t="s">
        <v>303</v>
      </c>
      <c r="AM29" s="6" t="s">
        <v>303</v>
      </c>
      <c r="AN29" s="6" t="s">
        <v>303</v>
      </c>
      <c r="AO29" s="6" t="s">
        <v>303</v>
      </c>
      <c r="AP29" s="6" t="s">
        <v>303</v>
      </c>
      <c r="AQ29" s="6" t="s">
        <v>304</v>
      </c>
      <c r="AR29" s="6" t="s">
        <v>305</v>
      </c>
      <c r="AS29" s="6" t="s">
        <v>400</v>
      </c>
      <c r="AT29" s="6" t="s">
        <v>156</v>
      </c>
      <c r="AU29" s="6" t="s">
        <v>307</v>
      </c>
      <c r="AV29" s="6" t="s">
        <v>1409</v>
      </c>
      <c r="AW29" s="6" t="s">
        <v>1410</v>
      </c>
      <c r="AX29" s="6" t="s">
        <v>1410</v>
      </c>
      <c r="AY29" s="6" t="s">
        <v>308</v>
      </c>
      <c r="AZ29" s="6" t="s">
        <v>309</v>
      </c>
      <c r="BA29" s="6" t="s">
        <v>310</v>
      </c>
      <c r="BB29" s="6" t="s">
        <v>311</v>
      </c>
      <c r="BC29" s="6" t="s">
        <v>312</v>
      </c>
      <c r="BD29" s="6" t="s">
        <v>156</v>
      </c>
      <c r="BE29" s="6" t="s">
        <v>313</v>
      </c>
    </row>
    <row r="30" spans="1:57" ht="17.399999999999999" x14ac:dyDescent="0.4">
      <c r="A30" s="237">
        <f t="shared" si="3"/>
        <v>28</v>
      </c>
      <c r="B30" s="238" t="str">
        <f t="shared" si="4"/>
        <v>2025-09-04</v>
      </c>
      <c r="C30" s="238" t="str">
        <f t="shared" si="5"/>
        <v>LHR</v>
      </c>
      <c r="D30" s="238" t="str">
        <f t="shared" si="6"/>
        <v>99431913840</v>
      </c>
      <c r="E30" s="238" t="str">
        <f t="shared" si="7"/>
        <v>587196909381</v>
      </c>
      <c r="F30" s="238" t="str">
        <f t="shared" si="8"/>
        <v>김진균</v>
      </c>
      <c r="G30" s="239" t="str">
        <f t="shared" si="9"/>
        <v>BK00000145590</v>
      </c>
      <c r="H30" s="240" t="str">
        <f t="shared" si="10"/>
        <v>일반(목록배제,Normal-Manifest Exception)</v>
      </c>
      <c r="I30" s="241">
        <f t="shared" si="11"/>
        <v>81</v>
      </c>
      <c r="J30" s="242">
        <f t="shared" si="12"/>
        <v>1</v>
      </c>
      <c r="K30" s="242">
        <f t="shared" si="13"/>
        <v>2.5</v>
      </c>
      <c r="L30" s="243">
        <f t="shared" si="14"/>
        <v>0.2</v>
      </c>
      <c r="M30" s="243">
        <f t="shared" si="15"/>
        <v>2.5</v>
      </c>
      <c r="N30" s="149">
        <f t="shared" si="16"/>
        <v>13.15</v>
      </c>
      <c r="O30" s="149">
        <v>3.59</v>
      </c>
      <c r="P30" s="150"/>
      <c r="Q30" s="151">
        <f>VLOOKUP(H30,Mapping!$B$3:$D$13,3,0)</f>
        <v>0.8</v>
      </c>
      <c r="R30" s="149">
        <f>(IF(VLOOKUP(VLOOKUP(I30,Mapping!$B$15:$D$20,2,1),Mapping!$C$15:$E$20,2,0)=7000,0,VLOOKUP(VLOOKUP(I30,Mapping!$B$15:$D$20,2,1),Mapping!$C$15:$E$20,2,0)))</f>
        <v>0</v>
      </c>
      <c r="S30" s="149"/>
      <c r="T30" s="149"/>
      <c r="U30" s="149">
        <f t="shared" si="17"/>
        <v>17.540000000000003</v>
      </c>
      <c r="V30" s="6" t="str">
        <f t="shared" si="2"/>
        <v/>
      </c>
      <c r="X30" s="6" t="s">
        <v>1325</v>
      </c>
      <c r="Y30" s="6" t="s">
        <v>16</v>
      </c>
      <c r="Z30" s="6" t="s">
        <v>1326</v>
      </c>
      <c r="AA30" s="6" t="s">
        <v>1411</v>
      </c>
      <c r="AB30" s="6" t="s">
        <v>225</v>
      </c>
      <c r="AC30" s="6" t="s">
        <v>409</v>
      </c>
      <c r="AD30" s="6" t="s">
        <v>399</v>
      </c>
      <c r="AE30" s="6" t="s">
        <v>156</v>
      </c>
      <c r="AF30" s="6">
        <v>1</v>
      </c>
      <c r="AG30" s="6">
        <v>2.5</v>
      </c>
      <c r="AH30" s="6">
        <v>0.2</v>
      </c>
      <c r="AI30" s="6">
        <v>2.5</v>
      </c>
      <c r="AJ30" s="6" t="s">
        <v>110</v>
      </c>
      <c r="AK30" s="6">
        <v>81</v>
      </c>
      <c r="AL30" s="6" t="s">
        <v>303</v>
      </c>
      <c r="AM30" s="6" t="s">
        <v>303</v>
      </c>
      <c r="AN30" s="6" t="s">
        <v>303</v>
      </c>
      <c r="AO30" s="6" t="s">
        <v>303</v>
      </c>
      <c r="AP30" s="6" t="s">
        <v>303</v>
      </c>
      <c r="AQ30" s="6" t="s">
        <v>304</v>
      </c>
      <c r="AR30" s="6" t="s">
        <v>305</v>
      </c>
      <c r="AS30" s="6" t="s">
        <v>400</v>
      </c>
      <c r="AT30" s="6" t="s">
        <v>156</v>
      </c>
      <c r="AU30" s="6" t="s">
        <v>307</v>
      </c>
      <c r="AV30" s="6" t="s">
        <v>1411</v>
      </c>
      <c r="AW30" s="6" t="s">
        <v>1412</v>
      </c>
      <c r="AX30" s="6" t="s">
        <v>1412</v>
      </c>
      <c r="AY30" s="6" t="s">
        <v>308</v>
      </c>
      <c r="AZ30" s="6" t="s">
        <v>309</v>
      </c>
      <c r="BA30" s="6" t="s">
        <v>310</v>
      </c>
      <c r="BB30" s="6" t="s">
        <v>311</v>
      </c>
      <c r="BC30" s="6" t="s">
        <v>312</v>
      </c>
      <c r="BD30" s="6" t="s">
        <v>156</v>
      </c>
      <c r="BE30" s="6" t="s">
        <v>313</v>
      </c>
    </row>
    <row r="31" spans="1:57" ht="17.399999999999999" x14ac:dyDescent="0.4">
      <c r="A31" s="237">
        <f t="shared" si="3"/>
        <v>29</v>
      </c>
      <c r="B31" s="238" t="str">
        <f t="shared" si="4"/>
        <v>2025-09-04</v>
      </c>
      <c r="C31" s="238" t="str">
        <f t="shared" si="5"/>
        <v>LHR</v>
      </c>
      <c r="D31" s="238" t="str">
        <f t="shared" si="6"/>
        <v>99431913840</v>
      </c>
      <c r="E31" s="238" t="str">
        <f t="shared" si="7"/>
        <v>587196909775</v>
      </c>
      <c r="F31" s="238" t="str">
        <f t="shared" si="8"/>
        <v>김경진</v>
      </c>
      <c r="G31" s="239" t="str">
        <f t="shared" si="9"/>
        <v>BK00000145591</v>
      </c>
      <c r="H31" s="240" t="str">
        <f t="shared" si="10"/>
        <v>목록(Manifest)</v>
      </c>
      <c r="I31" s="241">
        <f t="shared" si="11"/>
        <v>101.18</v>
      </c>
      <c r="J31" s="242">
        <f t="shared" si="12"/>
        <v>1</v>
      </c>
      <c r="K31" s="242">
        <f t="shared" si="13"/>
        <v>0.5</v>
      </c>
      <c r="L31" s="243">
        <f t="shared" si="14"/>
        <v>0.8</v>
      </c>
      <c r="M31" s="243">
        <f t="shared" si="15"/>
        <v>0.8</v>
      </c>
      <c r="N31" s="149">
        <f t="shared" si="16"/>
        <v>6.86</v>
      </c>
      <c r="O31" s="149">
        <v>3.59</v>
      </c>
      <c r="P31" s="150"/>
      <c r="Q31" s="151">
        <f>VLOOKUP(H31,Mapping!$B$3:$D$13,3,0)</f>
        <v>0</v>
      </c>
      <c r="R31" s="149">
        <f>(IF(VLOOKUP(VLOOKUP(I31,Mapping!$B$15:$D$20,2,1),Mapping!$C$15:$E$20,2,0)=7000,0,VLOOKUP(VLOOKUP(I31,Mapping!$B$15:$D$20,2,1),Mapping!$C$15:$E$20,2,0)))</f>
        <v>0</v>
      </c>
      <c r="S31" s="149"/>
      <c r="T31" s="149"/>
      <c r="U31" s="149">
        <f t="shared" si="17"/>
        <v>10.45</v>
      </c>
      <c r="V31" s="6" t="str">
        <f t="shared" si="2"/>
        <v/>
      </c>
      <c r="X31" s="6" t="s">
        <v>1325</v>
      </c>
      <c r="Y31" s="6" t="s">
        <v>16</v>
      </c>
      <c r="Z31" s="6" t="s">
        <v>1326</v>
      </c>
      <c r="AA31" s="6" t="s">
        <v>1413</v>
      </c>
      <c r="AB31" s="6" t="s">
        <v>1414</v>
      </c>
      <c r="AC31" s="6" t="s">
        <v>1415</v>
      </c>
      <c r="AD31" s="6" t="s">
        <v>1416</v>
      </c>
      <c r="AE31" s="6" t="s">
        <v>156</v>
      </c>
      <c r="AF31" s="6">
        <v>1</v>
      </c>
      <c r="AG31" s="6">
        <v>0.5</v>
      </c>
      <c r="AH31" s="6">
        <v>0.8</v>
      </c>
      <c r="AI31" s="6">
        <v>0.8</v>
      </c>
      <c r="AJ31" s="6" t="s">
        <v>14</v>
      </c>
      <c r="AK31" s="6">
        <v>101.18</v>
      </c>
      <c r="AL31" s="6" t="s">
        <v>303</v>
      </c>
      <c r="AM31" s="6" t="s">
        <v>303</v>
      </c>
      <c r="AN31" s="6" t="s">
        <v>303</v>
      </c>
      <c r="AO31" s="6" t="s">
        <v>303</v>
      </c>
      <c r="AP31" s="6" t="s">
        <v>303</v>
      </c>
      <c r="AQ31" s="6" t="s">
        <v>304</v>
      </c>
      <c r="AR31" s="6" t="s">
        <v>305</v>
      </c>
      <c r="AS31" s="6" t="s">
        <v>327</v>
      </c>
      <c r="AT31" s="6" t="s">
        <v>156</v>
      </c>
      <c r="AU31" s="6" t="s">
        <v>307</v>
      </c>
      <c r="AV31" s="6" t="s">
        <v>1413</v>
      </c>
      <c r="AW31" s="6" t="s">
        <v>1417</v>
      </c>
      <c r="AX31" s="6" t="s">
        <v>1417</v>
      </c>
      <c r="AY31" s="6" t="s">
        <v>308</v>
      </c>
      <c r="AZ31" s="6" t="s">
        <v>309</v>
      </c>
      <c r="BA31" s="6" t="s">
        <v>310</v>
      </c>
      <c r="BB31" s="6" t="s">
        <v>311</v>
      </c>
      <c r="BC31" s="6" t="s">
        <v>312</v>
      </c>
      <c r="BD31" s="6" t="s">
        <v>156</v>
      </c>
      <c r="BE31" s="6" t="s">
        <v>313</v>
      </c>
    </row>
    <row r="32" spans="1:57" ht="17.399999999999999" x14ac:dyDescent="0.4">
      <c r="A32" s="237">
        <f t="shared" si="3"/>
        <v>30</v>
      </c>
      <c r="B32" s="238" t="str">
        <f t="shared" si="4"/>
        <v>2025-09-04</v>
      </c>
      <c r="C32" s="238" t="str">
        <f t="shared" si="5"/>
        <v>LHR</v>
      </c>
      <c r="D32" s="238" t="str">
        <f t="shared" si="6"/>
        <v>99431913840</v>
      </c>
      <c r="E32" s="238" t="str">
        <f t="shared" si="7"/>
        <v>587196909672</v>
      </c>
      <c r="F32" s="238" t="str">
        <f t="shared" si="8"/>
        <v>장준원</v>
      </c>
      <c r="G32" s="239" t="str">
        <f t="shared" si="9"/>
        <v>BK00000145352</v>
      </c>
      <c r="H32" s="240" t="str">
        <f t="shared" si="10"/>
        <v>목록(Manifest)</v>
      </c>
      <c r="I32" s="241">
        <f t="shared" si="11"/>
        <v>88.77</v>
      </c>
      <c r="J32" s="242">
        <f t="shared" si="12"/>
        <v>1</v>
      </c>
      <c r="K32" s="242">
        <f t="shared" si="13"/>
        <v>2</v>
      </c>
      <c r="L32" s="243">
        <f t="shared" si="14"/>
        <v>0.2</v>
      </c>
      <c r="M32" s="243">
        <f t="shared" si="15"/>
        <v>2</v>
      </c>
      <c r="N32" s="149">
        <f t="shared" si="16"/>
        <v>11.3</v>
      </c>
      <c r="O32" s="149">
        <v>3.59</v>
      </c>
      <c r="P32" s="150"/>
      <c r="Q32" s="151">
        <f>VLOOKUP(H32,Mapping!$B$3:$D$13,3,0)</f>
        <v>0</v>
      </c>
      <c r="R32" s="149">
        <f>(IF(VLOOKUP(VLOOKUP(I32,Mapping!$B$15:$D$20,2,1),Mapping!$C$15:$E$20,2,0)=7000,0,VLOOKUP(VLOOKUP(I32,Mapping!$B$15:$D$20,2,1),Mapping!$C$15:$E$20,2,0)))</f>
        <v>0</v>
      </c>
      <c r="S32" s="149"/>
      <c r="T32" s="149"/>
      <c r="U32" s="149">
        <f t="shared" si="17"/>
        <v>14.89</v>
      </c>
      <c r="V32" s="6" t="str">
        <f t="shared" si="2"/>
        <v/>
      </c>
      <c r="X32" s="6" t="s">
        <v>1325</v>
      </c>
      <c r="Y32" s="6" t="s">
        <v>16</v>
      </c>
      <c r="Z32" s="6" t="s">
        <v>1326</v>
      </c>
      <c r="AA32" s="6" t="s">
        <v>1418</v>
      </c>
      <c r="AB32" s="6" t="s">
        <v>181</v>
      </c>
      <c r="AC32" s="6" t="s">
        <v>495</v>
      </c>
      <c r="AD32" s="6" t="s">
        <v>496</v>
      </c>
      <c r="AE32" s="6" t="s">
        <v>156</v>
      </c>
      <c r="AF32" s="6">
        <v>1</v>
      </c>
      <c r="AG32" s="6">
        <v>2</v>
      </c>
      <c r="AH32" s="6">
        <v>0.2</v>
      </c>
      <c r="AI32" s="6">
        <v>2</v>
      </c>
      <c r="AJ32" s="6" t="s">
        <v>14</v>
      </c>
      <c r="AK32" s="6">
        <v>88.77</v>
      </c>
      <c r="AL32" s="6" t="s">
        <v>303</v>
      </c>
      <c r="AM32" s="6" t="s">
        <v>303</v>
      </c>
      <c r="AN32" s="6" t="s">
        <v>303</v>
      </c>
      <c r="AO32" s="6" t="s">
        <v>303</v>
      </c>
      <c r="AP32" s="6" t="s">
        <v>303</v>
      </c>
      <c r="AQ32" s="6" t="s">
        <v>304</v>
      </c>
      <c r="AR32" s="6" t="s">
        <v>305</v>
      </c>
      <c r="AS32" s="6" t="s">
        <v>325</v>
      </c>
      <c r="AT32" s="6" t="s">
        <v>156</v>
      </c>
      <c r="AU32" s="6" t="s">
        <v>307</v>
      </c>
      <c r="AV32" s="6" t="s">
        <v>1418</v>
      </c>
      <c r="AW32" s="6" t="s">
        <v>1419</v>
      </c>
      <c r="AX32" s="6" t="s">
        <v>1419</v>
      </c>
      <c r="AY32" s="6" t="s">
        <v>308</v>
      </c>
      <c r="AZ32" s="6" t="s">
        <v>309</v>
      </c>
      <c r="BA32" s="6" t="s">
        <v>310</v>
      </c>
      <c r="BB32" s="6" t="s">
        <v>311</v>
      </c>
      <c r="BC32" s="6" t="s">
        <v>312</v>
      </c>
      <c r="BD32" s="6" t="s">
        <v>156</v>
      </c>
      <c r="BE32" s="6" t="s">
        <v>313</v>
      </c>
    </row>
    <row r="33" spans="1:57" ht="17.399999999999999" x14ac:dyDescent="0.4">
      <c r="A33" s="237">
        <f t="shared" si="3"/>
        <v>31</v>
      </c>
      <c r="B33" s="238" t="str">
        <f t="shared" si="4"/>
        <v>2025-09-04</v>
      </c>
      <c r="C33" s="238" t="str">
        <f t="shared" si="5"/>
        <v>LHR</v>
      </c>
      <c r="D33" s="238" t="str">
        <f t="shared" si="6"/>
        <v>99431913840</v>
      </c>
      <c r="E33" s="238" t="str">
        <f t="shared" si="7"/>
        <v>587196909263</v>
      </c>
      <c r="F33" s="238" t="str">
        <f t="shared" si="8"/>
        <v>김성근</v>
      </c>
      <c r="G33" s="239" t="str">
        <f t="shared" si="9"/>
        <v>BK00000145381</v>
      </c>
      <c r="H33" s="240" t="str">
        <f t="shared" si="10"/>
        <v>목록(Manifest)</v>
      </c>
      <c r="I33" s="241">
        <f t="shared" si="11"/>
        <v>87.7</v>
      </c>
      <c r="J33" s="242">
        <f t="shared" si="12"/>
        <v>1</v>
      </c>
      <c r="K33" s="242">
        <f t="shared" si="13"/>
        <v>1.5</v>
      </c>
      <c r="L33" s="243">
        <f t="shared" si="14"/>
        <v>2.7</v>
      </c>
      <c r="M33" s="243">
        <f t="shared" si="15"/>
        <v>2.7</v>
      </c>
      <c r="N33" s="149">
        <f t="shared" si="16"/>
        <v>13.89</v>
      </c>
      <c r="O33" s="149">
        <v>3.59</v>
      </c>
      <c r="P33" s="150"/>
      <c r="Q33" s="151">
        <f>VLOOKUP(H33,Mapping!$B$3:$D$13,3,0)</f>
        <v>0</v>
      </c>
      <c r="R33" s="149">
        <f>(IF(VLOOKUP(VLOOKUP(I33,Mapping!$B$15:$D$20,2,1),Mapping!$C$15:$E$20,2,0)=7000,0,VLOOKUP(VLOOKUP(I33,Mapping!$B$15:$D$20,2,1),Mapping!$C$15:$E$20,2,0)))</f>
        <v>0</v>
      </c>
      <c r="S33" s="149"/>
      <c r="T33" s="149"/>
      <c r="U33" s="149">
        <f t="shared" si="17"/>
        <v>17.48</v>
      </c>
      <c r="V33" s="6" t="str">
        <f t="shared" si="2"/>
        <v/>
      </c>
      <c r="X33" s="6" t="s">
        <v>1325</v>
      </c>
      <c r="Y33" s="6" t="s">
        <v>16</v>
      </c>
      <c r="Z33" s="6" t="s">
        <v>1326</v>
      </c>
      <c r="AA33" s="6" t="s">
        <v>1420</v>
      </c>
      <c r="AB33" s="6" t="s">
        <v>220</v>
      </c>
      <c r="AC33" s="6" t="s">
        <v>410</v>
      </c>
      <c r="AD33" s="6" t="s">
        <v>411</v>
      </c>
      <c r="AE33" s="6" t="s">
        <v>156</v>
      </c>
      <c r="AF33" s="6">
        <v>1</v>
      </c>
      <c r="AG33" s="6">
        <v>1.5</v>
      </c>
      <c r="AH33" s="6">
        <v>2.7</v>
      </c>
      <c r="AI33" s="6">
        <v>2.7</v>
      </c>
      <c r="AJ33" s="6" t="s">
        <v>14</v>
      </c>
      <c r="AK33" s="6">
        <v>87.7</v>
      </c>
      <c r="AL33" s="6" t="s">
        <v>303</v>
      </c>
      <c r="AM33" s="6" t="s">
        <v>303</v>
      </c>
      <c r="AN33" s="6" t="s">
        <v>303</v>
      </c>
      <c r="AO33" s="6" t="s">
        <v>303</v>
      </c>
      <c r="AP33" s="6" t="s">
        <v>303</v>
      </c>
      <c r="AQ33" s="6" t="s">
        <v>304</v>
      </c>
      <c r="AR33" s="6" t="s">
        <v>305</v>
      </c>
      <c r="AS33" s="6" t="s">
        <v>429</v>
      </c>
      <c r="AT33" s="6" t="s">
        <v>156</v>
      </c>
      <c r="AU33" s="6" t="s">
        <v>307</v>
      </c>
      <c r="AV33" s="6" t="s">
        <v>1420</v>
      </c>
      <c r="AW33" s="6" t="s">
        <v>1421</v>
      </c>
      <c r="AX33" s="6" t="s">
        <v>1421</v>
      </c>
      <c r="AY33" s="6" t="s">
        <v>308</v>
      </c>
      <c r="AZ33" s="6" t="s">
        <v>309</v>
      </c>
      <c r="BA33" s="6" t="s">
        <v>310</v>
      </c>
      <c r="BB33" s="6" t="s">
        <v>311</v>
      </c>
      <c r="BC33" s="6" t="s">
        <v>312</v>
      </c>
      <c r="BD33" s="6" t="s">
        <v>156</v>
      </c>
      <c r="BE33" s="6" t="s">
        <v>313</v>
      </c>
    </row>
    <row r="34" spans="1:57" ht="17.399999999999999" x14ac:dyDescent="0.4">
      <c r="A34" s="237">
        <f t="shared" si="3"/>
        <v>32</v>
      </c>
      <c r="B34" s="238" t="str">
        <f t="shared" si="4"/>
        <v>2025-09-04</v>
      </c>
      <c r="C34" s="238" t="str">
        <f t="shared" si="5"/>
        <v>LHR</v>
      </c>
      <c r="D34" s="238" t="str">
        <f t="shared" si="6"/>
        <v>99431913840</v>
      </c>
      <c r="E34" s="238" t="str">
        <f t="shared" si="7"/>
        <v>587196909786</v>
      </c>
      <c r="F34" s="238" t="str">
        <f t="shared" si="8"/>
        <v>폭스아이디어</v>
      </c>
      <c r="G34" s="239" t="str">
        <f t="shared" si="9"/>
        <v>BK00000145610</v>
      </c>
      <c r="H34" s="240" t="str">
        <f t="shared" si="10"/>
        <v>일반(목록배제,Normal-Manifest Exception)</v>
      </c>
      <c r="I34" s="241">
        <f t="shared" si="11"/>
        <v>24.8</v>
      </c>
      <c r="J34" s="242">
        <f t="shared" si="12"/>
        <v>1</v>
      </c>
      <c r="K34" s="242">
        <f t="shared" si="13"/>
        <v>1</v>
      </c>
      <c r="L34" s="243">
        <f t="shared" si="14"/>
        <v>0.2</v>
      </c>
      <c r="M34" s="243">
        <f t="shared" si="15"/>
        <v>1</v>
      </c>
      <c r="N34" s="149">
        <f t="shared" si="16"/>
        <v>7.6</v>
      </c>
      <c r="O34" s="149">
        <v>3.59</v>
      </c>
      <c r="P34" s="150"/>
      <c r="Q34" s="151">
        <f>VLOOKUP(H34,Mapping!$B$3:$D$13,3,0)</f>
        <v>0.8</v>
      </c>
      <c r="R34" s="149">
        <f>(IF(VLOOKUP(VLOOKUP(I34,Mapping!$B$15:$D$20,2,1),Mapping!$C$15:$E$20,2,0)=7000,0,VLOOKUP(VLOOKUP(I34,Mapping!$B$15:$D$20,2,1),Mapping!$C$15:$E$20,2,0)))</f>
        <v>0</v>
      </c>
      <c r="S34" s="149"/>
      <c r="T34" s="149"/>
      <c r="U34" s="149">
        <f t="shared" si="17"/>
        <v>11.99</v>
      </c>
      <c r="V34" s="6" t="str">
        <f t="shared" si="2"/>
        <v>[사업자]</v>
      </c>
      <c r="X34" s="6" t="s">
        <v>1325</v>
      </c>
      <c r="Y34" s="6" t="s">
        <v>16</v>
      </c>
      <c r="Z34" s="6" t="s">
        <v>1326</v>
      </c>
      <c r="AA34" s="6" t="s">
        <v>1422</v>
      </c>
      <c r="AB34" s="6" t="s">
        <v>179</v>
      </c>
      <c r="AC34" s="6" t="s">
        <v>450</v>
      </c>
      <c r="AD34" s="6" t="s">
        <v>451</v>
      </c>
      <c r="AE34" s="6" t="s">
        <v>157</v>
      </c>
      <c r="AF34" s="6">
        <v>1</v>
      </c>
      <c r="AG34" s="6">
        <v>1</v>
      </c>
      <c r="AH34" s="6">
        <v>0.2</v>
      </c>
      <c r="AI34" s="6">
        <v>1</v>
      </c>
      <c r="AJ34" s="6" t="s">
        <v>110</v>
      </c>
      <c r="AK34" s="6">
        <v>24.8</v>
      </c>
      <c r="AL34" s="6" t="s">
        <v>303</v>
      </c>
      <c r="AM34" s="6" t="s">
        <v>303</v>
      </c>
      <c r="AN34" s="6" t="s">
        <v>303</v>
      </c>
      <c r="AO34" s="6" t="s">
        <v>303</v>
      </c>
      <c r="AP34" s="6" t="s">
        <v>303</v>
      </c>
      <c r="AQ34" s="6" t="s">
        <v>304</v>
      </c>
      <c r="AR34" s="6" t="s">
        <v>305</v>
      </c>
      <c r="AS34" s="6" t="s">
        <v>317</v>
      </c>
      <c r="AT34" s="6" t="s">
        <v>156</v>
      </c>
      <c r="AU34" s="6" t="s">
        <v>307</v>
      </c>
      <c r="AV34" s="6" t="s">
        <v>1422</v>
      </c>
      <c r="AW34" s="6" t="s">
        <v>1423</v>
      </c>
      <c r="AX34" s="6" t="s">
        <v>1423</v>
      </c>
      <c r="AY34" s="6" t="s">
        <v>308</v>
      </c>
      <c r="AZ34" s="6" t="s">
        <v>309</v>
      </c>
      <c r="BA34" s="6" t="s">
        <v>310</v>
      </c>
      <c r="BB34" s="6" t="s">
        <v>311</v>
      </c>
      <c r="BC34" s="6" t="s">
        <v>312</v>
      </c>
      <c r="BD34" s="6" t="s">
        <v>156</v>
      </c>
      <c r="BE34" s="6" t="s">
        <v>313</v>
      </c>
    </row>
    <row r="35" spans="1:57" ht="17.399999999999999" x14ac:dyDescent="0.4">
      <c r="A35" s="237">
        <f t="shared" si="3"/>
        <v>33</v>
      </c>
      <c r="B35" s="238" t="str">
        <f t="shared" si="4"/>
        <v>2025-09-04</v>
      </c>
      <c r="C35" s="238" t="str">
        <f t="shared" si="5"/>
        <v>LHR</v>
      </c>
      <c r="D35" s="238" t="str">
        <f t="shared" si="6"/>
        <v>99431913840</v>
      </c>
      <c r="E35" s="238" t="str">
        <f t="shared" si="7"/>
        <v>587196909300</v>
      </c>
      <c r="F35" s="238" t="str">
        <f t="shared" si="8"/>
        <v>이혜원</v>
      </c>
      <c r="G35" s="239" t="str">
        <f t="shared" si="9"/>
        <v>BK00000145167</v>
      </c>
      <c r="H35" s="240" t="str">
        <f t="shared" si="10"/>
        <v>목록(Manifest)</v>
      </c>
      <c r="I35" s="241">
        <f t="shared" si="11"/>
        <v>122.67</v>
      </c>
      <c r="J35" s="242">
        <f t="shared" si="12"/>
        <v>1</v>
      </c>
      <c r="K35" s="242">
        <f t="shared" si="13"/>
        <v>2</v>
      </c>
      <c r="L35" s="243">
        <f t="shared" si="14"/>
        <v>0.2</v>
      </c>
      <c r="M35" s="243">
        <f t="shared" si="15"/>
        <v>2</v>
      </c>
      <c r="N35" s="149">
        <f t="shared" si="16"/>
        <v>11.3</v>
      </c>
      <c r="O35" s="149">
        <v>3.59</v>
      </c>
      <c r="P35" s="150"/>
      <c r="Q35" s="151">
        <f>VLOOKUP(H35,Mapping!$B$3:$D$13,3,0)</f>
        <v>0</v>
      </c>
      <c r="R35" s="149">
        <f>(IF(VLOOKUP(VLOOKUP(I35,Mapping!$B$15:$D$20,2,1),Mapping!$C$15:$E$20,2,0)=7000,0,VLOOKUP(VLOOKUP(I35,Mapping!$B$15:$D$20,2,1),Mapping!$C$15:$E$20,2,0)))</f>
        <v>0</v>
      </c>
      <c r="S35" s="149"/>
      <c r="T35" s="149"/>
      <c r="U35" s="149">
        <f t="shared" si="17"/>
        <v>14.89</v>
      </c>
      <c r="V35" s="6" t="str">
        <f t="shared" si="2"/>
        <v/>
      </c>
      <c r="X35" s="6" t="s">
        <v>1325</v>
      </c>
      <c r="Y35" s="6" t="s">
        <v>16</v>
      </c>
      <c r="Z35" s="6" t="s">
        <v>1326</v>
      </c>
      <c r="AA35" s="6" t="s">
        <v>1424</v>
      </c>
      <c r="AB35" s="6" t="s">
        <v>244</v>
      </c>
      <c r="AC35" s="6" t="s">
        <v>1070</v>
      </c>
      <c r="AD35" s="6" t="s">
        <v>1071</v>
      </c>
      <c r="AE35" s="6" t="s">
        <v>156</v>
      </c>
      <c r="AF35" s="6">
        <v>1</v>
      </c>
      <c r="AG35" s="6">
        <v>2</v>
      </c>
      <c r="AH35" s="6">
        <v>0.2</v>
      </c>
      <c r="AI35" s="6">
        <v>2</v>
      </c>
      <c r="AJ35" s="6" t="s">
        <v>14</v>
      </c>
      <c r="AK35" s="6">
        <v>122.67</v>
      </c>
      <c r="AL35" s="6" t="s">
        <v>303</v>
      </c>
      <c r="AM35" s="6" t="s">
        <v>303</v>
      </c>
      <c r="AN35" s="6" t="s">
        <v>303</v>
      </c>
      <c r="AO35" s="6" t="s">
        <v>303</v>
      </c>
      <c r="AP35" s="6" t="s">
        <v>303</v>
      </c>
      <c r="AQ35" s="6" t="s">
        <v>304</v>
      </c>
      <c r="AR35" s="6" t="s">
        <v>305</v>
      </c>
      <c r="AS35" s="6" t="s">
        <v>353</v>
      </c>
      <c r="AT35" s="6" t="s">
        <v>156</v>
      </c>
      <c r="AU35" s="6" t="s">
        <v>307</v>
      </c>
      <c r="AV35" s="6" t="s">
        <v>1424</v>
      </c>
      <c r="AW35" s="6" t="s">
        <v>1425</v>
      </c>
      <c r="AX35" s="6" t="s">
        <v>1425</v>
      </c>
      <c r="AY35" s="6" t="s">
        <v>308</v>
      </c>
      <c r="AZ35" s="6" t="s">
        <v>309</v>
      </c>
      <c r="BA35" s="6" t="s">
        <v>310</v>
      </c>
      <c r="BB35" s="6" t="s">
        <v>311</v>
      </c>
      <c r="BC35" s="6" t="s">
        <v>312</v>
      </c>
      <c r="BD35" s="6" t="s">
        <v>156</v>
      </c>
      <c r="BE35" s="6" t="s">
        <v>313</v>
      </c>
    </row>
    <row r="36" spans="1:57" ht="17.399999999999999" x14ac:dyDescent="0.4">
      <c r="A36" s="237">
        <f t="shared" si="3"/>
        <v>34</v>
      </c>
      <c r="B36" s="238" t="str">
        <f t="shared" si="4"/>
        <v>2025-09-04</v>
      </c>
      <c r="C36" s="238" t="str">
        <f t="shared" si="5"/>
        <v>LHR</v>
      </c>
      <c r="D36" s="238" t="str">
        <f t="shared" si="6"/>
        <v>99431913840</v>
      </c>
      <c r="E36" s="238" t="str">
        <f t="shared" si="7"/>
        <v>587196909635</v>
      </c>
      <c r="F36" s="238" t="str">
        <f t="shared" si="8"/>
        <v>전한뫼</v>
      </c>
      <c r="G36" s="239" t="str">
        <f t="shared" si="9"/>
        <v>BK00000144954</v>
      </c>
      <c r="H36" s="240" t="str">
        <f t="shared" si="10"/>
        <v>목록(Manifest)</v>
      </c>
      <c r="I36" s="241">
        <f t="shared" si="11"/>
        <v>138.19999999999999</v>
      </c>
      <c r="J36" s="242">
        <f t="shared" si="12"/>
        <v>1</v>
      </c>
      <c r="K36" s="242">
        <f t="shared" si="13"/>
        <v>2.5</v>
      </c>
      <c r="L36" s="243">
        <f t="shared" si="14"/>
        <v>0.2</v>
      </c>
      <c r="M36" s="243">
        <f t="shared" si="15"/>
        <v>2.5</v>
      </c>
      <c r="N36" s="149">
        <f t="shared" si="16"/>
        <v>13.15</v>
      </c>
      <c r="O36" s="149">
        <v>3.59</v>
      </c>
      <c r="P36" s="150"/>
      <c r="Q36" s="151">
        <f>VLOOKUP(H36,Mapping!$B$3:$D$13,3,0)</f>
        <v>0</v>
      </c>
      <c r="R36" s="149">
        <f>(IF(VLOOKUP(VLOOKUP(I36,Mapping!$B$15:$D$20,2,1),Mapping!$C$15:$E$20,2,0)=7000,0,VLOOKUP(VLOOKUP(I36,Mapping!$B$15:$D$20,2,1),Mapping!$C$15:$E$20,2,0)))</f>
        <v>0</v>
      </c>
      <c r="S36" s="149"/>
      <c r="T36" s="149"/>
      <c r="U36" s="149">
        <f t="shared" si="17"/>
        <v>16.740000000000002</v>
      </c>
      <c r="V36" s="6" t="str">
        <f t="shared" si="2"/>
        <v/>
      </c>
      <c r="X36" s="6" t="s">
        <v>1325</v>
      </c>
      <c r="Y36" s="6" t="s">
        <v>16</v>
      </c>
      <c r="Z36" s="6" t="s">
        <v>1326</v>
      </c>
      <c r="AA36" s="6" t="s">
        <v>1426</v>
      </c>
      <c r="AB36" s="6" t="s">
        <v>198</v>
      </c>
      <c r="AC36" s="6" t="s">
        <v>363</v>
      </c>
      <c r="AD36" s="6" t="s">
        <v>364</v>
      </c>
      <c r="AE36" s="6" t="s">
        <v>156</v>
      </c>
      <c r="AF36" s="6">
        <v>1</v>
      </c>
      <c r="AG36" s="6">
        <v>2.5</v>
      </c>
      <c r="AH36" s="6">
        <v>0.2</v>
      </c>
      <c r="AI36" s="6">
        <v>2.5</v>
      </c>
      <c r="AJ36" s="6" t="s">
        <v>14</v>
      </c>
      <c r="AK36" s="6">
        <v>138.19999999999999</v>
      </c>
      <c r="AL36" s="6" t="s">
        <v>303</v>
      </c>
      <c r="AM36" s="6" t="s">
        <v>303</v>
      </c>
      <c r="AN36" s="6" t="s">
        <v>303</v>
      </c>
      <c r="AO36" s="6" t="s">
        <v>303</v>
      </c>
      <c r="AP36" s="6" t="s">
        <v>303</v>
      </c>
      <c r="AQ36" s="6" t="s">
        <v>304</v>
      </c>
      <c r="AR36" s="6" t="s">
        <v>305</v>
      </c>
      <c r="AS36" s="6" t="s">
        <v>316</v>
      </c>
      <c r="AT36" s="6" t="s">
        <v>156</v>
      </c>
      <c r="AU36" s="6" t="s">
        <v>307</v>
      </c>
      <c r="AV36" s="6" t="s">
        <v>1426</v>
      </c>
      <c r="AW36" s="6" t="s">
        <v>1427</v>
      </c>
      <c r="AX36" s="6" t="s">
        <v>1427</v>
      </c>
      <c r="AY36" s="6" t="s">
        <v>308</v>
      </c>
      <c r="AZ36" s="6" t="s">
        <v>309</v>
      </c>
      <c r="BA36" s="6" t="s">
        <v>310</v>
      </c>
      <c r="BB36" s="6" t="s">
        <v>311</v>
      </c>
      <c r="BC36" s="6" t="s">
        <v>312</v>
      </c>
      <c r="BD36" s="6" t="s">
        <v>156</v>
      </c>
      <c r="BE36" s="6" t="s">
        <v>313</v>
      </c>
    </row>
    <row r="37" spans="1:57" ht="17.399999999999999" x14ac:dyDescent="0.4">
      <c r="A37" s="237">
        <f t="shared" si="3"/>
        <v>35</v>
      </c>
      <c r="B37" s="238" t="str">
        <f t="shared" si="4"/>
        <v>2025-09-04</v>
      </c>
      <c r="C37" s="238" t="str">
        <f t="shared" si="5"/>
        <v>LHR</v>
      </c>
      <c r="D37" s="238" t="str">
        <f t="shared" si="6"/>
        <v>99431913840</v>
      </c>
      <c r="E37" s="238" t="str">
        <f t="shared" si="7"/>
        <v>587196909495</v>
      </c>
      <c r="F37" s="238" t="str">
        <f t="shared" si="8"/>
        <v>김진아</v>
      </c>
      <c r="G37" s="239" t="str">
        <f t="shared" si="9"/>
        <v>BK00000145126</v>
      </c>
      <c r="H37" s="240" t="str">
        <f t="shared" si="10"/>
        <v>목록(Manifest)</v>
      </c>
      <c r="I37" s="241">
        <f t="shared" si="11"/>
        <v>132.32</v>
      </c>
      <c r="J37" s="242">
        <f t="shared" si="12"/>
        <v>1</v>
      </c>
      <c r="K37" s="242">
        <f t="shared" si="13"/>
        <v>1.5</v>
      </c>
      <c r="L37" s="243">
        <f t="shared" si="14"/>
        <v>0.2</v>
      </c>
      <c r="M37" s="243">
        <f t="shared" si="15"/>
        <v>1.5</v>
      </c>
      <c r="N37" s="149">
        <f t="shared" si="16"/>
        <v>9.4499999999999993</v>
      </c>
      <c r="O37" s="149">
        <v>3.59</v>
      </c>
      <c r="P37" s="150"/>
      <c r="Q37" s="151">
        <f>VLOOKUP(H37,Mapping!$B$3:$D$13,3,0)</f>
        <v>0</v>
      </c>
      <c r="R37" s="149">
        <f>(IF(VLOOKUP(VLOOKUP(I37,Mapping!$B$15:$D$20,2,1),Mapping!$C$15:$E$20,2,0)=7000,0,VLOOKUP(VLOOKUP(I37,Mapping!$B$15:$D$20,2,1),Mapping!$C$15:$E$20,2,0)))</f>
        <v>0</v>
      </c>
      <c r="S37" s="149"/>
      <c r="T37" s="149"/>
      <c r="U37" s="149">
        <f t="shared" si="17"/>
        <v>13.04</v>
      </c>
      <c r="V37" s="6" t="str">
        <f t="shared" si="2"/>
        <v/>
      </c>
      <c r="X37" s="6" t="s">
        <v>1325</v>
      </c>
      <c r="Y37" s="6" t="s">
        <v>16</v>
      </c>
      <c r="Z37" s="6" t="s">
        <v>1326</v>
      </c>
      <c r="AA37" s="6" t="s">
        <v>1428</v>
      </c>
      <c r="AB37" s="6" t="s">
        <v>481</v>
      </c>
      <c r="AC37" s="6" t="s">
        <v>482</v>
      </c>
      <c r="AD37" s="6" t="s">
        <v>483</v>
      </c>
      <c r="AE37" s="6" t="s">
        <v>156</v>
      </c>
      <c r="AF37" s="6">
        <v>1</v>
      </c>
      <c r="AG37" s="6">
        <v>1.5</v>
      </c>
      <c r="AH37" s="6">
        <v>0.2</v>
      </c>
      <c r="AI37" s="6">
        <v>1.5</v>
      </c>
      <c r="AJ37" s="6" t="s">
        <v>14</v>
      </c>
      <c r="AK37" s="6">
        <v>132.32</v>
      </c>
      <c r="AL37" s="6" t="s">
        <v>303</v>
      </c>
      <c r="AM37" s="6" t="s">
        <v>303</v>
      </c>
      <c r="AN37" s="6" t="s">
        <v>303</v>
      </c>
      <c r="AO37" s="6" t="s">
        <v>303</v>
      </c>
      <c r="AP37" s="6" t="s">
        <v>303</v>
      </c>
      <c r="AQ37" s="6" t="s">
        <v>304</v>
      </c>
      <c r="AR37" s="6" t="s">
        <v>305</v>
      </c>
      <c r="AS37" s="6" t="s">
        <v>325</v>
      </c>
      <c r="AT37" s="6" t="s">
        <v>156</v>
      </c>
      <c r="AU37" s="6" t="s">
        <v>307</v>
      </c>
      <c r="AV37" s="6" t="s">
        <v>1428</v>
      </c>
      <c r="AW37" s="6" t="s">
        <v>1429</v>
      </c>
      <c r="AX37" s="6" t="s">
        <v>1429</v>
      </c>
      <c r="AY37" s="6" t="s">
        <v>308</v>
      </c>
      <c r="AZ37" s="6" t="s">
        <v>309</v>
      </c>
      <c r="BA37" s="6" t="s">
        <v>310</v>
      </c>
      <c r="BB37" s="6" t="s">
        <v>311</v>
      </c>
      <c r="BC37" s="6" t="s">
        <v>312</v>
      </c>
      <c r="BD37" s="6" t="s">
        <v>156</v>
      </c>
      <c r="BE37" s="6" t="s">
        <v>313</v>
      </c>
    </row>
    <row r="38" spans="1:57" ht="17.399999999999999" x14ac:dyDescent="0.4">
      <c r="A38" s="237">
        <f t="shared" si="3"/>
        <v>36</v>
      </c>
      <c r="B38" s="238" t="str">
        <f t="shared" si="4"/>
        <v>2025-09-04</v>
      </c>
      <c r="C38" s="238" t="str">
        <f t="shared" si="5"/>
        <v>LHR</v>
      </c>
      <c r="D38" s="238" t="str">
        <f t="shared" si="6"/>
        <v>99431913840</v>
      </c>
      <c r="E38" s="238" t="str">
        <f t="shared" si="7"/>
        <v>587196909591</v>
      </c>
      <c r="F38" s="238" t="str">
        <f t="shared" si="8"/>
        <v>정지영</v>
      </c>
      <c r="G38" s="239" t="str">
        <f t="shared" si="9"/>
        <v>BK00000145069</v>
      </c>
      <c r="H38" s="240" t="str">
        <f t="shared" si="10"/>
        <v>선별(검사,Manifest-Inspection)</v>
      </c>
      <c r="I38" s="241">
        <f t="shared" si="11"/>
        <v>125.27</v>
      </c>
      <c r="J38" s="242">
        <f t="shared" si="12"/>
        <v>1</v>
      </c>
      <c r="K38" s="242">
        <f t="shared" si="13"/>
        <v>3</v>
      </c>
      <c r="L38" s="243">
        <f t="shared" si="14"/>
        <v>0.2</v>
      </c>
      <c r="M38" s="243">
        <f t="shared" si="15"/>
        <v>3</v>
      </c>
      <c r="N38" s="149">
        <f t="shared" si="16"/>
        <v>15</v>
      </c>
      <c r="O38" s="149">
        <v>3.59</v>
      </c>
      <c r="P38" s="150"/>
      <c r="Q38" s="151">
        <f>VLOOKUP(H38,Mapping!$B$3:$D$13,3,0)</f>
        <v>0</v>
      </c>
      <c r="R38" s="149">
        <f>(IF(VLOOKUP(VLOOKUP(I38,Mapping!$B$15:$D$20,2,1),Mapping!$C$15:$E$20,2,0)=7000,0,VLOOKUP(VLOOKUP(I38,Mapping!$B$15:$D$20,2,1),Mapping!$C$15:$E$20,2,0)))</f>
        <v>0</v>
      </c>
      <c r="S38" s="149"/>
      <c r="T38" s="149"/>
      <c r="U38" s="149">
        <f t="shared" si="17"/>
        <v>18.59</v>
      </c>
      <c r="V38" s="6" t="str">
        <f t="shared" si="2"/>
        <v/>
      </c>
      <c r="X38" s="6" t="s">
        <v>1325</v>
      </c>
      <c r="Y38" s="6" t="s">
        <v>16</v>
      </c>
      <c r="Z38" s="6" t="s">
        <v>1326</v>
      </c>
      <c r="AA38" s="6" t="s">
        <v>1430</v>
      </c>
      <c r="AB38" s="6" t="s">
        <v>823</v>
      </c>
      <c r="AC38" s="6" t="s">
        <v>824</v>
      </c>
      <c r="AD38" s="6" t="s">
        <v>825</v>
      </c>
      <c r="AE38" s="6" t="s">
        <v>156</v>
      </c>
      <c r="AF38" s="6">
        <v>1</v>
      </c>
      <c r="AG38" s="6">
        <v>3</v>
      </c>
      <c r="AH38" s="6">
        <v>0.2</v>
      </c>
      <c r="AI38" s="6">
        <v>3</v>
      </c>
      <c r="AJ38" s="6" t="s">
        <v>111</v>
      </c>
      <c r="AK38" s="6">
        <v>125.27</v>
      </c>
      <c r="AL38" s="6" t="s">
        <v>303</v>
      </c>
      <c r="AM38" s="6" t="s">
        <v>303</v>
      </c>
      <c r="AN38" s="6" t="s">
        <v>303</v>
      </c>
      <c r="AO38" s="6" t="s">
        <v>303</v>
      </c>
      <c r="AP38" s="6" t="s">
        <v>303</v>
      </c>
      <c r="AQ38" s="6" t="s">
        <v>304</v>
      </c>
      <c r="AR38" s="6" t="s">
        <v>305</v>
      </c>
      <c r="AS38" s="6" t="s">
        <v>325</v>
      </c>
      <c r="AT38" s="6" t="s">
        <v>156</v>
      </c>
      <c r="AU38" s="6" t="s">
        <v>307</v>
      </c>
      <c r="AV38" s="6" t="s">
        <v>1430</v>
      </c>
      <c r="AW38" s="6" t="s">
        <v>1431</v>
      </c>
      <c r="AX38" s="6" t="s">
        <v>1431</v>
      </c>
      <c r="AY38" s="6" t="s">
        <v>308</v>
      </c>
      <c r="AZ38" s="6" t="s">
        <v>309</v>
      </c>
      <c r="BA38" s="6" t="s">
        <v>310</v>
      </c>
      <c r="BB38" s="6" t="s">
        <v>311</v>
      </c>
      <c r="BC38" s="6" t="s">
        <v>312</v>
      </c>
      <c r="BD38" s="6" t="s">
        <v>156</v>
      </c>
      <c r="BE38" s="6" t="s">
        <v>313</v>
      </c>
    </row>
    <row r="39" spans="1:57" ht="17.399999999999999" x14ac:dyDescent="0.4">
      <c r="A39" s="237">
        <f t="shared" si="3"/>
        <v>37</v>
      </c>
      <c r="B39" s="238" t="str">
        <f t="shared" si="4"/>
        <v>2025-09-04</v>
      </c>
      <c r="C39" s="238" t="str">
        <f t="shared" si="5"/>
        <v>LHR</v>
      </c>
      <c r="D39" s="238" t="str">
        <f t="shared" si="6"/>
        <v>99431913840</v>
      </c>
      <c r="E39" s="238" t="str">
        <f t="shared" si="7"/>
        <v>587196909602</v>
      </c>
      <c r="F39" s="238" t="str">
        <f t="shared" si="8"/>
        <v>정지영</v>
      </c>
      <c r="G39" s="239" t="str">
        <f t="shared" si="9"/>
        <v>BK00000145070</v>
      </c>
      <c r="H39" s="240" t="str">
        <f t="shared" si="10"/>
        <v>선별(검사,Manifest-Inspection)</v>
      </c>
      <c r="I39" s="241">
        <f t="shared" si="11"/>
        <v>136.44</v>
      </c>
      <c r="J39" s="242">
        <f t="shared" si="12"/>
        <v>1</v>
      </c>
      <c r="K39" s="242">
        <f t="shared" si="13"/>
        <v>4.5</v>
      </c>
      <c r="L39" s="243">
        <f t="shared" si="14"/>
        <v>0.2</v>
      </c>
      <c r="M39" s="243">
        <f t="shared" si="15"/>
        <v>4.5</v>
      </c>
      <c r="N39" s="149">
        <f t="shared" si="16"/>
        <v>20.55</v>
      </c>
      <c r="O39" s="149">
        <v>3.59</v>
      </c>
      <c r="P39" s="150"/>
      <c r="Q39" s="151">
        <f>VLOOKUP(H39,Mapping!$B$3:$D$13,3,0)</f>
        <v>0</v>
      </c>
      <c r="R39" s="149">
        <f>(IF(VLOOKUP(VLOOKUP(I39,Mapping!$B$15:$D$20,2,1),Mapping!$C$15:$E$20,2,0)=7000,0,VLOOKUP(VLOOKUP(I39,Mapping!$B$15:$D$20,2,1),Mapping!$C$15:$E$20,2,0)))</f>
        <v>0</v>
      </c>
      <c r="S39" s="149"/>
      <c r="T39" s="149"/>
      <c r="U39" s="149">
        <f t="shared" si="17"/>
        <v>24.14</v>
      </c>
      <c r="V39" s="6" t="str">
        <f t="shared" si="2"/>
        <v/>
      </c>
      <c r="X39" s="6" t="s">
        <v>1325</v>
      </c>
      <c r="Y39" s="6" t="s">
        <v>16</v>
      </c>
      <c r="Z39" s="6" t="s">
        <v>1326</v>
      </c>
      <c r="AA39" s="6" t="s">
        <v>1432</v>
      </c>
      <c r="AB39" s="6" t="s">
        <v>823</v>
      </c>
      <c r="AC39" s="6" t="s">
        <v>824</v>
      </c>
      <c r="AD39" s="6" t="s">
        <v>825</v>
      </c>
      <c r="AE39" s="6" t="s">
        <v>156</v>
      </c>
      <c r="AF39" s="6">
        <v>1</v>
      </c>
      <c r="AG39" s="6">
        <v>4.5</v>
      </c>
      <c r="AH39" s="6">
        <v>0.2</v>
      </c>
      <c r="AI39" s="6">
        <v>4.5</v>
      </c>
      <c r="AJ39" s="6" t="s">
        <v>111</v>
      </c>
      <c r="AK39" s="6">
        <v>136.44</v>
      </c>
      <c r="AL39" s="6" t="s">
        <v>303</v>
      </c>
      <c r="AM39" s="6" t="s">
        <v>303</v>
      </c>
      <c r="AN39" s="6" t="s">
        <v>303</v>
      </c>
      <c r="AO39" s="6" t="s">
        <v>303</v>
      </c>
      <c r="AP39" s="6" t="s">
        <v>303</v>
      </c>
      <c r="AQ39" s="6" t="s">
        <v>304</v>
      </c>
      <c r="AR39" s="6" t="s">
        <v>305</v>
      </c>
      <c r="AS39" s="6" t="s">
        <v>325</v>
      </c>
      <c r="AT39" s="6" t="s">
        <v>156</v>
      </c>
      <c r="AU39" s="6" t="s">
        <v>307</v>
      </c>
      <c r="AV39" s="6" t="s">
        <v>1432</v>
      </c>
      <c r="AW39" s="6" t="s">
        <v>1433</v>
      </c>
      <c r="AX39" s="6" t="s">
        <v>1433</v>
      </c>
      <c r="AY39" s="6" t="s">
        <v>308</v>
      </c>
      <c r="AZ39" s="6" t="s">
        <v>309</v>
      </c>
      <c r="BA39" s="6" t="s">
        <v>310</v>
      </c>
      <c r="BB39" s="6" t="s">
        <v>311</v>
      </c>
      <c r="BC39" s="6" t="s">
        <v>312</v>
      </c>
      <c r="BD39" s="6" t="s">
        <v>156</v>
      </c>
      <c r="BE39" s="6" t="s">
        <v>313</v>
      </c>
    </row>
    <row r="40" spans="1:57" ht="17.399999999999999" x14ac:dyDescent="0.4">
      <c r="A40" s="237">
        <f t="shared" si="3"/>
        <v>38</v>
      </c>
      <c r="B40" s="238" t="str">
        <f t="shared" si="4"/>
        <v>2025-09-04</v>
      </c>
      <c r="C40" s="238" t="str">
        <f t="shared" si="5"/>
        <v>LHR</v>
      </c>
      <c r="D40" s="238" t="str">
        <f t="shared" si="6"/>
        <v>99431913840</v>
      </c>
      <c r="E40" s="238" t="str">
        <f t="shared" si="7"/>
        <v>587196909753</v>
      </c>
      <c r="F40" s="238" t="str">
        <f t="shared" si="8"/>
        <v>김은지</v>
      </c>
      <c r="G40" s="239" t="str">
        <f t="shared" si="9"/>
        <v>BK00000145092</v>
      </c>
      <c r="H40" s="240" t="str">
        <f t="shared" si="10"/>
        <v>목록(Manifest)</v>
      </c>
      <c r="I40" s="241">
        <f t="shared" si="11"/>
        <v>140.30000000000001</v>
      </c>
      <c r="J40" s="242">
        <f t="shared" si="12"/>
        <v>1</v>
      </c>
      <c r="K40" s="242">
        <f t="shared" si="13"/>
        <v>1</v>
      </c>
      <c r="L40" s="243">
        <f t="shared" si="14"/>
        <v>1.7</v>
      </c>
      <c r="M40" s="243">
        <f t="shared" si="15"/>
        <v>1.7</v>
      </c>
      <c r="N40" s="149">
        <f t="shared" si="16"/>
        <v>10.190000000000001</v>
      </c>
      <c r="O40" s="149">
        <v>3.59</v>
      </c>
      <c r="P40" s="150"/>
      <c r="Q40" s="151">
        <f>VLOOKUP(H40,Mapping!$B$3:$D$13,3,0)</f>
        <v>0</v>
      </c>
      <c r="R40" s="149">
        <f>(IF(VLOOKUP(VLOOKUP(I40,Mapping!$B$15:$D$20,2,1),Mapping!$C$15:$E$20,2,0)=7000,0,VLOOKUP(VLOOKUP(I40,Mapping!$B$15:$D$20,2,1),Mapping!$C$15:$E$20,2,0)))</f>
        <v>0</v>
      </c>
      <c r="S40" s="149"/>
      <c r="T40" s="149"/>
      <c r="U40" s="149">
        <f t="shared" si="17"/>
        <v>13.780000000000001</v>
      </c>
      <c r="V40" s="6" t="str">
        <f t="shared" si="2"/>
        <v/>
      </c>
      <c r="X40" s="6" t="s">
        <v>1325</v>
      </c>
      <c r="Y40" s="6" t="s">
        <v>16</v>
      </c>
      <c r="Z40" s="6" t="s">
        <v>1326</v>
      </c>
      <c r="AA40" s="6" t="s">
        <v>1434</v>
      </c>
      <c r="AB40" s="6" t="s">
        <v>1435</v>
      </c>
      <c r="AC40" s="6" t="s">
        <v>1436</v>
      </c>
      <c r="AD40" s="6" t="s">
        <v>1437</v>
      </c>
      <c r="AE40" s="6" t="s">
        <v>156</v>
      </c>
      <c r="AF40" s="6">
        <v>1</v>
      </c>
      <c r="AG40" s="6">
        <v>1</v>
      </c>
      <c r="AH40" s="6">
        <v>1.7</v>
      </c>
      <c r="AI40" s="6">
        <v>1.7</v>
      </c>
      <c r="AJ40" s="6" t="s">
        <v>14</v>
      </c>
      <c r="AK40" s="6">
        <v>140.30000000000001</v>
      </c>
      <c r="AL40" s="6" t="s">
        <v>303</v>
      </c>
      <c r="AM40" s="6" t="s">
        <v>303</v>
      </c>
      <c r="AN40" s="6" t="s">
        <v>303</v>
      </c>
      <c r="AO40" s="6" t="s">
        <v>303</v>
      </c>
      <c r="AP40" s="6" t="s">
        <v>303</v>
      </c>
      <c r="AQ40" s="6" t="s">
        <v>304</v>
      </c>
      <c r="AR40" s="6" t="s">
        <v>305</v>
      </c>
      <c r="AS40" s="6" t="s">
        <v>529</v>
      </c>
      <c r="AT40" s="6" t="s">
        <v>156</v>
      </c>
      <c r="AU40" s="6" t="s">
        <v>307</v>
      </c>
      <c r="AV40" s="6" t="s">
        <v>1434</v>
      </c>
      <c r="AW40" s="6" t="s">
        <v>1438</v>
      </c>
      <c r="AX40" s="6" t="s">
        <v>1438</v>
      </c>
      <c r="AY40" s="6" t="s">
        <v>308</v>
      </c>
      <c r="AZ40" s="6" t="s">
        <v>309</v>
      </c>
      <c r="BA40" s="6" t="s">
        <v>310</v>
      </c>
      <c r="BB40" s="6" t="s">
        <v>311</v>
      </c>
      <c r="BC40" s="6" t="s">
        <v>312</v>
      </c>
      <c r="BD40" s="6" t="s">
        <v>156</v>
      </c>
      <c r="BE40" s="6" t="s">
        <v>313</v>
      </c>
    </row>
    <row r="41" spans="1:57" ht="17.399999999999999" x14ac:dyDescent="0.4">
      <c r="A41" s="237">
        <f t="shared" si="3"/>
        <v>39</v>
      </c>
      <c r="B41" s="238" t="str">
        <f t="shared" si="4"/>
        <v>2025-09-04</v>
      </c>
      <c r="C41" s="238" t="str">
        <f t="shared" si="5"/>
        <v>LHR</v>
      </c>
      <c r="D41" s="238" t="str">
        <f t="shared" si="6"/>
        <v>99431913840</v>
      </c>
      <c r="E41" s="238" t="str">
        <f t="shared" si="7"/>
        <v>587196909650</v>
      </c>
      <c r="F41" s="238" t="str">
        <f t="shared" si="8"/>
        <v>이병일</v>
      </c>
      <c r="G41" s="239" t="str">
        <f t="shared" si="9"/>
        <v>BK00000145114</v>
      </c>
      <c r="H41" s="240" t="str">
        <f t="shared" si="10"/>
        <v>목록(Manifest)</v>
      </c>
      <c r="I41" s="241">
        <f t="shared" si="11"/>
        <v>46.77</v>
      </c>
      <c r="J41" s="242">
        <f t="shared" si="12"/>
        <v>1</v>
      </c>
      <c r="K41" s="242">
        <f t="shared" si="13"/>
        <v>0.5</v>
      </c>
      <c r="L41" s="243">
        <f t="shared" si="14"/>
        <v>0.2</v>
      </c>
      <c r="M41" s="243">
        <f t="shared" si="15"/>
        <v>0.5</v>
      </c>
      <c r="N41" s="149">
        <f t="shared" si="16"/>
        <v>5.75</v>
      </c>
      <c r="O41" s="149">
        <v>3.59</v>
      </c>
      <c r="P41" s="150"/>
      <c r="Q41" s="151">
        <f>VLOOKUP(H41,Mapping!$B$3:$D$13,3,0)</f>
        <v>0</v>
      </c>
      <c r="R41" s="149">
        <f>(IF(VLOOKUP(VLOOKUP(I41,Mapping!$B$15:$D$20,2,1),Mapping!$C$15:$E$20,2,0)=7000,0,VLOOKUP(VLOOKUP(I41,Mapping!$B$15:$D$20,2,1),Mapping!$C$15:$E$20,2,0)))</f>
        <v>0</v>
      </c>
      <c r="S41" s="149"/>
      <c r="T41" s="149"/>
      <c r="U41" s="149">
        <f t="shared" si="17"/>
        <v>9.34</v>
      </c>
      <c r="V41" s="6" t="str">
        <f t="shared" si="2"/>
        <v/>
      </c>
      <c r="X41" s="6" t="s">
        <v>1325</v>
      </c>
      <c r="Y41" s="6" t="s">
        <v>16</v>
      </c>
      <c r="Z41" s="6" t="s">
        <v>1326</v>
      </c>
      <c r="AA41" s="6" t="s">
        <v>1439</v>
      </c>
      <c r="AB41" s="6" t="s">
        <v>1015</v>
      </c>
      <c r="AC41" s="6" t="s">
        <v>1016</v>
      </c>
      <c r="AD41" s="6" t="s">
        <v>1017</v>
      </c>
      <c r="AE41" s="6" t="s">
        <v>156</v>
      </c>
      <c r="AF41" s="6">
        <v>1</v>
      </c>
      <c r="AG41" s="6">
        <v>0.5</v>
      </c>
      <c r="AH41" s="6">
        <v>0.2</v>
      </c>
      <c r="AI41" s="6">
        <v>0.5</v>
      </c>
      <c r="AJ41" s="6" t="s">
        <v>14</v>
      </c>
      <c r="AK41" s="6">
        <v>46.77</v>
      </c>
      <c r="AL41" s="6" t="s">
        <v>303</v>
      </c>
      <c r="AM41" s="6" t="s">
        <v>303</v>
      </c>
      <c r="AN41" s="6" t="s">
        <v>303</v>
      </c>
      <c r="AO41" s="6" t="s">
        <v>303</v>
      </c>
      <c r="AP41" s="6" t="s">
        <v>303</v>
      </c>
      <c r="AQ41" s="6" t="s">
        <v>304</v>
      </c>
      <c r="AR41" s="6" t="s">
        <v>305</v>
      </c>
      <c r="AS41" s="6" t="s">
        <v>1440</v>
      </c>
      <c r="AT41" s="6" t="s">
        <v>156</v>
      </c>
      <c r="AU41" s="6" t="s">
        <v>307</v>
      </c>
      <c r="AV41" s="6" t="s">
        <v>1439</v>
      </c>
      <c r="AW41" s="6" t="s">
        <v>1441</v>
      </c>
      <c r="AX41" s="6" t="s">
        <v>1441</v>
      </c>
      <c r="AY41" s="6" t="s">
        <v>308</v>
      </c>
      <c r="AZ41" s="6" t="s">
        <v>309</v>
      </c>
      <c r="BA41" s="6" t="s">
        <v>310</v>
      </c>
      <c r="BB41" s="6" t="s">
        <v>311</v>
      </c>
      <c r="BC41" s="6" t="s">
        <v>312</v>
      </c>
      <c r="BD41" s="6" t="s">
        <v>156</v>
      </c>
      <c r="BE41" s="6" t="s">
        <v>313</v>
      </c>
    </row>
    <row r="42" spans="1:57" ht="17.399999999999999" x14ac:dyDescent="0.4">
      <c r="A42" s="237">
        <f t="shared" si="3"/>
        <v>40</v>
      </c>
      <c r="B42" s="238" t="str">
        <f t="shared" si="4"/>
        <v>2025-09-04</v>
      </c>
      <c r="C42" s="238" t="str">
        <f t="shared" si="5"/>
        <v>LHR</v>
      </c>
      <c r="D42" s="238" t="str">
        <f t="shared" si="6"/>
        <v>99431913840</v>
      </c>
      <c r="E42" s="238" t="str">
        <f t="shared" si="7"/>
        <v>587196909355</v>
      </c>
      <c r="F42" s="238" t="str">
        <f t="shared" si="8"/>
        <v>채옥자</v>
      </c>
      <c r="G42" s="239" t="str">
        <f t="shared" si="9"/>
        <v>BK00000145116</v>
      </c>
      <c r="H42" s="240" t="str">
        <f t="shared" si="10"/>
        <v>목록(Manifest)</v>
      </c>
      <c r="I42" s="241">
        <f t="shared" si="11"/>
        <v>146.38</v>
      </c>
      <c r="J42" s="242">
        <f t="shared" si="12"/>
        <v>1</v>
      </c>
      <c r="K42" s="242">
        <f t="shared" si="13"/>
        <v>1.5</v>
      </c>
      <c r="L42" s="243">
        <f t="shared" si="14"/>
        <v>2.6</v>
      </c>
      <c r="M42" s="243">
        <f t="shared" si="15"/>
        <v>2.6</v>
      </c>
      <c r="N42" s="149">
        <f t="shared" si="16"/>
        <v>13.52</v>
      </c>
      <c r="O42" s="149">
        <v>3.59</v>
      </c>
      <c r="P42" s="150"/>
      <c r="Q42" s="151">
        <f>VLOOKUP(H42,Mapping!$B$3:$D$13,3,0)</f>
        <v>0</v>
      </c>
      <c r="R42" s="149">
        <f>(IF(VLOOKUP(VLOOKUP(I42,Mapping!$B$15:$D$20,2,1),Mapping!$C$15:$E$20,2,0)=7000,0,VLOOKUP(VLOOKUP(I42,Mapping!$B$15:$D$20,2,1),Mapping!$C$15:$E$20,2,0)))</f>
        <v>0</v>
      </c>
      <c r="S42" s="149"/>
      <c r="T42" s="149"/>
      <c r="U42" s="149">
        <f t="shared" si="17"/>
        <v>17.11</v>
      </c>
      <c r="V42" s="6" t="str">
        <f t="shared" si="2"/>
        <v/>
      </c>
      <c r="X42" s="6" t="s">
        <v>1325</v>
      </c>
      <c r="Y42" s="6" t="s">
        <v>16</v>
      </c>
      <c r="Z42" s="6" t="s">
        <v>1326</v>
      </c>
      <c r="AA42" s="6" t="s">
        <v>1442</v>
      </c>
      <c r="AB42" s="6" t="s">
        <v>1102</v>
      </c>
      <c r="AC42" s="6" t="s">
        <v>1103</v>
      </c>
      <c r="AD42" s="6" t="s">
        <v>340</v>
      </c>
      <c r="AE42" s="6" t="s">
        <v>156</v>
      </c>
      <c r="AF42" s="6">
        <v>1</v>
      </c>
      <c r="AG42" s="6">
        <v>1.5</v>
      </c>
      <c r="AH42" s="6">
        <v>2.6</v>
      </c>
      <c r="AI42" s="6">
        <v>2.6</v>
      </c>
      <c r="AJ42" s="6" t="s">
        <v>14</v>
      </c>
      <c r="AK42" s="6">
        <v>146.38</v>
      </c>
      <c r="AL42" s="6" t="s">
        <v>303</v>
      </c>
      <c r="AM42" s="6" t="s">
        <v>303</v>
      </c>
      <c r="AN42" s="6" t="s">
        <v>303</v>
      </c>
      <c r="AO42" s="6" t="s">
        <v>303</v>
      </c>
      <c r="AP42" s="6" t="s">
        <v>303</v>
      </c>
      <c r="AQ42" s="6" t="s">
        <v>304</v>
      </c>
      <c r="AR42" s="6" t="s">
        <v>305</v>
      </c>
      <c r="AS42" s="6" t="s">
        <v>325</v>
      </c>
      <c r="AT42" s="6" t="s">
        <v>156</v>
      </c>
      <c r="AU42" s="6" t="s">
        <v>307</v>
      </c>
      <c r="AV42" s="6" t="s">
        <v>1442</v>
      </c>
      <c r="AW42" s="6" t="s">
        <v>1443</v>
      </c>
      <c r="AX42" s="6" t="s">
        <v>1443</v>
      </c>
      <c r="AY42" s="6" t="s">
        <v>308</v>
      </c>
      <c r="AZ42" s="6" t="s">
        <v>309</v>
      </c>
      <c r="BA42" s="6" t="s">
        <v>310</v>
      </c>
      <c r="BB42" s="6" t="s">
        <v>311</v>
      </c>
      <c r="BC42" s="6" t="s">
        <v>312</v>
      </c>
      <c r="BD42" s="6" t="s">
        <v>156</v>
      </c>
      <c r="BE42" s="6" t="s">
        <v>313</v>
      </c>
    </row>
    <row r="43" spans="1:57" ht="17.399999999999999" x14ac:dyDescent="0.4">
      <c r="A43" s="237">
        <f t="shared" si="3"/>
        <v>41</v>
      </c>
      <c r="B43" s="238" t="str">
        <f t="shared" si="4"/>
        <v>2025-09-04</v>
      </c>
      <c r="C43" s="238" t="str">
        <f t="shared" si="5"/>
        <v>LHR</v>
      </c>
      <c r="D43" s="238" t="str">
        <f t="shared" si="6"/>
        <v>99431913840</v>
      </c>
      <c r="E43" s="238" t="str">
        <f t="shared" si="7"/>
        <v>587196909322</v>
      </c>
      <c r="F43" s="238" t="str">
        <f t="shared" si="8"/>
        <v>CUI MEIYING</v>
      </c>
      <c r="G43" s="239" t="str">
        <f t="shared" si="9"/>
        <v>BK00000145117</v>
      </c>
      <c r="H43" s="240" t="str">
        <f t="shared" si="10"/>
        <v>목록(Manifest)</v>
      </c>
      <c r="I43" s="241">
        <f t="shared" si="11"/>
        <v>139.65</v>
      </c>
      <c r="J43" s="242">
        <f t="shared" si="12"/>
        <v>1</v>
      </c>
      <c r="K43" s="242">
        <f t="shared" si="13"/>
        <v>2</v>
      </c>
      <c r="L43" s="243">
        <f t="shared" si="14"/>
        <v>3.7</v>
      </c>
      <c r="M43" s="243">
        <f t="shared" si="15"/>
        <v>3.7</v>
      </c>
      <c r="N43" s="149">
        <f t="shared" si="16"/>
        <v>17.590000000000003</v>
      </c>
      <c r="O43" s="149">
        <v>3.59</v>
      </c>
      <c r="P43" s="150"/>
      <c r="Q43" s="151">
        <f>VLOOKUP(H43,Mapping!$B$3:$D$13,3,0)</f>
        <v>0</v>
      </c>
      <c r="R43" s="149">
        <f>(IF(VLOOKUP(VLOOKUP(I43,Mapping!$B$15:$D$20,2,1),Mapping!$C$15:$E$20,2,0)=7000,0,VLOOKUP(VLOOKUP(I43,Mapping!$B$15:$D$20,2,1),Mapping!$C$15:$E$20,2,0)))</f>
        <v>0</v>
      </c>
      <c r="S43" s="149"/>
      <c r="T43" s="149"/>
      <c r="U43" s="149">
        <f t="shared" si="17"/>
        <v>21.180000000000003</v>
      </c>
      <c r="V43" s="6" t="str">
        <f t="shared" si="2"/>
        <v/>
      </c>
      <c r="X43" s="6" t="s">
        <v>1325</v>
      </c>
      <c r="Y43" s="6" t="s">
        <v>16</v>
      </c>
      <c r="Z43" s="6" t="s">
        <v>1326</v>
      </c>
      <c r="AA43" s="6" t="s">
        <v>1444</v>
      </c>
      <c r="AB43" s="6" t="s">
        <v>1127</v>
      </c>
      <c r="AC43" s="6" t="s">
        <v>1128</v>
      </c>
      <c r="AD43" s="6" t="s">
        <v>1129</v>
      </c>
      <c r="AE43" s="6" t="s">
        <v>156</v>
      </c>
      <c r="AF43" s="6">
        <v>1</v>
      </c>
      <c r="AG43" s="6">
        <v>2</v>
      </c>
      <c r="AH43" s="6">
        <v>3.7</v>
      </c>
      <c r="AI43" s="6">
        <v>3.7</v>
      </c>
      <c r="AJ43" s="6" t="s">
        <v>14</v>
      </c>
      <c r="AK43" s="6">
        <v>139.65</v>
      </c>
      <c r="AL43" s="6" t="s">
        <v>303</v>
      </c>
      <c r="AM43" s="6" t="s">
        <v>303</v>
      </c>
      <c r="AN43" s="6" t="s">
        <v>303</v>
      </c>
      <c r="AO43" s="6" t="s">
        <v>303</v>
      </c>
      <c r="AP43" s="6" t="s">
        <v>303</v>
      </c>
      <c r="AQ43" s="6" t="s">
        <v>304</v>
      </c>
      <c r="AR43" s="6" t="s">
        <v>305</v>
      </c>
      <c r="AS43" s="6" t="s">
        <v>352</v>
      </c>
      <c r="AT43" s="6" t="s">
        <v>156</v>
      </c>
      <c r="AU43" s="6" t="s">
        <v>307</v>
      </c>
      <c r="AV43" s="6" t="s">
        <v>1444</v>
      </c>
      <c r="AW43" s="6" t="s">
        <v>1445</v>
      </c>
      <c r="AX43" s="6" t="s">
        <v>1445</v>
      </c>
      <c r="AY43" s="6" t="s">
        <v>308</v>
      </c>
      <c r="AZ43" s="6" t="s">
        <v>309</v>
      </c>
      <c r="BA43" s="6" t="s">
        <v>310</v>
      </c>
      <c r="BB43" s="6" t="s">
        <v>311</v>
      </c>
      <c r="BC43" s="6" t="s">
        <v>312</v>
      </c>
      <c r="BD43" s="6" t="s">
        <v>156</v>
      </c>
      <c r="BE43" s="6" t="s">
        <v>313</v>
      </c>
    </row>
    <row r="44" spans="1:57" ht="17.399999999999999" x14ac:dyDescent="0.4">
      <c r="A44" s="237">
        <f t="shared" si="3"/>
        <v>42</v>
      </c>
      <c r="B44" s="238" t="str">
        <f t="shared" si="4"/>
        <v>2025-09-04</v>
      </c>
      <c r="C44" s="238" t="str">
        <f t="shared" si="5"/>
        <v>LHR</v>
      </c>
      <c r="D44" s="238" t="str">
        <f t="shared" si="6"/>
        <v>99431913840</v>
      </c>
      <c r="E44" s="238" t="str">
        <f t="shared" si="7"/>
        <v>587196909311</v>
      </c>
      <c r="F44" s="238" t="str">
        <f t="shared" si="8"/>
        <v>이준일</v>
      </c>
      <c r="G44" s="239" t="str">
        <f t="shared" si="9"/>
        <v>BK00000145172</v>
      </c>
      <c r="H44" s="240" t="str">
        <f t="shared" si="10"/>
        <v>간이(Simple)</v>
      </c>
      <c r="I44" s="241">
        <f t="shared" si="11"/>
        <v>263.07</v>
      </c>
      <c r="J44" s="242">
        <f t="shared" si="12"/>
        <v>1</v>
      </c>
      <c r="K44" s="242">
        <f t="shared" si="13"/>
        <v>7.5</v>
      </c>
      <c r="L44" s="243">
        <f t="shared" si="14"/>
        <v>10.4</v>
      </c>
      <c r="M44" s="243">
        <f t="shared" si="15"/>
        <v>10.5</v>
      </c>
      <c r="N44" s="149">
        <f t="shared" si="16"/>
        <v>42.75</v>
      </c>
      <c r="O44" s="149">
        <v>3.59</v>
      </c>
      <c r="P44" s="150"/>
      <c r="Q44" s="151">
        <f>VLOOKUP(H44,Mapping!$B$3:$D$13,3,0)</f>
        <v>0.8</v>
      </c>
      <c r="R44" s="149">
        <f>(IF(VLOOKUP(VLOOKUP(I44,Mapping!$B$15:$D$20,2,1),Mapping!$C$15:$E$20,2,0)=7000,0,VLOOKUP(VLOOKUP(I44,Mapping!$B$15:$D$20,2,1),Mapping!$C$15:$E$20,2,0)))</f>
        <v>0</v>
      </c>
      <c r="S44" s="149"/>
      <c r="T44" s="149"/>
      <c r="U44" s="149">
        <f t="shared" si="17"/>
        <v>47.14</v>
      </c>
      <c r="V44" s="6" t="str">
        <f t="shared" si="2"/>
        <v/>
      </c>
      <c r="X44" s="6" t="s">
        <v>1325</v>
      </c>
      <c r="Y44" s="6" t="s">
        <v>16</v>
      </c>
      <c r="Z44" s="6" t="s">
        <v>1326</v>
      </c>
      <c r="AA44" s="6" t="s">
        <v>1446</v>
      </c>
      <c r="AB44" s="6" t="s">
        <v>1447</v>
      </c>
      <c r="AC44" s="6" t="s">
        <v>1448</v>
      </c>
      <c r="AD44" s="6" t="s">
        <v>1449</v>
      </c>
      <c r="AE44" s="6" t="s">
        <v>156</v>
      </c>
      <c r="AF44" s="6">
        <v>1</v>
      </c>
      <c r="AG44" s="6">
        <v>7.5</v>
      </c>
      <c r="AH44" s="6">
        <v>10.4</v>
      </c>
      <c r="AI44" s="6">
        <v>10.5</v>
      </c>
      <c r="AJ44" s="6" t="s">
        <v>15</v>
      </c>
      <c r="AK44" s="6">
        <v>263.07</v>
      </c>
      <c r="AL44" s="6" t="s">
        <v>303</v>
      </c>
      <c r="AM44" s="6" t="s">
        <v>303</v>
      </c>
      <c r="AN44" s="6" t="s">
        <v>303</v>
      </c>
      <c r="AO44" s="6" t="s">
        <v>303</v>
      </c>
      <c r="AP44" s="6" t="s">
        <v>303</v>
      </c>
      <c r="AQ44" s="6" t="s">
        <v>304</v>
      </c>
      <c r="AR44" s="6" t="s">
        <v>305</v>
      </c>
      <c r="AS44" s="6" t="s">
        <v>316</v>
      </c>
      <c r="AT44" s="6" t="s">
        <v>156</v>
      </c>
      <c r="AU44" s="6" t="s">
        <v>307</v>
      </c>
      <c r="AV44" s="6" t="s">
        <v>1446</v>
      </c>
      <c r="AW44" s="6" t="s">
        <v>1450</v>
      </c>
      <c r="AX44" s="6" t="s">
        <v>1450</v>
      </c>
      <c r="AY44" s="6" t="s">
        <v>308</v>
      </c>
      <c r="AZ44" s="6" t="s">
        <v>309</v>
      </c>
      <c r="BA44" s="6" t="s">
        <v>310</v>
      </c>
      <c r="BB44" s="6" t="s">
        <v>311</v>
      </c>
      <c r="BC44" s="6" t="s">
        <v>312</v>
      </c>
      <c r="BD44" s="6" t="s">
        <v>156</v>
      </c>
      <c r="BE44" s="6" t="s">
        <v>313</v>
      </c>
    </row>
    <row r="45" spans="1:57" ht="17.399999999999999" x14ac:dyDescent="0.4">
      <c r="A45" s="237">
        <f t="shared" si="3"/>
        <v>43</v>
      </c>
      <c r="B45" s="238" t="str">
        <f t="shared" si="4"/>
        <v>2025-09-04</v>
      </c>
      <c r="C45" s="238" t="str">
        <f t="shared" si="5"/>
        <v>LHR</v>
      </c>
      <c r="D45" s="238" t="str">
        <f t="shared" si="6"/>
        <v>99431913840</v>
      </c>
      <c r="E45" s="238" t="str">
        <f t="shared" si="7"/>
        <v>587196909344</v>
      </c>
      <c r="F45" s="238" t="str">
        <f t="shared" si="8"/>
        <v>정소현</v>
      </c>
      <c r="G45" s="239" t="str">
        <f t="shared" si="9"/>
        <v>BK00000145202</v>
      </c>
      <c r="H45" s="240" t="str">
        <f t="shared" si="10"/>
        <v>목록(Manifest)</v>
      </c>
      <c r="I45" s="241">
        <f t="shared" si="11"/>
        <v>58.28</v>
      </c>
      <c r="J45" s="242">
        <f t="shared" si="12"/>
        <v>1</v>
      </c>
      <c r="K45" s="242">
        <f t="shared" si="13"/>
        <v>2</v>
      </c>
      <c r="L45" s="243">
        <f t="shared" si="14"/>
        <v>0.2</v>
      </c>
      <c r="M45" s="243">
        <f t="shared" si="15"/>
        <v>2</v>
      </c>
      <c r="N45" s="149">
        <f t="shared" si="16"/>
        <v>11.3</v>
      </c>
      <c r="O45" s="149">
        <v>3.59</v>
      </c>
      <c r="P45" s="150"/>
      <c r="Q45" s="151">
        <f>VLOOKUP(H45,Mapping!$B$3:$D$13,3,0)</f>
        <v>0</v>
      </c>
      <c r="R45" s="149">
        <f>(IF(VLOOKUP(VLOOKUP(I45,Mapping!$B$15:$D$20,2,1),Mapping!$C$15:$E$20,2,0)=7000,0,VLOOKUP(VLOOKUP(I45,Mapping!$B$15:$D$20,2,1),Mapping!$C$15:$E$20,2,0)))</f>
        <v>0</v>
      </c>
      <c r="S45" s="149"/>
      <c r="T45" s="149"/>
      <c r="U45" s="149">
        <f t="shared" si="17"/>
        <v>14.89</v>
      </c>
      <c r="V45" s="6" t="str">
        <f t="shared" si="2"/>
        <v/>
      </c>
      <c r="X45" s="6" t="s">
        <v>1325</v>
      </c>
      <c r="Y45" s="6" t="s">
        <v>16</v>
      </c>
      <c r="Z45" s="6" t="s">
        <v>1326</v>
      </c>
      <c r="AA45" s="6" t="s">
        <v>1451</v>
      </c>
      <c r="AB45" s="6" t="s">
        <v>1452</v>
      </c>
      <c r="AC45" s="6" t="s">
        <v>1453</v>
      </c>
      <c r="AD45" s="6" t="s">
        <v>1454</v>
      </c>
      <c r="AE45" s="6" t="s">
        <v>156</v>
      </c>
      <c r="AF45" s="6">
        <v>1</v>
      </c>
      <c r="AG45" s="6">
        <v>2</v>
      </c>
      <c r="AH45" s="6">
        <v>0.2</v>
      </c>
      <c r="AI45" s="6">
        <v>2</v>
      </c>
      <c r="AJ45" s="6" t="s">
        <v>14</v>
      </c>
      <c r="AK45" s="6">
        <v>58.28</v>
      </c>
      <c r="AL45" s="6" t="s">
        <v>303</v>
      </c>
      <c r="AM45" s="6" t="s">
        <v>303</v>
      </c>
      <c r="AN45" s="6" t="s">
        <v>303</v>
      </c>
      <c r="AO45" s="6" t="s">
        <v>303</v>
      </c>
      <c r="AP45" s="6" t="s">
        <v>303</v>
      </c>
      <c r="AQ45" s="6" t="s">
        <v>304</v>
      </c>
      <c r="AR45" s="6" t="s">
        <v>305</v>
      </c>
      <c r="AS45" s="6" t="s">
        <v>456</v>
      </c>
      <c r="AT45" s="6" t="s">
        <v>156</v>
      </c>
      <c r="AU45" s="6" t="s">
        <v>307</v>
      </c>
      <c r="AV45" s="6" t="s">
        <v>1451</v>
      </c>
      <c r="AW45" s="6" t="s">
        <v>1455</v>
      </c>
      <c r="AX45" s="6" t="s">
        <v>1455</v>
      </c>
      <c r="AY45" s="6" t="s">
        <v>308</v>
      </c>
      <c r="AZ45" s="6" t="s">
        <v>309</v>
      </c>
      <c r="BA45" s="6" t="s">
        <v>310</v>
      </c>
      <c r="BB45" s="6" t="s">
        <v>311</v>
      </c>
      <c r="BC45" s="6" t="s">
        <v>312</v>
      </c>
      <c r="BD45" s="6" t="s">
        <v>156</v>
      </c>
      <c r="BE45" s="6" t="s">
        <v>313</v>
      </c>
    </row>
    <row r="46" spans="1:57" ht="17.399999999999999" x14ac:dyDescent="0.4">
      <c r="A46" s="237">
        <f t="shared" si="3"/>
        <v>44</v>
      </c>
      <c r="B46" s="238" t="str">
        <f t="shared" si="4"/>
        <v>2025-09-04</v>
      </c>
      <c r="C46" s="238" t="str">
        <f t="shared" si="5"/>
        <v>LHR</v>
      </c>
      <c r="D46" s="238" t="str">
        <f t="shared" si="6"/>
        <v>99431913840</v>
      </c>
      <c r="E46" s="238" t="str">
        <f t="shared" si="7"/>
        <v>587196909521</v>
      </c>
      <c r="F46" s="238" t="str">
        <f t="shared" si="8"/>
        <v>김재호</v>
      </c>
      <c r="G46" s="239" t="str">
        <f t="shared" si="9"/>
        <v>BK00000145206</v>
      </c>
      <c r="H46" s="240" t="str">
        <f t="shared" si="10"/>
        <v>목록(Manifest)</v>
      </c>
      <c r="I46" s="241">
        <f t="shared" si="11"/>
        <v>59.36</v>
      </c>
      <c r="J46" s="242">
        <f t="shared" si="12"/>
        <v>1</v>
      </c>
      <c r="K46" s="242">
        <f t="shared" si="13"/>
        <v>0.5</v>
      </c>
      <c r="L46" s="243">
        <f t="shared" si="14"/>
        <v>0.2</v>
      </c>
      <c r="M46" s="243">
        <f t="shared" si="15"/>
        <v>0.5</v>
      </c>
      <c r="N46" s="149">
        <f t="shared" si="16"/>
        <v>5.75</v>
      </c>
      <c r="O46" s="149">
        <v>3.59</v>
      </c>
      <c r="P46" s="150"/>
      <c r="Q46" s="151">
        <f>VLOOKUP(H46,Mapping!$B$3:$D$13,3,0)</f>
        <v>0</v>
      </c>
      <c r="R46" s="149">
        <f>(IF(VLOOKUP(VLOOKUP(I46,Mapping!$B$15:$D$20,2,1),Mapping!$C$15:$E$20,2,0)=7000,0,VLOOKUP(VLOOKUP(I46,Mapping!$B$15:$D$20,2,1),Mapping!$C$15:$E$20,2,0)))</f>
        <v>0</v>
      </c>
      <c r="S46" s="149"/>
      <c r="T46" s="149"/>
      <c r="U46" s="149">
        <f t="shared" si="17"/>
        <v>9.34</v>
      </c>
      <c r="V46" s="6" t="str">
        <f t="shared" si="2"/>
        <v/>
      </c>
      <c r="X46" s="6" t="s">
        <v>1325</v>
      </c>
      <c r="Y46" s="6" t="s">
        <v>16</v>
      </c>
      <c r="Z46" s="6" t="s">
        <v>1326</v>
      </c>
      <c r="AA46" s="6" t="s">
        <v>1456</v>
      </c>
      <c r="AB46" s="6" t="s">
        <v>1457</v>
      </c>
      <c r="AC46" s="6" t="s">
        <v>1458</v>
      </c>
      <c r="AD46" s="6" t="s">
        <v>1143</v>
      </c>
      <c r="AE46" s="6" t="s">
        <v>156</v>
      </c>
      <c r="AF46" s="6">
        <v>1</v>
      </c>
      <c r="AG46" s="6">
        <v>0.5</v>
      </c>
      <c r="AH46" s="6">
        <v>0.2</v>
      </c>
      <c r="AI46" s="6">
        <v>0.5</v>
      </c>
      <c r="AJ46" s="6" t="s">
        <v>14</v>
      </c>
      <c r="AK46" s="6">
        <v>59.36</v>
      </c>
      <c r="AL46" s="6" t="s">
        <v>303</v>
      </c>
      <c r="AM46" s="6" t="s">
        <v>303</v>
      </c>
      <c r="AN46" s="6" t="s">
        <v>303</v>
      </c>
      <c r="AO46" s="6" t="s">
        <v>303</v>
      </c>
      <c r="AP46" s="6" t="s">
        <v>303</v>
      </c>
      <c r="AQ46" s="6" t="s">
        <v>304</v>
      </c>
      <c r="AR46" s="6" t="s">
        <v>305</v>
      </c>
      <c r="AS46" s="6" t="s">
        <v>1459</v>
      </c>
      <c r="AT46" s="6" t="s">
        <v>156</v>
      </c>
      <c r="AU46" s="6" t="s">
        <v>307</v>
      </c>
      <c r="AV46" s="6" t="s">
        <v>1456</v>
      </c>
      <c r="AW46" s="6" t="s">
        <v>1460</v>
      </c>
      <c r="AX46" s="6" t="s">
        <v>1460</v>
      </c>
      <c r="AY46" s="6" t="s">
        <v>308</v>
      </c>
      <c r="AZ46" s="6" t="s">
        <v>309</v>
      </c>
      <c r="BA46" s="6" t="s">
        <v>310</v>
      </c>
      <c r="BB46" s="6" t="s">
        <v>311</v>
      </c>
      <c r="BC46" s="6" t="s">
        <v>312</v>
      </c>
      <c r="BD46" s="6" t="s">
        <v>156</v>
      </c>
      <c r="BE46" s="6" t="s">
        <v>313</v>
      </c>
    </row>
    <row r="47" spans="1:57" ht="17.399999999999999" x14ac:dyDescent="0.4">
      <c r="A47" s="237">
        <f t="shared" si="3"/>
        <v>45</v>
      </c>
      <c r="B47" s="238" t="str">
        <f t="shared" si="4"/>
        <v>2025-09-04</v>
      </c>
      <c r="C47" s="238" t="str">
        <f t="shared" si="5"/>
        <v>LHR</v>
      </c>
      <c r="D47" s="238" t="str">
        <f t="shared" si="6"/>
        <v>99431913840</v>
      </c>
      <c r="E47" s="238" t="str">
        <f t="shared" si="7"/>
        <v>587196909145</v>
      </c>
      <c r="F47" s="238" t="str">
        <f t="shared" si="8"/>
        <v>오승환</v>
      </c>
      <c r="G47" s="239" t="str">
        <f t="shared" si="9"/>
        <v>BK00000145229</v>
      </c>
      <c r="H47" s="240" t="str">
        <f t="shared" si="10"/>
        <v>목록(Manifest)</v>
      </c>
      <c r="I47" s="241">
        <f t="shared" si="11"/>
        <v>134.88999999999999</v>
      </c>
      <c r="J47" s="242">
        <f t="shared" si="12"/>
        <v>1</v>
      </c>
      <c r="K47" s="242">
        <f t="shared" si="13"/>
        <v>1</v>
      </c>
      <c r="L47" s="243">
        <f t="shared" si="14"/>
        <v>1.5</v>
      </c>
      <c r="M47" s="243">
        <f t="shared" si="15"/>
        <v>1.5</v>
      </c>
      <c r="N47" s="149">
        <f t="shared" si="16"/>
        <v>9.4499999999999993</v>
      </c>
      <c r="O47" s="149">
        <v>3.59</v>
      </c>
      <c r="P47" s="150"/>
      <c r="Q47" s="151">
        <f>VLOOKUP(H47,Mapping!$B$3:$D$13,3,0)</f>
        <v>0</v>
      </c>
      <c r="R47" s="149">
        <f>(IF(VLOOKUP(VLOOKUP(I47,Mapping!$B$15:$D$20,2,1),Mapping!$C$15:$E$20,2,0)=7000,0,VLOOKUP(VLOOKUP(I47,Mapping!$B$15:$D$20,2,1),Mapping!$C$15:$E$20,2,0)))</f>
        <v>0</v>
      </c>
      <c r="S47" s="149"/>
      <c r="T47" s="149"/>
      <c r="U47" s="149">
        <f t="shared" si="17"/>
        <v>13.04</v>
      </c>
      <c r="V47" s="6" t="str">
        <f t="shared" si="2"/>
        <v/>
      </c>
      <c r="X47" s="6" t="s">
        <v>1325</v>
      </c>
      <c r="Y47" s="6" t="s">
        <v>16</v>
      </c>
      <c r="Z47" s="6" t="s">
        <v>1326</v>
      </c>
      <c r="AA47" s="6" t="s">
        <v>1461</v>
      </c>
      <c r="AB47" s="6" t="s">
        <v>1012</v>
      </c>
      <c r="AC47" s="6" t="s">
        <v>1013</v>
      </c>
      <c r="AD47" s="6" t="s">
        <v>1014</v>
      </c>
      <c r="AE47" s="6" t="s">
        <v>156</v>
      </c>
      <c r="AF47" s="6">
        <v>1</v>
      </c>
      <c r="AG47" s="6">
        <v>1</v>
      </c>
      <c r="AH47" s="6">
        <v>1.5</v>
      </c>
      <c r="AI47" s="6">
        <v>1.5</v>
      </c>
      <c r="AJ47" s="6" t="s">
        <v>14</v>
      </c>
      <c r="AK47" s="6">
        <v>134.88999999999999</v>
      </c>
      <c r="AL47" s="6" t="s">
        <v>303</v>
      </c>
      <c r="AM47" s="6" t="s">
        <v>303</v>
      </c>
      <c r="AN47" s="6" t="s">
        <v>303</v>
      </c>
      <c r="AO47" s="6" t="s">
        <v>303</v>
      </c>
      <c r="AP47" s="6" t="s">
        <v>303</v>
      </c>
      <c r="AQ47" s="6" t="s">
        <v>304</v>
      </c>
      <c r="AR47" s="6" t="s">
        <v>305</v>
      </c>
      <c r="AS47" s="6" t="s">
        <v>316</v>
      </c>
      <c r="AT47" s="6" t="s">
        <v>156</v>
      </c>
      <c r="AU47" s="6" t="s">
        <v>307</v>
      </c>
      <c r="AV47" s="6" t="s">
        <v>1461</v>
      </c>
      <c r="AW47" s="6" t="s">
        <v>1462</v>
      </c>
      <c r="AX47" s="6" t="s">
        <v>1462</v>
      </c>
      <c r="AY47" s="6" t="s">
        <v>308</v>
      </c>
      <c r="AZ47" s="6" t="s">
        <v>309</v>
      </c>
      <c r="BA47" s="6" t="s">
        <v>310</v>
      </c>
      <c r="BB47" s="6" t="s">
        <v>311</v>
      </c>
      <c r="BC47" s="6" t="s">
        <v>312</v>
      </c>
      <c r="BD47" s="6" t="s">
        <v>156</v>
      </c>
      <c r="BE47" s="6" t="s">
        <v>313</v>
      </c>
    </row>
    <row r="48" spans="1:57" ht="17.399999999999999" x14ac:dyDescent="0.4">
      <c r="A48" s="237">
        <f t="shared" si="3"/>
        <v>46</v>
      </c>
      <c r="B48" s="238" t="str">
        <f t="shared" si="4"/>
        <v>2025-09-04</v>
      </c>
      <c r="C48" s="238" t="str">
        <f t="shared" si="5"/>
        <v>LHR</v>
      </c>
      <c r="D48" s="238" t="str">
        <f t="shared" si="6"/>
        <v>99431913840</v>
      </c>
      <c r="E48" s="238" t="str">
        <f t="shared" si="7"/>
        <v>587196909646</v>
      </c>
      <c r="F48" s="238" t="str">
        <f t="shared" si="8"/>
        <v>라성환</v>
      </c>
      <c r="G48" s="239" t="str">
        <f t="shared" si="9"/>
        <v>BK00000145231</v>
      </c>
      <c r="H48" s="240" t="str">
        <f t="shared" si="10"/>
        <v>목록(Manifest)</v>
      </c>
      <c r="I48" s="241">
        <f t="shared" si="11"/>
        <v>73.53</v>
      </c>
      <c r="J48" s="242">
        <f t="shared" si="12"/>
        <v>1</v>
      </c>
      <c r="K48" s="242">
        <f t="shared" si="13"/>
        <v>0.5</v>
      </c>
      <c r="L48" s="243">
        <f t="shared" si="14"/>
        <v>0.2</v>
      </c>
      <c r="M48" s="243">
        <f t="shared" si="15"/>
        <v>0.5</v>
      </c>
      <c r="N48" s="149">
        <f t="shared" si="16"/>
        <v>5.75</v>
      </c>
      <c r="O48" s="149">
        <v>3.59</v>
      </c>
      <c r="P48" s="150"/>
      <c r="Q48" s="151">
        <f>VLOOKUP(H48,Mapping!$B$3:$D$13,3,0)</f>
        <v>0</v>
      </c>
      <c r="R48" s="149">
        <f>(IF(VLOOKUP(VLOOKUP(I48,Mapping!$B$15:$D$20,2,1),Mapping!$C$15:$E$20,2,0)=7000,0,VLOOKUP(VLOOKUP(I48,Mapping!$B$15:$D$20,2,1),Mapping!$C$15:$E$20,2,0)))</f>
        <v>0</v>
      </c>
      <c r="S48" s="149"/>
      <c r="T48" s="149"/>
      <c r="U48" s="149">
        <f t="shared" si="17"/>
        <v>9.34</v>
      </c>
      <c r="V48" s="6" t="str">
        <f t="shared" si="2"/>
        <v/>
      </c>
      <c r="X48" s="6" t="s">
        <v>1325</v>
      </c>
      <c r="Y48" s="6" t="s">
        <v>16</v>
      </c>
      <c r="Z48" s="6" t="s">
        <v>1326</v>
      </c>
      <c r="AA48" s="6" t="s">
        <v>1463</v>
      </c>
      <c r="AB48" s="6" t="s">
        <v>1464</v>
      </c>
      <c r="AC48" s="6" t="s">
        <v>1465</v>
      </c>
      <c r="AD48" s="6" t="s">
        <v>1466</v>
      </c>
      <c r="AE48" s="6" t="s">
        <v>156</v>
      </c>
      <c r="AF48" s="6">
        <v>1</v>
      </c>
      <c r="AG48" s="6">
        <v>0.5</v>
      </c>
      <c r="AH48" s="6">
        <v>0.2</v>
      </c>
      <c r="AI48" s="6">
        <v>0.5</v>
      </c>
      <c r="AJ48" s="6" t="s">
        <v>14</v>
      </c>
      <c r="AK48" s="6">
        <v>73.53</v>
      </c>
      <c r="AL48" s="6" t="s">
        <v>303</v>
      </c>
      <c r="AM48" s="6" t="s">
        <v>303</v>
      </c>
      <c r="AN48" s="6" t="s">
        <v>303</v>
      </c>
      <c r="AO48" s="6" t="s">
        <v>303</v>
      </c>
      <c r="AP48" s="6" t="s">
        <v>303</v>
      </c>
      <c r="AQ48" s="6" t="s">
        <v>304</v>
      </c>
      <c r="AR48" s="6" t="s">
        <v>305</v>
      </c>
      <c r="AS48" s="6" t="s">
        <v>1467</v>
      </c>
      <c r="AT48" s="6" t="s">
        <v>156</v>
      </c>
      <c r="AU48" s="6" t="s">
        <v>307</v>
      </c>
      <c r="AV48" s="6" t="s">
        <v>1463</v>
      </c>
      <c r="AW48" s="6" t="s">
        <v>1468</v>
      </c>
      <c r="AX48" s="6" t="s">
        <v>1468</v>
      </c>
      <c r="AY48" s="6" t="s">
        <v>308</v>
      </c>
      <c r="AZ48" s="6" t="s">
        <v>309</v>
      </c>
      <c r="BA48" s="6" t="s">
        <v>310</v>
      </c>
      <c r="BB48" s="6" t="s">
        <v>311</v>
      </c>
      <c r="BC48" s="6" t="s">
        <v>312</v>
      </c>
      <c r="BD48" s="6" t="s">
        <v>156</v>
      </c>
      <c r="BE48" s="6" t="s">
        <v>313</v>
      </c>
    </row>
    <row r="49" spans="1:57" ht="17.399999999999999" x14ac:dyDescent="0.4">
      <c r="A49" s="237">
        <f t="shared" si="3"/>
        <v>47</v>
      </c>
      <c r="B49" s="238" t="str">
        <f t="shared" si="4"/>
        <v>2025-09-04</v>
      </c>
      <c r="C49" s="238" t="str">
        <f t="shared" si="5"/>
        <v>LHR</v>
      </c>
      <c r="D49" s="238" t="str">
        <f t="shared" si="6"/>
        <v>99431913840</v>
      </c>
      <c r="E49" s="238" t="str">
        <f t="shared" si="7"/>
        <v>587196909742</v>
      </c>
      <c r="F49" s="238" t="str">
        <f t="shared" si="8"/>
        <v>오승윤</v>
      </c>
      <c r="G49" s="239" t="str">
        <f t="shared" si="9"/>
        <v>BK00000145232</v>
      </c>
      <c r="H49" s="240" t="str">
        <f t="shared" si="10"/>
        <v>목록(Manifest)</v>
      </c>
      <c r="I49" s="241">
        <f t="shared" si="11"/>
        <v>97.14</v>
      </c>
      <c r="J49" s="242">
        <f t="shared" si="12"/>
        <v>1</v>
      </c>
      <c r="K49" s="242">
        <f t="shared" si="13"/>
        <v>0.5</v>
      </c>
      <c r="L49" s="243">
        <f t="shared" si="14"/>
        <v>0.2</v>
      </c>
      <c r="M49" s="243">
        <f t="shared" si="15"/>
        <v>0.5</v>
      </c>
      <c r="N49" s="149">
        <f t="shared" si="16"/>
        <v>5.75</v>
      </c>
      <c r="O49" s="149">
        <v>3.59</v>
      </c>
      <c r="P49" s="150"/>
      <c r="Q49" s="151">
        <f>VLOOKUP(H49,Mapping!$B$3:$D$13,3,0)</f>
        <v>0</v>
      </c>
      <c r="R49" s="149">
        <f>(IF(VLOOKUP(VLOOKUP(I49,Mapping!$B$15:$D$20,2,1),Mapping!$C$15:$E$20,2,0)=7000,0,VLOOKUP(VLOOKUP(I49,Mapping!$B$15:$D$20,2,1),Mapping!$C$15:$E$20,2,0)))</f>
        <v>0</v>
      </c>
      <c r="S49" s="149"/>
      <c r="T49" s="149"/>
      <c r="U49" s="149">
        <f t="shared" si="17"/>
        <v>9.34</v>
      </c>
      <c r="V49" s="6" t="str">
        <f t="shared" si="2"/>
        <v/>
      </c>
      <c r="X49" s="6" t="s">
        <v>1325</v>
      </c>
      <c r="Y49" s="6" t="s">
        <v>16</v>
      </c>
      <c r="Z49" s="6" t="s">
        <v>1326</v>
      </c>
      <c r="AA49" s="6" t="s">
        <v>1469</v>
      </c>
      <c r="AB49" s="6" t="s">
        <v>1470</v>
      </c>
      <c r="AC49" s="6" t="s">
        <v>1471</v>
      </c>
      <c r="AD49" s="6" t="s">
        <v>1472</v>
      </c>
      <c r="AE49" s="6" t="s">
        <v>156</v>
      </c>
      <c r="AF49" s="6">
        <v>1</v>
      </c>
      <c r="AG49" s="6">
        <v>0.5</v>
      </c>
      <c r="AH49" s="6">
        <v>0.2</v>
      </c>
      <c r="AI49" s="6">
        <v>0.5</v>
      </c>
      <c r="AJ49" s="6" t="s">
        <v>14</v>
      </c>
      <c r="AK49" s="6">
        <v>97.14</v>
      </c>
      <c r="AL49" s="6" t="s">
        <v>303</v>
      </c>
      <c r="AM49" s="6" t="s">
        <v>303</v>
      </c>
      <c r="AN49" s="6" t="s">
        <v>303</v>
      </c>
      <c r="AO49" s="6" t="s">
        <v>303</v>
      </c>
      <c r="AP49" s="6" t="s">
        <v>303</v>
      </c>
      <c r="AQ49" s="6" t="s">
        <v>304</v>
      </c>
      <c r="AR49" s="6" t="s">
        <v>305</v>
      </c>
      <c r="AS49" s="6" t="s">
        <v>336</v>
      </c>
      <c r="AT49" s="6" t="s">
        <v>156</v>
      </c>
      <c r="AU49" s="6" t="s">
        <v>307</v>
      </c>
      <c r="AV49" s="6" t="s">
        <v>1469</v>
      </c>
      <c r="AW49" s="6" t="s">
        <v>1473</v>
      </c>
      <c r="AX49" s="6" t="s">
        <v>1473</v>
      </c>
      <c r="AY49" s="6" t="s">
        <v>308</v>
      </c>
      <c r="AZ49" s="6" t="s">
        <v>309</v>
      </c>
      <c r="BA49" s="6" t="s">
        <v>310</v>
      </c>
      <c r="BB49" s="6" t="s">
        <v>311</v>
      </c>
      <c r="BC49" s="6" t="s">
        <v>312</v>
      </c>
      <c r="BD49" s="6" t="s">
        <v>156</v>
      </c>
      <c r="BE49" s="6" t="s">
        <v>313</v>
      </c>
    </row>
    <row r="50" spans="1:57" ht="17.399999999999999" x14ac:dyDescent="0.4">
      <c r="A50" s="237">
        <f t="shared" si="3"/>
        <v>48</v>
      </c>
      <c r="B50" s="238" t="str">
        <f t="shared" si="4"/>
        <v>2025-09-04</v>
      </c>
      <c r="C50" s="238" t="str">
        <f t="shared" si="5"/>
        <v>LHR</v>
      </c>
      <c r="D50" s="238" t="str">
        <f t="shared" si="6"/>
        <v>99431913840</v>
      </c>
      <c r="E50" s="238" t="str">
        <f t="shared" si="7"/>
        <v>587196909193</v>
      </c>
      <c r="F50" s="238" t="str">
        <f t="shared" si="8"/>
        <v>KIMSEEUN</v>
      </c>
      <c r="G50" s="239" t="str">
        <f t="shared" si="9"/>
        <v>BK00000145246</v>
      </c>
      <c r="H50" s="240" t="str">
        <f t="shared" si="10"/>
        <v>목록(Manifest)</v>
      </c>
      <c r="I50" s="241">
        <f t="shared" si="11"/>
        <v>125.46</v>
      </c>
      <c r="J50" s="242">
        <f t="shared" si="12"/>
        <v>1</v>
      </c>
      <c r="K50" s="242">
        <f t="shared" si="13"/>
        <v>2</v>
      </c>
      <c r="L50" s="243">
        <f t="shared" si="14"/>
        <v>2.8</v>
      </c>
      <c r="M50" s="243">
        <f t="shared" si="15"/>
        <v>2.8</v>
      </c>
      <c r="N50" s="149">
        <f t="shared" si="16"/>
        <v>14.26</v>
      </c>
      <c r="O50" s="149">
        <v>3.59</v>
      </c>
      <c r="P50" s="150"/>
      <c r="Q50" s="151">
        <f>VLOOKUP(H50,Mapping!$B$3:$D$13,3,0)</f>
        <v>0</v>
      </c>
      <c r="R50" s="149">
        <f>(IF(VLOOKUP(VLOOKUP(I50,Mapping!$B$15:$D$20,2,1),Mapping!$C$15:$E$20,2,0)=7000,0,VLOOKUP(VLOOKUP(I50,Mapping!$B$15:$D$20,2,1),Mapping!$C$15:$E$20,2,0)))</f>
        <v>0</v>
      </c>
      <c r="S50" s="149"/>
      <c r="T50" s="149"/>
      <c r="U50" s="149">
        <f t="shared" si="17"/>
        <v>17.850000000000001</v>
      </c>
      <c r="V50" s="6" t="str">
        <f t="shared" si="2"/>
        <v/>
      </c>
      <c r="X50" s="6" t="s">
        <v>1325</v>
      </c>
      <c r="Y50" s="6" t="s">
        <v>16</v>
      </c>
      <c r="Z50" s="6" t="s">
        <v>1326</v>
      </c>
      <c r="AA50" s="6" t="s">
        <v>1474</v>
      </c>
      <c r="AB50" s="6" t="s">
        <v>1475</v>
      </c>
      <c r="AC50" s="6" t="s">
        <v>1476</v>
      </c>
      <c r="AD50" s="6" t="s">
        <v>326</v>
      </c>
      <c r="AE50" s="6" t="s">
        <v>156</v>
      </c>
      <c r="AF50" s="6">
        <v>1</v>
      </c>
      <c r="AG50" s="6">
        <v>2</v>
      </c>
      <c r="AH50" s="6">
        <v>2.8</v>
      </c>
      <c r="AI50" s="6">
        <v>2.8</v>
      </c>
      <c r="AJ50" s="6" t="s">
        <v>14</v>
      </c>
      <c r="AK50" s="6">
        <v>125.46</v>
      </c>
      <c r="AL50" s="6" t="s">
        <v>303</v>
      </c>
      <c r="AM50" s="6" t="s">
        <v>303</v>
      </c>
      <c r="AN50" s="6" t="s">
        <v>303</v>
      </c>
      <c r="AO50" s="6" t="s">
        <v>303</v>
      </c>
      <c r="AP50" s="6" t="s">
        <v>303</v>
      </c>
      <c r="AQ50" s="6" t="s">
        <v>304</v>
      </c>
      <c r="AR50" s="6" t="s">
        <v>305</v>
      </c>
      <c r="AS50" s="6" t="s">
        <v>489</v>
      </c>
      <c r="AT50" s="6" t="s">
        <v>156</v>
      </c>
      <c r="AU50" s="6" t="s">
        <v>307</v>
      </c>
      <c r="AV50" s="6" t="s">
        <v>1474</v>
      </c>
      <c r="AW50" s="6" t="s">
        <v>1477</v>
      </c>
      <c r="AX50" s="6" t="s">
        <v>1477</v>
      </c>
      <c r="AY50" s="6" t="s">
        <v>308</v>
      </c>
      <c r="AZ50" s="6" t="s">
        <v>309</v>
      </c>
      <c r="BA50" s="6" t="s">
        <v>310</v>
      </c>
      <c r="BB50" s="6" t="s">
        <v>311</v>
      </c>
      <c r="BC50" s="6" t="s">
        <v>312</v>
      </c>
      <c r="BD50" s="6" t="s">
        <v>156</v>
      </c>
      <c r="BE50" s="6" t="s">
        <v>313</v>
      </c>
    </row>
    <row r="51" spans="1:57" ht="17.399999999999999" x14ac:dyDescent="0.4">
      <c r="A51" s="237">
        <f t="shared" si="3"/>
        <v>49</v>
      </c>
      <c r="B51" s="238" t="str">
        <f t="shared" si="4"/>
        <v>2025-09-04</v>
      </c>
      <c r="C51" s="238" t="str">
        <f t="shared" si="5"/>
        <v>LHR</v>
      </c>
      <c r="D51" s="238" t="str">
        <f t="shared" si="6"/>
        <v>99431913840</v>
      </c>
      <c r="E51" s="238" t="str">
        <f t="shared" si="7"/>
        <v>587196909580</v>
      </c>
      <c r="F51" s="238" t="str">
        <f t="shared" si="8"/>
        <v>이상훈</v>
      </c>
      <c r="G51" s="239" t="str">
        <f t="shared" si="9"/>
        <v>BK00000145268</v>
      </c>
      <c r="H51" s="240" t="str">
        <f t="shared" si="10"/>
        <v>간이(Simple)</v>
      </c>
      <c r="I51" s="241">
        <f t="shared" si="11"/>
        <v>323.79000000000002</v>
      </c>
      <c r="J51" s="242">
        <f t="shared" si="12"/>
        <v>1</v>
      </c>
      <c r="K51" s="242">
        <f t="shared" si="13"/>
        <v>2</v>
      </c>
      <c r="L51" s="243">
        <f t="shared" si="14"/>
        <v>0.2</v>
      </c>
      <c r="M51" s="243">
        <f t="shared" si="15"/>
        <v>2</v>
      </c>
      <c r="N51" s="149">
        <f t="shared" si="16"/>
        <v>11.3</v>
      </c>
      <c r="O51" s="149">
        <v>3.59</v>
      </c>
      <c r="P51" s="150"/>
      <c r="Q51" s="151">
        <f>VLOOKUP(H51,Mapping!$B$3:$D$13,3,0)</f>
        <v>0.8</v>
      </c>
      <c r="R51" s="149">
        <f>(IF(VLOOKUP(VLOOKUP(I51,Mapping!$B$15:$D$20,2,1),Mapping!$C$15:$E$20,2,0)=7000,0,VLOOKUP(VLOOKUP(I51,Mapping!$B$15:$D$20,2,1),Mapping!$C$15:$E$20,2,0)))</f>
        <v>0</v>
      </c>
      <c r="S51" s="149"/>
      <c r="T51" s="149"/>
      <c r="U51" s="149">
        <f t="shared" si="17"/>
        <v>15.690000000000001</v>
      </c>
      <c r="V51" s="6" t="str">
        <f t="shared" si="2"/>
        <v/>
      </c>
      <c r="X51" s="6" t="s">
        <v>1325</v>
      </c>
      <c r="Y51" s="6" t="s">
        <v>16</v>
      </c>
      <c r="Z51" s="6" t="s">
        <v>1326</v>
      </c>
      <c r="AA51" s="6" t="s">
        <v>1478</v>
      </c>
      <c r="AB51" s="6" t="s">
        <v>1479</v>
      </c>
      <c r="AC51" s="6" t="s">
        <v>1480</v>
      </c>
      <c r="AD51" s="6" t="s">
        <v>1481</v>
      </c>
      <c r="AE51" s="6" t="s">
        <v>156</v>
      </c>
      <c r="AF51" s="6">
        <v>1</v>
      </c>
      <c r="AG51" s="6">
        <v>2</v>
      </c>
      <c r="AH51" s="6">
        <v>0.2</v>
      </c>
      <c r="AI51" s="6">
        <v>2</v>
      </c>
      <c r="AJ51" s="6" t="s">
        <v>15</v>
      </c>
      <c r="AK51" s="6">
        <v>323.79000000000002</v>
      </c>
      <c r="AL51" s="6" t="s">
        <v>303</v>
      </c>
      <c r="AM51" s="6" t="s">
        <v>303</v>
      </c>
      <c r="AN51" s="6" t="s">
        <v>303</v>
      </c>
      <c r="AO51" s="6" t="s">
        <v>303</v>
      </c>
      <c r="AP51" s="6" t="s">
        <v>303</v>
      </c>
      <c r="AQ51" s="6" t="s">
        <v>304</v>
      </c>
      <c r="AR51" s="6" t="s">
        <v>305</v>
      </c>
      <c r="AS51" s="6" t="s">
        <v>316</v>
      </c>
      <c r="AT51" s="6" t="s">
        <v>156</v>
      </c>
      <c r="AU51" s="6" t="s">
        <v>307</v>
      </c>
      <c r="AV51" s="6" t="s">
        <v>1478</v>
      </c>
      <c r="AW51" s="6" t="s">
        <v>1482</v>
      </c>
      <c r="AX51" s="6" t="s">
        <v>1482</v>
      </c>
      <c r="AY51" s="6" t="s">
        <v>308</v>
      </c>
      <c r="AZ51" s="6" t="s">
        <v>309</v>
      </c>
      <c r="BA51" s="6" t="s">
        <v>310</v>
      </c>
      <c r="BB51" s="6" t="s">
        <v>311</v>
      </c>
      <c r="BC51" s="6" t="s">
        <v>312</v>
      </c>
      <c r="BD51" s="6" t="s">
        <v>156</v>
      </c>
      <c r="BE51" s="6" t="s">
        <v>313</v>
      </c>
    </row>
    <row r="52" spans="1:57" ht="17.399999999999999" x14ac:dyDescent="0.4">
      <c r="A52" s="237">
        <f t="shared" si="3"/>
        <v>50</v>
      </c>
      <c r="B52" s="238" t="str">
        <f t="shared" si="4"/>
        <v>2025-09-04</v>
      </c>
      <c r="C52" s="238" t="str">
        <f t="shared" si="5"/>
        <v>LHR</v>
      </c>
      <c r="D52" s="238" t="str">
        <f t="shared" si="6"/>
        <v>99431913840</v>
      </c>
      <c r="E52" s="238" t="str">
        <f t="shared" si="7"/>
        <v>587196909510</v>
      </c>
      <c r="F52" s="238" t="str">
        <f t="shared" si="8"/>
        <v>장민웅</v>
      </c>
      <c r="G52" s="239" t="str">
        <f t="shared" si="9"/>
        <v>BK00000145276</v>
      </c>
      <c r="H52" s="240" t="str">
        <f t="shared" si="10"/>
        <v>목록(Manifest)</v>
      </c>
      <c r="I52" s="241">
        <f t="shared" si="11"/>
        <v>120.01</v>
      </c>
      <c r="J52" s="242">
        <f t="shared" si="12"/>
        <v>1</v>
      </c>
      <c r="K52" s="242">
        <f t="shared" si="13"/>
        <v>0.5</v>
      </c>
      <c r="L52" s="243">
        <f t="shared" si="14"/>
        <v>0.2</v>
      </c>
      <c r="M52" s="243">
        <f t="shared" si="15"/>
        <v>0.5</v>
      </c>
      <c r="N52" s="149">
        <f t="shared" si="16"/>
        <v>5.75</v>
      </c>
      <c r="O52" s="149">
        <v>3.59</v>
      </c>
      <c r="P52" s="150"/>
      <c r="Q52" s="151">
        <f>VLOOKUP(H52,Mapping!$B$3:$D$13,3,0)</f>
        <v>0</v>
      </c>
      <c r="R52" s="149">
        <f>(IF(VLOOKUP(VLOOKUP(I52,Mapping!$B$15:$D$20,2,1),Mapping!$C$15:$E$20,2,0)=7000,0,VLOOKUP(VLOOKUP(I52,Mapping!$B$15:$D$20,2,1),Mapping!$C$15:$E$20,2,0)))</f>
        <v>0</v>
      </c>
      <c r="S52" s="149"/>
      <c r="T52" s="149"/>
      <c r="U52" s="149">
        <f t="shared" si="17"/>
        <v>9.34</v>
      </c>
      <c r="V52" s="6" t="str">
        <f t="shared" si="2"/>
        <v/>
      </c>
      <c r="X52" s="6" t="s">
        <v>1325</v>
      </c>
      <c r="Y52" s="6" t="s">
        <v>16</v>
      </c>
      <c r="Z52" s="6" t="s">
        <v>1326</v>
      </c>
      <c r="AA52" s="6" t="s">
        <v>1483</v>
      </c>
      <c r="AB52" s="6" t="s">
        <v>1484</v>
      </c>
      <c r="AC52" s="6" t="s">
        <v>1485</v>
      </c>
      <c r="AD52" s="6" t="s">
        <v>1143</v>
      </c>
      <c r="AE52" s="6" t="s">
        <v>156</v>
      </c>
      <c r="AF52" s="6">
        <v>1</v>
      </c>
      <c r="AG52" s="6">
        <v>0.5</v>
      </c>
      <c r="AH52" s="6">
        <v>0.2</v>
      </c>
      <c r="AI52" s="6">
        <v>0.5</v>
      </c>
      <c r="AJ52" s="6" t="s">
        <v>14</v>
      </c>
      <c r="AK52" s="6">
        <v>120.01</v>
      </c>
      <c r="AL52" s="6" t="s">
        <v>303</v>
      </c>
      <c r="AM52" s="6" t="s">
        <v>303</v>
      </c>
      <c r="AN52" s="6" t="s">
        <v>303</v>
      </c>
      <c r="AO52" s="6" t="s">
        <v>303</v>
      </c>
      <c r="AP52" s="6" t="s">
        <v>303</v>
      </c>
      <c r="AQ52" s="6" t="s">
        <v>304</v>
      </c>
      <c r="AR52" s="6" t="s">
        <v>305</v>
      </c>
      <c r="AS52" s="6" t="s">
        <v>1486</v>
      </c>
      <c r="AT52" s="6" t="s">
        <v>156</v>
      </c>
      <c r="AU52" s="6" t="s">
        <v>307</v>
      </c>
      <c r="AV52" s="6" t="s">
        <v>1483</v>
      </c>
      <c r="AW52" s="6" t="s">
        <v>1487</v>
      </c>
      <c r="AX52" s="6" t="s">
        <v>1487</v>
      </c>
      <c r="AY52" s="6" t="s">
        <v>308</v>
      </c>
      <c r="AZ52" s="6" t="s">
        <v>309</v>
      </c>
      <c r="BA52" s="6" t="s">
        <v>310</v>
      </c>
      <c r="BB52" s="6" t="s">
        <v>311</v>
      </c>
      <c r="BC52" s="6" t="s">
        <v>312</v>
      </c>
      <c r="BD52" s="6" t="s">
        <v>156</v>
      </c>
      <c r="BE52" s="6" t="s">
        <v>313</v>
      </c>
    </row>
    <row r="53" spans="1:57" ht="17.399999999999999" x14ac:dyDescent="0.4">
      <c r="A53" s="237">
        <f t="shared" si="3"/>
        <v>51</v>
      </c>
      <c r="B53" s="238" t="str">
        <f t="shared" si="4"/>
        <v>2025-09-04</v>
      </c>
      <c r="C53" s="238" t="str">
        <f t="shared" si="5"/>
        <v>LHR</v>
      </c>
      <c r="D53" s="238" t="str">
        <f t="shared" si="6"/>
        <v>99431913840</v>
      </c>
      <c r="E53" s="238" t="str">
        <f t="shared" si="7"/>
        <v>587196909661</v>
      </c>
      <c r="F53" s="238" t="str">
        <f t="shared" si="8"/>
        <v>김민기</v>
      </c>
      <c r="G53" s="239" t="str">
        <f t="shared" si="9"/>
        <v>BK00000145283</v>
      </c>
      <c r="H53" s="240" t="str">
        <f t="shared" si="10"/>
        <v>목록(Manifest)</v>
      </c>
      <c r="I53" s="241">
        <f t="shared" si="11"/>
        <v>115.92</v>
      </c>
      <c r="J53" s="242">
        <f t="shared" si="12"/>
        <v>1</v>
      </c>
      <c r="K53" s="242">
        <f t="shared" si="13"/>
        <v>0.5</v>
      </c>
      <c r="L53" s="243">
        <f t="shared" si="14"/>
        <v>0.2</v>
      </c>
      <c r="M53" s="243">
        <f t="shared" si="15"/>
        <v>0.5</v>
      </c>
      <c r="N53" s="149">
        <f t="shared" si="16"/>
        <v>5.75</v>
      </c>
      <c r="O53" s="149">
        <v>3.59</v>
      </c>
      <c r="P53" s="150"/>
      <c r="Q53" s="151">
        <f>VLOOKUP(H53,Mapping!$B$3:$D$13,3,0)</f>
        <v>0</v>
      </c>
      <c r="R53" s="149">
        <f>(IF(VLOOKUP(VLOOKUP(I53,Mapping!$B$15:$D$20,2,1),Mapping!$C$15:$E$20,2,0)=7000,0,VLOOKUP(VLOOKUP(I53,Mapping!$B$15:$D$20,2,1),Mapping!$C$15:$E$20,2,0)))</f>
        <v>0</v>
      </c>
      <c r="S53" s="149"/>
      <c r="T53" s="149"/>
      <c r="U53" s="149">
        <f t="shared" si="17"/>
        <v>9.34</v>
      </c>
      <c r="V53" s="6" t="str">
        <f t="shared" si="2"/>
        <v/>
      </c>
      <c r="X53" s="6" t="s">
        <v>1325</v>
      </c>
      <c r="Y53" s="6" t="s">
        <v>16</v>
      </c>
      <c r="Z53" s="6" t="s">
        <v>1326</v>
      </c>
      <c r="AA53" s="6" t="s">
        <v>1488</v>
      </c>
      <c r="AB53" s="6" t="s">
        <v>1489</v>
      </c>
      <c r="AC53" s="6" t="s">
        <v>1490</v>
      </c>
      <c r="AD53" s="6" t="s">
        <v>1491</v>
      </c>
      <c r="AE53" s="6" t="s">
        <v>156</v>
      </c>
      <c r="AF53" s="6">
        <v>1</v>
      </c>
      <c r="AG53" s="6">
        <v>0.5</v>
      </c>
      <c r="AH53" s="6">
        <v>0.2</v>
      </c>
      <c r="AI53" s="6">
        <v>0.5</v>
      </c>
      <c r="AJ53" s="6" t="s">
        <v>14</v>
      </c>
      <c r="AK53" s="6">
        <v>115.92</v>
      </c>
      <c r="AL53" s="6" t="s">
        <v>303</v>
      </c>
      <c r="AM53" s="6" t="s">
        <v>303</v>
      </c>
      <c r="AN53" s="6" t="s">
        <v>303</v>
      </c>
      <c r="AO53" s="6" t="s">
        <v>303</v>
      </c>
      <c r="AP53" s="6" t="s">
        <v>303</v>
      </c>
      <c r="AQ53" s="6" t="s">
        <v>304</v>
      </c>
      <c r="AR53" s="6" t="s">
        <v>305</v>
      </c>
      <c r="AS53" s="6" t="s">
        <v>316</v>
      </c>
      <c r="AT53" s="6" t="s">
        <v>156</v>
      </c>
      <c r="AU53" s="6" t="s">
        <v>307</v>
      </c>
      <c r="AV53" s="6" t="s">
        <v>1488</v>
      </c>
      <c r="AW53" s="6" t="s">
        <v>1492</v>
      </c>
      <c r="AX53" s="6" t="s">
        <v>1492</v>
      </c>
      <c r="AY53" s="6" t="s">
        <v>308</v>
      </c>
      <c r="AZ53" s="6" t="s">
        <v>309</v>
      </c>
      <c r="BA53" s="6" t="s">
        <v>310</v>
      </c>
      <c r="BB53" s="6" t="s">
        <v>311</v>
      </c>
      <c r="BC53" s="6" t="s">
        <v>312</v>
      </c>
      <c r="BD53" s="6" t="s">
        <v>156</v>
      </c>
      <c r="BE53" s="6" t="s">
        <v>313</v>
      </c>
    </row>
    <row r="54" spans="1:57" ht="17.399999999999999" x14ac:dyDescent="0.4">
      <c r="A54" s="237">
        <f t="shared" si="3"/>
        <v>52</v>
      </c>
      <c r="B54" s="238" t="str">
        <f t="shared" si="4"/>
        <v>2025-09-04</v>
      </c>
      <c r="C54" s="238" t="str">
        <f t="shared" si="5"/>
        <v>LHR</v>
      </c>
      <c r="D54" s="238" t="str">
        <f t="shared" si="6"/>
        <v>99431913840</v>
      </c>
      <c r="E54" s="238" t="str">
        <f t="shared" si="7"/>
        <v>587196909252</v>
      </c>
      <c r="F54" s="238" t="str">
        <f t="shared" si="8"/>
        <v>임혜리</v>
      </c>
      <c r="G54" s="239" t="str">
        <f t="shared" si="9"/>
        <v>BK00000145300</v>
      </c>
      <c r="H54" s="240" t="str">
        <f t="shared" si="10"/>
        <v>목록(Manifest)</v>
      </c>
      <c r="I54" s="241">
        <f t="shared" si="11"/>
        <v>47.15</v>
      </c>
      <c r="J54" s="242">
        <f t="shared" si="12"/>
        <v>1</v>
      </c>
      <c r="K54" s="242">
        <f t="shared" si="13"/>
        <v>0.5</v>
      </c>
      <c r="L54" s="243">
        <f t="shared" si="14"/>
        <v>0.2</v>
      </c>
      <c r="M54" s="243">
        <f t="shared" si="15"/>
        <v>0.5</v>
      </c>
      <c r="N54" s="149">
        <f t="shared" si="16"/>
        <v>5.75</v>
      </c>
      <c r="O54" s="149">
        <v>3.59</v>
      </c>
      <c r="P54" s="150"/>
      <c r="Q54" s="151">
        <f>VLOOKUP(H54,Mapping!$B$3:$D$13,3,0)</f>
        <v>0</v>
      </c>
      <c r="R54" s="149">
        <f>(IF(VLOOKUP(VLOOKUP(I54,Mapping!$B$15:$D$20,2,1),Mapping!$C$15:$E$20,2,0)=7000,0,VLOOKUP(VLOOKUP(I54,Mapping!$B$15:$D$20,2,1),Mapping!$C$15:$E$20,2,0)))</f>
        <v>0</v>
      </c>
      <c r="S54" s="149"/>
      <c r="T54" s="149"/>
      <c r="U54" s="149">
        <f t="shared" si="17"/>
        <v>9.34</v>
      </c>
      <c r="V54" s="6" t="str">
        <f t="shared" si="2"/>
        <v/>
      </c>
      <c r="X54" s="6" t="s">
        <v>1325</v>
      </c>
      <c r="Y54" s="6" t="s">
        <v>16</v>
      </c>
      <c r="Z54" s="6" t="s">
        <v>1326</v>
      </c>
      <c r="AA54" s="6" t="s">
        <v>1493</v>
      </c>
      <c r="AB54" s="6" t="s">
        <v>958</v>
      </c>
      <c r="AC54" s="6" t="s">
        <v>959</v>
      </c>
      <c r="AD54" s="6" t="s">
        <v>960</v>
      </c>
      <c r="AE54" s="6" t="s">
        <v>156</v>
      </c>
      <c r="AF54" s="6">
        <v>1</v>
      </c>
      <c r="AG54" s="6">
        <v>0.5</v>
      </c>
      <c r="AH54" s="6">
        <v>0.2</v>
      </c>
      <c r="AI54" s="6">
        <v>0.5</v>
      </c>
      <c r="AJ54" s="6" t="s">
        <v>14</v>
      </c>
      <c r="AK54" s="6">
        <v>47.15</v>
      </c>
      <c r="AL54" s="6" t="s">
        <v>303</v>
      </c>
      <c r="AM54" s="6" t="s">
        <v>303</v>
      </c>
      <c r="AN54" s="6" t="s">
        <v>303</v>
      </c>
      <c r="AO54" s="6" t="s">
        <v>303</v>
      </c>
      <c r="AP54" s="6" t="s">
        <v>303</v>
      </c>
      <c r="AQ54" s="6" t="s">
        <v>304</v>
      </c>
      <c r="AR54" s="6" t="s">
        <v>305</v>
      </c>
      <c r="AS54" s="6" t="s">
        <v>1494</v>
      </c>
      <c r="AT54" s="6" t="s">
        <v>156</v>
      </c>
      <c r="AU54" s="6" t="s">
        <v>307</v>
      </c>
      <c r="AV54" s="6" t="s">
        <v>1493</v>
      </c>
      <c r="AW54" s="6" t="s">
        <v>1495</v>
      </c>
      <c r="AX54" s="6" t="s">
        <v>1495</v>
      </c>
      <c r="AY54" s="6" t="s">
        <v>308</v>
      </c>
      <c r="AZ54" s="6" t="s">
        <v>309</v>
      </c>
      <c r="BA54" s="6" t="s">
        <v>310</v>
      </c>
      <c r="BB54" s="6" t="s">
        <v>311</v>
      </c>
      <c r="BC54" s="6" t="s">
        <v>312</v>
      </c>
      <c r="BD54" s="6" t="s">
        <v>156</v>
      </c>
      <c r="BE54" s="6" t="s">
        <v>313</v>
      </c>
    </row>
    <row r="55" spans="1:57" ht="17.399999999999999" x14ac:dyDescent="0.4">
      <c r="A55" s="237">
        <f t="shared" si="3"/>
        <v>53</v>
      </c>
      <c r="B55" s="238" t="str">
        <f t="shared" si="4"/>
        <v>2025-09-04</v>
      </c>
      <c r="C55" s="238" t="str">
        <f t="shared" si="5"/>
        <v>LHR</v>
      </c>
      <c r="D55" s="238" t="str">
        <f t="shared" si="6"/>
        <v>99431913840</v>
      </c>
      <c r="E55" s="238" t="str">
        <f t="shared" si="7"/>
        <v>587196909462</v>
      </c>
      <c r="F55" s="238" t="str">
        <f t="shared" si="8"/>
        <v>신건수</v>
      </c>
      <c r="G55" s="239" t="str">
        <f t="shared" si="9"/>
        <v>BK00000145304</v>
      </c>
      <c r="H55" s="240" t="str">
        <f t="shared" si="10"/>
        <v>목록(Manifest)</v>
      </c>
      <c r="I55" s="241">
        <f t="shared" si="11"/>
        <v>114.65</v>
      </c>
      <c r="J55" s="242">
        <f t="shared" si="12"/>
        <v>1</v>
      </c>
      <c r="K55" s="242">
        <f t="shared" si="13"/>
        <v>0.5</v>
      </c>
      <c r="L55" s="243">
        <f t="shared" si="14"/>
        <v>0.2</v>
      </c>
      <c r="M55" s="243">
        <f t="shared" si="15"/>
        <v>0.5</v>
      </c>
      <c r="N55" s="149">
        <f t="shared" si="16"/>
        <v>5.75</v>
      </c>
      <c r="O55" s="149">
        <v>3.59</v>
      </c>
      <c r="P55" s="150"/>
      <c r="Q55" s="151">
        <f>VLOOKUP(H55,Mapping!$B$3:$D$13,3,0)</f>
        <v>0</v>
      </c>
      <c r="R55" s="149">
        <f>(IF(VLOOKUP(VLOOKUP(I55,Mapping!$B$15:$D$20,2,1),Mapping!$C$15:$E$20,2,0)=7000,0,VLOOKUP(VLOOKUP(I55,Mapping!$B$15:$D$20,2,1),Mapping!$C$15:$E$20,2,0)))</f>
        <v>0</v>
      </c>
      <c r="S55" s="149"/>
      <c r="T55" s="149"/>
      <c r="U55" s="149">
        <f t="shared" si="17"/>
        <v>9.34</v>
      </c>
      <c r="V55" s="6" t="str">
        <f t="shared" si="2"/>
        <v/>
      </c>
      <c r="X55" s="6" t="s">
        <v>1325</v>
      </c>
      <c r="Y55" s="6" t="s">
        <v>16</v>
      </c>
      <c r="Z55" s="6" t="s">
        <v>1326</v>
      </c>
      <c r="AA55" s="6" t="s">
        <v>1496</v>
      </c>
      <c r="AB55" s="6" t="s">
        <v>1497</v>
      </c>
      <c r="AC55" s="6" t="s">
        <v>1498</v>
      </c>
      <c r="AD55" s="6" t="s">
        <v>1499</v>
      </c>
      <c r="AE55" s="6" t="s">
        <v>156</v>
      </c>
      <c r="AF55" s="6">
        <v>1</v>
      </c>
      <c r="AG55" s="6">
        <v>0.5</v>
      </c>
      <c r="AH55" s="6">
        <v>0.2</v>
      </c>
      <c r="AI55" s="6">
        <v>0.5</v>
      </c>
      <c r="AJ55" s="6" t="s">
        <v>14</v>
      </c>
      <c r="AK55" s="6">
        <v>114.65</v>
      </c>
      <c r="AL55" s="6" t="s">
        <v>303</v>
      </c>
      <c r="AM55" s="6" t="s">
        <v>303</v>
      </c>
      <c r="AN55" s="6" t="s">
        <v>303</v>
      </c>
      <c r="AO55" s="6" t="s">
        <v>303</v>
      </c>
      <c r="AP55" s="6" t="s">
        <v>303</v>
      </c>
      <c r="AQ55" s="6" t="s">
        <v>304</v>
      </c>
      <c r="AR55" s="6" t="s">
        <v>305</v>
      </c>
      <c r="AS55" s="6" t="s">
        <v>1500</v>
      </c>
      <c r="AT55" s="6" t="s">
        <v>156</v>
      </c>
      <c r="AU55" s="6" t="s">
        <v>307</v>
      </c>
      <c r="AV55" s="6" t="s">
        <v>1496</v>
      </c>
      <c r="AW55" s="6" t="s">
        <v>1501</v>
      </c>
      <c r="AX55" s="6" t="s">
        <v>1501</v>
      </c>
      <c r="AY55" s="6" t="s">
        <v>308</v>
      </c>
      <c r="AZ55" s="6" t="s">
        <v>309</v>
      </c>
      <c r="BA55" s="6" t="s">
        <v>310</v>
      </c>
      <c r="BB55" s="6" t="s">
        <v>311</v>
      </c>
      <c r="BC55" s="6" t="s">
        <v>312</v>
      </c>
      <c r="BD55" s="6" t="s">
        <v>156</v>
      </c>
      <c r="BE55" s="6" t="s">
        <v>313</v>
      </c>
    </row>
    <row r="56" spans="1:57" ht="17.399999999999999" x14ac:dyDescent="0.4">
      <c r="A56" s="237">
        <f t="shared" si="3"/>
        <v>54</v>
      </c>
      <c r="B56" s="238" t="str">
        <f t="shared" si="4"/>
        <v>2025-09-04</v>
      </c>
      <c r="C56" s="238" t="str">
        <f t="shared" si="5"/>
        <v>LHR</v>
      </c>
      <c r="D56" s="238" t="str">
        <f t="shared" si="6"/>
        <v>99431913840</v>
      </c>
      <c r="E56" s="238" t="str">
        <f t="shared" si="7"/>
        <v>587196909366</v>
      </c>
      <c r="F56" s="238" t="str">
        <f t="shared" si="8"/>
        <v>장영수</v>
      </c>
      <c r="G56" s="239" t="str">
        <f t="shared" si="9"/>
        <v>BK00000145308</v>
      </c>
      <c r="H56" s="240" t="str">
        <f t="shared" si="10"/>
        <v>목록(Manifest)</v>
      </c>
      <c r="I56" s="241">
        <f t="shared" si="11"/>
        <v>62.67</v>
      </c>
      <c r="J56" s="242">
        <f t="shared" si="12"/>
        <v>1</v>
      </c>
      <c r="K56" s="242">
        <f t="shared" si="13"/>
        <v>3.5</v>
      </c>
      <c r="L56" s="243">
        <f t="shared" si="14"/>
        <v>12.2</v>
      </c>
      <c r="M56" s="243">
        <f t="shared" si="15"/>
        <v>12.5</v>
      </c>
      <c r="N56" s="149">
        <f t="shared" si="16"/>
        <v>50.150000000000006</v>
      </c>
      <c r="O56" s="149">
        <v>3.59</v>
      </c>
      <c r="P56" s="150"/>
      <c r="Q56" s="151">
        <f>VLOOKUP(H56,Mapping!$B$3:$D$13,3,0)</f>
        <v>0</v>
      </c>
      <c r="R56" s="149">
        <f>(IF(VLOOKUP(VLOOKUP(I56,Mapping!$B$15:$D$20,2,1),Mapping!$C$15:$E$20,2,0)=7000,0,VLOOKUP(VLOOKUP(I56,Mapping!$B$15:$D$20,2,1),Mapping!$C$15:$E$20,2,0)))</f>
        <v>0</v>
      </c>
      <c r="S56" s="149"/>
      <c r="T56" s="149"/>
      <c r="U56" s="149">
        <f t="shared" si="17"/>
        <v>53.740000000000009</v>
      </c>
      <c r="V56" s="6" t="str">
        <f t="shared" si="2"/>
        <v/>
      </c>
      <c r="X56" s="6" t="s">
        <v>1325</v>
      </c>
      <c r="Y56" s="6" t="s">
        <v>16</v>
      </c>
      <c r="Z56" s="6" t="s">
        <v>1326</v>
      </c>
      <c r="AA56" s="6" t="s">
        <v>1502</v>
      </c>
      <c r="AB56" s="6" t="s">
        <v>1503</v>
      </c>
      <c r="AC56" s="6" t="s">
        <v>1504</v>
      </c>
      <c r="AD56" s="6" t="s">
        <v>1505</v>
      </c>
      <c r="AE56" s="6" t="s">
        <v>156</v>
      </c>
      <c r="AF56" s="6">
        <v>1</v>
      </c>
      <c r="AG56" s="6">
        <v>3.5</v>
      </c>
      <c r="AH56" s="6">
        <v>12.2</v>
      </c>
      <c r="AI56" s="6">
        <v>12.5</v>
      </c>
      <c r="AJ56" s="6" t="s">
        <v>14</v>
      </c>
      <c r="AK56" s="6">
        <v>62.67</v>
      </c>
      <c r="AL56" s="6" t="s">
        <v>303</v>
      </c>
      <c r="AM56" s="6" t="s">
        <v>303</v>
      </c>
      <c r="AN56" s="6" t="s">
        <v>303</v>
      </c>
      <c r="AO56" s="6" t="s">
        <v>303</v>
      </c>
      <c r="AP56" s="6" t="s">
        <v>303</v>
      </c>
      <c r="AQ56" s="6" t="s">
        <v>304</v>
      </c>
      <c r="AR56" s="6" t="s">
        <v>305</v>
      </c>
      <c r="AS56" s="6" t="s">
        <v>316</v>
      </c>
      <c r="AT56" s="6" t="s">
        <v>156</v>
      </c>
      <c r="AU56" s="6" t="s">
        <v>307</v>
      </c>
      <c r="AV56" s="6" t="s">
        <v>1502</v>
      </c>
      <c r="AW56" s="6" t="s">
        <v>1506</v>
      </c>
      <c r="AX56" s="6" t="s">
        <v>1506</v>
      </c>
      <c r="AY56" s="6" t="s">
        <v>308</v>
      </c>
      <c r="AZ56" s="6" t="s">
        <v>309</v>
      </c>
      <c r="BA56" s="6" t="s">
        <v>310</v>
      </c>
      <c r="BB56" s="6" t="s">
        <v>311</v>
      </c>
      <c r="BC56" s="6" t="s">
        <v>312</v>
      </c>
      <c r="BD56" s="6" t="s">
        <v>156</v>
      </c>
      <c r="BE56" s="6" t="s">
        <v>313</v>
      </c>
    </row>
    <row r="57" spans="1:57" ht="17.399999999999999" x14ac:dyDescent="0.4">
      <c r="A57" s="237">
        <f t="shared" si="3"/>
        <v>55</v>
      </c>
      <c r="B57" s="238" t="str">
        <f t="shared" si="4"/>
        <v>2025-09-04</v>
      </c>
      <c r="C57" s="238" t="str">
        <f t="shared" si="5"/>
        <v>LHR</v>
      </c>
      <c r="D57" s="238" t="str">
        <f t="shared" si="6"/>
        <v>99431913840</v>
      </c>
      <c r="E57" s="238" t="str">
        <f t="shared" si="7"/>
        <v>587196909613</v>
      </c>
      <c r="F57" s="238" t="str">
        <f t="shared" si="8"/>
        <v>김영민</v>
      </c>
      <c r="G57" s="239" t="str">
        <f t="shared" si="9"/>
        <v>BK00000145309</v>
      </c>
      <c r="H57" s="240" t="str">
        <f t="shared" si="10"/>
        <v>목록(Manifest)</v>
      </c>
      <c r="I57" s="241">
        <f t="shared" si="11"/>
        <v>144.63</v>
      </c>
      <c r="J57" s="242">
        <f t="shared" si="12"/>
        <v>1</v>
      </c>
      <c r="K57" s="242">
        <f t="shared" si="13"/>
        <v>1.5</v>
      </c>
      <c r="L57" s="243">
        <f t="shared" si="14"/>
        <v>2.8</v>
      </c>
      <c r="M57" s="243">
        <f t="shared" si="15"/>
        <v>2.8</v>
      </c>
      <c r="N57" s="149">
        <f t="shared" si="16"/>
        <v>14.26</v>
      </c>
      <c r="O57" s="149">
        <v>3.59</v>
      </c>
      <c r="P57" s="150"/>
      <c r="Q57" s="151">
        <f>VLOOKUP(H57,Mapping!$B$3:$D$13,3,0)</f>
        <v>0</v>
      </c>
      <c r="R57" s="149">
        <f>(IF(VLOOKUP(VLOOKUP(I57,Mapping!$B$15:$D$20,2,1),Mapping!$C$15:$E$20,2,0)=7000,0,VLOOKUP(VLOOKUP(I57,Mapping!$B$15:$D$20,2,1),Mapping!$C$15:$E$20,2,0)))</f>
        <v>0</v>
      </c>
      <c r="S57" s="149"/>
      <c r="T57" s="149"/>
      <c r="U57" s="149">
        <f t="shared" si="17"/>
        <v>17.850000000000001</v>
      </c>
      <c r="V57" s="6" t="str">
        <f t="shared" si="2"/>
        <v/>
      </c>
      <c r="X57" s="6" t="s">
        <v>1325</v>
      </c>
      <c r="Y57" s="6" t="s">
        <v>16</v>
      </c>
      <c r="Z57" s="6" t="s">
        <v>1326</v>
      </c>
      <c r="AA57" s="6" t="s">
        <v>1507</v>
      </c>
      <c r="AB57" s="6" t="s">
        <v>178</v>
      </c>
      <c r="AC57" s="6" t="s">
        <v>347</v>
      </c>
      <c r="AD57" s="6" t="s">
        <v>348</v>
      </c>
      <c r="AE57" s="6" t="s">
        <v>156</v>
      </c>
      <c r="AF57" s="6">
        <v>1</v>
      </c>
      <c r="AG57" s="6">
        <v>1.5</v>
      </c>
      <c r="AH57" s="6">
        <v>2.8</v>
      </c>
      <c r="AI57" s="6">
        <v>2.8</v>
      </c>
      <c r="AJ57" s="6" t="s">
        <v>14</v>
      </c>
      <c r="AK57" s="6">
        <v>144.63</v>
      </c>
      <c r="AL57" s="6" t="s">
        <v>303</v>
      </c>
      <c r="AM57" s="6" t="s">
        <v>303</v>
      </c>
      <c r="AN57" s="6" t="s">
        <v>303</v>
      </c>
      <c r="AO57" s="6" t="s">
        <v>303</v>
      </c>
      <c r="AP57" s="6" t="s">
        <v>303</v>
      </c>
      <c r="AQ57" s="6" t="s">
        <v>304</v>
      </c>
      <c r="AR57" s="6" t="s">
        <v>305</v>
      </c>
      <c r="AS57" s="6" t="s">
        <v>349</v>
      </c>
      <c r="AT57" s="6" t="s">
        <v>156</v>
      </c>
      <c r="AU57" s="6" t="s">
        <v>307</v>
      </c>
      <c r="AV57" s="6" t="s">
        <v>1507</v>
      </c>
      <c r="AW57" s="6" t="s">
        <v>1508</v>
      </c>
      <c r="AX57" s="6" t="s">
        <v>1508</v>
      </c>
      <c r="AY57" s="6" t="s">
        <v>308</v>
      </c>
      <c r="AZ57" s="6" t="s">
        <v>309</v>
      </c>
      <c r="BA57" s="6" t="s">
        <v>310</v>
      </c>
      <c r="BB57" s="6" t="s">
        <v>311</v>
      </c>
      <c r="BC57" s="6" t="s">
        <v>312</v>
      </c>
      <c r="BD57" s="6" t="s">
        <v>156</v>
      </c>
      <c r="BE57" s="6" t="s">
        <v>313</v>
      </c>
    </row>
    <row r="58" spans="1:57" ht="17.399999999999999" x14ac:dyDescent="0.4">
      <c r="A58" s="237">
        <f t="shared" si="3"/>
        <v>56</v>
      </c>
      <c r="B58" s="238" t="str">
        <f t="shared" si="4"/>
        <v>2025-09-04</v>
      </c>
      <c r="C58" s="238" t="str">
        <f t="shared" si="5"/>
        <v>LHR</v>
      </c>
      <c r="D58" s="238" t="str">
        <f t="shared" si="6"/>
        <v>99431913840</v>
      </c>
      <c r="E58" s="238" t="str">
        <f t="shared" si="7"/>
        <v>587196909370</v>
      </c>
      <c r="F58" s="238" t="str">
        <f t="shared" si="8"/>
        <v>황광주</v>
      </c>
      <c r="G58" s="239" t="str">
        <f t="shared" si="9"/>
        <v>BK00000145310</v>
      </c>
      <c r="H58" s="240" t="str">
        <f t="shared" si="10"/>
        <v>목록(Manifest)</v>
      </c>
      <c r="I58" s="241">
        <f t="shared" si="11"/>
        <v>126.85</v>
      </c>
      <c r="J58" s="242">
        <f t="shared" si="12"/>
        <v>1</v>
      </c>
      <c r="K58" s="242">
        <f t="shared" si="13"/>
        <v>0.5</v>
      </c>
      <c r="L58" s="243">
        <f t="shared" si="14"/>
        <v>0.2</v>
      </c>
      <c r="M58" s="243">
        <f t="shared" si="15"/>
        <v>0.5</v>
      </c>
      <c r="N58" s="149">
        <f t="shared" si="16"/>
        <v>5.75</v>
      </c>
      <c r="O58" s="149">
        <v>3.59</v>
      </c>
      <c r="P58" s="150"/>
      <c r="Q58" s="151">
        <f>VLOOKUP(H58,Mapping!$B$3:$D$13,3,0)</f>
        <v>0</v>
      </c>
      <c r="R58" s="149">
        <f>(IF(VLOOKUP(VLOOKUP(I58,Mapping!$B$15:$D$20,2,1),Mapping!$C$15:$E$20,2,0)=7000,0,VLOOKUP(VLOOKUP(I58,Mapping!$B$15:$D$20,2,1),Mapping!$C$15:$E$20,2,0)))</f>
        <v>0</v>
      </c>
      <c r="S58" s="149"/>
      <c r="T58" s="149"/>
      <c r="U58" s="149">
        <f t="shared" si="17"/>
        <v>9.34</v>
      </c>
      <c r="V58" s="6" t="str">
        <f t="shared" si="2"/>
        <v/>
      </c>
      <c r="X58" s="6" t="s">
        <v>1325</v>
      </c>
      <c r="Y58" s="6" t="s">
        <v>16</v>
      </c>
      <c r="Z58" s="6" t="s">
        <v>1326</v>
      </c>
      <c r="AA58" s="6" t="s">
        <v>1509</v>
      </c>
      <c r="AB58" s="6" t="s">
        <v>1510</v>
      </c>
      <c r="AC58" s="6" t="s">
        <v>1511</v>
      </c>
      <c r="AD58" s="6" t="s">
        <v>1512</v>
      </c>
      <c r="AE58" s="6" t="s">
        <v>156</v>
      </c>
      <c r="AF58" s="6">
        <v>1</v>
      </c>
      <c r="AG58" s="6">
        <v>0.5</v>
      </c>
      <c r="AH58" s="6">
        <v>0.2</v>
      </c>
      <c r="AI58" s="6">
        <v>0.5</v>
      </c>
      <c r="AJ58" s="6" t="s">
        <v>14</v>
      </c>
      <c r="AK58" s="6">
        <v>126.85</v>
      </c>
      <c r="AL58" s="6" t="s">
        <v>303</v>
      </c>
      <c r="AM58" s="6" t="s">
        <v>303</v>
      </c>
      <c r="AN58" s="6" t="s">
        <v>303</v>
      </c>
      <c r="AO58" s="6" t="s">
        <v>303</v>
      </c>
      <c r="AP58" s="6" t="s">
        <v>303</v>
      </c>
      <c r="AQ58" s="6" t="s">
        <v>304</v>
      </c>
      <c r="AR58" s="6" t="s">
        <v>305</v>
      </c>
      <c r="AS58" s="6" t="s">
        <v>1513</v>
      </c>
      <c r="AT58" s="6" t="s">
        <v>156</v>
      </c>
      <c r="AU58" s="6" t="s">
        <v>307</v>
      </c>
      <c r="AV58" s="6" t="s">
        <v>1509</v>
      </c>
      <c r="AW58" s="6" t="s">
        <v>1514</v>
      </c>
      <c r="AX58" s="6" t="s">
        <v>1514</v>
      </c>
      <c r="AY58" s="6" t="s">
        <v>308</v>
      </c>
      <c r="AZ58" s="6" t="s">
        <v>309</v>
      </c>
      <c r="BA58" s="6" t="s">
        <v>310</v>
      </c>
      <c r="BB58" s="6" t="s">
        <v>311</v>
      </c>
      <c r="BC58" s="6" t="s">
        <v>312</v>
      </c>
      <c r="BD58" s="6" t="s">
        <v>156</v>
      </c>
      <c r="BE58" s="6" t="s">
        <v>313</v>
      </c>
    </row>
    <row r="59" spans="1:57" ht="17.399999999999999" x14ac:dyDescent="0.4">
      <c r="A59" s="237">
        <f t="shared" si="3"/>
        <v>57</v>
      </c>
      <c r="B59" s="238" t="str">
        <f t="shared" si="4"/>
        <v>2025-09-04</v>
      </c>
      <c r="C59" s="238" t="str">
        <f t="shared" si="5"/>
        <v>LHR</v>
      </c>
      <c r="D59" s="238" t="str">
        <f t="shared" si="6"/>
        <v>99431913840</v>
      </c>
      <c r="E59" s="238" t="str">
        <f t="shared" si="7"/>
        <v>587196909705</v>
      </c>
      <c r="F59" s="238" t="str">
        <f t="shared" si="8"/>
        <v>김희진</v>
      </c>
      <c r="G59" s="239" t="str">
        <f t="shared" si="9"/>
        <v>BK00000145314</v>
      </c>
      <c r="H59" s="240" t="str">
        <f t="shared" si="10"/>
        <v>목록(Manifest)</v>
      </c>
      <c r="I59" s="241">
        <f t="shared" si="11"/>
        <v>105.6</v>
      </c>
      <c r="J59" s="242">
        <f t="shared" si="12"/>
        <v>1</v>
      </c>
      <c r="K59" s="242">
        <f t="shared" si="13"/>
        <v>3.5</v>
      </c>
      <c r="L59" s="243">
        <f t="shared" si="14"/>
        <v>5</v>
      </c>
      <c r="M59" s="243">
        <f t="shared" si="15"/>
        <v>5</v>
      </c>
      <c r="N59" s="149">
        <f t="shared" si="16"/>
        <v>22.400000000000002</v>
      </c>
      <c r="O59" s="149">
        <v>3.59</v>
      </c>
      <c r="P59" s="150"/>
      <c r="Q59" s="151">
        <f>VLOOKUP(H59,Mapping!$B$3:$D$13,3,0)</f>
        <v>0</v>
      </c>
      <c r="R59" s="149">
        <f>(IF(VLOOKUP(VLOOKUP(I59,Mapping!$B$15:$D$20,2,1),Mapping!$C$15:$E$20,2,0)=7000,0,VLOOKUP(VLOOKUP(I59,Mapping!$B$15:$D$20,2,1),Mapping!$C$15:$E$20,2,0)))</f>
        <v>0</v>
      </c>
      <c r="S59" s="149"/>
      <c r="T59" s="149"/>
      <c r="U59" s="149">
        <f t="shared" si="17"/>
        <v>25.990000000000002</v>
      </c>
      <c r="V59" s="6" t="str">
        <f t="shared" si="2"/>
        <v/>
      </c>
      <c r="X59" s="6" t="s">
        <v>1325</v>
      </c>
      <c r="Y59" s="6" t="s">
        <v>16</v>
      </c>
      <c r="Z59" s="6" t="s">
        <v>1326</v>
      </c>
      <c r="AA59" s="6" t="s">
        <v>1515</v>
      </c>
      <c r="AB59" s="6" t="s">
        <v>928</v>
      </c>
      <c r="AC59" s="6" t="s">
        <v>929</v>
      </c>
      <c r="AD59" s="6" t="s">
        <v>930</v>
      </c>
      <c r="AE59" s="6" t="s">
        <v>156</v>
      </c>
      <c r="AF59" s="6">
        <v>1</v>
      </c>
      <c r="AG59" s="6">
        <v>3.5</v>
      </c>
      <c r="AH59" s="6">
        <v>5</v>
      </c>
      <c r="AI59" s="6">
        <v>5</v>
      </c>
      <c r="AJ59" s="6" t="s">
        <v>14</v>
      </c>
      <c r="AK59" s="6">
        <v>105.6</v>
      </c>
      <c r="AL59" s="6" t="s">
        <v>303</v>
      </c>
      <c r="AM59" s="6" t="s">
        <v>303</v>
      </c>
      <c r="AN59" s="6" t="s">
        <v>303</v>
      </c>
      <c r="AO59" s="6" t="s">
        <v>303</v>
      </c>
      <c r="AP59" s="6" t="s">
        <v>303</v>
      </c>
      <c r="AQ59" s="6" t="s">
        <v>304</v>
      </c>
      <c r="AR59" s="6" t="s">
        <v>305</v>
      </c>
      <c r="AS59" s="6" t="s">
        <v>316</v>
      </c>
      <c r="AT59" s="6" t="s">
        <v>156</v>
      </c>
      <c r="AU59" s="6" t="s">
        <v>307</v>
      </c>
      <c r="AV59" s="6" t="s">
        <v>1515</v>
      </c>
      <c r="AW59" s="6" t="s">
        <v>1516</v>
      </c>
      <c r="AX59" s="6" t="s">
        <v>1516</v>
      </c>
      <c r="AY59" s="6" t="s">
        <v>308</v>
      </c>
      <c r="AZ59" s="6" t="s">
        <v>309</v>
      </c>
      <c r="BA59" s="6" t="s">
        <v>310</v>
      </c>
      <c r="BB59" s="6" t="s">
        <v>311</v>
      </c>
      <c r="BC59" s="6" t="s">
        <v>312</v>
      </c>
      <c r="BD59" s="6" t="s">
        <v>156</v>
      </c>
      <c r="BE59" s="6" t="s">
        <v>313</v>
      </c>
    </row>
    <row r="60" spans="1:57" ht="17.399999999999999" x14ac:dyDescent="0.4">
      <c r="A60" s="237">
        <f t="shared" si="3"/>
        <v>58</v>
      </c>
      <c r="B60" s="238" t="str">
        <f t="shared" si="4"/>
        <v>2025-09-04</v>
      </c>
      <c r="C60" s="238" t="str">
        <f t="shared" si="5"/>
        <v>LHR</v>
      </c>
      <c r="D60" s="238" t="str">
        <f t="shared" si="6"/>
        <v>99431913840</v>
      </c>
      <c r="E60" s="238" t="str">
        <f t="shared" si="7"/>
        <v>587196909720</v>
      </c>
      <c r="F60" s="238" t="str">
        <f t="shared" si="8"/>
        <v>채송은</v>
      </c>
      <c r="G60" s="239" t="str">
        <f t="shared" si="9"/>
        <v>BK00000145319</v>
      </c>
      <c r="H60" s="240" t="str">
        <f t="shared" si="10"/>
        <v>목록(Manifest)</v>
      </c>
      <c r="I60" s="241">
        <f t="shared" si="11"/>
        <v>121.64</v>
      </c>
      <c r="J60" s="242">
        <f t="shared" si="12"/>
        <v>1</v>
      </c>
      <c r="K60" s="242">
        <f t="shared" si="13"/>
        <v>4</v>
      </c>
      <c r="L60" s="243">
        <f t="shared" si="14"/>
        <v>5</v>
      </c>
      <c r="M60" s="243">
        <f t="shared" si="15"/>
        <v>5</v>
      </c>
      <c r="N60" s="149">
        <f t="shared" si="16"/>
        <v>22.400000000000002</v>
      </c>
      <c r="O60" s="149">
        <v>3.59</v>
      </c>
      <c r="P60" s="150"/>
      <c r="Q60" s="151">
        <f>VLOOKUP(H60,Mapping!$B$3:$D$13,3,0)</f>
        <v>0</v>
      </c>
      <c r="R60" s="149">
        <f>(IF(VLOOKUP(VLOOKUP(I60,Mapping!$B$15:$D$20,2,1),Mapping!$C$15:$E$20,2,0)=7000,0,VLOOKUP(VLOOKUP(I60,Mapping!$B$15:$D$20,2,1),Mapping!$C$15:$E$20,2,0)))</f>
        <v>0</v>
      </c>
      <c r="S60" s="149"/>
      <c r="T60" s="149"/>
      <c r="U60" s="149">
        <f t="shared" si="17"/>
        <v>25.990000000000002</v>
      </c>
      <c r="V60" s="6" t="str">
        <f t="shared" si="2"/>
        <v/>
      </c>
      <c r="X60" s="6" t="s">
        <v>1325</v>
      </c>
      <c r="Y60" s="6" t="s">
        <v>16</v>
      </c>
      <c r="Z60" s="6" t="s">
        <v>1326</v>
      </c>
      <c r="AA60" s="6" t="s">
        <v>1517</v>
      </c>
      <c r="AB60" s="6" t="s">
        <v>854</v>
      </c>
      <c r="AC60" s="6" t="s">
        <v>855</v>
      </c>
      <c r="AD60" s="6" t="s">
        <v>856</v>
      </c>
      <c r="AE60" s="6" t="s">
        <v>156</v>
      </c>
      <c r="AF60" s="6">
        <v>1</v>
      </c>
      <c r="AG60" s="6">
        <v>4</v>
      </c>
      <c r="AH60" s="6">
        <v>5</v>
      </c>
      <c r="AI60" s="6">
        <v>5</v>
      </c>
      <c r="AJ60" s="6" t="s">
        <v>14</v>
      </c>
      <c r="AK60" s="6">
        <v>121.64</v>
      </c>
      <c r="AL60" s="6" t="s">
        <v>303</v>
      </c>
      <c r="AM60" s="6" t="s">
        <v>303</v>
      </c>
      <c r="AN60" s="6" t="s">
        <v>303</v>
      </c>
      <c r="AO60" s="6" t="s">
        <v>303</v>
      </c>
      <c r="AP60" s="6" t="s">
        <v>303</v>
      </c>
      <c r="AQ60" s="6" t="s">
        <v>304</v>
      </c>
      <c r="AR60" s="6" t="s">
        <v>305</v>
      </c>
      <c r="AS60" s="6" t="s">
        <v>316</v>
      </c>
      <c r="AT60" s="6" t="s">
        <v>156</v>
      </c>
      <c r="AU60" s="6" t="s">
        <v>307</v>
      </c>
      <c r="AV60" s="6" t="s">
        <v>1517</v>
      </c>
      <c r="AW60" s="6" t="s">
        <v>1518</v>
      </c>
      <c r="AX60" s="6" t="s">
        <v>1518</v>
      </c>
      <c r="AY60" s="6" t="s">
        <v>308</v>
      </c>
      <c r="AZ60" s="6" t="s">
        <v>309</v>
      </c>
      <c r="BA60" s="6" t="s">
        <v>310</v>
      </c>
      <c r="BB60" s="6" t="s">
        <v>311</v>
      </c>
      <c r="BC60" s="6" t="s">
        <v>312</v>
      </c>
      <c r="BD60" s="6" t="s">
        <v>156</v>
      </c>
      <c r="BE60" s="6" t="s">
        <v>313</v>
      </c>
    </row>
    <row r="61" spans="1:57" ht="17.399999999999999" x14ac:dyDescent="0.4">
      <c r="A61" s="237">
        <f t="shared" si="3"/>
        <v>59</v>
      </c>
      <c r="B61" s="238" t="str">
        <f t="shared" si="4"/>
        <v>2025-09-04</v>
      </c>
      <c r="C61" s="238" t="str">
        <f t="shared" si="5"/>
        <v>LHR</v>
      </c>
      <c r="D61" s="238" t="str">
        <f t="shared" si="6"/>
        <v>99431913840</v>
      </c>
      <c r="E61" s="238" t="str">
        <f t="shared" si="7"/>
        <v>587196909764</v>
      </c>
      <c r="F61" s="238" t="str">
        <f t="shared" si="8"/>
        <v>안세준</v>
      </c>
      <c r="G61" s="239" t="str">
        <f t="shared" si="9"/>
        <v>BK00000145326</v>
      </c>
      <c r="H61" s="240" t="str">
        <f t="shared" si="10"/>
        <v>목록취하(허용배제,Manifest-Drop)</v>
      </c>
      <c r="I61" s="241">
        <f t="shared" si="11"/>
        <v>144.34</v>
      </c>
      <c r="J61" s="242">
        <f t="shared" si="12"/>
        <v>1</v>
      </c>
      <c r="K61" s="242">
        <f t="shared" si="13"/>
        <v>0.5</v>
      </c>
      <c r="L61" s="243">
        <f t="shared" si="14"/>
        <v>1.2</v>
      </c>
      <c r="M61" s="243">
        <f t="shared" si="15"/>
        <v>1.2</v>
      </c>
      <c r="N61" s="149">
        <f t="shared" si="16"/>
        <v>8.34</v>
      </c>
      <c r="O61" s="149">
        <v>3.59</v>
      </c>
      <c r="P61" s="150"/>
      <c r="Q61" s="151">
        <f>VLOOKUP(H61,Mapping!$B$3:$D$13,3,0)</f>
        <v>0.8</v>
      </c>
      <c r="R61" s="149">
        <f>(IF(VLOOKUP(VLOOKUP(I61,Mapping!$B$15:$D$20,2,1),Mapping!$C$15:$E$20,2,0)=7000,0,VLOOKUP(VLOOKUP(I61,Mapping!$B$15:$D$20,2,1),Mapping!$C$15:$E$20,2,0)))</f>
        <v>0</v>
      </c>
      <c r="S61" s="149"/>
      <c r="T61" s="149"/>
      <c r="U61" s="149">
        <f t="shared" si="17"/>
        <v>12.73</v>
      </c>
      <c r="V61" s="6" t="str">
        <f t="shared" si="2"/>
        <v>기타취하 차재희반장</v>
      </c>
      <c r="X61" s="6" t="s">
        <v>1325</v>
      </c>
      <c r="Y61" s="6" t="s">
        <v>16</v>
      </c>
      <c r="Z61" s="6" t="s">
        <v>1326</v>
      </c>
      <c r="AA61" s="6" t="s">
        <v>1519</v>
      </c>
      <c r="AB61" s="6" t="s">
        <v>365</v>
      </c>
      <c r="AC61" s="6" t="s">
        <v>366</v>
      </c>
      <c r="AD61" s="6" t="s">
        <v>367</v>
      </c>
      <c r="AE61" s="6" t="s">
        <v>1520</v>
      </c>
      <c r="AF61" s="6">
        <v>1</v>
      </c>
      <c r="AG61" s="6">
        <v>0.5</v>
      </c>
      <c r="AH61" s="6">
        <v>1.2</v>
      </c>
      <c r="AI61" s="6">
        <v>1.2</v>
      </c>
      <c r="AJ61" s="6" t="s">
        <v>151</v>
      </c>
      <c r="AK61" s="6">
        <v>144.34</v>
      </c>
      <c r="AL61" s="6" t="s">
        <v>303</v>
      </c>
      <c r="AM61" s="6" t="s">
        <v>303</v>
      </c>
      <c r="AN61" s="6" t="s">
        <v>303</v>
      </c>
      <c r="AO61" s="6" t="s">
        <v>303</v>
      </c>
      <c r="AP61" s="6" t="s">
        <v>303</v>
      </c>
      <c r="AQ61" s="6" t="s">
        <v>304</v>
      </c>
      <c r="AR61" s="6" t="s">
        <v>305</v>
      </c>
      <c r="AS61" s="6" t="s">
        <v>316</v>
      </c>
      <c r="AT61" s="6" t="s">
        <v>156</v>
      </c>
      <c r="AU61" s="6" t="s">
        <v>307</v>
      </c>
      <c r="AV61" s="6" t="s">
        <v>1519</v>
      </c>
      <c r="AW61" s="6" t="s">
        <v>1521</v>
      </c>
      <c r="AX61" s="6" t="s">
        <v>1521</v>
      </c>
      <c r="AY61" s="6" t="s">
        <v>308</v>
      </c>
      <c r="AZ61" s="6" t="s">
        <v>309</v>
      </c>
      <c r="BA61" s="6" t="s">
        <v>310</v>
      </c>
      <c r="BB61" s="6" t="s">
        <v>311</v>
      </c>
      <c r="BC61" s="6" t="s">
        <v>312</v>
      </c>
      <c r="BD61" s="6" t="s">
        <v>156</v>
      </c>
      <c r="BE61" s="6" t="s">
        <v>313</v>
      </c>
    </row>
    <row r="62" spans="1:57" ht="17.399999999999999" x14ac:dyDescent="0.4">
      <c r="A62" s="237">
        <f t="shared" si="3"/>
        <v>60</v>
      </c>
      <c r="B62" s="238" t="str">
        <f t="shared" si="4"/>
        <v>2025-09-04</v>
      </c>
      <c r="C62" s="238" t="str">
        <f t="shared" si="5"/>
        <v>LHR</v>
      </c>
      <c r="D62" s="238" t="str">
        <f t="shared" si="6"/>
        <v>99431913840</v>
      </c>
      <c r="E62" s="238" t="str">
        <f t="shared" si="7"/>
        <v>587196909565</v>
      </c>
      <c r="F62" s="238" t="str">
        <f t="shared" si="8"/>
        <v>박승언</v>
      </c>
      <c r="G62" s="239" t="str">
        <f t="shared" si="9"/>
        <v>BK00000145340</v>
      </c>
      <c r="H62" s="240" t="str">
        <f t="shared" si="10"/>
        <v>목록(Manifest)</v>
      </c>
      <c r="I62" s="241">
        <f t="shared" si="11"/>
        <v>114.68</v>
      </c>
      <c r="J62" s="242">
        <f t="shared" si="12"/>
        <v>1</v>
      </c>
      <c r="K62" s="242">
        <f t="shared" si="13"/>
        <v>1</v>
      </c>
      <c r="L62" s="243">
        <f t="shared" si="14"/>
        <v>0.2</v>
      </c>
      <c r="M62" s="243">
        <f t="shared" si="15"/>
        <v>1</v>
      </c>
      <c r="N62" s="149">
        <f t="shared" si="16"/>
        <v>7.6</v>
      </c>
      <c r="O62" s="149">
        <v>3.59</v>
      </c>
      <c r="P62" s="150"/>
      <c r="Q62" s="151">
        <f>VLOOKUP(H62,Mapping!$B$3:$D$13,3,0)</f>
        <v>0</v>
      </c>
      <c r="R62" s="149">
        <f>(IF(VLOOKUP(VLOOKUP(I62,Mapping!$B$15:$D$20,2,1),Mapping!$C$15:$E$20,2,0)=7000,0,VLOOKUP(VLOOKUP(I62,Mapping!$B$15:$D$20,2,1),Mapping!$C$15:$E$20,2,0)))</f>
        <v>0</v>
      </c>
      <c r="S62" s="149"/>
      <c r="T62" s="149"/>
      <c r="U62" s="149">
        <f t="shared" si="17"/>
        <v>11.19</v>
      </c>
      <c r="V62" s="6" t="str">
        <f t="shared" si="2"/>
        <v/>
      </c>
      <c r="X62" s="6" t="s">
        <v>1325</v>
      </c>
      <c r="Y62" s="6" t="s">
        <v>16</v>
      </c>
      <c r="Z62" s="6" t="s">
        <v>1326</v>
      </c>
      <c r="AA62" s="6" t="s">
        <v>1522</v>
      </c>
      <c r="AB62" s="6" t="s">
        <v>1063</v>
      </c>
      <c r="AC62" s="6" t="s">
        <v>1064</v>
      </c>
      <c r="AD62" s="6" t="s">
        <v>1065</v>
      </c>
      <c r="AE62" s="6" t="s">
        <v>156</v>
      </c>
      <c r="AF62" s="6">
        <v>1</v>
      </c>
      <c r="AG62" s="6">
        <v>1</v>
      </c>
      <c r="AH62" s="6">
        <v>0.2</v>
      </c>
      <c r="AI62" s="6">
        <v>1</v>
      </c>
      <c r="AJ62" s="6" t="s">
        <v>14</v>
      </c>
      <c r="AK62" s="6">
        <v>114.68</v>
      </c>
      <c r="AL62" s="6" t="s">
        <v>303</v>
      </c>
      <c r="AM62" s="6" t="s">
        <v>303</v>
      </c>
      <c r="AN62" s="6" t="s">
        <v>303</v>
      </c>
      <c r="AO62" s="6" t="s">
        <v>303</v>
      </c>
      <c r="AP62" s="6" t="s">
        <v>303</v>
      </c>
      <c r="AQ62" s="6" t="s">
        <v>304</v>
      </c>
      <c r="AR62" s="6" t="s">
        <v>305</v>
      </c>
      <c r="AS62" s="6" t="s">
        <v>316</v>
      </c>
      <c r="AT62" s="6" t="s">
        <v>156</v>
      </c>
      <c r="AU62" s="6" t="s">
        <v>307</v>
      </c>
      <c r="AV62" s="6" t="s">
        <v>1522</v>
      </c>
      <c r="AW62" s="6" t="s">
        <v>1523</v>
      </c>
      <c r="AX62" s="6" t="s">
        <v>1523</v>
      </c>
      <c r="AY62" s="6" t="s">
        <v>308</v>
      </c>
      <c r="AZ62" s="6" t="s">
        <v>309</v>
      </c>
      <c r="BA62" s="6" t="s">
        <v>310</v>
      </c>
      <c r="BB62" s="6" t="s">
        <v>311</v>
      </c>
      <c r="BC62" s="6" t="s">
        <v>312</v>
      </c>
      <c r="BD62" s="6" t="s">
        <v>156</v>
      </c>
      <c r="BE62" s="6" t="s">
        <v>313</v>
      </c>
    </row>
    <row r="63" spans="1:57" ht="17.399999999999999" x14ac:dyDescent="0.4">
      <c r="A63" s="237">
        <f t="shared" si="3"/>
        <v>61</v>
      </c>
      <c r="B63" s="238" t="str">
        <f t="shared" si="4"/>
        <v>2025-09-04</v>
      </c>
      <c r="C63" s="238" t="str">
        <f t="shared" si="5"/>
        <v>LHR</v>
      </c>
      <c r="D63" s="238" t="str">
        <f t="shared" si="6"/>
        <v>99431913840</v>
      </c>
      <c r="E63" s="238" t="str">
        <f t="shared" si="7"/>
        <v>587196909576</v>
      </c>
      <c r="F63" s="238" t="str">
        <f t="shared" si="8"/>
        <v>강동기</v>
      </c>
      <c r="G63" s="239" t="str">
        <f t="shared" si="9"/>
        <v>BK00000145342</v>
      </c>
      <c r="H63" s="240" t="str">
        <f t="shared" si="10"/>
        <v>목록(Manifest)</v>
      </c>
      <c r="I63" s="241">
        <f t="shared" si="11"/>
        <v>148.4</v>
      </c>
      <c r="J63" s="242">
        <f t="shared" si="12"/>
        <v>1</v>
      </c>
      <c r="K63" s="242">
        <f t="shared" si="13"/>
        <v>0.5</v>
      </c>
      <c r="L63" s="243">
        <f t="shared" si="14"/>
        <v>0.2</v>
      </c>
      <c r="M63" s="243">
        <f t="shared" si="15"/>
        <v>0.5</v>
      </c>
      <c r="N63" s="149">
        <f t="shared" si="16"/>
        <v>5.75</v>
      </c>
      <c r="O63" s="149">
        <v>3.59</v>
      </c>
      <c r="P63" s="150"/>
      <c r="Q63" s="151">
        <f>VLOOKUP(H63,Mapping!$B$3:$D$13,3,0)</f>
        <v>0</v>
      </c>
      <c r="R63" s="149">
        <f>(IF(VLOOKUP(VLOOKUP(I63,Mapping!$B$15:$D$20,2,1),Mapping!$C$15:$E$20,2,0)=7000,0,VLOOKUP(VLOOKUP(I63,Mapping!$B$15:$D$20,2,1),Mapping!$C$15:$E$20,2,0)))</f>
        <v>0</v>
      </c>
      <c r="S63" s="149"/>
      <c r="T63" s="149"/>
      <c r="U63" s="149">
        <f t="shared" si="17"/>
        <v>9.34</v>
      </c>
      <c r="V63" s="6" t="str">
        <f t="shared" si="2"/>
        <v/>
      </c>
      <c r="X63" s="6" t="s">
        <v>1325</v>
      </c>
      <c r="Y63" s="6" t="s">
        <v>16</v>
      </c>
      <c r="Z63" s="6" t="s">
        <v>1326</v>
      </c>
      <c r="AA63" s="6" t="s">
        <v>1524</v>
      </c>
      <c r="AB63" s="6" t="s">
        <v>1525</v>
      </c>
      <c r="AC63" s="6" t="s">
        <v>1526</v>
      </c>
      <c r="AD63" s="6" t="s">
        <v>1527</v>
      </c>
      <c r="AE63" s="6" t="s">
        <v>156</v>
      </c>
      <c r="AF63" s="6">
        <v>1</v>
      </c>
      <c r="AG63" s="6">
        <v>0.5</v>
      </c>
      <c r="AH63" s="6">
        <v>0.2</v>
      </c>
      <c r="AI63" s="6">
        <v>0.5</v>
      </c>
      <c r="AJ63" s="6" t="s">
        <v>14</v>
      </c>
      <c r="AK63" s="6">
        <v>148.4</v>
      </c>
      <c r="AL63" s="6" t="s">
        <v>303</v>
      </c>
      <c r="AM63" s="6" t="s">
        <v>303</v>
      </c>
      <c r="AN63" s="6" t="s">
        <v>303</v>
      </c>
      <c r="AO63" s="6" t="s">
        <v>303</v>
      </c>
      <c r="AP63" s="6" t="s">
        <v>303</v>
      </c>
      <c r="AQ63" s="6" t="s">
        <v>304</v>
      </c>
      <c r="AR63" s="6" t="s">
        <v>305</v>
      </c>
      <c r="AS63" s="6" t="s">
        <v>331</v>
      </c>
      <c r="AT63" s="6" t="s">
        <v>156</v>
      </c>
      <c r="AU63" s="6" t="s">
        <v>307</v>
      </c>
      <c r="AV63" s="6" t="s">
        <v>1524</v>
      </c>
      <c r="AW63" s="6" t="s">
        <v>1528</v>
      </c>
      <c r="AX63" s="6" t="s">
        <v>1528</v>
      </c>
      <c r="AY63" s="6" t="s">
        <v>308</v>
      </c>
      <c r="AZ63" s="6" t="s">
        <v>309</v>
      </c>
      <c r="BA63" s="6" t="s">
        <v>310</v>
      </c>
      <c r="BB63" s="6" t="s">
        <v>311</v>
      </c>
      <c r="BC63" s="6" t="s">
        <v>312</v>
      </c>
      <c r="BD63" s="6" t="s">
        <v>156</v>
      </c>
      <c r="BE63" s="6" t="s">
        <v>313</v>
      </c>
    </row>
    <row r="64" spans="1:57" ht="17.399999999999999" x14ac:dyDescent="0.4">
      <c r="A64" s="237">
        <f t="shared" si="3"/>
        <v>62</v>
      </c>
      <c r="B64" s="238" t="str">
        <f t="shared" si="4"/>
        <v>2025-09-04</v>
      </c>
      <c r="C64" s="238" t="str">
        <f t="shared" si="5"/>
        <v>LHR</v>
      </c>
      <c r="D64" s="238" t="str">
        <f t="shared" si="6"/>
        <v>99431913840</v>
      </c>
      <c r="E64" s="238" t="str">
        <f t="shared" si="7"/>
        <v>587196909204</v>
      </c>
      <c r="F64" s="238" t="str">
        <f t="shared" si="8"/>
        <v>유여진</v>
      </c>
      <c r="G64" s="239" t="str">
        <f t="shared" si="9"/>
        <v>BK00000145346</v>
      </c>
      <c r="H64" s="240" t="str">
        <f t="shared" si="10"/>
        <v>목록(Manifest)</v>
      </c>
      <c r="I64" s="241">
        <f t="shared" si="11"/>
        <v>79.22</v>
      </c>
      <c r="J64" s="242">
        <f t="shared" si="12"/>
        <v>1</v>
      </c>
      <c r="K64" s="242">
        <f t="shared" si="13"/>
        <v>1</v>
      </c>
      <c r="L64" s="243">
        <f t="shared" si="14"/>
        <v>0.2</v>
      </c>
      <c r="M64" s="243">
        <f t="shared" si="15"/>
        <v>1</v>
      </c>
      <c r="N64" s="149">
        <f t="shared" si="16"/>
        <v>7.6</v>
      </c>
      <c r="O64" s="149">
        <v>3.59</v>
      </c>
      <c r="P64" s="150"/>
      <c r="Q64" s="151">
        <f>VLOOKUP(H64,Mapping!$B$3:$D$13,3,0)</f>
        <v>0</v>
      </c>
      <c r="R64" s="149">
        <f>(IF(VLOOKUP(VLOOKUP(I64,Mapping!$B$15:$D$20,2,1),Mapping!$C$15:$E$20,2,0)=7000,0,VLOOKUP(VLOOKUP(I64,Mapping!$B$15:$D$20,2,1),Mapping!$C$15:$E$20,2,0)))</f>
        <v>0</v>
      </c>
      <c r="S64" s="149"/>
      <c r="T64" s="149"/>
      <c r="U64" s="149">
        <f t="shared" si="17"/>
        <v>11.19</v>
      </c>
      <c r="V64" s="6" t="str">
        <f t="shared" si="2"/>
        <v/>
      </c>
      <c r="X64" s="6" t="s">
        <v>1325</v>
      </c>
      <c r="Y64" s="6" t="s">
        <v>16</v>
      </c>
      <c r="Z64" s="6" t="s">
        <v>1326</v>
      </c>
      <c r="AA64" s="6" t="s">
        <v>1529</v>
      </c>
      <c r="AB64" s="6" t="s">
        <v>189</v>
      </c>
      <c r="AC64" s="6" t="s">
        <v>476</v>
      </c>
      <c r="AD64" s="6" t="s">
        <v>477</v>
      </c>
      <c r="AE64" s="6" t="s">
        <v>156</v>
      </c>
      <c r="AF64" s="6">
        <v>1</v>
      </c>
      <c r="AG64" s="6">
        <v>1</v>
      </c>
      <c r="AH64" s="6">
        <v>0.2</v>
      </c>
      <c r="AI64" s="6">
        <v>1</v>
      </c>
      <c r="AJ64" s="6" t="s">
        <v>14</v>
      </c>
      <c r="AK64" s="6">
        <v>79.22</v>
      </c>
      <c r="AL64" s="6" t="s">
        <v>303</v>
      </c>
      <c r="AM64" s="6" t="s">
        <v>303</v>
      </c>
      <c r="AN64" s="6" t="s">
        <v>303</v>
      </c>
      <c r="AO64" s="6" t="s">
        <v>303</v>
      </c>
      <c r="AP64" s="6" t="s">
        <v>303</v>
      </c>
      <c r="AQ64" s="6" t="s">
        <v>304</v>
      </c>
      <c r="AR64" s="6" t="s">
        <v>305</v>
      </c>
      <c r="AS64" s="6" t="s">
        <v>478</v>
      </c>
      <c r="AT64" s="6" t="s">
        <v>156</v>
      </c>
      <c r="AU64" s="6" t="s">
        <v>307</v>
      </c>
      <c r="AV64" s="6" t="s">
        <v>1529</v>
      </c>
      <c r="AW64" s="6" t="s">
        <v>1530</v>
      </c>
      <c r="AX64" s="6" t="s">
        <v>1530</v>
      </c>
      <c r="AY64" s="6" t="s">
        <v>308</v>
      </c>
      <c r="AZ64" s="6" t="s">
        <v>309</v>
      </c>
      <c r="BA64" s="6" t="s">
        <v>310</v>
      </c>
      <c r="BB64" s="6" t="s">
        <v>311</v>
      </c>
      <c r="BC64" s="6" t="s">
        <v>312</v>
      </c>
      <c r="BD64" s="6" t="s">
        <v>156</v>
      </c>
      <c r="BE64" s="6" t="s">
        <v>313</v>
      </c>
    </row>
    <row r="65" spans="1:57" ht="17.399999999999999" x14ac:dyDescent="0.4">
      <c r="A65" s="237">
        <f t="shared" si="3"/>
        <v>63</v>
      </c>
      <c r="B65" s="238" t="str">
        <f t="shared" si="4"/>
        <v>2025-09-04</v>
      </c>
      <c r="C65" s="238" t="str">
        <f t="shared" si="5"/>
        <v>LHR</v>
      </c>
      <c r="D65" s="238" t="str">
        <f t="shared" si="6"/>
        <v>99431913840</v>
      </c>
      <c r="E65" s="238" t="str">
        <f t="shared" si="7"/>
        <v>587196909731</v>
      </c>
      <c r="F65" s="238" t="str">
        <f t="shared" si="8"/>
        <v>박종용</v>
      </c>
      <c r="G65" s="239" t="str">
        <f t="shared" si="9"/>
        <v>BK00000145361</v>
      </c>
      <c r="H65" s="240" t="str">
        <f t="shared" si="10"/>
        <v>목록(Manifest)</v>
      </c>
      <c r="I65" s="241">
        <f t="shared" si="11"/>
        <v>49.9</v>
      </c>
      <c r="J65" s="242">
        <f t="shared" si="12"/>
        <v>1</v>
      </c>
      <c r="K65" s="242">
        <f t="shared" si="13"/>
        <v>1</v>
      </c>
      <c r="L65" s="243">
        <f t="shared" si="14"/>
        <v>0.2</v>
      </c>
      <c r="M65" s="243">
        <f t="shared" si="15"/>
        <v>1</v>
      </c>
      <c r="N65" s="149">
        <f t="shared" si="16"/>
        <v>7.6</v>
      </c>
      <c r="O65" s="149">
        <v>3.59</v>
      </c>
      <c r="P65" s="150"/>
      <c r="Q65" s="151">
        <f>VLOOKUP(H65,Mapping!$B$3:$D$13,3,0)</f>
        <v>0</v>
      </c>
      <c r="R65" s="149">
        <f>(IF(VLOOKUP(VLOOKUP(I65,Mapping!$B$15:$D$20,2,1),Mapping!$C$15:$E$20,2,0)=7000,0,VLOOKUP(VLOOKUP(I65,Mapping!$B$15:$D$20,2,1),Mapping!$C$15:$E$20,2,0)))</f>
        <v>0</v>
      </c>
      <c r="S65" s="149"/>
      <c r="T65" s="149"/>
      <c r="U65" s="149">
        <f t="shared" si="17"/>
        <v>11.19</v>
      </c>
      <c r="V65" s="6" t="str">
        <f t="shared" si="2"/>
        <v/>
      </c>
      <c r="X65" s="6" t="s">
        <v>1325</v>
      </c>
      <c r="Y65" s="6" t="s">
        <v>16</v>
      </c>
      <c r="Z65" s="6" t="s">
        <v>1326</v>
      </c>
      <c r="AA65" s="6" t="s">
        <v>1531</v>
      </c>
      <c r="AB65" s="6" t="s">
        <v>1532</v>
      </c>
      <c r="AC65" s="6" t="s">
        <v>1533</v>
      </c>
      <c r="AD65" s="6" t="s">
        <v>1534</v>
      </c>
      <c r="AE65" s="6" t="s">
        <v>156</v>
      </c>
      <c r="AF65" s="6">
        <v>1</v>
      </c>
      <c r="AG65" s="6">
        <v>1</v>
      </c>
      <c r="AH65" s="6">
        <v>0.2</v>
      </c>
      <c r="AI65" s="6">
        <v>1</v>
      </c>
      <c r="AJ65" s="6" t="s">
        <v>14</v>
      </c>
      <c r="AK65" s="6">
        <v>49.9</v>
      </c>
      <c r="AL65" s="6" t="s">
        <v>303</v>
      </c>
      <c r="AM65" s="6" t="s">
        <v>303</v>
      </c>
      <c r="AN65" s="6" t="s">
        <v>303</v>
      </c>
      <c r="AO65" s="6" t="s">
        <v>303</v>
      </c>
      <c r="AP65" s="6" t="s">
        <v>303</v>
      </c>
      <c r="AQ65" s="6" t="s">
        <v>304</v>
      </c>
      <c r="AR65" s="6" t="s">
        <v>305</v>
      </c>
      <c r="AS65" s="6" t="s">
        <v>316</v>
      </c>
      <c r="AT65" s="6" t="s">
        <v>156</v>
      </c>
      <c r="AU65" s="6" t="s">
        <v>307</v>
      </c>
      <c r="AV65" s="6" t="s">
        <v>1531</v>
      </c>
      <c r="AW65" s="6" t="s">
        <v>1535</v>
      </c>
      <c r="AX65" s="6" t="s">
        <v>1535</v>
      </c>
      <c r="AY65" s="6" t="s">
        <v>308</v>
      </c>
      <c r="AZ65" s="6" t="s">
        <v>309</v>
      </c>
      <c r="BA65" s="6" t="s">
        <v>310</v>
      </c>
      <c r="BB65" s="6" t="s">
        <v>311</v>
      </c>
      <c r="BC65" s="6" t="s">
        <v>312</v>
      </c>
      <c r="BD65" s="6" t="s">
        <v>156</v>
      </c>
      <c r="BE65" s="6" t="s">
        <v>313</v>
      </c>
    </row>
    <row r="66" spans="1:57" ht="17.399999999999999" x14ac:dyDescent="0.4">
      <c r="A66" s="237">
        <f t="shared" si="3"/>
        <v>64</v>
      </c>
      <c r="B66" s="238" t="str">
        <f t="shared" si="4"/>
        <v>2025-09-04</v>
      </c>
      <c r="C66" s="238" t="str">
        <f t="shared" si="5"/>
        <v>LHR</v>
      </c>
      <c r="D66" s="238" t="str">
        <f t="shared" si="6"/>
        <v>99431913840</v>
      </c>
      <c r="E66" s="238" t="str">
        <f t="shared" si="7"/>
        <v>587196909333</v>
      </c>
      <c r="F66" s="238" t="str">
        <f t="shared" si="8"/>
        <v>김승수</v>
      </c>
      <c r="G66" s="239" t="str">
        <f t="shared" si="9"/>
        <v>BK00000145362</v>
      </c>
      <c r="H66" s="240" t="str">
        <f t="shared" si="10"/>
        <v>목록(Manifest)</v>
      </c>
      <c r="I66" s="241">
        <f t="shared" si="11"/>
        <v>45.87</v>
      </c>
      <c r="J66" s="242">
        <f t="shared" si="12"/>
        <v>1</v>
      </c>
      <c r="K66" s="242">
        <f t="shared" si="13"/>
        <v>1.5</v>
      </c>
      <c r="L66" s="243">
        <f t="shared" si="14"/>
        <v>3.7</v>
      </c>
      <c r="M66" s="243">
        <f t="shared" si="15"/>
        <v>3.7</v>
      </c>
      <c r="N66" s="149">
        <f t="shared" si="16"/>
        <v>17.590000000000003</v>
      </c>
      <c r="O66" s="149">
        <v>3.59</v>
      </c>
      <c r="P66" s="150"/>
      <c r="Q66" s="151">
        <f>VLOOKUP(H66,Mapping!$B$3:$D$13,3,0)</f>
        <v>0</v>
      </c>
      <c r="R66" s="149">
        <f>(IF(VLOOKUP(VLOOKUP(I66,Mapping!$B$15:$D$20,2,1),Mapping!$C$15:$E$20,2,0)=7000,0,VLOOKUP(VLOOKUP(I66,Mapping!$B$15:$D$20,2,1),Mapping!$C$15:$E$20,2,0)))</f>
        <v>0</v>
      </c>
      <c r="S66" s="149"/>
      <c r="T66" s="149"/>
      <c r="U66" s="149">
        <f t="shared" si="17"/>
        <v>21.180000000000003</v>
      </c>
      <c r="V66" s="6" t="str">
        <f t="shared" si="2"/>
        <v/>
      </c>
      <c r="X66" s="6" t="s">
        <v>1325</v>
      </c>
      <c r="Y66" s="6" t="s">
        <v>16</v>
      </c>
      <c r="Z66" s="6" t="s">
        <v>1326</v>
      </c>
      <c r="AA66" s="6" t="s">
        <v>1536</v>
      </c>
      <c r="AB66" s="6" t="s">
        <v>1537</v>
      </c>
      <c r="AC66" s="6" t="s">
        <v>1538</v>
      </c>
      <c r="AD66" s="6" t="s">
        <v>1539</v>
      </c>
      <c r="AE66" s="6" t="s">
        <v>156</v>
      </c>
      <c r="AF66" s="6">
        <v>1</v>
      </c>
      <c r="AG66" s="6">
        <v>1.5</v>
      </c>
      <c r="AH66" s="6">
        <v>3.7</v>
      </c>
      <c r="AI66" s="6">
        <v>3.7</v>
      </c>
      <c r="AJ66" s="6" t="s">
        <v>14</v>
      </c>
      <c r="AK66" s="6">
        <v>45.87</v>
      </c>
      <c r="AL66" s="6" t="s">
        <v>303</v>
      </c>
      <c r="AM66" s="6" t="s">
        <v>303</v>
      </c>
      <c r="AN66" s="6" t="s">
        <v>303</v>
      </c>
      <c r="AO66" s="6" t="s">
        <v>303</v>
      </c>
      <c r="AP66" s="6" t="s">
        <v>303</v>
      </c>
      <c r="AQ66" s="6" t="s">
        <v>304</v>
      </c>
      <c r="AR66" s="6" t="s">
        <v>305</v>
      </c>
      <c r="AS66" s="6" t="s">
        <v>316</v>
      </c>
      <c r="AT66" s="6" t="s">
        <v>156</v>
      </c>
      <c r="AU66" s="6" t="s">
        <v>307</v>
      </c>
      <c r="AV66" s="6" t="s">
        <v>1536</v>
      </c>
      <c r="AW66" s="6" t="s">
        <v>1540</v>
      </c>
      <c r="AX66" s="6" t="s">
        <v>1540</v>
      </c>
      <c r="AY66" s="6" t="s">
        <v>308</v>
      </c>
      <c r="AZ66" s="6" t="s">
        <v>309</v>
      </c>
      <c r="BA66" s="6" t="s">
        <v>310</v>
      </c>
      <c r="BB66" s="6" t="s">
        <v>311</v>
      </c>
      <c r="BC66" s="6" t="s">
        <v>312</v>
      </c>
      <c r="BD66" s="6" t="s">
        <v>156</v>
      </c>
      <c r="BE66" s="6" t="s">
        <v>313</v>
      </c>
    </row>
    <row r="67" spans="1:57" ht="17.399999999999999" x14ac:dyDescent="0.4">
      <c r="A67" s="237">
        <f t="shared" si="3"/>
        <v>65</v>
      </c>
      <c r="B67" s="238" t="str">
        <f t="shared" si="4"/>
        <v>2025-09-04</v>
      </c>
      <c r="C67" s="238" t="str">
        <f t="shared" si="5"/>
        <v>LHR</v>
      </c>
      <c r="D67" s="238" t="str">
        <f t="shared" si="6"/>
        <v>99431913840</v>
      </c>
      <c r="E67" s="238" t="str">
        <f t="shared" si="7"/>
        <v>587196909554</v>
      </c>
      <c r="F67" s="238" t="str">
        <f t="shared" si="8"/>
        <v>방기훈</v>
      </c>
      <c r="G67" s="239" t="str">
        <f t="shared" si="9"/>
        <v>BK00000145441</v>
      </c>
      <c r="H67" s="240" t="str">
        <f t="shared" si="10"/>
        <v>목록(Manifest)</v>
      </c>
      <c r="I67" s="241">
        <f t="shared" si="11"/>
        <v>134.9</v>
      </c>
      <c r="J67" s="242">
        <f t="shared" si="12"/>
        <v>1</v>
      </c>
      <c r="K67" s="242">
        <f t="shared" si="13"/>
        <v>1.5</v>
      </c>
      <c r="L67" s="243">
        <f t="shared" si="14"/>
        <v>0.2</v>
      </c>
      <c r="M67" s="243">
        <f t="shared" si="15"/>
        <v>1.5</v>
      </c>
      <c r="N67" s="149">
        <f t="shared" si="16"/>
        <v>9.4499999999999993</v>
      </c>
      <c r="O67" s="149">
        <v>3.59</v>
      </c>
      <c r="P67" s="150"/>
      <c r="Q67" s="151">
        <f>VLOOKUP(H67,Mapping!$B$3:$D$13,3,0)</f>
        <v>0</v>
      </c>
      <c r="R67" s="149">
        <f>(IF(VLOOKUP(VLOOKUP(I67,Mapping!$B$15:$D$20,2,1),Mapping!$C$15:$E$20,2,0)=7000,0,VLOOKUP(VLOOKUP(I67,Mapping!$B$15:$D$20,2,1),Mapping!$C$15:$E$20,2,0)))</f>
        <v>0</v>
      </c>
      <c r="S67" s="149"/>
      <c r="T67" s="149"/>
      <c r="U67" s="149">
        <f t="shared" si="17"/>
        <v>13.04</v>
      </c>
      <c r="V67" s="6" t="str">
        <f t="shared" si="2"/>
        <v/>
      </c>
      <c r="X67" s="6" t="s">
        <v>1325</v>
      </c>
      <c r="Y67" s="6" t="s">
        <v>16</v>
      </c>
      <c r="Z67" s="6" t="s">
        <v>1326</v>
      </c>
      <c r="AA67" s="6" t="s">
        <v>1541</v>
      </c>
      <c r="AB67" s="6" t="s">
        <v>1542</v>
      </c>
      <c r="AC67" s="6" t="s">
        <v>1543</v>
      </c>
      <c r="AD67" s="6" t="s">
        <v>1544</v>
      </c>
      <c r="AE67" s="6" t="s">
        <v>156</v>
      </c>
      <c r="AF67" s="6">
        <v>1</v>
      </c>
      <c r="AG67" s="6">
        <v>1.5</v>
      </c>
      <c r="AH67" s="6">
        <v>0.2</v>
      </c>
      <c r="AI67" s="6">
        <v>1.5</v>
      </c>
      <c r="AJ67" s="6" t="s">
        <v>14</v>
      </c>
      <c r="AK67" s="6">
        <v>134.9</v>
      </c>
      <c r="AL67" s="6" t="s">
        <v>303</v>
      </c>
      <c r="AM67" s="6" t="s">
        <v>303</v>
      </c>
      <c r="AN67" s="6" t="s">
        <v>303</v>
      </c>
      <c r="AO67" s="6" t="s">
        <v>303</v>
      </c>
      <c r="AP67" s="6" t="s">
        <v>303</v>
      </c>
      <c r="AQ67" s="6" t="s">
        <v>304</v>
      </c>
      <c r="AR67" s="6" t="s">
        <v>305</v>
      </c>
      <c r="AS67" s="6" t="s">
        <v>316</v>
      </c>
      <c r="AT67" s="6" t="s">
        <v>156</v>
      </c>
      <c r="AU67" s="6" t="s">
        <v>307</v>
      </c>
      <c r="AV67" s="6" t="s">
        <v>1541</v>
      </c>
      <c r="AW67" s="6" t="s">
        <v>1545</v>
      </c>
      <c r="AX67" s="6" t="s">
        <v>1545</v>
      </c>
      <c r="AY67" s="6" t="s">
        <v>308</v>
      </c>
      <c r="AZ67" s="6" t="s">
        <v>309</v>
      </c>
      <c r="BA67" s="6" t="s">
        <v>310</v>
      </c>
      <c r="BB67" s="6" t="s">
        <v>311</v>
      </c>
      <c r="BC67" s="6" t="s">
        <v>312</v>
      </c>
      <c r="BD67" s="6" t="s">
        <v>156</v>
      </c>
      <c r="BE67" s="6" t="s">
        <v>313</v>
      </c>
    </row>
    <row r="68" spans="1:57" ht="17.399999999999999" x14ac:dyDescent="0.4">
      <c r="A68" s="237">
        <f t="shared" si="3"/>
        <v>66</v>
      </c>
      <c r="B68" s="238" t="str">
        <f t="shared" si="4"/>
        <v>2025-09-07</v>
      </c>
      <c r="C68" s="238" t="str">
        <f t="shared" si="5"/>
        <v>LHR</v>
      </c>
      <c r="D68" s="238" t="str">
        <f t="shared" si="6"/>
        <v>99431913851</v>
      </c>
      <c r="E68" s="238" t="str">
        <f t="shared" si="7"/>
        <v>587196910394</v>
      </c>
      <c r="F68" s="238" t="str">
        <f t="shared" si="8"/>
        <v>윤영식</v>
      </c>
      <c r="G68" s="239" t="str">
        <f t="shared" si="9"/>
        <v>BK00000145547</v>
      </c>
      <c r="H68" s="240" t="str">
        <f t="shared" si="10"/>
        <v>일반(목록배제,Normal-Manifest Exception)</v>
      </c>
      <c r="I68" s="241">
        <f t="shared" si="11"/>
        <v>132.54</v>
      </c>
      <c r="J68" s="242">
        <f t="shared" si="12"/>
        <v>1</v>
      </c>
      <c r="K68" s="242">
        <f t="shared" si="13"/>
        <v>6</v>
      </c>
      <c r="L68" s="243">
        <f t="shared" si="14"/>
        <v>0.2</v>
      </c>
      <c r="M68" s="243">
        <f t="shared" si="15"/>
        <v>6</v>
      </c>
      <c r="N68" s="149">
        <f t="shared" si="16"/>
        <v>26.1</v>
      </c>
      <c r="O68" s="149">
        <v>3.59</v>
      </c>
      <c r="P68" s="150"/>
      <c r="Q68" s="151">
        <f>VLOOKUP(H68,Mapping!$B$3:$D$13,3,0)</f>
        <v>0.8</v>
      </c>
      <c r="R68" s="149">
        <f>(IF(VLOOKUP(VLOOKUP(I68,Mapping!$B$15:$D$20,2,1),Mapping!$C$15:$E$20,2,0)=7000,0,VLOOKUP(VLOOKUP(I68,Mapping!$B$15:$D$20,2,1),Mapping!$C$15:$E$20,2,0)))</f>
        <v>0</v>
      </c>
      <c r="S68" s="149"/>
      <c r="T68" s="149"/>
      <c r="U68" s="149">
        <f t="shared" si="17"/>
        <v>30.490000000000002</v>
      </c>
      <c r="V68" s="6" t="str">
        <f t="shared" ref="V68:V131" si="18">AE68</f>
        <v/>
      </c>
      <c r="X68" s="6" t="s">
        <v>1546</v>
      </c>
      <c r="Y68" s="6" t="s">
        <v>16</v>
      </c>
      <c r="Z68" s="6" t="s">
        <v>1547</v>
      </c>
      <c r="AA68" s="6" t="s">
        <v>1548</v>
      </c>
      <c r="AB68" s="6" t="s">
        <v>426</v>
      </c>
      <c r="AC68" s="6" t="s">
        <v>427</v>
      </c>
      <c r="AD68" s="6" t="s">
        <v>428</v>
      </c>
      <c r="AE68" s="6" t="s">
        <v>156</v>
      </c>
      <c r="AF68" s="6">
        <v>1</v>
      </c>
      <c r="AG68" s="6">
        <v>6</v>
      </c>
      <c r="AH68" s="6">
        <v>0.2</v>
      </c>
      <c r="AI68" s="6">
        <v>6</v>
      </c>
      <c r="AJ68" s="6" t="s">
        <v>110</v>
      </c>
      <c r="AK68" s="6">
        <v>132.54</v>
      </c>
      <c r="AL68" s="6" t="s">
        <v>303</v>
      </c>
      <c r="AM68" s="6" t="s">
        <v>303</v>
      </c>
      <c r="AN68" s="6" t="s">
        <v>303</v>
      </c>
      <c r="AO68" s="6" t="s">
        <v>303</v>
      </c>
      <c r="AP68" s="6" t="s">
        <v>303</v>
      </c>
      <c r="AQ68" s="6" t="s">
        <v>304</v>
      </c>
      <c r="AR68" s="6" t="s">
        <v>305</v>
      </c>
      <c r="AS68" s="6" t="s">
        <v>1549</v>
      </c>
      <c r="AT68" s="6" t="s">
        <v>156</v>
      </c>
      <c r="AU68" s="6" t="s">
        <v>307</v>
      </c>
      <c r="AV68" s="6" t="s">
        <v>1548</v>
      </c>
      <c r="AW68" s="6" t="s">
        <v>1550</v>
      </c>
      <c r="AX68" s="6" t="s">
        <v>1550</v>
      </c>
      <c r="AY68" s="6" t="s">
        <v>308</v>
      </c>
      <c r="AZ68" s="6" t="s">
        <v>1551</v>
      </c>
      <c r="BA68" s="6" t="s">
        <v>310</v>
      </c>
      <c r="BB68" s="6" t="s">
        <v>311</v>
      </c>
      <c r="BC68" s="6" t="s">
        <v>312</v>
      </c>
      <c r="BD68" s="6" t="s">
        <v>156</v>
      </c>
      <c r="BE68" s="6" t="s">
        <v>313</v>
      </c>
    </row>
    <row r="69" spans="1:57" ht="17.399999999999999" x14ac:dyDescent="0.4">
      <c r="A69" s="237">
        <f t="shared" ref="A69:A132" si="19">A68+1</f>
        <v>67</v>
      </c>
      <c r="B69" s="238" t="str">
        <f t="shared" ref="B69:B132" si="20">X69</f>
        <v>2025-09-07</v>
      </c>
      <c r="C69" s="238" t="str">
        <f t="shared" ref="C69:C132" si="21">Y69</f>
        <v>LHR</v>
      </c>
      <c r="D69" s="238" t="str">
        <f t="shared" ref="D69:D132" si="22">Z69</f>
        <v>99431913851</v>
      </c>
      <c r="E69" s="238" t="str">
        <f t="shared" ref="E69:E132" si="23">AA69</f>
        <v>587196910663</v>
      </c>
      <c r="F69" s="238" t="str">
        <f t="shared" ref="F69:F132" si="24">AB69</f>
        <v>김상아</v>
      </c>
      <c r="G69" s="239" t="str">
        <f t="shared" ref="G69:G132" si="25">AW69</f>
        <v>BK00000145520</v>
      </c>
      <c r="H69" s="240" t="str">
        <f t="shared" ref="H69:H132" si="26">AJ69</f>
        <v>목록(Manifest)</v>
      </c>
      <c r="I69" s="241">
        <f t="shared" ref="I69:I132" si="27">AK69</f>
        <v>85.33</v>
      </c>
      <c r="J69" s="242">
        <f t="shared" ref="J69:J132" si="28">AF69</f>
        <v>1</v>
      </c>
      <c r="K69" s="242">
        <f t="shared" ref="K69:K132" si="29">AG69</f>
        <v>3.5</v>
      </c>
      <c r="L69" s="243">
        <f t="shared" ref="L69:L132" si="30">AH69</f>
        <v>0.2</v>
      </c>
      <c r="M69" s="243">
        <f t="shared" ref="M69:M132" si="31">AI69</f>
        <v>3.5</v>
      </c>
      <c r="N69" s="149">
        <f t="shared" ref="N69:N132" si="32">5.75+(M69-0.5)/0.5*1.85</f>
        <v>16.850000000000001</v>
      </c>
      <c r="O69" s="149">
        <v>3.59</v>
      </c>
      <c r="P69" s="150"/>
      <c r="Q69" s="151">
        <f>VLOOKUP(H69,Mapping!$B$3:$D$13,3,0)</f>
        <v>0</v>
      </c>
      <c r="R69" s="149">
        <f>(IF(VLOOKUP(VLOOKUP(I69,Mapping!$B$15:$D$20,2,1),Mapping!$C$15:$E$20,2,0)=7000,0,VLOOKUP(VLOOKUP(I69,Mapping!$B$15:$D$20,2,1),Mapping!$C$15:$E$20,2,0)))</f>
        <v>0</v>
      </c>
      <c r="S69" s="149"/>
      <c r="T69" s="149"/>
      <c r="U69" s="149">
        <f t="shared" ref="U69:U132" si="33">SUM(N69:T69)</f>
        <v>20.440000000000001</v>
      </c>
      <c r="V69" s="6" t="str">
        <f t="shared" si="18"/>
        <v/>
      </c>
      <c r="X69" s="6" t="s">
        <v>1546</v>
      </c>
      <c r="Y69" s="6" t="s">
        <v>16</v>
      </c>
      <c r="Z69" s="6" t="s">
        <v>1547</v>
      </c>
      <c r="AA69" s="6" t="s">
        <v>1552</v>
      </c>
      <c r="AB69" s="6" t="s">
        <v>1553</v>
      </c>
      <c r="AC69" s="6" t="s">
        <v>1554</v>
      </c>
      <c r="AD69" s="6" t="s">
        <v>1555</v>
      </c>
      <c r="AE69" s="6" t="s">
        <v>156</v>
      </c>
      <c r="AF69" s="6">
        <v>1</v>
      </c>
      <c r="AG69" s="6">
        <v>3.5</v>
      </c>
      <c r="AH69" s="6">
        <v>0.2</v>
      </c>
      <c r="AI69" s="6">
        <v>3.5</v>
      </c>
      <c r="AJ69" s="6" t="s">
        <v>14</v>
      </c>
      <c r="AK69" s="6">
        <v>85.33</v>
      </c>
      <c r="AL69" s="6" t="s">
        <v>303</v>
      </c>
      <c r="AM69" s="6" t="s">
        <v>303</v>
      </c>
      <c r="AN69" s="6" t="s">
        <v>303</v>
      </c>
      <c r="AO69" s="6" t="s">
        <v>303</v>
      </c>
      <c r="AP69" s="6" t="s">
        <v>303</v>
      </c>
      <c r="AQ69" s="6" t="s">
        <v>304</v>
      </c>
      <c r="AR69" s="6" t="s">
        <v>305</v>
      </c>
      <c r="AS69" s="6" t="s">
        <v>317</v>
      </c>
      <c r="AT69" s="6" t="s">
        <v>156</v>
      </c>
      <c r="AU69" s="6" t="s">
        <v>307</v>
      </c>
      <c r="AV69" s="6" t="s">
        <v>1552</v>
      </c>
      <c r="AW69" s="6" t="s">
        <v>1556</v>
      </c>
      <c r="AX69" s="6" t="s">
        <v>1556</v>
      </c>
      <c r="AY69" s="6" t="s">
        <v>308</v>
      </c>
      <c r="AZ69" s="6" t="s">
        <v>1551</v>
      </c>
      <c r="BA69" s="6" t="s">
        <v>310</v>
      </c>
      <c r="BB69" s="6" t="s">
        <v>311</v>
      </c>
      <c r="BC69" s="6" t="s">
        <v>312</v>
      </c>
      <c r="BD69" s="6" t="s">
        <v>156</v>
      </c>
      <c r="BE69" s="6" t="s">
        <v>313</v>
      </c>
    </row>
    <row r="70" spans="1:57" ht="17.399999999999999" x14ac:dyDescent="0.4">
      <c r="A70" s="237">
        <f t="shared" si="19"/>
        <v>68</v>
      </c>
      <c r="B70" s="238" t="str">
        <f t="shared" si="20"/>
        <v>2025-09-07</v>
      </c>
      <c r="C70" s="238" t="str">
        <f t="shared" si="21"/>
        <v>LHR</v>
      </c>
      <c r="D70" s="238" t="str">
        <f t="shared" si="22"/>
        <v>99431913851</v>
      </c>
      <c r="E70" s="238" t="str">
        <f t="shared" si="23"/>
        <v>587196910092</v>
      </c>
      <c r="F70" s="238" t="str">
        <f t="shared" si="24"/>
        <v>김영천</v>
      </c>
      <c r="G70" s="239" t="str">
        <f t="shared" si="25"/>
        <v>BK00000145447</v>
      </c>
      <c r="H70" s="240" t="str">
        <f t="shared" si="26"/>
        <v>목록(Manifest)</v>
      </c>
      <c r="I70" s="241">
        <f t="shared" si="27"/>
        <v>111.47</v>
      </c>
      <c r="J70" s="242">
        <f t="shared" si="28"/>
        <v>1</v>
      </c>
      <c r="K70" s="242">
        <f t="shared" si="29"/>
        <v>0.5</v>
      </c>
      <c r="L70" s="243">
        <f t="shared" si="30"/>
        <v>0.2</v>
      </c>
      <c r="M70" s="243">
        <f t="shared" si="31"/>
        <v>0.5</v>
      </c>
      <c r="N70" s="149">
        <f t="shared" si="32"/>
        <v>5.75</v>
      </c>
      <c r="O70" s="149">
        <v>3.59</v>
      </c>
      <c r="P70" s="150"/>
      <c r="Q70" s="151">
        <f>VLOOKUP(H70,Mapping!$B$3:$D$13,3,0)</f>
        <v>0</v>
      </c>
      <c r="R70" s="149">
        <f>(IF(VLOOKUP(VLOOKUP(I70,Mapping!$B$15:$D$20,2,1),Mapping!$C$15:$E$20,2,0)=7000,0,VLOOKUP(VLOOKUP(I70,Mapping!$B$15:$D$20,2,1),Mapping!$C$15:$E$20,2,0)))</f>
        <v>0</v>
      </c>
      <c r="S70" s="149"/>
      <c r="T70" s="149"/>
      <c r="U70" s="149">
        <f t="shared" si="33"/>
        <v>9.34</v>
      </c>
      <c r="V70" s="6" t="str">
        <f t="shared" si="18"/>
        <v/>
      </c>
      <c r="X70" s="6" t="s">
        <v>1546</v>
      </c>
      <c r="Y70" s="6" t="s">
        <v>16</v>
      </c>
      <c r="Z70" s="6" t="s">
        <v>1547</v>
      </c>
      <c r="AA70" s="6" t="s">
        <v>1557</v>
      </c>
      <c r="AB70" s="6" t="s">
        <v>248</v>
      </c>
      <c r="AC70" s="6" t="s">
        <v>503</v>
      </c>
      <c r="AD70" s="6" t="s">
        <v>504</v>
      </c>
      <c r="AE70" s="6" t="s">
        <v>156</v>
      </c>
      <c r="AF70" s="6">
        <v>1</v>
      </c>
      <c r="AG70" s="6">
        <v>0.5</v>
      </c>
      <c r="AH70" s="6">
        <v>0.2</v>
      </c>
      <c r="AI70" s="6">
        <v>0.5</v>
      </c>
      <c r="AJ70" s="6" t="s">
        <v>14</v>
      </c>
      <c r="AK70" s="6">
        <v>111.47</v>
      </c>
      <c r="AL70" s="6" t="s">
        <v>303</v>
      </c>
      <c r="AM70" s="6" t="s">
        <v>303</v>
      </c>
      <c r="AN70" s="6" t="s">
        <v>303</v>
      </c>
      <c r="AO70" s="6" t="s">
        <v>303</v>
      </c>
      <c r="AP70" s="6" t="s">
        <v>303</v>
      </c>
      <c r="AQ70" s="6" t="s">
        <v>304</v>
      </c>
      <c r="AR70" s="6" t="s">
        <v>305</v>
      </c>
      <c r="AS70" s="6" t="s">
        <v>316</v>
      </c>
      <c r="AT70" s="6" t="s">
        <v>156</v>
      </c>
      <c r="AU70" s="6" t="s">
        <v>307</v>
      </c>
      <c r="AV70" s="6" t="s">
        <v>1557</v>
      </c>
      <c r="AW70" s="6" t="s">
        <v>1558</v>
      </c>
      <c r="AX70" s="6" t="s">
        <v>1558</v>
      </c>
      <c r="AY70" s="6" t="s">
        <v>308</v>
      </c>
      <c r="AZ70" s="6" t="s">
        <v>1551</v>
      </c>
      <c r="BA70" s="6" t="s">
        <v>310</v>
      </c>
      <c r="BB70" s="6" t="s">
        <v>311</v>
      </c>
      <c r="BC70" s="6" t="s">
        <v>312</v>
      </c>
      <c r="BD70" s="6" t="s">
        <v>156</v>
      </c>
      <c r="BE70" s="6" t="s">
        <v>313</v>
      </c>
    </row>
    <row r="71" spans="1:57" ht="17.399999999999999" x14ac:dyDescent="0.4">
      <c r="A71" s="237">
        <f t="shared" si="19"/>
        <v>69</v>
      </c>
      <c r="B71" s="238" t="str">
        <f t="shared" si="20"/>
        <v>2025-09-07</v>
      </c>
      <c r="C71" s="238" t="str">
        <f t="shared" si="21"/>
        <v>LHR</v>
      </c>
      <c r="D71" s="238" t="str">
        <f t="shared" si="22"/>
        <v>99431913851</v>
      </c>
      <c r="E71" s="238" t="str">
        <f t="shared" si="23"/>
        <v>587196910044</v>
      </c>
      <c r="F71" s="238" t="str">
        <f t="shared" si="24"/>
        <v>김태현</v>
      </c>
      <c r="G71" s="239" t="str">
        <f t="shared" si="25"/>
        <v>BK00000145429</v>
      </c>
      <c r="H71" s="240" t="str">
        <f t="shared" si="26"/>
        <v>목록(Manifest)</v>
      </c>
      <c r="I71" s="241">
        <f t="shared" si="27"/>
        <v>136.18</v>
      </c>
      <c r="J71" s="242">
        <f t="shared" si="28"/>
        <v>1</v>
      </c>
      <c r="K71" s="242">
        <f t="shared" si="29"/>
        <v>1.5</v>
      </c>
      <c r="L71" s="243">
        <f t="shared" si="30"/>
        <v>0.2</v>
      </c>
      <c r="M71" s="243">
        <f t="shared" si="31"/>
        <v>1.5</v>
      </c>
      <c r="N71" s="149">
        <f t="shared" si="32"/>
        <v>9.4499999999999993</v>
      </c>
      <c r="O71" s="149">
        <v>3.59</v>
      </c>
      <c r="P71" s="150"/>
      <c r="Q71" s="151">
        <f>VLOOKUP(H71,Mapping!$B$3:$D$13,3,0)</f>
        <v>0</v>
      </c>
      <c r="R71" s="149">
        <f>(IF(VLOOKUP(VLOOKUP(I71,Mapping!$B$15:$D$20,2,1),Mapping!$C$15:$E$20,2,0)=7000,0,VLOOKUP(VLOOKUP(I71,Mapping!$B$15:$D$20,2,1),Mapping!$C$15:$E$20,2,0)))</f>
        <v>0</v>
      </c>
      <c r="S71" s="149"/>
      <c r="T71" s="149"/>
      <c r="U71" s="149">
        <f t="shared" si="33"/>
        <v>13.04</v>
      </c>
      <c r="V71" s="6" t="str">
        <f t="shared" si="18"/>
        <v/>
      </c>
      <c r="X71" s="6" t="s">
        <v>1546</v>
      </c>
      <c r="Y71" s="6" t="s">
        <v>16</v>
      </c>
      <c r="Z71" s="6" t="s">
        <v>1547</v>
      </c>
      <c r="AA71" s="6" t="s">
        <v>1559</v>
      </c>
      <c r="AB71" s="6" t="s">
        <v>194</v>
      </c>
      <c r="AC71" s="6" t="s">
        <v>328</v>
      </c>
      <c r="AD71" s="6" t="s">
        <v>1560</v>
      </c>
      <c r="AE71" s="6" t="s">
        <v>156</v>
      </c>
      <c r="AF71" s="6">
        <v>1</v>
      </c>
      <c r="AG71" s="6">
        <v>1.5</v>
      </c>
      <c r="AH71" s="6">
        <v>0.2</v>
      </c>
      <c r="AI71" s="6">
        <v>1.5</v>
      </c>
      <c r="AJ71" s="6" t="s">
        <v>14</v>
      </c>
      <c r="AK71" s="6">
        <v>136.18</v>
      </c>
      <c r="AL71" s="6" t="s">
        <v>303</v>
      </c>
      <c r="AM71" s="6" t="s">
        <v>303</v>
      </c>
      <c r="AN71" s="6" t="s">
        <v>303</v>
      </c>
      <c r="AO71" s="6" t="s">
        <v>303</v>
      </c>
      <c r="AP71" s="6" t="s">
        <v>303</v>
      </c>
      <c r="AQ71" s="6" t="s">
        <v>304</v>
      </c>
      <c r="AR71" s="6" t="s">
        <v>305</v>
      </c>
      <c r="AS71" s="6" t="s">
        <v>316</v>
      </c>
      <c r="AT71" s="6" t="s">
        <v>156</v>
      </c>
      <c r="AU71" s="6" t="s">
        <v>307</v>
      </c>
      <c r="AV71" s="6" t="s">
        <v>1559</v>
      </c>
      <c r="AW71" s="6" t="s">
        <v>1561</v>
      </c>
      <c r="AX71" s="6" t="s">
        <v>1561</v>
      </c>
      <c r="AY71" s="6" t="s">
        <v>308</v>
      </c>
      <c r="AZ71" s="6" t="s">
        <v>1551</v>
      </c>
      <c r="BA71" s="6" t="s">
        <v>310</v>
      </c>
      <c r="BB71" s="6" t="s">
        <v>311</v>
      </c>
      <c r="BC71" s="6" t="s">
        <v>312</v>
      </c>
      <c r="BD71" s="6" t="s">
        <v>156</v>
      </c>
      <c r="BE71" s="6" t="s">
        <v>313</v>
      </c>
    </row>
    <row r="72" spans="1:57" ht="17.399999999999999" x14ac:dyDescent="0.4">
      <c r="A72" s="237">
        <f t="shared" si="19"/>
        <v>70</v>
      </c>
      <c r="B72" s="238" t="str">
        <f t="shared" si="20"/>
        <v>2025-09-07</v>
      </c>
      <c r="C72" s="238" t="str">
        <f t="shared" si="21"/>
        <v>LHR</v>
      </c>
      <c r="D72" s="238" t="str">
        <f t="shared" si="22"/>
        <v>99431913851</v>
      </c>
      <c r="E72" s="238" t="str">
        <f t="shared" si="23"/>
        <v>587196910652</v>
      </c>
      <c r="F72" s="238" t="str">
        <f t="shared" si="24"/>
        <v>최상훈</v>
      </c>
      <c r="G72" s="239" t="str">
        <f t="shared" si="25"/>
        <v>BK00000142538</v>
      </c>
      <c r="H72" s="240" t="str">
        <f t="shared" si="26"/>
        <v>목록(Manifest)</v>
      </c>
      <c r="I72" s="241">
        <f t="shared" si="27"/>
        <v>64.599999999999994</v>
      </c>
      <c r="J72" s="242">
        <f t="shared" si="28"/>
        <v>1</v>
      </c>
      <c r="K72" s="242">
        <f t="shared" si="29"/>
        <v>0.5</v>
      </c>
      <c r="L72" s="243">
        <f t="shared" si="30"/>
        <v>0.2</v>
      </c>
      <c r="M72" s="243">
        <f t="shared" si="31"/>
        <v>0.5</v>
      </c>
      <c r="N72" s="149">
        <f t="shared" si="32"/>
        <v>5.75</v>
      </c>
      <c r="O72" s="149">
        <v>3.59</v>
      </c>
      <c r="P72" s="150"/>
      <c r="Q72" s="151">
        <f>VLOOKUP(H72,Mapping!$B$3:$D$13,3,0)</f>
        <v>0</v>
      </c>
      <c r="R72" s="149">
        <f>(IF(VLOOKUP(VLOOKUP(I72,Mapping!$B$15:$D$20,2,1),Mapping!$C$15:$E$20,2,0)=7000,0,VLOOKUP(VLOOKUP(I72,Mapping!$B$15:$D$20,2,1),Mapping!$C$15:$E$20,2,0)))</f>
        <v>0</v>
      </c>
      <c r="S72" s="149"/>
      <c r="T72" s="149"/>
      <c r="U72" s="149">
        <f t="shared" si="33"/>
        <v>9.34</v>
      </c>
      <c r="V72" s="6" t="str">
        <f t="shared" si="18"/>
        <v/>
      </c>
      <c r="X72" s="6" t="s">
        <v>1546</v>
      </c>
      <c r="Y72" s="6" t="s">
        <v>16</v>
      </c>
      <c r="Z72" s="6" t="s">
        <v>1547</v>
      </c>
      <c r="AA72" s="6" t="s">
        <v>1562</v>
      </c>
      <c r="AB72" s="6" t="s">
        <v>208</v>
      </c>
      <c r="AC72" s="6" t="s">
        <v>441</v>
      </c>
      <c r="AD72" s="6" t="s">
        <v>442</v>
      </c>
      <c r="AE72" s="6" t="s">
        <v>156</v>
      </c>
      <c r="AF72" s="6">
        <v>1</v>
      </c>
      <c r="AG72" s="6">
        <v>0.5</v>
      </c>
      <c r="AH72" s="6">
        <v>0.2</v>
      </c>
      <c r="AI72" s="6">
        <v>0.5</v>
      </c>
      <c r="AJ72" s="6" t="s">
        <v>14</v>
      </c>
      <c r="AK72" s="6">
        <v>64.599999999999994</v>
      </c>
      <c r="AL72" s="6" t="s">
        <v>303</v>
      </c>
      <c r="AM72" s="6" t="s">
        <v>303</v>
      </c>
      <c r="AN72" s="6" t="s">
        <v>303</v>
      </c>
      <c r="AO72" s="6" t="s">
        <v>303</v>
      </c>
      <c r="AP72" s="6" t="s">
        <v>303</v>
      </c>
      <c r="AQ72" s="6" t="s">
        <v>304</v>
      </c>
      <c r="AR72" s="6" t="s">
        <v>305</v>
      </c>
      <c r="AS72" s="6" t="s">
        <v>443</v>
      </c>
      <c r="AT72" s="6" t="s">
        <v>156</v>
      </c>
      <c r="AU72" s="6" t="s">
        <v>307</v>
      </c>
      <c r="AV72" s="6" t="s">
        <v>1562</v>
      </c>
      <c r="AW72" s="6" t="s">
        <v>1563</v>
      </c>
      <c r="AX72" s="6" t="s">
        <v>1563</v>
      </c>
      <c r="AY72" s="6" t="s">
        <v>308</v>
      </c>
      <c r="AZ72" s="6" t="s">
        <v>1551</v>
      </c>
      <c r="BA72" s="6" t="s">
        <v>310</v>
      </c>
      <c r="BB72" s="6" t="s">
        <v>311</v>
      </c>
      <c r="BC72" s="6" t="s">
        <v>312</v>
      </c>
      <c r="BD72" s="6" t="s">
        <v>156</v>
      </c>
      <c r="BE72" s="6" t="s">
        <v>313</v>
      </c>
    </row>
    <row r="73" spans="1:57" ht="17.399999999999999" x14ac:dyDescent="0.4">
      <c r="A73" s="237">
        <f t="shared" si="19"/>
        <v>71</v>
      </c>
      <c r="B73" s="238" t="str">
        <f t="shared" si="20"/>
        <v>2025-09-07</v>
      </c>
      <c r="C73" s="238" t="str">
        <f t="shared" si="21"/>
        <v>LHR</v>
      </c>
      <c r="D73" s="238" t="str">
        <f t="shared" si="22"/>
        <v>99431913851</v>
      </c>
      <c r="E73" s="238" t="str">
        <f t="shared" si="23"/>
        <v>587196910232</v>
      </c>
      <c r="F73" s="238" t="str">
        <f t="shared" si="24"/>
        <v>석훈</v>
      </c>
      <c r="G73" s="239" t="str">
        <f t="shared" si="25"/>
        <v>BK00000145503</v>
      </c>
      <c r="H73" s="240" t="str">
        <f t="shared" si="26"/>
        <v>선별(검사,Manifest-Inspection)</v>
      </c>
      <c r="I73" s="241">
        <f t="shared" si="27"/>
        <v>103.87</v>
      </c>
      <c r="J73" s="242">
        <f t="shared" si="28"/>
        <v>1</v>
      </c>
      <c r="K73" s="242">
        <f t="shared" si="29"/>
        <v>1.5</v>
      </c>
      <c r="L73" s="243">
        <f t="shared" si="30"/>
        <v>2.8</v>
      </c>
      <c r="M73" s="243">
        <f t="shared" si="31"/>
        <v>2.8</v>
      </c>
      <c r="N73" s="149">
        <f t="shared" si="32"/>
        <v>14.26</v>
      </c>
      <c r="O73" s="149">
        <v>3.59</v>
      </c>
      <c r="P73" s="150"/>
      <c r="Q73" s="151">
        <f>VLOOKUP(H73,Mapping!$B$3:$D$13,3,0)</f>
        <v>0</v>
      </c>
      <c r="R73" s="149">
        <f>(IF(VLOOKUP(VLOOKUP(I73,Mapping!$B$15:$D$20,2,1),Mapping!$C$15:$E$20,2,0)=7000,0,VLOOKUP(VLOOKUP(I73,Mapping!$B$15:$D$20,2,1),Mapping!$C$15:$E$20,2,0)))</f>
        <v>0</v>
      </c>
      <c r="S73" s="149"/>
      <c r="T73" s="149"/>
      <c r="U73" s="149">
        <f t="shared" si="33"/>
        <v>17.850000000000001</v>
      </c>
      <c r="V73" s="6" t="str">
        <f t="shared" si="18"/>
        <v/>
      </c>
      <c r="X73" s="6" t="s">
        <v>1546</v>
      </c>
      <c r="Y73" s="6" t="s">
        <v>16</v>
      </c>
      <c r="Z73" s="6" t="s">
        <v>1547</v>
      </c>
      <c r="AA73" s="6" t="s">
        <v>1564</v>
      </c>
      <c r="AB73" s="6" t="s">
        <v>1565</v>
      </c>
      <c r="AC73" s="6" t="s">
        <v>1566</v>
      </c>
      <c r="AD73" s="6" t="s">
        <v>532</v>
      </c>
      <c r="AE73" s="6" t="s">
        <v>156</v>
      </c>
      <c r="AF73" s="6">
        <v>1</v>
      </c>
      <c r="AG73" s="6">
        <v>1.5</v>
      </c>
      <c r="AH73" s="6">
        <v>2.8</v>
      </c>
      <c r="AI73" s="6">
        <v>2.8</v>
      </c>
      <c r="AJ73" s="6" t="s">
        <v>111</v>
      </c>
      <c r="AK73" s="6">
        <v>103.87</v>
      </c>
      <c r="AL73" s="6" t="s">
        <v>303</v>
      </c>
      <c r="AM73" s="6" t="s">
        <v>303</v>
      </c>
      <c r="AN73" s="6" t="s">
        <v>303</v>
      </c>
      <c r="AO73" s="6" t="s">
        <v>303</v>
      </c>
      <c r="AP73" s="6" t="s">
        <v>303</v>
      </c>
      <c r="AQ73" s="6" t="s">
        <v>304</v>
      </c>
      <c r="AR73" s="6" t="s">
        <v>305</v>
      </c>
      <c r="AS73" s="6" t="s">
        <v>349</v>
      </c>
      <c r="AT73" s="6" t="s">
        <v>156</v>
      </c>
      <c r="AU73" s="6" t="s">
        <v>307</v>
      </c>
      <c r="AV73" s="6" t="s">
        <v>1564</v>
      </c>
      <c r="AW73" s="6" t="s">
        <v>1567</v>
      </c>
      <c r="AX73" s="6" t="s">
        <v>1567</v>
      </c>
      <c r="AY73" s="6" t="s">
        <v>308</v>
      </c>
      <c r="AZ73" s="6" t="s">
        <v>1551</v>
      </c>
      <c r="BA73" s="6" t="s">
        <v>310</v>
      </c>
      <c r="BB73" s="6" t="s">
        <v>311</v>
      </c>
      <c r="BC73" s="6" t="s">
        <v>312</v>
      </c>
      <c r="BD73" s="6" t="s">
        <v>156</v>
      </c>
      <c r="BE73" s="6" t="s">
        <v>313</v>
      </c>
    </row>
    <row r="74" spans="1:57" ht="17.399999999999999" x14ac:dyDescent="0.4">
      <c r="A74" s="237">
        <f t="shared" si="19"/>
        <v>72</v>
      </c>
      <c r="B74" s="238" t="str">
        <f t="shared" si="20"/>
        <v>2025-09-07</v>
      </c>
      <c r="C74" s="238" t="str">
        <f t="shared" si="21"/>
        <v>LHR</v>
      </c>
      <c r="D74" s="238" t="str">
        <f t="shared" si="22"/>
        <v>99431913851</v>
      </c>
      <c r="E74" s="238" t="str">
        <f t="shared" si="23"/>
        <v>587196909985</v>
      </c>
      <c r="F74" s="238" t="str">
        <f t="shared" si="24"/>
        <v>최기찬</v>
      </c>
      <c r="G74" s="239" t="str">
        <f t="shared" si="25"/>
        <v>BK00000144679</v>
      </c>
      <c r="H74" s="240" t="str">
        <f t="shared" si="26"/>
        <v>목록(Manifest)</v>
      </c>
      <c r="I74" s="241">
        <f t="shared" si="27"/>
        <v>145.04</v>
      </c>
      <c r="J74" s="242">
        <f t="shared" si="28"/>
        <v>1</v>
      </c>
      <c r="K74" s="242">
        <f t="shared" si="29"/>
        <v>1</v>
      </c>
      <c r="L74" s="243">
        <f t="shared" si="30"/>
        <v>0.2</v>
      </c>
      <c r="M74" s="243">
        <f t="shared" si="31"/>
        <v>1</v>
      </c>
      <c r="N74" s="149">
        <f t="shared" si="32"/>
        <v>7.6</v>
      </c>
      <c r="O74" s="149">
        <v>3.59</v>
      </c>
      <c r="P74" s="150"/>
      <c r="Q74" s="151">
        <f>VLOOKUP(H74,Mapping!$B$3:$D$13,3,0)</f>
        <v>0</v>
      </c>
      <c r="R74" s="149">
        <f>(IF(VLOOKUP(VLOOKUP(I74,Mapping!$B$15:$D$20,2,1),Mapping!$C$15:$E$20,2,0)=7000,0,VLOOKUP(VLOOKUP(I74,Mapping!$B$15:$D$20,2,1),Mapping!$C$15:$E$20,2,0)))</f>
        <v>0</v>
      </c>
      <c r="S74" s="149"/>
      <c r="T74" s="149"/>
      <c r="U74" s="149">
        <f t="shared" si="33"/>
        <v>11.19</v>
      </c>
      <c r="V74" s="6" t="str">
        <f t="shared" si="18"/>
        <v/>
      </c>
      <c r="X74" s="6" t="s">
        <v>1546</v>
      </c>
      <c r="Y74" s="6" t="s">
        <v>16</v>
      </c>
      <c r="Z74" s="6" t="s">
        <v>1547</v>
      </c>
      <c r="AA74" s="6" t="s">
        <v>1568</v>
      </c>
      <c r="AB74" s="6" t="s">
        <v>1569</v>
      </c>
      <c r="AC74" s="6" t="s">
        <v>1570</v>
      </c>
      <c r="AD74" s="6" t="s">
        <v>902</v>
      </c>
      <c r="AE74" s="6" t="s">
        <v>156</v>
      </c>
      <c r="AF74" s="6">
        <v>1</v>
      </c>
      <c r="AG74" s="6">
        <v>1</v>
      </c>
      <c r="AH74" s="6">
        <v>0.2</v>
      </c>
      <c r="AI74" s="6">
        <v>1</v>
      </c>
      <c r="AJ74" s="6" t="s">
        <v>14</v>
      </c>
      <c r="AK74" s="6">
        <v>145.04</v>
      </c>
      <c r="AL74" s="6" t="s">
        <v>303</v>
      </c>
      <c r="AM74" s="6" t="s">
        <v>303</v>
      </c>
      <c r="AN74" s="6" t="s">
        <v>303</v>
      </c>
      <c r="AO74" s="6" t="s">
        <v>303</v>
      </c>
      <c r="AP74" s="6" t="s">
        <v>303</v>
      </c>
      <c r="AQ74" s="6" t="s">
        <v>304</v>
      </c>
      <c r="AR74" s="6" t="s">
        <v>305</v>
      </c>
      <c r="AS74" s="6" t="s">
        <v>429</v>
      </c>
      <c r="AT74" s="6" t="s">
        <v>156</v>
      </c>
      <c r="AU74" s="6" t="s">
        <v>307</v>
      </c>
      <c r="AV74" s="6" t="s">
        <v>1568</v>
      </c>
      <c r="AW74" s="6" t="s">
        <v>1571</v>
      </c>
      <c r="AX74" s="6" t="s">
        <v>1571</v>
      </c>
      <c r="AY74" s="6" t="s">
        <v>308</v>
      </c>
      <c r="AZ74" s="6" t="s">
        <v>1551</v>
      </c>
      <c r="BA74" s="6" t="s">
        <v>310</v>
      </c>
      <c r="BB74" s="6" t="s">
        <v>311</v>
      </c>
      <c r="BC74" s="6" t="s">
        <v>312</v>
      </c>
      <c r="BD74" s="6" t="s">
        <v>156</v>
      </c>
      <c r="BE74" s="6" t="s">
        <v>313</v>
      </c>
    </row>
    <row r="75" spans="1:57" ht="17.399999999999999" x14ac:dyDescent="0.4">
      <c r="A75" s="237">
        <f t="shared" si="19"/>
        <v>73</v>
      </c>
      <c r="B75" s="238" t="str">
        <f t="shared" si="20"/>
        <v>2025-09-07</v>
      </c>
      <c r="C75" s="238" t="str">
        <f t="shared" si="21"/>
        <v>LHR</v>
      </c>
      <c r="D75" s="238" t="str">
        <f t="shared" si="22"/>
        <v>99431913851</v>
      </c>
      <c r="E75" s="238" t="str">
        <f t="shared" si="23"/>
        <v>587196910571</v>
      </c>
      <c r="F75" s="238" t="str">
        <f t="shared" si="24"/>
        <v>구승모</v>
      </c>
      <c r="G75" s="239" t="str">
        <f t="shared" si="25"/>
        <v>BK00000144884</v>
      </c>
      <c r="H75" s="240" t="str">
        <f t="shared" si="26"/>
        <v>간이(Simple)</v>
      </c>
      <c r="I75" s="241">
        <f t="shared" si="27"/>
        <v>156.5</v>
      </c>
      <c r="J75" s="242">
        <f t="shared" si="28"/>
        <v>1</v>
      </c>
      <c r="K75" s="242">
        <f t="shared" si="29"/>
        <v>0.5</v>
      </c>
      <c r="L75" s="243">
        <f t="shared" si="30"/>
        <v>0.2</v>
      </c>
      <c r="M75" s="243">
        <f t="shared" si="31"/>
        <v>0.5</v>
      </c>
      <c r="N75" s="149">
        <f t="shared" si="32"/>
        <v>5.75</v>
      </c>
      <c r="O75" s="149">
        <v>3.59</v>
      </c>
      <c r="P75" s="150"/>
      <c r="Q75" s="151">
        <f>VLOOKUP(H75,Mapping!$B$3:$D$13,3,0)</f>
        <v>0.8</v>
      </c>
      <c r="R75" s="149">
        <f>(IF(VLOOKUP(VLOOKUP(I75,Mapping!$B$15:$D$20,2,1),Mapping!$C$15:$E$20,2,0)=7000,0,VLOOKUP(VLOOKUP(I75,Mapping!$B$15:$D$20,2,1),Mapping!$C$15:$E$20,2,0)))</f>
        <v>0</v>
      </c>
      <c r="S75" s="149"/>
      <c r="T75" s="149"/>
      <c r="U75" s="149">
        <f t="shared" si="33"/>
        <v>10.14</v>
      </c>
      <c r="V75" s="6" t="str">
        <f t="shared" si="18"/>
        <v/>
      </c>
      <c r="X75" s="6" t="s">
        <v>1546</v>
      </c>
      <c r="Y75" s="6" t="s">
        <v>16</v>
      </c>
      <c r="Z75" s="6" t="s">
        <v>1547</v>
      </c>
      <c r="AA75" s="6" t="s">
        <v>1572</v>
      </c>
      <c r="AB75" s="6" t="s">
        <v>239</v>
      </c>
      <c r="AC75" s="6" t="s">
        <v>535</v>
      </c>
      <c r="AD75" s="6" t="s">
        <v>536</v>
      </c>
      <c r="AE75" s="6" t="s">
        <v>156</v>
      </c>
      <c r="AF75" s="6">
        <v>1</v>
      </c>
      <c r="AG75" s="6">
        <v>0.5</v>
      </c>
      <c r="AH75" s="6">
        <v>0.2</v>
      </c>
      <c r="AI75" s="6">
        <v>0.5</v>
      </c>
      <c r="AJ75" s="6" t="s">
        <v>15</v>
      </c>
      <c r="AK75" s="6">
        <v>156.5</v>
      </c>
      <c r="AL75" s="6" t="s">
        <v>303</v>
      </c>
      <c r="AM75" s="6" t="s">
        <v>303</v>
      </c>
      <c r="AN75" s="6" t="s">
        <v>303</v>
      </c>
      <c r="AO75" s="6" t="s">
        <v>303</v>
      </c>
      <c r="AP75" s="6" t="s">
        <v>303</v>
      </c>
      <c r="AQ75" s="6" t="s">
        <v>304</v>
      </c>
      <c r="AR75" s="6" t="s">
        <v>305</v>
      </c>
      <c r="AS75" s="6" t="s">
        <v>572</v>
      </c>
      <c r="AT75" s="6" t="s">
        <v>156</v>
      </c>
      <c r="AU75" s="6" t="s">
        <v>307</v>
      </c>
      <c r="AV75" s="6" t="s">
        <v>1572</v>
      </c>
      <c r="AW75" s="6" t="s">
        <v>1573</v>
      </c>
      <c r="AX75" s="6" t="s">
        <v>1573</v>
      </c>
      <c r="AY75" s="6" t="s">
        <v>308</v>
      </c>
      <c r="AZ75" s="6" t="s">
        <v>1551</v>
      </c>
      <c r="BA75" s="6" t="s">
        <v>310</v>
      </c>
      <c r="BB75" s="6" t="s">
        <v>311</v>
      </c>
      <c r="BC75" s="6" t="s">
        <v>312</v>
      </c>
      <c r="BD75" s="6" t="s">
        <v>156</v>
      </c>
      <c r="BE75" s="6" t="s">
        <v>313</v>
      </c>
    </row>
    <row r="76" spans="1:57" ht="17.399999999999999" x14ac:dyDescent="0.4">
      <c r="A76" s="237">
        <f t="shared" si="19"/>
        <v>74</v>
      </c>
      <c r="B76" s="238" t="str">
        <f t="shared" si="20"/>
        <v>2025-09-07</v>
      </c>
      <c r="C76" s="238" t="str">
        <f t="shared" si="21"/>
        <v>LHR</v>
      </c>
      <c r="D76" s="238" t="str">
        <f t="shared" si="22"/>
        <v>99431913851</v>
      </c>
      <c r="E76" s="238" t="str">
        <f t="shared" si="23"/>
        <v>587196910000</v>
      </c>
      <c r="F76" s="238" t="str">
        <f t="shared" si="24"/>
        <v>최영서</v>
      </c>
      <c r="G76" s="239" t="str">
        <f t="shared" si="25"/>
        <v>BK00000144908</v>
      </c>
      <c r="H76" s="240" t="str">
        <f t="shared" si="26"/>
        <v>목록(Manifest)</v>
      </c>
      <c r="I76" s="241">
        <f t="shared" si="27"/>
        <v>2.7</v>
      </c>
      <c r="J76" s="242">
        <f t="shared" si="28"/>
        <v>1</v>
      </c>
      <c r="K76" s="242">
        <f t="shared" si="29"/>
        <v>0.5</v>
      </c>
      <c r="L76" s="243">
        <f t="shared" si="30"/>
        <v>0.2</v>
      </c>
      <c r="M76" s="243">
        <f t="shared" si="31"/>
        <v>0.5</v>
      </c>
      <c r="N76" s="149">
        <f t="shared" si="32"/>
        <v>5.75</v>
      </c>
      <c r="O76" s="149">
        <v>3.59</v>
      </c>
      <c r="P76" s="150"/>
      <c r="Q76" s="151">
        <f>VLOOKUP(H76,Mapping!$B$3:$D$13,3,0)</f>
        <v>0</v>
      </c>
      <c r="R76" s="149">
        <f>(IF(VLOOKUP(VLOOKUP(I76,Mapping!$B$15:$D$20,2,1),Mapping!$C$15:$E$20,2,0)=7000,0,VLOOKUP(VLOOKUP(I76,Mapping!$B$15:$D$20,2,1),Mapping!$C$15:$E$20,2,0)))</f>
        <v>0</v>
      </c>
      <c r="S76" s="149"/>
      <c r="T76" s="149"/>
      <c r="U76" s="149">
        <f t="shared" si="33"/>
        <v>9.34</v>
      </c>
      <c r="V76" s="6" t="str">
        <f t="shared" si="18"/>
        <v/>
      </c>
      <c r="X76" s="6" t="s">
        <v>1546</v>
      </c>
      <c r="Y76" s="6" t="s">
        <v>16</v>
      </c>
      <c r="Z76" s="6" t="s">
        <v>1547</v>
      </c>
      <c r="AA76" s="6" t="s">
        <v>1574</v>
      </c>
      <c r="AB76" s="6" t="s">
        <v>389</v>
      </c>
      <c r="AC76" s="6" t="s">
        <v>390</v>
      </c>
      <c r="AD76" s="6" t="s">
        <v>391</v>
      </c>
      <c r="AE76" s="6" t="s">
        <v>156</v>
      </c>
      <c r="AF76" s="6">
        <v>1</v>
      </c>
      <c r="AG76" s="6">
        <v>0.5</v>
      </c>
      <c r="AH76" s="6">
        <v>0.2</v>
      </c>
      <c r="AI76" s="6">
        <v>0.5</v>
      </c>
      <c r="AJ76" s="6" t="s">
        <v>14</v>
      </c>
      <c r="AK76" s="6">
        <v>2.7</v>
      </c>
      <c r="AL76" s="6" t="s">
        <v>303</v>
      </c>
      <c r="AM76" s="6" t="s">
        <v>303</v>
      </c>
      <c r="AN76" s="6" t="s">
        <v>303</v>
      </c>
      <c r="AO76" s="6" t="s">
        <v>303</v>
      </c>
      <c r="AP76" s="6" t="s">
        <v>303</v>
      </c>
      <c r="AQ76" s="6" t="s">
        <v>304</v>
      </c>
      <c r="AR76" s="6" t="s">
        <v>305</v>
      </c>
      <c r="AS76" s="6" t="s">
        <v>1575</v>
      </c>
      <c r="AT76" s="6" t="s">
        <v>156</v>
      </c>
      <c r="AU76" s="6" t="s">
        <v>307</v>
      </c>
      <c r="AV76" s="6" t="s">
        <v>1574</v>
      </c>
      <c r="AW76" s="6" t="s">
        <v>1576</v>
      </c>
      <c r="AX76" s="6" t="s">
        <v>1576</v>
      </c>
      <c r="AY76" s="6" t="s">
        <v>308</v>
      </c>
      <c r="AZ76" s="6" t="s">
        <v>1551</v>
      </c>
      <c r="BA76" s="6" t="s">
        <v>310</v>
      </c>
      <c r="BB76" s="6" t="s">
        <v>311</v>
      </c>
      <c r="BC76" s="6" t="s">
        <v>312</v>
      </c>
      <c r="BD76" s="6" t="s">
        <v>156</v>
      </c>
      <c r="BE76" s="6" t="s">
        <v>313</v>
      </c>
    </row>
    <row r="77" spans="1:57" ht="17.399999999999999" x14ac:dyDescent="0.4">
      <c r="A77" s="237">
        <f t="shared" si="19"/>
        <v>75</v>
      </c>
      <c r="B77" s="238" t="str">
        <f t="shared" si="20"/>
        <v>2025-09-07</v>
      </c>
      <c r="C77" s="238" t="str">
        <f t="shared" si="21"/>
        <v>LHR</v>
      </c>
      <c r="D77" s="238" t="str">
        <f t="shared" si="22"/>
        <v>99431913851</v>
      </c>
      <c r="E77" s="238" t="str">
        <f t="shared" si="23"/>
        <v>587196909801</v>
      </c>
      <c r="F77" s="238" t="str">
        <f t="shared" si="24"/>
        <v>윤승환</v>
      </c>
      <c r="G77" s="239" t="str">
        <f t="shared" si="25"/>
        <v>BK00000144997</v>
      </c>
      <c r="H77" s="240" t="str">
        <f t="shared" si="26"/>
        <v>목록(Manifest)</v>
      </c>
      <c r="I77" s="241">
        <f t="shared" si="27"/>
        <v>22.05</v>
      </c>
      <c r="J77" s="242">
        <f t="shared" si="28"/>
        <v>1</v>
      </c>
      <c r="K77" s="242">
        <f t="shared" si="29"/>
        <v>0.5</v>
      </c>
      <c r="L77" s="243">
        <f t="shared" si="30"/>
        <v>0.2</v>
      </c>
      <c r="M77" s="243">
        <f t="shared" si="31"/>
        <v>0.5</v>
      </c>
      <c r="N77" s="149">
        <f t="shared" si="32"/>
        <v>5.75</v>
      </c>
      <c r="O77" s="149">
        <v>3.59</v>
      </c>
      <c r="P77" s="150"/>
      <c r="Q77" s="151">
        <f>VLOOKUP(H77,Mapping!$B$3:$D$13,3,0)</f>
        <v>0</v>
      </c>
      <c r="R77" s="149">
        <f>(IF(VLOOKUP(VLOOKUP(I77,Mapping!$B$15:$D$20,2,1),Mapping!$C$15:$E$20,2,0)=7000,0,VLOOKUP(VLOOKUP(I77,Mapping!$B$15:$D$20,2,1),Mapping!$C$15:$E$20,2,0)))</f>
        <v>0</v>
      </c>
      <c r="S77" s="149"/>
      <c r="T77" s="149"/>
      <c r="U77" s="149">
        <f t="shared" si="33"/>
        <v>9.34</v>
      </c>
      <c r="V77" s="6" t="str">
        <f t="shared" si="18"/>
        <v/>
      </c>
      <c r="X77" s="6" t="s">
        <v>1546</v>
      </c>
      <c r="Y77" s="6" t="s">
        <v>16</v>
      </c>
      <c r="Z77" s="6" t="s">
        <v>1547</v>
      </c>
      <c r="AA77" s="6" t="s">
        <v>1577</v>
      </c>
      <c r="AB77" s="6" t="s">
        <v>1578</v>
      </c>
      <c r="AC77" s="6" t="s">
        <v>1579</v>
      </c>
      <c r="AD77" s="6" t="s">
        <v>722</v>
      </c>
      <c r="AE77" s="6" t="s">
        <v>156</v>
      </c>
      <c r="AF77" s="6">
        <v>1</v>
      </c>
      <c r="AG77" s="6">
        <v>0.5</v>
      </c>
      <c r="AH77" s="6">
        <v>0.2</v>
      </c>
      <c r="AI77" s="6">
        <v>0.5</v>
      </c>
      <c r="AJ77" s="6" t="s">
        <v>14</v>
      </c>
      <c r="AK77" s="6">
        <v>22.05</v>
      </c>
      <c r="AL77" s="6" t="s">
        <v>303</v>
      </c>
      <c r="AM77" s="6" t="s">
        <v>303</v>
      </c>
      <c r="AN77" s="6" t="s">
        <v>303</v>
      </c>
      <c r="AO77" s="6" t="s">
        <v>303</v>
      </c>
      <c r="AP77" s="6" t="s">
        <v>303</v>
      </c>
      <c r="AQ77" s="6" t="s">
        <v>304</v>
      </c>
      <c r="AR77" s="6" t="s">
        <v>305</v>
      </c>
      <c r="AS77" s="6" t="s">
        <v>317</v>
      </c>
      <c r="AT77" s="6" t="s">
        <v>156</v>
      </c>
      <c r="AU77" s="6" t="s">
        <v>307</v>
      </c>
      <c r="AV77" s="6" t="s">
        <v>1577</v>
      </c>
      <c r="AW77" s="6" t="s">
        <v>1580</v>
      </c>
      <c r="AX77" s="6" t="s">
        <v>1580</v>
      </c>
      <c r="AY77" s="6" t="s">
        <v>308</v>
      </c>
      <c r="AZ77" s="6" t="s">
        <v>1551</v>
      </c>
      <c r="BA77" s="6" t="s">
        <v>310</v>
      </c>
      <c r="BB77" s="6" t="s">
        <v>311</v>
      </c>
      <c r="BC77" s="6" t="s">
        <v>312</v>
      </c>
      <c r="BD77" s="6" t="s">
        <v>156</v>
      </c>
      <c r="BE77" s="6" t="s">
        <v>313</v>
      </c>
    </row>
    <row r="78" spans="1:57" ht="17.399999999999999" x14ac:dyDescent="0.4">
      <c r="A78" s="237">
        <f t="shared" si="19"/>
        <v>76</v>
      </c>
      <c r="B78" s="238" t="str">
        <f t="shared" si="20"/>
        <v>2025-09-07</v>
      </c>
      <c r="C78" s="238" t="str">
        <f t="shared" si="21"/>
        <v>LHR</v>
      </c>
      <c r="D78" s="238" t="str">
        <f t="shared" si="22"/>
        <v>99431913851</v>
      </c>
      <c r="E78" s="238" t="str">
        <f t="shared" si="23"/>
        <v>587196910022</v>
      </c>
      <c r="F78" s="238" t="str">
        <f t="shared" si="24"/>
        <v>금창록</v>
      </c>
      <c r="G78" s="239" t="str">
        <f t="shared" si="25"/>
        <v>BK00000145012</v>
      </c>
      <c r="H78" s="240" t="str">
        <f t="shared" si="26"/>
        <v>간이(Simple)</v>
      </c>
      <c r="I78" s="241">
        <f t="shared" si="27"/>
        <v>344.03</v>
      </c>
      <c r="J78" s="242">
        <f t="shared" si="28"/>
        <v>1</v>
      </c>
      <c r="K78" s="242">
        <f t="shared" si="29"/>
        <v>1</v>
      </c>
      <c r="L78" s="243">
        <f t="shared" si="30"/>
        <v>2</v>
      </c>
      <c r="M78" s="243">
        <f t="shared" si="31"/>
        <v>2</v>
      </c>
      <c r="N78" s="149">
        <f t="shared" si="32"/>
        <v>11.3</v>
      </c>
      <c r="O78" s="149">
        <v>3.59</v>
      </c>
      <c r="P78" s="150"/>
      <c r="Q78" s="151">
        <f>VLOOKUP(H78,Mapping!$B$3:$D$13,3,0)</f>
        <v>0.8</v>
      </c>
      <c r="R78" s="149">
        <f>(IF(VLOOKUP(VLOOKUP(I78,Mapping!$B$15:$D$20,2,1),Mapping!$C$15:$E$20,2,0)=7000,0,VLOOKUP(VLOOKUP(I78,Mapping!$B$15:$D$20,2,1),Mapping!$C$15:$E$20,2,0)))</f>
        <v>0</v>
      </c>
      <c r="S78" s="149"/>
      <c r="T78" s="149"/>
      <c r="U78" s="149">
        <f t="shared" si="33"/>
        <v>15.690000000000001</v>
      </c>
      <c r="V78" s="6" t="str">
        <f t="shared" si="18"/>
        <v/>
      </c>
      <c r="X78" s="6" t="s">
        <v>1546</v>
      </c>
      <c r="Y78" s="6" t="s">
        <v>16</v>
      </c>
      <c r="Z78" s="6" t="s">
        <v>1547</v>
      </c>
      <c r="AA78" s="6" t="s">
        <v>1581</v>
      </c>
      <c r="AB78" s="6" t="s">
        <v>1582</v>
      </c>
      <c r="AC78" s="6" t="s">
        <v>1583</v>
      </c>
      <c r="AD78" s="6" t="s">
        <v>1584</v>
      </c>
      <c r="AE78" s="6" t="s">
        <v>156</v>
      </c>
      <c r="AF78" s="6">
        <v>1</v>
      </c>
      <c r="AG78" s="6">
        <v>1</v>
      </c>
      <c r="AH78" s="6">
        <v>2</v>
      </c>
      <c r="AI78" s="6">
        <v>2</v>
      </c>
      <c r="AJ78" s="6" t="s">
        <v>15</v>
      </c>
      <c r="AK78" s="6">
        <v>344.03</v>
      </c>
      <c r="AL78" s="6" t="s">
        <v>303</v>
      </c>
      <c r="AM78" s="6" t="s">
        <v>303</v>
      </c>
      <c r="AN78" s="6" t="s">
        <v>303</v>
      </c>
      <c r="AO78" s="6" t="s">
        <v>303</v>
      </c>
      <c r="AP78" s="6" t="s">
        <v>303</v>
      </c>
      <c r="AQ78" s="6" t="s">
        <v>304</v>
      </c>
      <c r="AR78" s="6" t="s">
        <v>305</v>
      </c>
      <c r="AS78" s="6" t="s">
        <v>1585</v>
      </c>
      <c r="AT78" s="6" t="s">
        <v>156</v>
      </c>
      <c r="AU78" s="6" t="s">
        <v>307</v>
      </c>
      <c r="AV78" s="6" t="s">
        <v>1581</v>
      </c>
      <c r="AW78" s="6" t="s">
        <v>1586</v>
      </c>
      <c r="AX78" s="6" t="s">
        <v>1586</v>
      </c>
      <c r="AY78" s="6" t="s">
        <v>308</v>
      </c>
      <c r="AZ78" s="6" t="s">
        <v>1551</v>
      </c>
      <c r="BA78" s="6" t="s">
        <v>310</v>
      </c>
      <c r="BB78" s="6" t="s">
        <v>311</v>
      </c>
      <c r="BC78" s="6" t="s">
        <v>312</v>
      </c>
      <c r="BD78" s="6" t="s">
        <v>156</v>
      </c>
      <c r="BE78" s="6" t="s">
        <v>313</v>
      </c>
    </row>
    <row r="79" spans="1:57" ht="17.399999999999999" x14ac:dyDescent="0.4">
      <c r="A79" s="237">
        <f t="shared" si="19"/>
        <v>77</v>
      </c>
      <c r="B79" s="238" t="str">
        <f t="shared" si="20"/>
        <v>2025-09-07</v>
      </c>
      <c r="C79" s="238" t="str">
        <f t="shared" si="21"/>
        <v>LHR</v>
      </c>
      <c r="D79" s="238" t="str">
        <f t="shared" si="22"/>
        <v>99431913851</v>
      </c>
      <c r="E79" s="238" t="str">
        <f t="shared" si="23"/>
        <v>587196910593</v>
      </c>
      <c r="F79" s="238" t="str">
        <f t="shared" si="24"/>
        <v>황성민</v>
      </c>
      <c r="G79" s="239" t="str">
        <f t="shared" si="25"/>
        <v>BK00000145209</v>
      </c>
      <c r="H79" s="240" t="str">
        <f t="shared" si="26"/>
        <v>목록(Manifest)</v>
      </c>
      <c r="I79" s="241">
        <f t="shared" si="27"/>
        <v>144.47999999999999</v>
      </c>
      <c r="J79" s="242">
        <f t="shared" si="28"/>
        <v>1</v>
      </c>
      <c r="K79" s="242">
        <f t="shared" si="29"/>
        <v>1.5</v>
      </c>
      <c r="L79" s="243">
        <f t="shared" si="30"/>
        <v>0.2</v>
      </c>
      <c r="M79" s="243">
        <f t="shared" si="31"/>
        <v>1.5</v>
      </c>
      <c r="N79" s="149">
        <f t="shared" si="32"/>
        <v>9.4499999999999993</v>
      </c>
      <c r="O79" s="149">
        <v>3.59</v>
      </c>
      <c r="P79" s="150"/>
      <c r="Q79" s="151">
        <f>VLOOKUP(H79,Mapping!$B$3:$D$13,3,0)</f>
        <v>0</v>
      </c>
      <c r="R79" s="149">
        <f>(IF(VLOOKUP(VLOOKUP(I79,Mapping!$B$15:$D$20,2,1),Mapping!$C$15:$E$20,2,0)=7000,0,VLOOKUP(VLOOKUP(I79,Mapping!$B$15:$D$20,2,1),Mapping!$C$15:$E$20,2,0)))</f>
        <v>0</v>
      </c>
      <c r="S79" s="149"/>
      <c r="T79" s="149"/>
      <c r="U79" s="149">
        <f t="shared" si="33"/>
        <v>13.04</v>
      </c>
      <c r="V79" s="6" t="str">
        <f t="shared" si="18"/>
        <v/>
      </c>
      <c r="X79" s="6" t="s">
        <v>1546</v>
      </c>
      <c r="Y79" s="6" t="s">
        <v>16</v>
      </c>
      <c r="Z79" s="6" t="s">
        <v>1547</v>
      </c>
      <c r="AA79" s="6" t="s">
        <v>1587</v>
      </c>
      <c r="AB79" s="6" t="s">
        <v>242</v>
      </c>
      <c r="AC79" s="6" t="s">
        <v>343</v>
      </c>
      <c r="AD79" s="6" t="s">
        <v>344</v>
      </c>
      <c r="AE79" s="6" t="s">
        <v>156</v>
      </c>
      <c r="AF79" s="6">
        <v>1</v>
      </c>
      <c r="AG79" s="6">
        <v>1.5</v>
      </c>
      <c r="AH79" s="6">
        <v>0.2</v>
      </c>
      <c r="AI79" s="6">
        <v>1.5</v>
      </c>
      <c r="AJ79" s="6" t="s">
        <v>14</v>
      </c>
      <c r="AK79" s="6">
        <v>144.47999999999999</v>
      </c>
      <c r="AL79" s="6" t="s">
        <v>303</v>
      </c>
      <c r="AM79" s="6" t="s">
        <v>303</v>
      </c>
      <c r="AN79" s="6" t="s">
        <v>303</v>
      </c>
      <c r="AO79" s="6" t="s">
        <v>303</v>
      </c>
      <c r="AP79" s="6" t="s">
        <v>303</v>
      </c>
      <c r="AQ79" s="6" t="s">
        <v>304</v>
      </c>
      <c r="AR79" s="6" t="s">
        <v>305</v>
      </c>
      <c r="AS79" s="6" t="s">
        <v>325</v>
      </c>
      <c r="AT79" s="6" t="s">
        <v>156</v>
      </c>
      <c r="AU79" s="6" t="s">
        <v>307</v>
      </c>
      <c r="AV79" s="6" t="s">
        <v>1587</v>
      </c>
      <c r="AW79" s="6" t="s">
        <v>1588</v>
      </c>
      <c r="AX79" s="6" t="s">
        <v>1588</v>
      </c>
      <c r="AY79" s="6" t="s">
        <v>308</v>
      </c>
      <c r="AZ79" s="6" t="s">
        <v>1551</v>
      </c>
      <c r="BA79" s="6" t="s">
        <v>310</v>
      </c>
      <c r="BB79" s="6" t="s">
        <v>311</v>
      </c>
      <c r="BC79" s="6" t="s">
        <v>312</v>
      </c>
      <c r="BD79" s="6" t="s">
        <v>156</v>
      </c>
      <c r="BE79" s="6" t="s">
        <v>313</v>
      </c>
    </row>
    <row r="80" spans="1:57" ht="17.399999999999999" x14ac:dyDescent="0.4">
      <c r="A80" s="237">
        <f t="shared" si="19"/>
        <v>78</v>
      </c>
      <c r="B80" s="238" t="str">
        <f t="shared" si="20"/>
        <v>2025-09-07</v>
      </c>
      <c r="C80" s="238" t="str">
        <f t="shared" si="21"/>
        <v>LHR</v>
      </c>
      <c r="D80" s="238" t="str">
        <f t="shared" si="22"/>
        <v>99431913851</v>
      </c>
      <c r="E80" s="238" t="str">
        <f t="shared" si="23"/>
        <v>587196910615</v>
      </c>
      <c r="F80" s="238" t="str">
        <f t="shared" si="24"/>
        <v>심규동</v>
      </c>
      <c r="G80" s="239" t="str">
        <f t="shared" si="25"/>
        <v>BK00000145097</v>
      </c>
      <c r="H80" s="240" t="str">
        <f t="shared" si="26"/>
        <v>목록(Manifest)</v>
      </c>
      <c r="I80" s="241">
        <f t="shared" si="27"/>
        <v>121.42</v>
      </c>
      <c r="J80" s="242">
        <f t="shared" si="28"/>
        <v>1</v>
      </c>
      <c r="K80" s="242">
        <f t="shared" si="29"/>
        <v>3</v>
      </c>
      <c r="L80" s="243">
        <f t="shared" si="30"/>
        <v>7.9</v>
      </c>
      <c r="M80" s="243">
        <f t="shared" si="31"/>
        <v>8</v>
      </c>
      <c r="N80" s="149">
        <f t="shared" si="32"/>
        <v>33.5</v>
      </c>
      <c r="O80" s="149">
        <v>3.59</v>
      </c>
      <c r="P80" s="150"/>
      <c r="Q80" s="151">
        <f>VLOOKUP(H80,Mapping!$B$3:$D$13,3,0)</f>
        <v>0</v>
      </c>
      <c r="R80" s="149">
        <f>(IF(VLOOKUP(VLOOKUP(I80,Mapping!$B$15:$D$20,2,1),Mapping!$C$15:$E$20,2,0)=7000,0,VLOOKUP(VLOOKUP(I80,Mapping!$B$15:$D$20,2,1),Mapping!$C$15:$E$20,2,0)))</f>
        <v>0</v>
      </c>
      <c r="S80" s="149"/>
      <c r="T80" s="149"/>
      <c r="U80" s="149">
        <f t="shared" si="33"/>
        <v>37.090000000000003</v>
      </c>
      <c r="V80" s="6" t="str">
        <f t="shared" si="18"/>
        <v/>
      </c>
      <c r="X80" s="6" t="s">
        <v>1546</v>
      </c>
      <c r="Y80" s="6" t="s">
        <v>16</v>
      </c>
      <c r="Z80" s="6" t="s">
        <v>1547</v>
      </c>
      <c r="AA80" s="6" t="s">
        <v>1589</v>
      </c>
      <c r="AB80" s="6" t="s">
        <v>1590</v>
      </c>
      <c r="AC80" s="6" t="s">
        <v>1591</v>
      </c>
      <c r="AD80" s="6" t="s">
        <v>1592</v>
      </c>
      <c r="AE80" s="6" t="s">
        <v>156</v>
      </c>
      <c r="AF80" s="6">
        <v>1</v>
      </c>
      <c r="AG80" s="6">
        <v>3</v>
      </c>
      <c r="AH80" s="6">
        <v>7.9</v>
      </c>
      <c r="AI80" s="6">
        <v>8</v>
      </c>
      <c r="AJ80" s="6" t="s">
        <v>14</v>
      </c>
      <c r="AK80" s="6">
        <v>121.42</v>
      </c>
      <c r="AL80" s="6" t="s">
        <v>303</v>
      </c>
      <c r="AM80" s="6" t="s">
        <v>303</v>
      </c>
      <c r="AN80" s="6" t="s">
        <v>303</v>
      </c>
      <c r="AO80" s="6" t="s">
        <v>303</v>
      </c>
      <c r="AP80" s="6" t="s">
        <v>303</v>
      </c>
      <c r="AQ80" s="6" t="s">
        <v>304</v>
      </c>
      <c r="AR80" s="6" t="s">
        <v>305</v>
      </c>
      <c r="AS80" s="6" t="s">
        <v>1593</v>
      </c>
      <c r="AT80" s="6" t="s">
        <v>156</v>
      </c>
      <c r="AU80" s="6" t="s">
        <v>307</v>
      </c>
      <c r="AV80" s="6" t="s">
        <v>1589</v>
      </c>
      <c r="AW80" s="6" t="s">
        <v>1594</v>
      </c>
      <c r="AX80" s="6" t="s">
        <v>1594</v>
      </c>
      <c r="AY80" s="6" t="s">
        <v>308</v>
      </c>
      <c r="AZ80" s="6" t="s">
        <v>1551</v>
      </c>
      <c r="BA80" s="6" t="s">
        <v>310</v>
      </c>
      <c r="BB80" s="6" t="s">
        <v>311</v>
      </c>
      <c r="BC80" s="6" t="s">
        <v>312</v>
      </c>
      <c r="BD80" s="6" t="s">
        <v>156</v>
      </c>
      <c r="BE80" s="6" t="s">
        <v>313</v>
      </c>
    </row>
    <row r="81" spans="1:57" ht="17.399999999999999" x14ac:dyDescent="0.4">
      <c r="A81" s="237">
        <f t="shared" si="19"/>
        <v>79</v>
      </c>
      <c r="B81" s="238" t="str">
        <f t="shared" si="20"/>
        <v>2025-09-07</v>
      </c>
      <c r="C81" s="238" t="str">
        <f t="shared" si="21"/>
        <v>LHR</v>
      </c>
      <c r="D81" s="238" t="str">
        <f t="shared" si="22"/>
        <v>99431913851</v>
      </c>
      <c r="E81" s="238" t="str">
        <f t="shared" si="23"/>
        <v>587196910556</v>
      </c>
      <c r="F81" s="238" t="str">
        <f t="shared" si="24"/>
        <v>박효정</v>
      </c>
      <c r="G81" s="239" t="str">
        <f t="shared" si="25"/>
        <v>BK00000145139</v>
      </c>
      <c r="H81" s="240" t="str">
        <f t="shared" si="26"/>
        <v>목록(Manifest)</v>
      </c>
      <c r="I81" s="241">
        <f t="shared" si="27"/>
        <v>17.78</v>
      </c>
      <c r="J81" s="242">
        <f t="shared" si="28"/>
        <v>1</v>
      </c>
      <c r="K81" s="242">
        <f t="shared" si="29"/>
        <v>0.5</v>
      </c>
      <c r="L81" s="243">
        <f t="shared" si="30"/>
        <v>0.2</v>
      </c>
      <c r="M81" s="243">
        <f t="shared" si="31"/>
        <v>0.5</v>
      </c>
      <c r="N81" s="149">
        <f t="shared" si="32"/>
        <v>5.75</v>
      </c>
      <c r="O81" s="149">
        <v>3.59</v>
      </c>
      <c r="P81" s="150"/>
      <c r="Q81" s="151">
        <f>VLOOKUP(H81,Mapping!$B$3:$D$13,3,0)</f>
        <v>0</v>
      </c>
      <c r="R81" s="149">
        <f>(IF(VLOOKUP(VLOOKUP(I81,Mapping!$B$15:$D$20,2,1),Mapping!$C$15:$E$20,2,0)=7000,0,VLOOKUP(VLOOKUP(I81,Mapping!$B$15:$D$20,2,1),Mapping!$C$15:$E$20,2,0)))</f>
        <v>0</v>
      </c>
      <c r="S81" s="149"/>
      <c r="T81" s="149"/>
      <c r="U81" s="149">
        <f t="shared" si="33"/>
        <v>9.34</v>
      </c>
      <c r="V81" s="6" t="str">
        <f t="shared" si="18"/>
        <v/>
      </c>
      <c r="X81" s="6" t="s">
        <v>1546</v>
      </c>
      <c r="Y81" s="6" t="s">
        <v>16</v>
      </c>
      <c r="Z81" s="6" t="s">
        <v>1547</v>
      </c>
      <c r="AA81" s="6" t="s">
        <v>1595</v>
      </c>
      <c r="AB81" s="6" t="s">
        <v>1596</v>
      </c>
      <c r="AC81" s="6" t="s">
        <v>1597</v>
      </c>
      <c r="AD81" s="6" t="s">
        <v>1598</v>
      </c>
      <c r="AE81" s="6" t="s">
        <v>156</v>
      </c>
      <c r="AF81" s="6">
        <v>1</v>
      </c>
      <c r="AG81" s="6">
        <v>0.5</v>
      </c>
      <c r="AH81" s="6">
        <v>0.2</v>
      </c>
      <c r="AI81" s="6">
        <v>0.5</v>
      </c>
      <c r="AJ81" s="6" t="s">
        <v>14</v>
      </c>
      <c r="AK81" s="6">
        <v>17.78</v>
      </c>
      <c r="AL81" s="6" t="s">
        <v>303</v>
      </c>
      <c r="AM81" s="6" t="s">
        <v>303</v>
      </c>
      <c r="AN81" s="6" t="s">
        <v>303</v>
      </c>
      <c r="AO81" s="6" t="s">
        <v>303</v>
      </c>
      <c r="AP81" s="6" t="s">
        <v>303</v>
      </c>
      <c r="AQ81" s="6" t="s">
        <v>304</v>
      </c>
      <c r="AR81" s="6" t="s">
        <v>305</v>
      </c>
      <c r="AS81" s="6" t="s">
        <v>478</v>
      </c>
      <c r="AT81" s="6" t="s">
        <v>156</v>
      </c>
      <c r="AU81" s="6" t="s">
        <v>307</v>
      </c>
      <c r="AV81" s="6" t="s">
        <v>1595</v>
      </c>
      <c r="AW81" s="6" t="s">
        <v>1599</v>
      </c>
      <c r="AX81" s="6" t="s">
        <v>1599</v>
      </c>
      <c r="AY81" s="6" t="s">
        <v>308</v>
      </c>
      <c r="AZ81" s="6" t="s">
        <v>1551</v>
      </c>
      <c r="BA81" s="6" t="s">
        <v>310</v>
      </c>
      <c r="BB81" s="6" t="s">
        <v>311</v>
      </c>
      <c r="BC81" s="6" t="s">
        <v>312</v>
      </c>
      <c r="BD81" s="6" t="s">
        <v>156</v>
      </c>
      <c r="BE81" s="6" t="s">
        <v>313</v>
      </c>
    </row>
    <row r="82" spans="1:57" ht="17.399999999999999" x14ac:dyDescent="0.4">
      <c r="A82" s="237">
        <f t="shared" si="19"/>
        <v>80</v>
      </c>
      <c r="B82" s="238" t="str">
        <f t="shared" si="20"/>
        <v>2025-09-07</v>
      </c>
      <c r="C82" s="238" t="str">
        <f t="shared" si="21"/>
        <v>LHR</v>
      </c>
      <c r="D82" s="238" t="str">
        <f t="shared" si="22"/>
        <v>99431913851</v>
      </c>
      <c r="E82" s="238" t="str">
        <f t="shared" si="23"/>
        <v>587196910066</v>
      </c>
      <c r="F82" s="238" t="str">
        <f t="shared" si="24"/>
        <v>이상래</v>
      </c>
      <c r="G82" s="239" t="str">
        <f t="shared" si="25"/>
        <v>BK00000145270</v>
      </c>
      <c r="H82" s="240" t="str">
        <f t="shared" si="26"/>
        <v>목록(Manifest)</v>
      </c>
      <c r="I82" s="241">
        <f t="shared" si="27"/>
        <v>67.56</v>
      </c>
      <c r="J82" s="242">
        <f t="shared" si="28"/>
        <v>1</v>
      </c>
      <c r="K82" s="242">
        <f t="shared" si="29"/>
        <v>3.5</v>
      </c>
      <c r="L82" s="243">
        <f t="shared" si="30"/>
        <v>0.2</v>
      </c>
      <c r="M82" s="243">
        <f t="shared" si="31"/>
        <v>3.5</v>
      </c>
      <c r="N82" s="149">
        <f t="shared" si="32"/>
        <v>16.850000000000001</v>
      </c>
      <c r="O82" s="149">
        <v>3.59</v>
      </c>
      <c r="P82" s="150"/>
      <c r="Q82" s="151">
        <f>VLOOKUP(H82,Mapping!$B$3:$D$13,3,0)</f>
        <v>0</v>
      </c>
      <c r="R82" s="149">
        <f>(IF(VLOOKUP(VLOOKUP(I82,Mapping!$B$15:$D$20,2,1),Mapping!$C$15:$E$20,2,0)=7000,0,VLOOKUP(VLOOKUP(I82,Mapping!$B$15:$D$20,2,1),Mapping!$C$15:$E$20,2,0)))</f>
        <v>0</v>
      </c>
      <c r="S82" s="149"/>
      <c r="T82" s="149"/>
      <c r="U82" s="149">
        <f t="shared" si="33"/>
        <v>20.440000000000001</v>
      </c>
      <c r="V82" s="6" t="str">
        <f t="shared" si="18"/>
        <v/>
      </c>
      <c r="X82" s="6" t="s">
        <v>1546</v>
      </c>
      <c r="Y82" s="6" t="s">
        <v>16</v>
      </c>
      <c r="Z82" s="6" t="s">
        <v>1547</v>
      </c>
      <c r="AA82" s="6" t="s">
        <v>1600</v>
      </c>
      <c r="AB82" s="6" t="s">
        <v>1601</v>
      </c>
      <c r="AC82" s="6" t="s">
        <v>1602</v>
      </c>
      <c r="AD82" s="6" t="s">
        <v>1603</v>
      </c>
      <c r="AE82" s="6" t="s">
        <v>156</v>
      </c>
      <c r="AF82" s="6">
        <v>1</v>
      </c>
      <c r="AG82" s="6">
        <v>3.5</v>
      </c>
      <c r="AH82" s="6">
        <v>0.2</v>
      </c>
      <c r="AI82" s="6">
        <v>3.5</v>
      </c>
      <c r="AJ82" s="6" t="s">
        <v>14</v>
      </c>
      <c r="AK82" s="6">
        <v>67.56</v>
      </c>
      <c r="AL82" s="6" t="s">
        <v>303</v>
      </c>
      <c r="AM82" s="6" t="s">
        <v>303</v>
      </c>
      <c r="AN82" s="6" t="s">
        <v>303</v>
      </c>
      <c r="AO82" s="6" t="s">
        <v>303</v>
      </c>
      <c r="AP82" s="6" t="s">
        <v>303</v>
      </c>
      <c r="AQ82" s="6" t="s">
        <v>304</v>
      </c>
      <c r="AR82" s="6" t="s">
        <v>305</v>
      </c>
      <c r="AS82" s="6" t="s">
        <v>807</v>
      </c>
      <c r="AT82" s="6" t="s">
        <v>156</v>
      </c>
      <c r="AU82" s="6" t="s">
        <v>307</v>
      </c>
      <c r="AV82" s="6" t="s">
        <v>1600</v>
      </c>
      <c r="AW82" s="6" t="s">
        <v>1604</v>
      </c>
      <c r="AX82" s="6" t="s">
        <v>1604</v>
      </c>
      <c r="AY82" s="6" t="s">
        <v>308</v>
      </c>
      <c r="AZ82" s="6" t="s">
        <v>1551</v>
      </c>
      <c r="BA82" s="6" t="s">
        <v>310</v>
      </c>
      <c r="BB82" s="6" t="s">
        <v>311</v>
      </c>
      <c r="BC82" s="6" t="s">
        <v>312</v>
      </c>
      <c r="BD82" s="6" t="s">
        <v>156</v>
      </c>
      <c r="BE82" s="6" t="s">
        <v>313</v>
      </c>
    </row>
    <row r="83" spans="1:57" ht="17.399999999999999" x14ac:dyDescent="0.4">
      <c r="A83" s="237">
        <f t="shared" si="19"/>
        <v>81</v>
      </c>
      <c r="B83" s="238" t="str">
        <f t="shared" si="20"/>
        <v>2025-09-07</v>
      </c>
      <c r="C83" s="238" t="str">
        <f t="shared" si="21"/>
        <v>LHR</v>
      </c>
      <c r="D83" s="238" t="str">
        <f t="shared" si="22"/>
        <v>99431913851</v>
      </c>
      <c r="E83" s="238" t="str">
        <f t="shared" si="23"/>
        <v>587196909823</v>
      </c>
      <c r="F83" s="238" t="str">
        <f t="shared" si="24"/>
        <v>양지연</v>
      </c>
      <c r="G83" s="239" t="str">
        <f t="shared" si="25"/>
        <v>BK00000145301</v>
      </c>
      <c r="H83" s="240" t="str">
        <f t="shared" si="26"/>
        <v>목록(Manifest)</v>
      </c>
      <c r="I83" s="241">
        <f t="shared" si="27"/>
        <v>114.94</v>
      </c>
      <c r="J83" s="242">
        <f t="shared" si="28"/>
        <v>1</v>
      </c>
      <c r="K83" s="242">
        <f t="shared" si="29"/>
        <v>1.5</v>
      </c>
      <c r="L83" s="243">
        <f t="shared" si="30"/>
        <v>0.2</v>
      </c>
      <c r="M83" s="243">
        <f t="shared" si="31"/>
        <v>1.5</v>
      </c>
      <c r="N83" s="149">
        <f t="shared" si="32"/>
        <v>9.4499999999999993</v>
      </c>
      <c r="O83" s="149">
        <v>3.59</v>
      </c>
      <c r="P83" s="150"/>
      <c r="Q83" s="151">
        <f>VLOOKUP(H83,Mapping!$B$3:$D$13,3,0)</f>
        <v>0</v>
      </c>
      <c r="R83" s="149">
        <f>(IF(VLOOKUP(VLOOKUP(I83,Mapping!$B$15:$D$20,2,1),Mapping!$C$15:$E$20,2,0)=7000,0,VLOOKUP(VLOOKUP(I83,Mapping!$B$15:$D$20,2,1),Mapping!$C$15:$E$20,2,0)))</f>
        <v>0</v>
      </c>
      <c r="S83" s="149"/>
      <c r="T83" s="149"/>
      <c r="U83" s="149">
        <f t="shared" si="33"/>
        <v>13.04</v>
      </c>
      <c r="V83" s="6" t="str">
        <f t="shared" si="18"/>
        <v/>
      </c>
      <c r="X83" s="6" t="s">
        <v>1546</v>
      </c>
      <c r="Y83" s="6" t="s">
        <v>16</v>
      </c>
      <c r="Z83" s="6" t="s">
        <v>1547</v>
      </c>
      <c r="AA83" s="6" t="s">
        <v>1605</v>
      </c>
      <c r="AB83" s="6" t="s">
        <v>1606</v>
      </c>
      <c r="AC83" s="6" t="s">
        <v>1607</v>
      </c>
      <c r="AD83" s="6" t="s">
        <v>1608</v>
      </c>
      <c r="AE83" s="6" t="s">
        <v>156</v>
      </c>
      <c r="AF83" s="6">
        <v>1</v>
      </c>
      <c r="AG83" s="6">
        <v>1.5</v>
      </c>
      <c r="AH83" s="6">
        <v>0.2</v>
      </c>
      <c r="AI83" s="6">
        <v>1.5</v>
      </c>
      <c r="AJ83" s="6" t="s">
        <v>14</v>
      </c>
      <c r="AK83" s="6">
        <v>114.94</v>
      </c>
      <c r="AL83" s="6" t="s">
        <v>303</v>
      </c>
      <c r="AM83" s="6" t="s">
        <v>303</v>
      </c>
      <c r="AN83" s="6" t="s">
        <v>303</v>
      </c>
      <c r="AO83" s="6" t="s">
        <v>303</v>
      </c>
      <c r="AP83" s="6" t="s">
        <v>303</v>
      </c>
      <c r="AQ83" s="6" t="s">
        <v>304</v>
      </c>
      <c r="AR83" s="6" t="s">
        <v>305</v>
      </c>
      <c r="AS83" s="6" t="s">
        <v>1609</v>
      </c>
      <c r="AT83" s="6" t="s">
        <v>156</v>
      </c>
      <c r="AU83" s="6" t="s">
        <v>307</v>
      </c>
      <c r="AV83" s="6" t="s">
        <v>1605</v>
      </c>
      <c r="AW83" s="6" t="s">
        <v>1610</v>
      </c>
      <c r="AX83" s="6" t="s">
        <v>1610</v>
      </c>
      <c r="AY83" s="6" t="s">
        <v>308</v>
      </c>
      <c r="AZ83" s="6" t="s">
        <v>1551</v>
      </c>
      <c r="BA83" s="6" t="s">
        <v>310</v>
      </c>
      <c r="BB83" s="6" t="s">
        <v>311</v>
      </c>
      <c r="BC83" s="6" t="s">
        <v>312</v>
      </c>
      <c r="BD83" s="6" t="s">
        <v>156</v>
      </c>
      <c r="BE83" s="6" t="s">
        <v>313</v>
      </c>
    </row>
    <row r="84" spans="1:57" ht="17.399999999999999" x14ac:dyDescent="0.4">
      <c r="A84" s="237">
        <f t="shared" si="19"/>
        <v>82</v>
      </c>
      <c r="B84" s="238" t="str">
        <f t="shared" si="20"/>
        <v>2025-09-07</v>
      </c>
      <c r="C84" s="238" t="str">
        <f t="shared" si="21"/>
        <v>LHR</v>
      </c>
      <c r="D84" s="238" t="str">
        <f t="shared" si="22"/>
        <v>99431913851</v>
      </c>
      <c r="E84" s="238" t="str">
        <f t="shared" si="23"/>
        <v>587196910361</v>
      </c>
      <c r="F84" s="238" t="str">
        <f t="shared" si="24"/>
        <v>주식회사 오슬로</v>
      </c>
      <c r="G84" s="239" t="str">
        <f t="shared" si="25"/>
        <v>BK00000145305</v>
      </c>
      <c r="H84" s="240" t="str">
        <f t="shared" si="26"/>
        <v>일반(NORMAL)</v>
      </c>
      <c r="I84" s="241">
        <f t="shared" si="27"/>
        <v>2704.92</v>
      </c>
      <c r="J84" s="242">
        <f t="shared" si="28"/>
        <v>1</v>
      </c>
      <c r="K84" s="242">
        <f t="shared" si="29"/>
        <v>9</v>
      </c>
      <c r="L84" s="243">
        <f t="shared" si="30"/>
        <v>13.4</v>
      </c>
      <c r="M84" s="243">
        <f t="shared" si="31"/>
        <v>13.5</v>
      </c>
      <c r="N84" s="149">
        <f t="shared" si="32"/>
        <v>53.85</v>
      </c>
      <c r="O84" s="149">
        <v>3.59</v>
      </c>
      <c r="P84" s="150"/>
      <c r="Q84" s="151">
        <f>VLOOKUP(H84,Mapping!$B$3:$D$13,3,0)</f>
        <v>0.8</v>
      </c>
      <c r="R84" s="149">
        <f>(IF(VLOOKUP(VLOOKUP(I84,Mapping!$B$15:$D$20,2,1),Mapping!$C$15:$E$20,2,0)=7000,0,VLOOKUP(VLOOKUP(I84,Mapping!$B$15:$D$20,2,1),Mapping!$C$15:$E$20,2,0)))</f>
        <v>7.1999999999999993</v>
      </c>
      <c r="S84" s="149"/>
      <c r="T84" s="149"/>
      <c r="U84" s="149">
        <f t="shared" si="33"/>
        <v>65.44</v>
      </c>
      <c r="V84" s="6" t="str">
        <f t="shared" si="18"/>
        <v>[사업자]</v>
      </c>
      <c r="X84" s="6" t="s">
        <v>1546</v>
      </c>
      <c r="Y84" s="6" t="s">
        <v>16</v>
      </c>
      <c r="Z84" s="6" t="s">
        <v>1547</v>
      </c>
      <c r="AA84" s="6" t="s">
        <v>1611</v>
      </c>
      <c r="AB84" s="6" t="s">
        <v>1391</v>
      </c>
      <c r="AC84" s="6" t="s">
        <v>563</v>
      </c>
      <c r="AD84" s="6" t="s">
        <v>564</v>
      </c>
      <c r="AE84" s="6" t="s">
        <v>157</v>
      </c>
      <c r="AF84" s="6">
        <v>1</v>
      </c>
      <c r="AG84" s="6">
        <v>9</v>
      </c>
      <c r="AH84" s="6">
        <v>13.4</v>
      </c>
      <c r="AI84" s="6">
        <v>13.5</v>
      </c>
      <c r="AJ84" s="6" t="s">
        <v>112</v>
      </c>
      <c r="AK84" s="6">
        <v>2704.92</v>
      </c>
      <c r="AL84" s="6" t="s">
        <v>303</v>
      </c>
      <c r="AM84" s="6" t="s">
        <v>303</v>
      </c>
      <c r="AN84" s="6" t="s">
        <v>303</v>
      </c>
      <c r="AO84" s="6" t="s">
        <v>303</v>
      </c>
      <c r="AP84" s="6" t="s">
        <v>303</v>
      </c>
      <c r="AQ84" s="6" t="s">
        <v>304</v>
      </c>
      <c r="AR84" s="6" t="s">
        <v>305</v>
      </c>
      <c r="AS84" s="6" t="s">
        <v>565</v>
      </c>
      <c r="AT84" s="6" t="s">
        <v>156</v>
      </c>
      <c r="AU84" s="6" t="s">
        <v>307</v>
      </c>
      <c r="AV84" s="6" t="s">
        <v>1611</v>
      </c>
      <c r="AW84" s="6" t="s">
        <v>1612</v>
      </c>
      <c r="AX84" s="6" t="s">
        <v>1612</v>
      </c>
      <c r="AY84" s="6" t="s">
        <v>308</v>
      </c>
      <c r="AZ84" s="6" t="s">
        <v>1551</v>
      </c>
      <c r="BA84" s="6" t="s">
        <v>310</v>
      </c>
      <c r="BB84" s="6" t="s">
        <v>311</v>
      </c>
      <c r="BC84" s="6" t="s">
        <v>312</v>
      </c>
      <c r="BD84" s="6" t="s">
        <v>156</v>
      </c>
      <c r="BE84" s="6" t="s">
        <v>313</v>
      </c>
    </row>
    <row r="85" spans="1:57" ht="17.399999999999999" x14ac:dyDescent="0.4">
      <c r="A85" s="237">
        <f t="shared" si="19"/>
        <v>83</v>
      </c>
      <c r="B85" s="238" t="str">
        <f t="shared" si="20"/>
        <v>2025-09-07</v>
      </c>
      <c r="C85" s="238" t="str">
        <f t="shared" si="21"/>
        <v>LHR</v>
      </c>
      <c r="D85" s="238" t="str">
        <f t="shared" si="22"/>
        <v>99431913851</v>
      </c>
      <c r="E85" s="238" t="str">
        <f t="shared" si="23"/>
        <v>587196910335</v>
      </c>
      <c r="F85" s="238" t="str">
        <f t="shared" si="24"/>
        <v>최병규</v>
      </c>
      <c r="G85" s="239" t="str">
        <f t="shared" si="25"/>
        <v>BK00000145315</v>
      </c>
      <c r="H85" s="240" t="str">
        <f t="shared" si="26"/>
        <v>목록(Manifest)</v>
      </c>
      <c r="I85" s="241">
        <f t="shared" si="27"/>
        <v>114.67</v>
      </c>
      <c r="J85" s="242">
        <f t="shared" si="28"/>
        <v>1</v>
      </c>
      <c r="K85" s="242">
        <f t="shared" si="29"/>
        <v>1.5</v>
      </c>
      <c r="L85" s="243">
        <f t="shared" si="30"/>
        <v>4</v>
      </c>
      <c r="M85" s="243">
        <f t="shared" si="31"/>
        <v>4</v>
      </c>
      <c r="N85" s="149">
        <f t="shared" si="32"/>
        <v>18.700000000000003</v>
      </c>
      <c r="O85" s="149">
        <v>3.59</v>
      </c>
      <c r="P85" s="150"/>
      <c r="Q85" s="151">
        <f>VLOOKUP(H85,Mapping!$B$3:$D$13,3,0)</f>
        <v>0</v>
      </c>
      <c r="R85" s="149">
        <f>(IF(VLOOKUP(VLOOKUP(I85,Mapping!$B$15:$D$20,2,1),Mapping!$C$15:$E$20,2,0)=7000,0,VLOOKUP(VLOOKUP(I85,Mapping!$B$15:$D$20,2,1),Mapping!$C$15:$E$20,2,0)))</f>
        <v>0</v>
      </c>
      <c r="S85" s="149"/>
      <c r="T85" s="149"/>
      <c r="U85" s="149">
        <f t="shared" si="33"/>
        <v>22.290000000000003</v>
      </c>
      <c r="V85" s="6" t="str">
        <f t="shared" si="18"/>
        <v/>
      </c>
      <c r="X85" s="6" t="s">
        <v>1546</v>
      </c>
      <c r="Y85" s="6" t="s">
        <v>16</v>
      </c>
      <c r="Z85" s="6" t="s">
        <v>1547</v>
      </c>
      <c r="AA85" s="6" t="s">
        <v>1613</v>
      </c>
      <c r="AB85" s="6" t="s">
        <v>1614</v>
      </c>
      <c r="AC85" s="6" t="s">
        <v>1615</v>
      </c>
      <c r="AD85" s="6" t="s">
        <v>1616</v>
      </c>
      <c r="AE85" s="6" t="s">
        <v>156</v>
      </c>
      <c r="AF85" s="6">
        <v>1</v>
      </c>
      <c r="AG85" s="6">
        <v>1.5</v>
      </c>
      <c r="AH85" s="6">
        <v>4</v>
      </c>
      <c r="AI85" s="6">
        <v>4</v>
      </c>
      <c r="AJ85" s="6" t="s">
        <v>14</v>
      </c>
      <c r="AK85" s="6">
        <v>114.67</v>
      </c>
      <c r="AL85" s="6" t="s">
        <v>303</v>
      </c>
      <c r="AM85" s="6" t="s">
        <v>303</v>
      </c>
      <c r="AN85" s="6" t="s">
        <v>303</v>
      </c>
      <c r="AO85" s="6" t="s">
        <v>303</v>
      </c>
      <c r="AP85" s="6" t="s">
        <v>303</v>
      </c>
      <c r="AQ85" s="6" t="s">
        <v>304</v>
      </c>
      <c r="AR85" s="6" t="s">
        <v>305</v>
      </c>
      <c r="AS85" s="6" t="s">
        <v>1617</v>
      </c>
      <c r="AT85" s="6" t="s">
        <v>156</v>
      </c>
      <c r="AU85" s="6" t="s">
        <v>307</v>
      </c>
      <c r="AV85" s="6" t="s">
        <v>1613</v>
      </c>
      <c r="AW85" s="6" t="s">
        <v>1618</v>
      </c>
      <c r="AX85" s="6" t="s">
        <v>1618</v>
      </c>
      <c r="AY85" s="6" t="s">
        <v>308</v>
      </c>
      <c r="AZ85" s="6" t="s">
        <v>1551</v>
      </c>
      <c r="BA85" s="6" t="s">
        <v>310</v>
      </c>
      <c r="BB85" s="6" t="s">
        <v>311</v>
      </c>
      <c r="BC85" s="6" t="s">
        <v>312</v>
      </c>
      <c r="BD85" s="6" t="s">
        <v>156</v>
      </c>
      <c r="BE85" s="6" t="s">
        <v>313</v>
      </c>
    </row>
    <row r="86" spans="1:57" ht="17.399999999999999" x14ac:dyDescent="0.4">
      <c r="A86" s="237">
        <f t="shared" si="19"/>
        <v>84</v>
      </c>
      <c r="B86" s="238" t="str">
        <f t="shared" si="20"/>
        <v>2025-09-07</v>
      </c>
      <c r="C86" s="238" t="str">
        <f t="shared" si="21"/>
        <v>LHR</v>
      </c>
      <c r="D86" s="238" t="str">
        <f t="shared" si="22"/>
        <v>99431913851</v>
      </c>
      <c r="E86" s="238" t="str">
        <f t="shared" si="23"/>
        <v>587196910125</v>
      </c>
      <c r="F86" s="238" t="str">
        <f t="shared" si="24"/>
        <v>주형준</v>
      </c>
      <c r="G86" s="239" t="str">
        <f t="shared" si="25"/>
        <v>BK00000145317</v>
      </c>
      <c r="H86" s="240" t="str">
        <f t="shared" si="26"/>
        <v>간이(Simple)</v>
      </c>
      <c r="I86" s="241">
        <f t="shared" si="27"/>
        <v>438.47</v>
      </c>
      <c r="J86" s="242">
        <f t="shared" si="28"/>
        <v>1</v>
      </c>
      <c r="K86" s="242">
        <f t="shared" si="29"/>
        <v>4.5</v>
      </c>
      <c r="L86" s="243">
        <f t="shared" si="30"/>
        <v>7.4</v>
      </c>
      <c r="M86" s="243">
        <f t="shared" si="31"/>
        <v>7.5</v>
      </c>
      <c r="N86" s="149">
        <f t="shared" si="32"/>
        <v>31.650000000000002</v>
      </c>
      <c r="O86" s="149">
        <v>3.59</v>
      </c>
      <c r="P86" s="150"/>
      <c r="Q86" s="151">
        <f>VLOOKUP(H86,Mapping!$B$3:$D$13,3,0)</f>
        <v>0.8</v>
      </c>
      <c r="R86" s="149">
        <f>(IF(VLOOKUP(VLOOKUP(I86,Mapping!$B$15:$D$20,2,1),Mapping!$C$15:$E$20,2,0)=7000,0,VLOOKUP(VLOOKUP(I86,Mapping!$B$15:$D$20,2,1),Mapping!$C$15:$E$20,2,0)))</f>
        <v>0</v>
      </c>
      <c r="S86" s="149"/>
      <c r="T86" s="149"/>
      <c r="U86" s="149">
        <f t="shared" si="33"/>
        <v>36.04</v>
      </c>
      <c r="V86" s="6" t="str">
        <f t="shared" si="18"/>
        <v/>
      </c>
      <c r="X86" s="6" t="s">
        <v>1546</v>
      </c>
      <c r="Y86" s="6" t="s">
        <v>16</v>
      </c>
      <c r="Z86" s="6" t="s">
        <v>1547</v>
      </c>
      <c r="AA86" s="6" t="s">
        <v>1619</v>
      </c>
      <c r="AB86" s="6" t="s">
        <v>1620</v>
      </c>
      <c r="AC86" s="6" t="s">
        <v>1621</v>
      </c>
      <c r="AD86" s="6" t="s">
        <v>1622</v>
      </c>
      <c r="AE86" s="6" t="s">
        <v>156</v>
      </c>
      <c r="AF86" s="6">
        <v>1</v>
      </c>
      <c r="AG86" s="6">
        <v>4.5</v>
      </c>
      <c r="AH86" s="6">
        <v>7.4</v>
      </c>
      <c r="AI86" s="6">
        <v>7.5</v>
      </c>
      <c r="AJ86" s="6" t="s">
        <v>15</v>
      </c>
      <c r="AK86" s="6">
        <v>438.47</v>
      </c>
      <c r="AL86" s="6" t="s">
        <v>303</v>
      </c>
      <c r="AM86" s="6" t="s">
        <v>303</v>
      </c>
      <c r="AN86" s="6" t="s">
        <v>303</v>
      </c>
      <c r="AO86" s="6" t="s">
        <v>303</v>
      </c>
      <c r="AP86" s="6" t="s">
        <v>303</v>
      </c>
      <c r="AQ86" s="6" t="s">
        <v>304</v>
      </c>
      <c r="AR86" s="6" t="s">
        <v>305</v>
      </c>
      <c r="AS86" s="6" t="s">
        <v>529</v>
      </c>
      <c r="AT86" s="6" t="s">
        <v>156</v>
      </c>
      <c r="AU86" s="6" t="s">
        <v>307</v>
      </c>
      <c r="AV86" s="6" t="s">
        <v>1619</v>
      </c>
      <c r="AW86" s="6" t="s">
        <v>1623</v>
      </c>
      <c r="AX86" s="6" t="s">
        <v>1623</v>
      </c>
      <c r="AY86" s="6" t="s">
        <v>308</v>
      </c>
      <c r="AZ86" s="6" t="s">
        <v>1551</v>
      </c>
      <c r="BA86" s="6" t="s">
        <v>310</v>
      </c>
      <c r="BB86" s="6" t="s">
        <v>311</v>
      </c>
      <c r="BC86" s="6" t="s">
        <v>312</v>
      </c>
      <c r="BD86" s="6" t="s">
        <v>156</v>
      </c>
      <c r="BE86" s="6" t="s">
        <v>313</v>
      </c>
    </row>
    <row r="87" spans="1:57" ht="17.399999999999999" x14ac:dyDescent="0.4">
      <c r="A87" s="237">
        <f t="shared" si="19"/>
        <v>85</v>
      </c>
      <c r="B87" s="238" t="str">
        <f t="shared" si="20"/>
        <v>2025-09-07</v>
      </c>
      <c r="C87" s="238" t="str">
        <f t="shared" si="21"/>
        <v>LHR</v>
      </c>
      <c r="D87" s="238" t="str">
        <f t="shared" si="22"/>
        <v>99431913851</v>
      </c>
      <c r="E87" s="238" t="str">
        <f t="shared" si="23"/>
        <v>587196910696</v>
      </c>
      <c r="F87" s="238" t="str">
        <f t="shared" si="24"/>
        <v>식품안전정보원</v>
      </c>
      <c r="G87" s="239" t="str">
        <f t="shared" si="25"/>
        <v>BK00000145330</v>
      </c>
      <c r="H87" s="240" t="str">
        <f t="shared" si="26"/>
        <v>일반(목록배제,Normal-Manifest Exception)</v>
      </c>
      <c r="I87" s="241">
        <f t="shared" si="27"/>
        <v>134.25</v>
      </c>
      <c r="J87" s="242">
        <f t="shared" si="28"/>
        <v>1</v>
      </c>
      <c r="K87" s="242">
        <f t="shared" si="29"/>
        <v>0.5</v>
      </c>
      <c r="L87" s="243">
        <f t="shared" si="30"/>
        <v>0.2</v>
      </c>
      <c r="M87" s="243">
        <f t="shared" si="31"/>
        <v>0.5</v>
      </c>
      <c r="N87" s="149">
        <f t="shared" si="32"/>
        <v>5.75</v>
      </c>
      <c r="O87" s="149">
        <v>3.59</v>
      </c>
      <c r="P87" s="150"/>
      <c r="Q87" s="151">
        <f>VLOOKUP(H87,Mapping!$B$3:$D$13,3,0)</f>
        <v>0.8</v>
      </c>
      <c r="R87" s="149">
        <f>(IF(VLOOKUP(VLOOKUP(I87,Mapping!$B$15:$D$20,2,1),Mapping!$C$15:$E$20,2,0)=7000,0,VLOOKUP(VLOOKUP(I87,Mapping!$B$15:$D$20,2,1),Mapping!$C$15:$E$20,2,0)))</f>
        <v>0</v>
      </c>
      <c r="S87" s="149"/>
      <c r="T87" s="149"/>
      <c r="U87" s="149">
        <f t="shared" si="33"/>
        <v>10.14</v>
      </c>
      <c r="V87" s="6" t="str">
        <f t="shared" si="18"/>
        <v>[사업자]</v>
      </c>
      <c r="X87" s="6" t="s">
        <v>1546</v>
      </c>
      <c r="Y87" s="6" t="s">
        <v>16</v>
      </c>
      <c r="Z87" s="6" t="s">
        <v>1547</v>
      </c>
      <c r="AA87" s="6" t="s">
        <v>1624</v>
      </c>
      <c r="AB87" s="6" t="s">
        <v>276</v>
      </c>
      <c r="AC87" s="6" t="s">
        <v>908</v>
      </c>
      <c r="AD87" s="6" t="s">
        <v>741</v>
      </c>
      <c r="AE87" s="6" t="s">
        <v>157</v>
      </c>
      <c r="AF87" s="6">
        <v>1</v>
      </c>
      <c r="AG87" s="6">
        <v>0.5</v>
      </c>
      <c r="AH87" s="6">
        <v>0.2</v>
      </c>
      <c r="AI87" s="6">
        <v>0.5</v>
      </c>
      <c r="AJ87" s="6" t="s">
        <v>110</v>
      </c>
      <c r="AK87" s="6">
        <v>134.25</v>
      </c>
      <c r="AL87" s="6" t="s">
        <v>303</v>
      </c>
      <c r="AM87" s="6" t="s">
        <v>303</v>
      </c>
      <c r="AN87" s="6" t="s">
        <v>303</v>
      </c>
      <c r="AO87" s="6" t="s">
        <v>303</v>
      </c>
      <c r="AP87" s="6" t="s">
        <v>303</v>
      </c>
      <c r="AQ87" s="6" t="s">
        <v>304</v>
      </c>
      <c r="AR87" s="6" t="s">
        <v>305</v>
      </c>
      <c r="AS87" s="6" t="s">
        <v>909</v>
      </c>
      <c r="AT87" s="6" t="s">
        <v>156</v>
      </c>
      <c r="AU87" s="6" t="s">
        <v>307</v>
      </c>
      <c r="AV87" s="6" t="s">
        <v>1624</v>
      </c>
      <c r="AW87" s="6" t="s">
        <v>1625</v>
      </c>
      <c r="AX87" s="6" t="s">
        <v>1625</v>
      </c>
      <c r="AY87" s="6" t="s">
        <v>308</v>
      </c>
      <c r="AZ87" s="6" t="s">
        <v>1551</v>
      </c>
      <c r="BA87" s="6" t="s">
        <v>310</v>
      </c>
      <c r="BB87" s="6" t="s">
        <v>311</v>
      </c>
      <c r="BC87" s="6" t="s">
        <v>312</v>
      </c>
      <c r="BD87" s="6" t="s">
        <v>156</v>
      </c>
      <c r="BE87" s="6" t="s">
        <v>313</v>
      </c>
    </row>
    <row r="88" spans="1:57" ht="17.399999999999999" x14ac:dyDescent="0.4">
      <c r="A88" s="237">
        <f t="shared" si="19"/>
        <v>86</v>
      </c>
      <c r="B88" s="238" t="str">
        <f t="shared" si="20"/>
        <v>2025-09-07</v>
      </c>
      <c r="C88" s="238" t="str">
        <f t="shared" si="21"/>
        <v>LHR</v>
      </c>
      <c r="D88" s="238" t="str">
        <f t="shared" si="22"/>
        <v>99431913851</v>
      </c>
      <c r="E88" s="238" t="str">
        <f t="shared" si="23"/>
        <v>587196909834</v>
      </c>
      <c r="F88" s="238" t="str">
        <f t="shared" si="24"/>
        <v>김경우</v>
      </c>
      <c r="G88" s="239" t="str">
        <f t="shared" si="25"/>
        <v>BK00000145341</v>
      </c>
      <c r="H88" s="240" t="str">
        <f t="shared" si="26"/>
        <v>간이(Simple)</v>
      </c>
      <c r="I88" s="241">
        <f t="shared" si="27"/>
        <v>280.48</v>
      </c>
      <c r="J88" s="242">
        <f t="shared" si="28"/>
        <v>1</v>
      </c>
      <c r="K88" s="242">
        <f t="shared" si="29"/>
        <v>4.5</v>
      </c>
      <c r="L88" s="243">
        <f t="shared" si="30"/>
        <v>0.2</v>
      </c>
      <c r="M88" s="243">
        <f t="shared" si="31"/>
        <v>4.5</v>
      </c>
      <c r="N88" s="149">
        <f t="shared" si="32"/>
        <v>20.55</v>
      </c>
      <c r="O88" s="149">
        <v>3.59</v>
      </c>
      <c r="P88" s="150"/>
      <c r="Q88" s="151">
        <f>VLOOKUP(H88,Mapping!$B$3:$D$13,3,0)</f>
        <v>0.8</v>
      </c>
      <c r="R88" s="149">
        <f>(IF(VLOOKUP(VLOOKUP(I88,Mapping!$B$15:$D$20,2,1),Mapping!$C$15:$E$20,2,0)=7000,0,VLOOKUP(VLOOKUP(I88,Mapping!$B$15:$D$20,2,1),Mapping!$C$15:$E$20,2,0)))</f>
        <v>0</v>
      </c>
      <c r="S88" s="149"/>
      <c r="T88" s="149"/>
      <c r="U88" s="149">
        <f t="shared" si="33"/>
        <v>24.94</v>
      </c>
      <c r="V88" s="6" t="str">
        <f t="shared" si="18"/>
        <v/>
      </c>
      <c r="X88" s="6" t="s">
        <v>1546</v>
      </c>
      <c r="Y88" s="6" t="s">
        <v>16</v>
      </c>
      <c r="Z88" s="6" t="s">
        <v>1547</v>
      </c>
      <c r="AA88" s="6" t="s">
        <v>1626</v>
      </c>
      <c r="AB88" s="6" t="s">
        <v>1627</v>
      </c>
      <c r="AC88" s="6" t="s">
        <v>1628</v>
      </c>
      <c r="AD88" s="6" t="s">
        <v>1629</v>
      </c>
      <c r="AE88" s="6" t="s">
        <v>156</v>
      </c>
      <c r="AF88" s="6">
        <v>1</v>
      </c>
      <c r="AG88" s="6">
        <v>4.5</v>
      </c>
      <c r="AH88" s="6">
        <v>0.2</v>
      </c>
      <c r="AI88" s="6">
        <v>4.5</v>
      </c>
      <c r="AJ88" s="6" t="s">
        <v>15</v>
      </c>
      <c r="AK88" s="6">
        <v>280.48</v>
      </c>
      <c r="AL88" s="6" t="s">
        <v>303</v>
      </c>
      <c r="AM88" s="6" t="s">
        <v>303</v>
      </c>
      <c r="AN88" s="6" t="s">
        <v>303</v>
      </c>
      <c r="AO88" s="6" t="s">
        <v>303</v>
      </c>
      <c r="AP88" s="6" t="s">
        <v>303</v>
      </c>
      <c r="AQ88" s="6" t="s">
        <v>304</v>
      </c>
      <c r="AR88" s="6" t="s">
        <v>305</v>
      </c>
      <c r="AS88" s="6" t="s">
        <v>316</v>
      </c>
      <c r="AT88" s="6" t="s">
        <v>156</v>
      </c>
      <c r="AU88" s="6" t="s">
        <v>307</v>
      </c>
      <c r="AV88" s="6" t="s">
        <v>1626</v>
      </c>
      <c r="AW88" s="6" t="s">
        <v>1630</v>
      </c>
      <c r="AX88" s="6" t="s">
        <v>1630</v>
      </c>
      <c r="AY88" s="6" t="s">
        <v>308</v>
      </c>
      <c r="AZ88" s="6" t="s">
        <v>1551</v>
      </c>
      <c r="BA88" s="6" t="s">
        <v>310</v>
      </c>
      <c r="BB88" s="6" t="s">
        <v>311</v>
      </c>
      <c r="BC88" s="6" t="s">
        <v>312</v>
      </c>
      <c r="BD88" s="6" t="s">
        <v>156</v>
      </c>
      <c r="BE88" s="6" t="s">
        <v>313</v>
      </c>
    </row>
    <row r="89" spans="1:57" ht="17.399999999999999" x14ac:dyDescent="0.4">
      <c r="A89" s="237">
        <f t="shared" si="19"/>
        <v>87</v>
      </c>
      <c r="B89" s="238" t="str">
        <f t="shared" si="20"/>
        <v>2025-09-07</v>
      </c>
      <c r="C89" s="238" t="str">
        <f t="shared" si="21"/>
        <v>LHR</v>
      </c>
      <c r="D89" s="238" t="str">
        <f t="shared" si="22"/>
        <v>99431913851</v>
      </c>
      <c r="E89" s="238" t="str">
        <f t="shared" si="23"/>
        <v>587196910173</v>
      </c>
      <c r="F89" s="238" t="str">
        <f t="shared" si="24"/>
        <v>이상인</v>
      </c>
      <c r="G89" s="239" t="str">
        <f t="shared" si="25"/>
        <v>BK00000145350</v>
      </c>
      <c r="H89" s="240" t="str">
        <f t="shared" si="26"/>
        <v>간이(Simple)</v>
      </c>
      <c r="I89" s="241">
        <f t="shared" si="27"/>
        <v>167.64</v>
      </c>
      <c r="J89" s="242">
        <f t="shared" si="28"/>
        <v>1</v>
      </c>
      <c r="K89" s="242">
        <f t="shared" si="29"/>
        <v>1</v>
      </c>
      <c r="L89" s="243">
        <f t="shared" si="30"/>
        <v>1.3</v>
      </c>
      <c r="M89" s="243">
        <f t="shared" si="31"/>
        <v>1.3</v>
      </c>
      <c r="N89" s="149">
        <f t="shared" si="32"/>
        <v>8.7100000000000009</v>
      </c>
      <c r="O89" s="149">
        <v>3.59</v>
      </c>
      <c r="P89" s="150"/>
      <c r="Q89" s="151">
        <f>VLOOKUP(H89,Mapping!$B$3:$D$13,3,0)</f>
        <v>0.8</v>
      </c>
      <c r="R89" s="149">
        <f>(IF(VLOOKUP(VLOOKUP(I89,Mapping!$B$15:$D$20,2,1),Mapping!$C$15:$E$20,2,0)=7000,0,VLOOKUP(VLOOKUP(I89,Mapping!$B$15:$D$20,2,1),Mapping!$C$15:$E$20,2,0)))</f>
        <v>0</v>
      </c>
      <c r="S89" s="149"/>
      <c r="T89" s="149"/>
      <c r="U89" s="149">
        <f t="shared" si="33"/>
        <v>13.100000000000001</v>
      </c>
      <c r="V89" s="6" t="str">
        <f t="shared" si="18"/>
        <v/>
      </c>
      <c r="X89" s="6" t="s">
        <v>1546</v>
      </c>
      <c r="Y89" s="6" t="s">
        <v>16</v>
      </c>
      <c r="Z89" s="6" t="s">
        <v>1547</v>
      </c>
      <c r="AA89" s="6" t="s">
        <v>1631</v>
      </c>
      <c r="AB89" s="6" t="s">
        <v>1632</v>
      </c>
      <c r="AC89" s="6" t="s">
        <v>1633</v>
      </c>
      <c r="AD89" s="6" t="s">
        <v>1634</v>
      </c>
      <c r="AE89" s="6" t="s">
        <v>156</v>
      </c>
      <c r="AF89" s="6">
        <v>1</v>
      </c>
      <c r="AG89" s="6">
        <v>1</v>
      </c>
      <c r="AH89" s="6">
        <v>1.3</v>
      </c>
      <c r="AI89" s="6">
        <v>1.3</v>
      </c>
      <c r="AJ89" s="6" t="s">
        <v>15</v>
      </c>
      <c r="AK89" s="6">
        <v>167.64</v>
      </c>
      <c r="AL89" s="6" t="s">
        <v>303</v>
      </c>
      <c r="AM89" s="6" t="s">
        <v>303</v>
      </c>
      <c r="AN89" s="6" t="s">
        <v>303</v>
      </c>
      <c r="AO89" s="6" t="s">
        <v>303</v>
      </c>
      <c r="AP89" s="6" t="s">
        <v>303</v>
      </c>
      <c r="AQ89" s="6" t="s">
        <v>304</v>
      </c>
      <c r="AR89" s="6" t="s">
        <v>305</v>
      </c>
      <c r="AS89" s="6" t="s">
        <v>317</v>
      </c>
      <c r="AT89" s="6" t="s">
        <v>156</v>
      </c>
      <c r="AU89" s="6" t="s">
        <v>307</v>
      </c>
      <c r="AV89" s="6" t="s">
        <v>1631</v>
      </c>
      <c r="AW89" s="6" t="s">
        <v>1635</v>
      </c>
      <c r="AX89" s="6" t="s">
        <v>1635</v>
      </c>
      <c r="AY89" s="6" t="s">
        <v>308</v>
      </c>
      <c r="AZ89" s="6" t="s">
        <v>1551</v>
      </c>
      <c r="BA89" s="6" t="s">
        <v>310</v>
      </c>
      <c r="BB89" s="6" t="s">
        <v>311</v>
      </c>
      <c r="BC89" s="6" t="s">
        <v>312</v>
      </c>
      <c r="BD89" s="6" t="s">
        <v>156</v>
      </c>
      <c r="BE89" s="6" t="s">
        <v>313</v>
      </c>
    </row>
    <row r="90" spans="1:57" ht="17.399999999999999" x14ac:dyDescent="0.4">
      <c r="A90" s="237">
        <f t="shared" si="19"/>
        <v>88</v>
      </c>
      <c r="B90" s="238" t="str">
        <f t="shared" si="20"/>
        <v>2025-09-07</v>
      </c>
      <c r="C90" s="238" t="str">
        <f t="shared" si="21"/>
        <v>LHR</v>
      </c>
      <c r="D90" s="238" t="str">
        <f t="shared" si="22"/>
        <v>99431913851</v>
      </c>
      <c r="E90" s="238" t="str">
        <f t="shared" si="23"/>
        <v>587196909790</v>
      </c>
      <c r="F90" s="238" t="str">
        <f t="shared" si="24"/>
        <v>윤태걸</v>
      </c>
      <c r="G90" s="239" t="str">
        <f t="shared" si="25"/>
        <v>BK00000145359</v>
      </c>
      <c r="H90" s="240" t="str">
        <f t="shared" si="26"/>
        <v>목록(Manifest)</v>
      </c>
      <c r="I90" s="241">
        <f t="shared" si="27"/>
        <v>26.31</v>
      </c>
      <c r="J90" s="242">
        <f t="shared" si="28"/>
        <v>1</v>
      </c>
      <c r="K90" s="242">
        <f t="shared" si="29"/>
        <v>1</v>
      </c>
      <c r="L90" s="243">
        <f t="shared" si="30"/>
        <v>0.2</v>
      </c>
      <c r="M90" s="243">
        <f t="shared" si="31"/>
        <v>1</v>
      </c>
      <c r="N90" s="149">
        <f t="shared" si="32"/>
        <v>7.6</v>
      </c>
      <c r="O90" s="149">
        <v>3.59</v>
      </c>
      <c r="P90" s="150"/>
      <c r="Q90" s="151">
        <f>VLOOKUP(H90,Mapping!$B$3:$D$13,3,0)</f>
        <v>0</v>
      </c>
      <c r="R90" s="149">
        <f>(IF(VLOOKUP(VLOOKUP(I90,Mapping!$B$15:$D$20,2,1),Mapping!$C$15:$E$20,2,0)=7000,0,VLOOKUP(VLOOKUP(I90,Mapping!$B$15:$D$20,2,1),Mapping!$C$15:$E$20,2,0)))</f>
        <v>0</v>
      </c>
      <c r="S90" s="149"/>
      <c r="T90" s="149"/>
      <c r="U90" s="149">
        <f t="shared" si="33"/>
        <v>11.19</v>
      </c>
      <c r="V90" s="6" t="str">
        <f t="shared" si="18"/>
        <v/>
      </c>
      <c r="X90" s="6" t="s">
        <v>1546</v>
      </c>
      <c r="Y90" s="6" t="s">
        <v>16</v>
      </c>
      <c r="Z90" s="6" t="s">
        <v>1547</v>
      </c>
      <c r="AA90" s="6" t="s">
        <v>1636</v>
      </c>
      <c r="AB90" s="6" t="s">
        <v>1637</v>
      </c>
      <c r="AC90" s="6" t="s">
        <v>1638</v>
      </c>
      <c r="AD90" s="6" t="s">
        <v>1639</v>
      </c>
      <c r="AE90" s="6" t="s">
        <v>156</v>
      </c>
      <c r="AF90" s="6">
        <v>1</v>
      </c>
      <c r="AG90" s="6">
        <v>1</v>
      </c>
      <c r="AH90" s="6">
        <v>0.2</v>
      </c>
      <c r="AI90" s="6">
        <v>1</v>
      </c>
      <c r="AJ90" s="6" t="s">
        <v>14</v>
      </c>
      <c r="AK90" s="6">
        <v>26.31</v>
      </c>
      <c r="AL90" s="6" t="s">
        <v>303</v>
      </c>
      <c r="AM90" s="6" t="s">
        <v>303</v>
      </c>
      <c r="AN90" s="6" t="s">
        <v>303</v>
      </c>
      <c r="AO90" s="6" t="s">
        <v>303</v>
      </c>
      <c r="AP90" s="6" t="s">
        <v>303</v>
      </c>
      <c r="AQ90" s="6" t="s">
        <v>304</v>
      </c>
      <c r="AR90" s="6" t="s">
        <v>305</v>
      </c>
      <c r="AS90" s="6" t="s">
        <v>316</v>
      </c>
      <c r="AT90" s="6" t="s">
        <v>156</v>
      </c>
      <c r="AU90" s="6" t="s">
        <v>307</v>
      </c>
      <c r="AV90" s="6" t="s">
        <v>1636</v>
      </c>
      <c r="AW90" s="6" t="s">
        <v>1640</v>
      </c>
      <c r="AX90" s="6" t="s">
        <v>1640</v>
      </c>
      <c r="AY90" s="6" t="s">
        <v>308</v>
      </c>
      <c r="AZ90" s="6" t="s">
        <v>1551</v>
      </c>
      <c r="BA90" s="6" t="s">
        <v>310</v>
      </c>
      <c r="BB90" s="6" t="s">
        <v>311</v>
      </c>
      <c r="BC90" s="6" t="s">
        <v>312</v>
      </c>
      <c r="BD90" s="6" t="s">
        <v>156</v>
      </c>
      <c r="BE90" s="6" t="s">
        <v>313</v>
      </c>
    </row>
    <row r="91" spans="1:57" ht="17.399999999999999" x14ac:dyDescent="0.4">
      <c r="A91" s="237">
        <f t="shared" si="19"/>
        <v>89</v>
      </c>
      <c r="B91" s="238" t="str">
        <f t="shared" si="20"/>
        <v>2025-09-07</v>
      </c>
      <c r="C91" s="238" t="str">
        <f t="shared" si="21"/>
        <v>LHR</v>
      </c>
      <c r="D91" s="238" t="str">
        <f t="shared" si="22"/>
        <v>99431913851</v>
      </c>
      <c r="E91" s="238" t="str">
        <f t="shared" si="23"/>
        <v>587196909845</v>
      </c>
      <c r="F91" s="238" t="str">
        <f t="shared" si="24"/>
        <v>김정윤</v>
      </c>
      <c r="G91" s="239" t="str">
        <f t="shared" si="25"/>
        <v>BK00000145360</v>
      </c>
      <c r="H91" s="240" t="str">
        <f t="shared" si="26"/>
        <v>목록(Manifest)</v>
      </c>
      <c r="I91" s="241">
        <f t="shared" si="27"/>
        <v>142.56</v>
      </c>
      <c r="J91" s="242">
        <f t="shared" si="28"/>
        <v>1</v>
      </c>
      <c r="K91" s="242">
        <f t="shared" si="29"/>
        <v>1</v>
      </c>
      <c r="L91" s="243">
        <f t="shared" si="30"/>
        <v>0.2</v>
      </c>
      <c r="M91" s="243">
        <f t="shared" si="31"/>
        <v>1</v>
      </c>
      <c r="N91" s="149">
        <f t="shared" si="32"/>
        <v>7.6</v>
      </c>
      <c r="O91" s="149">
        <v>3.59</v>
      </c>
      <c r="P91" s="150"/>
      <c r="Q91" s="151">
        <f>VLOOKUP(H91,Mapping!$B$3:$D$13,3,0)</f>
        <v>0</v>
      </c>
      <c r="R91" s="149">
        <f>(IF(VLOOKUP(VLOOKUP(I91,Mapping!$B$15:$D$20,2,1),Mapping!$C$15:$E$20,2,0)=7000,0,VLOOKUP(VLOOKUP(I91,Mapping!$B$15:$D$20,2,1),Mapping!$C$15:$E$20,2,0)))</f>
        <v>0</v>
      </c>
      <c r="S91" s="149"/>
      <c r="T91" s="149"/>
      <c r="U91" s="149">
        <f t="shared" si="33"/>
        <v>11.19</v>
      </c>
      <c r="V91" s="6" t="str">
        <f t="shared" si="18"/>
        <v/>
      </c>
      <c r="X91" s="6" t="s">
        <v>1546</v>
      </c>
      <c r="Y91" s="6" t="s">
        <v>16</v>
      </c>
      <c r="Z91" s="6" t="s">
        <v>1547</v>
      </c>
      <c r="AA91" s="6" t="s">
        <v>1641</v>
      </c>
      <c r="AB91" s="6" t="s">
        <v>202</v>
      </c>
      <c r="AC91" s="6" t="s">
        <v>1107</v>
      </c>
      <c r="AD91" s="6" t="s">
        <v>1108</v>
      </c>
      <c r="AE91" s="6" t="s">
        <v>156</v>
      </c>
      <c r="AF91" s="6">
        <v>1</v>
      </c>
      <c r="AG91" s="6">
        <v>1</v>
      </c>
      <c r="AH91" s="6">
        <v>0.2</v>
      </c>
      <c r="AI91" s="6">
        <v>1</v>
      </c>
      <c r="AJ91" s="6" t="s">
        <v>14</v>
      </c>
      <c r="AK91" s="6">
        <v>142.56</v>
      </c>
      <c r="AL91" s="6" t="s">
        <v>303</v>
      </c>
      <c r="AM91" s="6" t="s">
        <v>303</v>
      </c>
      <c r="AN91" s="6" t="s">
        <v>303</v>
      </c>
      <c r="AO91" s="6" t="s">
        <v>303</v>
      </c>
      <c r="AP91" s="6" t="s">
        <v>303</v>
      </c>
      <c r="AQ91" s="6" t="s">
        <v>304</v>
      </c>
      <c r="AR91" s="6" t="s">
        <v>305</v>
      </c>
      <c r="AS91" s="6" t="s">
        <v>325</v>
      </c>
      <c r="AT91" s="6" t="s">
        <v>156</v>
      </c>
      <c r="AU91" s="6" t="s">
        <v>307</v>
      </c>
      <c r="AV91" s="6" t="s">
        <v>1641</v>
      </c>
      <c r="AW91" s="6" t="s">
        <v>1642</v>
      </c>
      <c r="AX91" s="6" t="s">
        <v>1642</v>
      </c>
      <c r="AY91" s="6" t="s">
        <v>308</v>
      </c>
      <c r="AZ91" s="6" t="s">
        <v>1551</v>
      </c>
      <c r="BA91" s="6" t="s">
        <v>310</v>
      </c>
      <c r="BB91" s="6" t="s">
        <v>311</v>
      </c>
      <c r="BC91" s="6" t="s">
        <v>312</v>
      </c>
      <c r="BD91" s="6" t="s">
        <v>156</v>
      </c>
      <c r="BE91" s="6" t="s">
        <v>313</v>
      </c>
    </row>
    <row r="92" spans="1:57" ht="17.399999999999999" x14ac:dyDescent="0.4">
      <c r="A92" s="237">
        <f t="shared" si="19"/>
        <v>90</v>
      </c>
      <c r="B92" s="238" t="str">
        <f t="shared" si="20"/>
        <v>2025-09-07</v>
      </c>
      <c r="C92" s="238" t="str">
        <f t="shared" si="21"/>
        <v>LHR</v>
      </c>
      <c r="D92" s="238" t="str">
        <f t="shared" si="22"/>
        <v>99431913851</v>
      </c>
      <c r="E92" s="238" t="str">
        <f t="shared" si="23"/>
        <v>587196910184</v>
      </c>
      <c r="F92" s="238" t="str">
        <f t="shared" si="24"/>
        <v>남정호</v>
      </c>
      <c r="G92" s="239" t="str">
        <f t="shared" si="25"/>
        <v>BK00000145230</v>
      </c>
      <c r="H92" s="240" t="str">
        <f t="shared" si="26"/>
        <v>간이(Simple)</v>
      </c>
      <c r="I92" s="241">
        <f t="shared" si="27"/>
        <v>240.14</v>
      </c>
      <c r="J92" s="242">
        <f t="shared" si="28"/>
        <v>1</v>
      </c>
      <c r="K92" s="242">
        <f t="shared" si="29"/>
        <v>3.5</v>
      </c>
      <c r="L92" s="243">
        <f t="shared" si="30"/>
        <v>0.2</v>
      </c>
      <c r="M92" s="243">
        <f t="shared" si="31"/>
        <v>3.5</v>
      </c>
      <c r="N92" s="149">
        <f t="shared" si="32"/>
        <v>16.850000000000001</v>
      </c>
      <c r="O92" s="149">
        <v>3.59</v>
      </c>
      <c r="P92" s="150"/>
      <c r="Q92" s="151">
        <f>VLOOKUP(H92,Mapping!$B$3:$D$13,3,0)</f>
        <v>0.8</v>
      </c>
      <c r="R92" s="149">
        <f>(IF(VLOOKUP(VLOOKUP(I92,Mapping!$B$15:$D$20,2,1),Mapping!$C$15:$E$20,2,0)=7000,0,VLOOKUP(VLOOKUP(I92,Mapping!$B$15:$D$20,2,1),Mapping!$C$15:$E$20,2,0)))</f>
        <v>0</v>
      </c>
      <c r="S92" s="149"/>
      <c r="T92" s="149"/>
      <c r="U92" s="149">
        <f t="shared" si="33"/>
        <v>21.240000000000002</v>
      </c>
      <c r="V92" s="6" t="str">
        <f t="shared" si="18"/>
        <v/>
      </c>
      <c r="X92" s="6" t="s">
        <v>1546</v>
      </c>
      <c r="Y92" s="6" t="s">
        <v>16</v>
      </c>
      <c r="Z92" s="6" t="s">
        <v>1547</v>
      </c>
      <c r="AA92" s="6" t="s">
        <v>1643</v>
      </c>
      <c r="AB92" s="6" t="s">
        <v>1644</v>
      </c>
      <c r="AC92" s="6" t="s">
        <v>1645</v>
      </c>
      <c r="AD92" s="6" t="s">
        <v>1646</v>
      </c>
      <c r="AE92" s="6" t="s">
        <v>156</v>
      </c>
      <c r="AF92" s="6">
        <v>1</v>
      </c>
      <c r="AG92" s="6">
        <v>3.5</v>
      </c>
      <c r="AH92" s="6">
        <v>0.2</v>
      </c>
      <c r="AI92" s="6">
        <v>3.5</v>
      </c>
      <c r="AJ92" s="6" t="s">
        <v>15</v>
      </c>
      <c r="AK92" s="6">
        <v>240.14</v>
      </c>
      <c r="AL92" s="6" t="s">
        <v>303</v>
      </c>
      <c r="AM92" s="6" t="s">
        <v>303</v>
      </c>
      <c r="AN92" s="6" t="s">
        <v>303</v>
      </c>
      <c r="AO92" s="6" t="s">
        <v>303</v>
      </c>
      <c r="AP92" s="6" t="s">
        <v>303</v>
      </c>
      <c r="AQ92" s="6" t="s">
        <v>304</v>
      </c>
      <c r="AR92" s="6" t="s">
        <v>305</v>
      </c>
      <c r="AS92" s="6" t="s">
        <v>1647</v>
      </c>
      <c r="AT92" s="6" t="s">
        <v>156</v>
      </c>
      <c r="AU92" s="6" t="s">
        <v>307</v>
      </c>
      <c r="AV92" s="6" t="s">
        <v>1643</v>
      </c>
      <c r="AW92" s="6" t="s">
        <v>1648</v>
      </c>
      <c r="AX92" s="6" t="s">
        <v>1648</v>
      </c>
      <c r="AY92" s="6" t="s">
        <v>308</v>
      </c>
      <c r="AZ92" s="6" t="s">
        <v>1551</v>
      </c>
      <c r="BA92" s="6" t="s">
        <v>310</v>
      </c>
      <c r="BB92" s="6" t="s">
        <v>311</v>
      </c>
      <c r="BC92" s="6" t="s">
        <v>312</v>
      </c>
      <c r="BD92" s="6" t="s">
        <v>156</v>
      </c>
      <c r="BE92" s="6" t="s">
        <v>313</v>
      </c>
    </row>
    <row r="93" spans="1:57" ht="17.399999999999999" x14ac:dyDescent="0.4">
      <c r="A93" s="237">
        <f t="shared" si="19"/>
        <v>91</v>
      </c>
      <c r="B93" s="238" t="str">
        <f t="shared" si="20"/>
        <v>2025-09-07</v>
      </c>
      <c r="C93" s="238" t="str">
        <f t="shared" si="21"/>
        <v>LHR</v>
      </c>
      <c r="D93" s="238" t="str">
        <f t="shared" si="22"/>
        <v>99431913851</v>
      </c>
      <c r="E93" s="238" t="str">
        <f t="shared" si="23"/>
        <v>587196910405</v>
      </c>
      <c r="F93" s="238" t="str">
        <f t="shared" si="24"/>
        <v>이우기</v>
      </c>
      <c r="G93" s="239" t="str">
        <f t="shared" si="25"/>
        <v>BK00000145241</v>
      </c>
      <c r="H93" s="240" t="str">
        <f t="shared" si="26"/>
        <v>목록(Manifest)</v>
      </c>
      <c r="I93" s="241">
        <f t="shared" si="27"/>
        <v>52.18</v>
      </c>
      <c r="J93" s="242">
        <f t="shared" si="28"/>
        <v>1</v>
      </c>
      <c r="K93" s="242">
        <f t="shared" si="29"/>
        <v>0.5</v>
      </c>
      <c r="L93" s="243">
        <f t="shared" si="30"/>
        <v>0.2</v>
      </c>
      <c r="M93" s="243">
        <f t="shared" si="31"/>
        <v>0.5</v>
      </c>
      <c r="N93" s="149">
        <f t="shared" si="32"/>
        <v>5.75</v>
      </c>
      <c r="O93" s="149">
        <v>3.59</v>
      </c>
      <c r="P93" s="150"/>
      <c r="Q93" s="151">
        <f>VLOOKUP(H93,Mapping!$B$3:$D$13,3,0)</f>
        <v>0</v>
      </c>
      <c r="R93" s="149">
        <f>(IF(VLOOKUP(VLOOKUP(I93,Mapping!$B$15:$D$20,2,1),Mapping!$C$15:$E$20,2,0)=7000,0,VLOOKUP(VLOOKUP(I93,Mapping!$B$15:$D$20,2,1),Mapping!$C$15:$E$20,2,0)))</f>
        <v>0</v>
      </c>
      <c r="S93" s="149"/>
      <c r="T93" s="149"/>
      <c r="U93" s="149">
        <f t="shared" si="33"/>
        <v>9.34</v>
      </c>
      <c r="V93" s="6" t="str">
        <f t="shared" si="18"/>
        <v/>
      </c>
      <c r="X93" s="6" t="s">
        <v>1546</v>
      </c>
      <c r="Y93" s="6" t="s">
        <v>16</v>
      </c>
      <c r="Z93" s="6" t="s">
        <v>1547</v>
      </c>
      <c r="AA93" s="6" t="s">
        <v>1649</v>
      </c>
      <c r="AB93" s="6" t="s">
        <v>1650</v>
      </c>
      <c r="AC93" s="6" t="s">
        <v>1651</v>
      </c>
      <c r="AD93" s="6" t="s">
        <v>1652</v>
      </c>
      <c r="AE93" s="6" t="s">
        <v>156</v>
      </c>
      <c r="AF93" s="6">
        <v>1</v>
      </c>
      <c r="AG93" s="6">
        <v>0.5</v>
      </c>
      <c r="AH93" s="6">
        <v>0.2</v>
      </c>
      <c r="AI93" s="6">
        <v>0.5</v>
      </c>
      <c r="AJ93" s="6" t="s">
        <v>14</v>
      </c>
      <c r="AK93" s="6">
        <v>52.18</v>
      </c>
      <c r="AL93" s="6" t="s">
        <v>303</v>
      </c>
      <c r="AM93" s="6" t="s">
        <v>303</v>
      </c>
      <c r="AN93" s="6" t="s">
        <v>303</v>
      </c>
      <c r="AO93" s="6" t="s">
        <v>303</v>
      </c>
      <c r="AP93" s="6" t="s">
        <v>303</v>
      </c>
      <c r="AQ93" s="6" t="s">
        <v>304</v>
      </c>
      <c r="AR93" s="6" t="s">
        <v>305</v>
      </c>
      <c r="AS93" s="6" t="s">
        <v>554</v>
      </c>
      <c r="AT93" s="6" t="s">
        <v>156</v>
      </c>
      <c r="AU93" s="6" t="s">
        <v>307</v>
      </c>
      <c r="AV93" s="6" t="s">
        <v>1649</v>
      </c>
      <c r="AW93" s="6" t="s">
        <v>1653</v>
      </c>
      <c r="AX93" s="6" t="s">
        <v>1653</v>
      </c>
      <c r="AY93" s="6" t="s">
        <v>308</v>
      </c>
      <c r="AZ93" s="6" t="s">
        <v>1551</v>
      </c>
      <c r="BA93" s="6" t="s">
        <v>310</v>
      </c>
      <c r="BB93" s="6" t="s">
        <v>311</v>
      </c>
      <c r="BC93" s="6" t="s">
        <v>312</v>
      </c>
      <c r="BD93" s="6" t="s">
        <v>156</v>
      </c>
      <c r="BE93" s="6" t="s">
        <v>313</v>
      </c>
    </row>
    <row r="94" spans="1:57" ht="17.399999999999999" x14ac:dyDescent="0.4">
      <c r="A94" s="237">
        <f t="shared" si="19"/>
        <v>92</v>
      </c>
      <c r="B94" s="238" t="str">
        <f t="shared" si="20"/>
        <v>2025-09-07</v>
      </c>
      <c r="C94" s="238" t="str">
        <f t="shared" si="21"/>
        <v>LHR</v>
      </c>
      <c r="D94" s="238" t="str">
        <f t="shared" si="22"/>
        <v>99431913851</v>
      </c>
      <c r="E94" s="238" t="str">
        <f t="shared" si="23"/>
        <v>587196910512</v>
      </c>
      <c r="F94" s="238" t="str">
        <f t="shared" si="24"/>
        <v>이민우</v>
      </c>
      <c r="G94" s="239" t="str">
        <f t="shared" si="25"/>
        <v>BK00000145256</v>
      </c>
      <c r="H94" s="240" t="str">
        <f t="shared" si="26"/>
        <v>간이(Simple)</v>
      </c>
      <c r="I94" s="241">
        <f t="shared" si="27"/>
        <v>241.49</v>
      </c>
      <c r="J94" s="242">
        <f t="shared" si="28"/>
        <v>1</v>
      </c>
      <c r="K94" s="242">
        <f t="shared" si="29"/>
        <v>1</v>
      </c>
      <c r="L94" s="243">
        <f t="shared" si="30"/>
        <v>3.3</v>
      </c>
      <c r="M94" s="243">
        <f t="shared" si="31"/>
        <v>3.3</v>
      </c>
      <c r="N94" s="149">
        <f t="shared" si="32"/>
        <v>16.11</v>
      </c>
      <c r="O94" s="149">
        <v>3.59</v>
      </c>
      <c r="P94" s="150"/>
      <c r="Q94" s="151">
        <f>VLOOKUP(H94,Mapping!$B$3:$D$13,3,0)</f>
        <v>0.8</v>
      </c>
      <c r="R94" s="149">
        <f>(IF(VLOOKUP(VLOOKUP(I94,Mapping!$B$15:$D$20,2,1),Mapping!$C$15:$E$20,2,0)=7000,0,VLOOKUP(VLOOKUP(I94,Mapping!$B$15:$D$20,2,1),Mapping!$C$15:$E$20,2,0)))</f>
        <v>0</v>
      </c>
      <c r="S94" s="149"/>
      <c r="T94" s="149"/>
      <c r="U94" s="149">
        <f t="shared" si="33"/>
        <v>20.5</v>
      </c>
      <c r="V94" s="6" t="str">
        <f t="shared" si="18"/>
        <v/>
      </c>
      <c r="X94" s="6" t="s">
        <v>1546</v>
      </c>
      <c r="Y94" s="6" t="s">
        <v>16</v>
      </c>
      <c r="Z94" s="6" t="s">
        <v>1547</v>
      </c>
      <c r="AA94" s="6" t="s">
        <v>1654</v>
      </c>
      <c r="AB94" s="6" t="s">
        <v>1655</v>
      </c>
      <c r="AC94" s="6" t="s">
        <v>1656</v>
      </c>
      <c r="AD94" s="6" t="s">
        <v>1657</v>
      </c>
      <c r="AE94" s="6" t="s">
        <v>156</v>
      </c>
      <c r="AF94" s="6">
        <v>1</v>
      </c>
      <c r="AG94" s="6">
        <v>1</v>
      </c>
      <c r="AH94" s="6">
        <v>3.3</v>
      </c>
      <c r="AI94" s="6">
        <v>3.3</v>
      </c>
      <c r="AJ94" s="6" t="s">
        <v>15</v>
      </c>
      <c r="AK94" s="6">
        <v>241.49</v>
      </c>
      <c r="AL94" s="6" t="s">
        <v>303</v>
      </c>
      <c r="AM94" s="6" t="s">
        <v>303</v>
      </c>
      <c r="AN94" s="6" t="s">
        <v>303</v>
      </c>
      <c r="AO94" s="6" t="s">
        <v>303</v>
      </c>
      <c r="AP94" s="6" t="s">
        <v>303</v>
      </c>
      <c r="AQ94" s="6" t="s">
        <v>304</v>
      </c>
      <c r="AR94" s="6" t="s">
        <v>305</v>
      </c>
      <c r="AS94" s="6" t="s">
        <v>1050</v>
      </c>
      <c r="AT94" s="6" t="s">
        <v>156</v>
      </c>
      <c r="AU94" s="6" t="s">
        <v>307</v>
      </c>
      <c r="AV94" s="6" t="s">
        <v>1654</v>
      </c>
      <c r="AW94" s="6" t="s">
        <v>1658</v>
      </c>
      <c r="AX94" s="6" t="s">
        <v>1658</v>
      </c>
      <c r="AY94" s="6" t="s">
        <v>308</v>
      </c>
      <c r="AZ94" s="6" t="s">
        <v>1551</v>
      </c>
      <c r="BA94" s="6" t="s">
        <v>310</v>
      </c>
      <c r="BB94" s="6" t="s">
        <v>311</v>
      </c>
      <c r="BC94" s="6" t="s">
        <v>312</v>
      </c>
      <c r="BD94" s="6" t="s">
        <v>156</v>
      </c>
      <c r="BE94" s="6" t="s">
        <v>313</v>
      </c>
    </row>
    <row r="95" spans="1:57" ht="17.399999999999999" x14ac:dyDescent="0.4">
      <c r="A95" s="237">
        <f t="shared" si="19"/>
        <v>93</v>
      </c>
      <c r="B95" s="238" t="str">
        <f t="shared" si="20"/>
        <v>2025-09-07</v>
      </c>
      <c r="C95" s="238" t="str">
        <f t="shared" si="21"/>
        <v>LHR</v>
      </c>
      <c r="D95" s="238" t="str">
        <f t="shared" si="22"/>
        <v>99431913851</v>
      </c>
      <c r="E95" s="238" t="str">
        <f t="shared" si="23"/>
        <v>587196910626</v>
      </c>
      <c r="F95" s="238" t="str">
        <f t="shared" si="24"/>
        <v>황광주</v>
      </c>
      <c r="G95" s="239" t="str">
        <f t="shared" si="25"/>
        <v>BK00000145365</v>
      </c>
      <c r="H95" s="240" t="str">
        <f t="shared" si="26"/>
        <v>목록(Manifest)</v>
      </c>
      <c r="I95" s="241">
        <f t="shared" si="27"/>
        <v>99.86</v>
      </c>
      <c r="J95" s="242">
        <f t="shared" si="28"/>
        <v>1</v>
      </c>
      <c r="K95" s="242">
        <f t="shared" si="29"/>
        <v>3</v>
      </c>
      <c r="L95" s="243">
        <f t="shared" si="30"/>
        <v>0.2</v>
      </c>
      <c r="M95" s="243">
        <f t="shared" si="31"/>
        <v>3</v>
      </c>
      <c r="N95" s="149">
        <f t="shared" si="32"/>
        <v>15</v>
      </c>
      <c r="O95" s="149">
        <v>3.59</v>
      </c>
      <c r="P95" s="150"/>
      <c r="Q95" s="151">
        <f>VLOOKUP(H95,Mapping!$B$3:$D$13,3,0)</f>
        <v>0</v>
      </c>
      <c r="R95" s="149">
        <f>(IF(VLOOKUP(VLOOKUP(I95,Mapping!$B$15:$D$20,2,1),Mapping!$C$15:$E$20,2,0)=7000,0,VLOOKUP(VLOOKUP(I95,Mapping!$B$15:$D$20,2,1),Mapping!$C$15:$E$20,2,0)))</f>
        <v>0</v>
      </c>
      <c r="S95" s="149"/>
      <c r="T95" s="149"/>
      <c r="U95" s="149">
        <f t="shared" si="33"/>
        <v>18.59</v>
      </c>
      <c r="V95" s="6" t="str">
        <f t="shared" si="18"/>
        <v/>
      </c>
      <c r="X95" s="6" t="s">
        <v>1546</v>
      </c>
      <c r="Y95" s="6" t="s">
        <v>16</v>
      </c>
      <c r="Z95" s="6" t="s">
        <v>1547</v>
      </c>
      <c r="AA95" s="6" t="s">
        <v>1659</v>
      </c>
      <c r="AB95" s="6" t="s">
        <v>1510</v>
      </c>
      <c r="AC95" s="6" t="s">
        <v>1511</v>
      </c>
      <c r="AD95" s="6" t="s">
        <v>1512</v>
      </c>
      <c r="AE95" s="6" t="s">
        <v>156</v>
      </c>
      <c r="AF95" s="6">
        <v>1</v>
      </c>
      <c r="AG95" s="6">
        <v>3</v>
      </c>
      <c r="AH95" s="6">
        <v>0.2</v>
      </c>
      <c r="AI95" s="6">
        <v>3</v>
      </c>
      <c r="AJ95" s="6" t="s">
        <v>14</v>
      </c>
      <c r="AK95" s="6">
        <v>99.86</v>
      </c>
      <c r="AL95" s="6" t="s">
        <v>303</v>
      </c>
      <c r="AM95" s="6" t="s">
        <v>303</v>
      </c>
      <c r="AN95" s="6" t="s">
        <v>303</v>
      </c>
      <c r="AO95" s="6" t="s">
        <v>303</v>
      </c>
      <c r="AP95" s="6" t="s">
        <v>303</v>
      </c>
      <c r="AQ95" s="6" t="s">
        <v>304</v>
      </c>
      <c r="AR95" s="6" t="s">
        <v>305</v>
      </c>
      <c r="AS95" s="6" t="s">
        <v>1660</v>
      </c>
      <c r="AT95" s="6" t="s">
        <v>156</v>
      </c>
      <c r="AU95" s="6" t="s">
        <v>307</v>
      </c>
      <c r="AV95" s="6" t="s">
        <v>1659</v>
      </c>
      <c r="AW95" s="6" t="s">
        <v>1661</v>
      </c>
      <c r="AX95" s="6" t="s">
        <v>1661</v>
      </c>
      <c r="AY95" s="6" t="s">
        <v>308</v>
      </c>
      <c r="AZ95" s="6" t="s">
        <v>1551</v>
      </c>
      <c r="BA95" s="6" t="s">
        <v>310</v>
      </c>
      <c r="BB95" s="6" t="s">
        <v>311</v>
      </c>
      <c r="BC95" s="6" t="s">
        <v>312</v>
      </c>
      <c r="BD95" s="6" t="s">
        <v>156</v>
      </c>
      <c r="BE95" s="6" t="s">
        <v>313</v>
      </c>
    </row>
    <row r="96" spans="1:57" ht="17.399999999999999" x14ac:dyDescent="0.4">
      <c r="A96" s="237">
        <f t="shared" si="19"/>
        <v>94</v>
      </c>
      <c r="B96" s="238" t="str">
        <f t="shared" si="20"/>
        <v>2025-09-07</v>
      </c>
      <c r="C96" s="238" t="str">
        <f t="shared" si="21"/>
        <v>LHR</v>
      </c>
      <c r="D96" s="238" t="str">
        <f t="shared" si="22"/>
        <v>99431913851</v>
      </c>
      <c r="E96" s="238" t="str">
        <f t="shared" si="23"/>
        <v>587196910276</v>
      </c>
      <c r="F96" s="238" t="str">
        <f t="shared" si="24"/>
        <v>전인제</v>
      </c>
      <c r="G96" s="239" t="str">
        <f t="shared" si="25"/>
        <v>BK00000145368</v>
      </c>
      <c r="H96" s="240" t="str">
        <f t="shared" si="26"/>
        <v>목록(Manifest)</v>
      </c>
      <c r="I96" s="241">
        <f t="shared" si="27"/>
        <v>75.42</v>
      </c>
      <c r="J96" s="242">
        <f t="shared" si="28"/>
        <v>1</v>
      </c>
      <c r="K96" s="242">
        <f t="shared" si="29"/>
        <v>1</v>
      </c>
      <c r="L96" s="243">
        <f t="shared" si="30"/>
        <v>0.2</v>
      </c>
      <c r="M96" s="243">
        <f t="shared" si="31"/>
        <v>1</v>
      </c>
      <c r="N96" s="149">
        <f t="shared" si="32"/>
        <v>7.6</v>
      </c>
      <c r="O96" s="149">
        <v>3.59</v>
      </c>
      <c r="P96" s="150"/>
      <c r="Q96" s="151">
        <f>VLOOKUP(H96,Mapping!$B$3:$D$13,3,0)</f>
        <v>0</v>
      </c>
      <c r="R96" s="149">
        <f>(IF(VLOOKUP(VLOOKUP(I96,Mapping!$B$15:$D$20,2,1),Mapping!$C$15:$E$20,2,0)=7000,0,VLOOKUP(VLOOKUP(I96,Mapping!$B$15:$D$20,2,1),Mapping!$C$15:$E$20,2,0)))</f>
        <v>0</v>
      </c>
      <c r="S96" s="149"/>
      <c r="T96" s="149"/>
      <c r="U96" s="149">
        <f t="shared" si="33"/>
        <v>11.19</v>
      </c>
      <c r="V96" s="6" t="str">
        <f t="shared" si="18"/>
        <v/>
      </c>
      <c r="X96" s="6" t="s">
        <v>1546</v>
      </c>
      <c r="Y96" s="6" t="s">
        <v>16</v>
      </c>
      <c r="Z96" s="6" t="s">
        <v>1547</v>
      </c>
      <c r="AA96" s="6" t="s">
        <v>1662</v>
      </c>
      <c r="AB96" s="6" t="s">
        <v>1663</v>
      </c>
      <c r="AC96" s="6" t="s">
        <v>1664</v>
      </c>
      <c r="AD96" s="6" t="s">
        <v>1665</v>
      </c>
      <c r="AE96" s="6" t="s">
        <v>156</v>
      </c>
      <c r="AF96" s="6">
        <v>1</v>
      </c>
      <c r="AG96" s="6">
        <v>1</v>
      </c>
      <c r="AH96" s="6">
        <v>0.2</v>
      </c>
      <c r="AI96" s="6">
        <v>1</v>
      </c>
      <c r="AJ96" s="6" t="s">
        <v>14</v>
      </c>
      <c r="AK96" s="6">
        <v>75.42</v>
      </c>
      <c r="AL96" s="6" t="s">
        <v>303</v>
      </c>
      <c r="AM96" s="6" t="s">
        <v>303</v>
      </c>
      <c r="AN96" s="6" t="s">
        <v>303</v>
      </c>
      <c r="AO96" s="6" t="s">
        <v>303</v>
      </c>
      <c r="AP96" s="6" t="s">
        <v>303</v>
      </c>
      <c r="AQ96" s="6" t="s">
        <v>304</v>
      </c>
      <c r="AR96" s="6" t="s">
        <v>305</v>
      </c>
      <c r="AS96" s="6" t="s">
        <v>1666</v>
      </c>
      <c r="AT96" s="6" t="s">
        <v>156</v>
      </c>
      <c r="AU96" s="6" t="s">
        <v>307</v>
      </c>
      <c r="AV96" s="6" t="s">
        <v>1662</v>
      </c>
      <c r="AW96" s="6" t="s">
        <v>1667</v>
      </c>
      <c r="AX96" s="6" t="s">
        <v>1667</v>
      </c>
      <c r="AY96" s="6" t="s">
        <v>308</v>
      </c>
      <c r="AZ96" s="6" t="s">
        <v>1551</v>
      </c>
      <c r="BA96" s="6" t="s">
        <v>310</v>
      </c>
      <c r="BB96" s="6" t="s">
        <v>311</v>
      </c>
      <c r="BC96" s="6" t="s">
        <v>312</v>
      </c>
      <c r="BD96" s="6" t="s">
        <v>156</v>
      </c>
      <c r="BE96" s="6" t="s">
        <v>313</v>
      </c>
    </row>
    <row r="97" spans="1:57" ht="17.399999999999999" x14ac:dyDescent="0.4">
      <c r="A97" s="237">
        <f t="shared" si="19"/>
        <v>95</v>
      </c>
      <c r="B97" s="238" t="str">
        <f t="shared" si="20"/>
        <v>2025-09-07</v>
      </c>
      <c r="C97" s="238" t="str">
        <f t="shared" si="21"/>
        <v>LHR</v>
      </c>
      <c r="D97" s="238" t="str">
        <f t="shared" si="22"/>
        <v>99431913851</v>
      </c>
      <c r="E97" s="238" t="str">
        <f t="shared" si="23"/>
        <v>587196910534</v>
      </c>
      <c r="F97" s="238" t="str">
        <f t="shared" si="24"/>
        <v>식품안전정보원</v>
      </c>
      <c r="G97" s="239" t="str">
        <f t="shared" si="25"/>
        <v>BK00000145372</v>
      </c>
      <c r="H97" s="240" t="str">
        <f t="shared" si="26"/>
        <v>간이(Simple)</v>
      </c>
      <c r="I97" s="241">
        <f t="shared" si="27"/>
        <v>311.39999999999998</v>
      </c>
      <c r="J97" s="242">
        <f t="shared" si="28"/>
        <v>1</v>
      </c>
      <c r="K97" s="242">
        <f t="shared" si="29"/>
        <v>0.5</v>
      </c>
      <c r="L97" s="243">
        <f t="shared" si="30"/>
        <v>0.2</v>
      </c>
      <c r="M97" s="243">
        <f t="shared" si="31"/>
        <v>0.5</v>
      </c>
      <c r="N97" s="149">
        <f t="shared" si="32"/>
        <v>5.75</v>
      </c>
      <c r="O97" s="149">
        <v>3.59</v>
      </c>
      <c r="P97" s="150"/>
      <c r="Q97" s="151">
        <f>VLOOKUP(H97,Mapping!$B$3:$D$13,3,0)</f>
        <v>0.8</v>
      </c>
      <c r="R97" s="149">
        <f>(IF(VLOOKUP(VLOOKUP(I97,Mapping!$B$15:$D$20,2,1),Mapping!$C$15:$E$20,2,0)=7000,0,VLOOKUP(VLOOKUP(I97,Mapping!$B$15:$D$20,2,1),Mapping!$C$15:$E$20,2,0)))</f>
        <v>0</v>
      </c>
      <c r="S97" s="149"/>
      <c r="T97" s="149"/>
      <c r="U97" s="149">
        <f t="shared" si="33"/>
        <v>10.14</v>
      </c>
      <c r="V97" s="6" t="str">
        <f t="shared" si="18"/>
        <v>[사업자]</v>
      </c>
      <c r="X97" s="6" t="s">
        <v>1546</v>
      </c>
      <c r="Y97" s="6" t="s">
        <v>16</v>
      </c>
      <c r="Z97" s="6" t="s">
        <v>1547</v>
      </c>
      <c r="AA97" s="6" t="s">
        <v>1668</v>
      </c>
      <c r="AB97" s="6" t="s">
        <v>276</v>
      </c>
      <c r="AC97" s="6" t="s">
        <v>740</v>
      </c>
      <c r="AD97" s="6" t="s">
        <v>741</v>
      </c>
      <c r="AE97" s="6" t="s">
        <v>157</v>
      </c>
      <c r="AF97" s="6">
        <v>1</v>
      </c>
      <c r="AG97" s="6">
        <v>0.5</v>
      </c>
      <c r="AH97" s="6">
        <v>0.2</v>
      </c>
      <c r="AI97" s="6">
        <v>0.5</v>
      </c>
      <c r="AJ97" s="6" t="s">
        <v>15</v>
      </c>
      <c r="AK97" s="6">
        <v>311.39999999999998</v>
      </c>
      <c r="AL97" s="6" t="s">
        <v>303</v>
      </c>
      <c r="AM97" s="6" t="s">
        <v>303</v>
      </c>
      <c r="AN97" s="6" t="s">
        <v>303</v>
      </c>
      <c r="AO97" s="6" t="s">
        <v>303</v>
      </c>
      <c r="AP97" s="6" t="s">
        <v>303</v>
      </c>
      <c r="AQ97" s="6" t="s">
        <v>304</v>
      </c>
      <c r="AR97" s="6" t="s">
        <v>305</v>
      </c>
      <c r="AS97" s="6" t="s">
        <v>317</v>
      </c>
      <c r="AT97" s="6" t="s">
        <v>156</v>
      </c>
      <c r="AU97" s="6" t="s">
        <v>307</v>
      </c>
      <c r="AV97" s="6" t="s">
        <v>1668</v>
      </c>
      <c r="AW97" s="6" t="s">
        <v>1669</v>
      </c>
      <c r="AX97" s="6" t="s">
        <v>1669</v>
      </c>
      <c r="AY97" s="6" t="s">
        <v>308</v>
      </c>
      <c r="AZ97" s="6" t="s">
        <v>1551</v>
      </c>
      <c r="BA97" s="6" t="s">
        <v>310</v>
      </c>
      <c r="BB97" s="6" t="s">
        <v>311</v>
      </c>
      <c r="BC97" s="6" t="s">
        <v>312</v>
      </c>
      <c r="BD97" s="6" t="s">
        <v>156</v>
      </c>
      <c r="BE97" s="6" t="s">
        <v>313</v>
      </c>
    </row>
    <row r="98" spans="1:57" ht="17.399999999999999" x14ac:dyDescent="0.4">
      <c r="A98" s="237">
        <f t="shared" si="19"/>
        <v>96</v>
      </c>
      <c r="B98" s="238" t="str">
        <f t="shared" si="20"/>
        <v>2025-09-07</v>
      </c>
      <c r="C98" s="238" t="str">
        <f t="shared" si="21"/>
        <v>LHR</v>
      </c>
      <c r="D98" s="238" t="str">
        <f t="shared" si="22"/>
        <v>99431913851</v>
      </c>
      <c r="E98" s="238" t="str">
        <f t="shared" si="23"/>
        <v>587196910420</v>
      </c>
      <c r="F98" s="238" t="str">
        <f t="shared" si="24"/>
        <v>박인미</v>
      </c>
      <c r="G98" s="239" t="str">
        <f t="shared" si="25"/>
        <v>BK00000145382</v>
      </c>
      <c r="H98" s="240" t="str">
        <f t="shared" si="26"/>
        <v>목록(Manifest)</v>
      </c>
      <c r="I98" s="241">
        <f t="shared" si="27"/>
        <v>72.45</v>
      </c>
      <c r="J98" s="242">
        <f t="shared" si="28"/>
        <v>1</v>
      </c>
      <c r="K98" s="242">
        <f t="shared" si="29"/>
        <v>3.5</v>
      </c>
      <c r="L98" s="243">
        <f t="shared" si="30"/>
        <v>0.2</v>
      </c>
      <c r="M98" s="243">
        <f t="shared" si="31"/>
        <v>3.5</v>
      </c>
      <c r="N98" s="149">
        <f t="shared" si="32"/>
        <v>16.850000000000001</v>
      </c>
      <c r="O98" s="149">
        <v>3.59</v>
      </c>
      <c r="P98" s="150"/>
      <c r="Q98" s="151">
        <f>VLOOKUP(H98,Mapping!$B$3:$D$13,3,0)</f>
        <v>0</v>
      </c>
      <c r="R98" s="149">
        <f>(IF(VLOOKUP(VLOOKUP(I98,Mapping!$B$15:$D$20,2,1),Mapping!$C$15:$E$20,2,0)=7000,0,VLOOKUP(VLOOKUP(I98,Mapping!$B$15:$D$20,2,1),Mapping!$C$15:$E$20,2,0)))</f>
        <v>0</v>
      </c>
      <c r="S98" s="149"/>
      <c r="T98" s="149"/>
      <c r="U98" s="149">
        <f t="shared" si="33"/>
        <v>20.440000000000001</v>
      </c>
      <c r="V98" s="6" t="str">
        <f t="shared" si="18"/>
        <v/>
      </c>
      <c r="X98" s="6" t="s">
        <v>1546</v>
      </c>
      <c r="Y98" s="6" t="s">
        <v>16</v>
      </c>
      <c r="Z98" s="6" t="s">
        <v>1547</v>
      </c>
      <c r="AA98" s="6" t="s">
        <v>1670</v>
      </c>
      <c r="AB98" s="6" t="s">
        <v>1671</v>
      </c>
      <c r="AC98" s="6" t="s">
        <v>1672</v>
      </c>
      <c r="AD98" s="6" t="s">
        <v>1673</v>
      </c>
      <c r="AE98" s="6" t="s">
        <v>156</v>
      </c>
      <c r="AF98" s="6">
        <v>1</v>
      </c>
      <c r="AG98" s="6">
        <v>3.5</v>
      </c>
      <c r="AH98" s="6">
        <v>0.2</v>
      </c>
      <c r="AI98" s="6">
        <v>3.5</v>
      </c>
      <c r="AJ98" s="6" t="s">
        <v>14</v>
      </c>
      <c r="AK98" s="6">
        <v>72.45</v>
      </c>
      <c r="AL98" s="6" t="s">
        <v>303</v>
      </c>
      <c r="AM98" s="6" t="s">
        <v>303</v>
      </c>
      <c r="AN98" s="6" t="s">
        <v>303</v>
      </c>
      <c r="AO98" s="6" t="s">
        <v>303</v>
      </c>
      <c r="AP98" s="6" t="s">
        <v>303</v>
      </c>
      <c r="AQ98" s="6" t="s">
        <v>304</v>
      </c>
      <c r="AR98" s="6" t="s">
        <v>305</v>
      </c>
      <c r="AS98" s="6" t="s">
        <v>1674</v>
      </c>
      <c r="AT98" s="6" t="s">
        <v>156</v>
      </c>
      <c r="AU98" s="6" t="s">
        <v>307</v>
      </c>
      <c r="AV98" s="6" t="s">
        <v>1670</v>
      </c>
      <c r="AW98" s="6" t="s">
        <v>1675</v>
      </c>
      <c r="AX98" s="6" t="s">
        <v>1675</v>
      </c>
      <c r="AY98" s="6" t="s">
        <v>308</v>
      </c>
      <c r="AZ98" s="6" t="s">
        <v>1551</v>
      </c>
      <c r="BA98" s="6" t="s">
        <v>310</v>
      </c>
      <c r="BB98" s="6" t="s">
        <v>311</v>
      </c>
      <c r="BC98" s="6" t="s">
        <v>312</v>
      </c>
      <c r="BD98" s="6" t="s">
        <v>156</v>
      </c>
      <c r="BE98" s="6" t="s">
        <v>313</v>
      </c>
    </row>
    <row r="99" spans="1:57" ht="17.399999999999999" x14ac:dyDescent="0.4">
      <c r="A99" s="237">
        <f t="shared" si="19"/>
        <v>97</v>
      </c>
      <c r="B99" s="238" t="str">
        <f t="shared" si="20"/>
        <v>2025-09-07</v>
      </c>
      <c r="C99" s="238" t="str">
        <f t="shared" si="21"/>
        <v>LHR</v>
      </c>
      <c r="D99" s="238" t="str">
        <f t="shared" si="22"/>
        <v>99431913851</v>
      </c>
      <c r="E99" s="238" t="str">
        <f t="shared" si="23"/>
        <v>587196909812</v>
      </c>
      <c r="F99" s="238" t="str">
        <f t="shared" si="24"/>
        <v>배재철</v>
      </c>
      <c r="G99" s="239" t="str">
        <f t="shared" si="25"/>
        <v>BK00000145383</v>
      </c>
      <c r="H99" s="240" t="str">
        <f t="shared" si="26"/>
        <v>목록(Manifest)</v>
      </c>
      <c r="I99" s="241">
        <f t="shared" si="27"/>
        <v>89.13</v>
      </c>
      <c r="J99" s="242">
        <f t="shared" si="28"/>
        <v>1</v>
      </c>
      <c r="K99" s="242">
        <f t="shared" si="29"/>
        <v>0.5</v>
      </c>
      <c r="L99" s="243">
        <f t="shared" si="30"/>
        <v>0.2</v>
      </c>
      <c r="M99" s="243">
        <f t="shared" si="31"/>
        <v>0.5</v>
      </c>
      <c r="N99" s="149">
        <f t="shared" si="32"/>
        <v>5.75</v>
      </c>
      <c r="O99" s="149">
        <v>3.59</v>
      </c>
      <c r="P99" s="150"/>
      <c r="Q99" s="151">
        <f>VLOOKUP(H99,Mapping!$B$3:$D$13,3,0)</f>
        <v>0</v>
      </c>
      <c r="R99" s="149">
        <f>(IF(VLOOKUP(VLOOKUP(I99,Mapping!$B$15:$D$20,2,1),Mapping!$C$15:$E$20,2,0)=7000,0,VLOOKUP(VLOOKUP(I99,Mapping!$B$15:$D$20,2,1),Mapping!$C$15:$E$20,2,0)))</f>
        <v>0</v>
      </c>
      <c r="S99" s="149"/>
      <c r="T99" s="149"/>
      <c r="U99" s="149">
        <f t="shared" si="33"/>
        <v>9.34</v>
      </c>
      <c r="V99" s="6" t="str">
        <f t="shared" si="18"/>
        <v/>
      </c>
      <c r="X99" s="6" t="s">
        <v>1546</v>
      </c>
      <c r="Y99" s="6" t="s">
        <v>16</v>
      </c>
      <c r="Z99" s="6" t="s">
        <v>1547</v>
      </c>
      <c r="AA99" s="6" t="s">
        <v>1676</v>
      </c>
      <c r="AB99" s="6" t="s">
        <v>1677</v>
      </c>
      <c r="AC99" s="6" t="s">
        <v>1678</v>
      </c>
      <c r="AD99" s="6" t="s">
        <v>579</v>
      </c>
      <c r="AE99" s="6" t="s">
        <v>156</v>
      </c>
      <c r="AF99" s="6">
        <v>1</v>
      </c>
      <c r="AG99" s="6">
        <v>0.5</v>
      </c>
      <c r="AH99" s="6">
        <v>0.2</v>
      </c>
      <c r="AI99" s="6">
        <v>0.5</v>
      </c>
      <c r="AJ99" s="6" t="s">
        <v>14</v>
      </c>
      <c r="AK99" s="6">
        <v>89.13</v>
      </c>
      <c r="AL99" s="6" t="s">
        <v>303</v>
      </c>
      <c r="AM99" s="6" t="s">
        <v>303</v>
      </c>
      <c r="AN99" s="6" t="s">
        <v>303</v>
      </c>
      <c r="AO99" s="6" t="s">
        <v>303</v>
      </c>
      <c r="AP99" s="6" t="s">
        <v>303</v>
      </c>
      <c r="AQ99" s="6" t="s">
        <v>304</v>
      </c>
      <c r="AR99" s="6" t="s">
        <v>305</v>
      </c>
      <c r="AS99" s="6" t="s">
        <v>317</v>
      </c>
      <c r="AT99" s="6" t="s">
        <v>156</v>
      </c>
      <c r="AU99" s="6" t="s">
        <v>307</v>
      </c>
      <c r="AV99" s="6" t="s">
        <v>1676</v>
      </c>
      <c r="AW99" s="6" t="s">
        <v>1679</v>
      </c>
      <c r="AX99" s="6" t="s">
        <v>1679</v>
      </c>
      <c r="AY99" s="6" t="s">
        <v>308</v>
      </c>
      <c r="AZ99" s="6" t="s">
        <v>1551</v>
      </c>
      <c r="BA99" s="6" t="s">
        <v>310</v>
      </c>
      <c r="BB99" s="6" t="s">
        <v>311</v>
      </c>
      <c r="BC99" s="6" t="s">
        <v>312</v>
      </c>
      <c r="BD99" s="6" t="s">
        <v>156</v>
      </c>
      <c r="BE99" s="6" t="s">
        <v>313</v>
      </c>
    </row>
    <row r="100" spans="1:57" ht="17.399999999999999" x14ac:dyDescent="0.4">
      <c r="A100" s="237">
        <f t="shared" si="19"/>
        <v>98</v>
      </c>
      <c r="B100" s="238" t="str">
        <f t="shared" si="20"/>
        <v>2025-09-07</v>
      </c>
      <c r="C100" s="238" t="str">
        <f t="shared" si="21"/>
        <v>LHR</v>
      </c>
      <c r="D100" s="238" t="str">
        <f t="shared" si="22"/>
        <v>99431913851</v>
      </c>
      <c r="E100" s="238" t="str">
        <f t="shared" si="23"/>
        <v>587196910523</v>
      </c>
      <c r="F100" s="238" t="str">
        <f t="shared" si="24"/>
        <v>이성슬</v>
      </c>
      <c r="G100" s="239" t="str">
        <f t="shared" si="25"/>
        <v>BK00000145384</v>
      </c>
      <c r="H100" s="240" t="str">
        <f t="shared" si="26"/>
        <v>목록(Manifest)</v>
      </c>
      <c r="I100" s="241">
        <f t="shared" si="27"/>
        <v>8.1</v>
      </c>
      <c r="J100" s="242">
        <f t="shared" si="28"/>
        <v>1</v>
      </c>
      <c r="K100" s="242">
        <f t="shared" si="29"/>
        <v>0.5</v>
      </c>
      <c r="L100" s="243">
        <f t="shared" si="30"/>
        <v>1</v>
      </c>
      <c r="M100" s="243">
        <f t="shared" si="31"/>
        <v>1</v>
      </c>
      <c r="N100" s="149">
        <f t="shared" si="32"/>
        <v>7.6</v>
      </c>
      <c r="O100" s="149">
        <v>3.59</v>
      </c>
      <c r="P100" s="150"/>
      <c r="Q100" s="151">
        <f>VLOOKUP(H100,Mapping!$B$3:$D$13,3,0)</f>
        <v>0</v>
      </c>
      <c r="R100" s="149">
        <f>(IF(VLOOKUP(VLOOKUP(I100,Mapping!$B$15:$D$20,2,1),Mapping!$C$15:$E$20,2,0)=7000,0,VLOOKUP(VLOOKUP(I100,Mapping!$B$15:$D$20,2,1),Mapping!$C$15:$E$20,2,0)))</f>
        <v>0</v>
      </c>
      <c r="S100" s="149"/>
      <c r="T100" s="149"/>
      <c r="U100" s="149">
        <f t="shared" si="33"/>
        <v>11.19</v>
      </c>
      <c r="V100" s="6" t="str">
        <f t="shared" si="18"/>
        <v/>
      </c>
      <c r="X100" s="6" t="s">
        <v>1546</v>
      </c>
      <c r="Y100" s="6" t="s">
        <v>16</v>
      </c>
      <c r="Z100" s="6" t="s">
        <v>1547</v>
      </c>
      <c r="AA100" s="6" t="s">
        <v>1680</v>
      </c>
      <c r="AB100" s="6" t="s">
        <v>1681</v>
      </c>
      <c r="AC100" s="6" t="s">
        <v>1682</v>
      </c>
      <c r="AD100" s="6" t="s">
        <v>1683</v>
      </c>
      <c r="AE100" s="6" t="s">
        <v>156</v>
      </c>
      <c r="AF100" s="6">
        <v>1</v>
      </c>
      <c r="AG100" s="6">
        <v>0.5</v>
      </c>
      <c r="AH100" s="6">
        <v>1</v>
      </c>
      <c r="AI100" s="6">
        <v>1</v>
      </c>
      <c r="AJ100" s="6" t="s">
        <v>14</v>
      </c>
      <c r="AK100" s="6">
        <v>8.1</v>
      </c>
      <c r="AL100" s="6" t="s">
        <v>303</v>
      </c>
      <c r="AM100" s="6" t="s">
        <v>303</v>
      </c>
      <c r="AN100" s="6" t="s">
        <v>303</v>
      </c>
      <c r="AO100" s="6" t="s">
        <v>303</v>
      </c>
      <c r="AP100" s="6" t="s">
        <v>303</v>
      </c>
      <c r="AQ100" s="6" t="s">
        <v>304</v>
      </c>
      <c r="AR100" s="6" t="s">
        <v>305</v>
      </c>
      <c r="AS100" s="6" t="s">
        <v>1684</v>
      </c>
      <c r="AT100" s="6" t="s">
        <v>156</v>
      </c>
      <c r="AU100" s="6" t="s">
        <v>307</v>
      </c>
      <c r="AV100" s="6" t="s">
        <v>1680</v>
      </c>
      <c r="AW100" s="6" t="s">
        <v>1685</v>
      </c>
      <c r="AX100" s="6" t="s">
        <v>1685</v>
      </c>
      <c r="AY100" s="6" t="s">
        <v>308</v>
      </c>
      <c r="AZ100" s="6" t="s">
        <v>1551</v>
      </c>
      <c r="BA100" s="6" t="s">
        <v>310</v>
      </c>
      <c r="BB100" s="6" t="s">
        <v>311</v>
      </c>
      <c r="BC100" s="6" t="s">
        <v>312</v>
      </c>
      <c r="BD100" s="6" t="s">
        <v>156</v>
      </c>
      <c r="BE100" s="6" t="s">
        <v>313</v>
      </c>
    </row>
    <row r="101" spans="1:57" ht="17.399999999999999" x14ac:dyDescent="0.4">
      <c r="A101" s="237">
        <f t="shared" si="19"/>
        <v>99</v>
      </c>
      <c r="B101" s="238" t="str">
        <f t="shared" si="20"/>
        <v>2025-09-07</v>
      </c>
      <c r="C101" s="238" t="str">
        <f t="shared" si="21"/>
        <v>LHR</v>
      </c>
      <c r="D101" s="238" t="str">
        <f t="shared" si="22"/>
        <v>99431913851</v>
      </c>
      <c r="E101" s="238" t="str">
        <f t="shared" si="23"/>
        <v>587196910674</v>
      </c>
      <c r="F101" s="238" t="str">
        <f t="shared" si="24"/>
        <v>박지헌</v>
      </c>
      <c r="G101" s="239" t="str">
        <f t="shared" si="25"/>
        <v>BK00000145389</v>
      </c>
      <c r="H101" s="240" t="str">
        <f t="shared" si="26"/>
        <v>목록(Manifest)</v>
      </c>
      <c r="I101" s="241">
        <f t="shared" si="27"/>
        <v>47.22</v>
      </c>
      <c r="J101" s="242">
        <f t="shared" si="28"/>
        <v>1</v>
      </c>
      <c r="K101" s="242">
        <f t="shared" si="29"/>
        <v>2.5</v>
      </c>
      <c r="L101" s="243">
        <f t="shared" si="30"/>
        <v>3.3</v>
      </c>
      <c r="M101" s="243">
        <f t="shared" si="31"/>
        <v>3.3</v>
      </c>
      <c r="N101" s="149">
        <f t="shared" si="32"/>
        <v>16.11</v>
      </c>
      <c r="O101" s="149">
        <v>3.59</v>
      </c>
      <c r="P101" s="150"/>
      <c r="Q101" s="151">
        <f>VLOOKUP(H101,Mapping!$B$3:$D$13,3,0)</f>
        <v>0</v>
      </c>
      <c r="R101" s="149">
        <f>(IF(VLOOKUP(VLOOKUP(I101,Mapping!$B$15:$D$20,2,1),Mapping!$C$15:$E$20,2,0)=7000,0,VLOOKUP(VLOOKUP(I101,Mapping!$B$15:$D$20,2,1),Mapping!$C$15:$E$20,2,0)))</f>
        <v>0</v>
      </c>
      <c r="S101" s="149"/>
      <c r="T101" s="149"/>
      <c r="U101" s="149">
        <f t="shared" si="33"/>
        <v>19.7</v>
      </c>
      <c r="V101" s="6" t="str">
        <f t="shared" si="18"/>
        <v/>
      </c>
      <c r="X101" s="6" t="s">
        <v>1546</v>
      </c>
      <c r="Y101" s="6" t="s">
        <v>16</v>
      </c>
      <c r="Z101" s="6" t="s">
        <v>1547</v>
      </c>
      <c r="AA101" s="6" t="s">
        <v>1686</v>
      </c>
      <c r="AB101" s="6" t="s">
        <v>1687</v>
      </c>
      <c r="AC101" s="6" t="s">
        <v>1688</v>
      </c>
      <c r="AD101" s="6" t="s">
        <v>1689</v>
      </c>
      <c r="AE101" s="6" t="s">
        <v>156</v>
      </c>
      <c r="AF101" s="6">
        <v>1</v>
      </c>
      <c r="AG101" s="6">
        <v>2.5</v>
      </c>
      <c r="AH101" s="6">
        <v>3.3</v>
      </c>
      <c r="AI101" s="6">
        <v>3.3</v>
      </c>
      <c r="AJ101" s="6" t="s">
        <v>14</v>
      </c>
      <c r="AK101" s="6">
        <v>47.22</v>
      </c>
      <c r="AL101" s="6" t="s">
        <v>303</v>
      </c>
      <c r="AM101" s="6" t="s">
        <v>303</v>
      </c>
      <c r="AN101" s="6" t="s">
        <v>303</v>
      </c>
      <c r="AO101" s="6" t="s">
        <v>303</v>
      </c>
      <c r="AP101" s="6" t="s">
        <v>303</v>
      </c>
      <c r="AQ101" s="6" t="s">
        <v>304</v>
      </c>
      <c r="AR101" s="6" t="s">
        <v>305</v>
      </c>
      <c r="AS101" s="6" t="s">
        <v>317</v>
      </c>
      <c r="AT101" s="6" t="s">
        <v>156</v>
      </c>
      <c r="AU101" s="6" t="s">
        <v>307</v>
      </c>
      <c r="AV101" s="6" t="s">
        <v>1686</v>
      </c>
      <c r="AW101" s="6" t="s">
        <v>1690</v>
      </c>
      <c r="AX101" s="6" t="s">
        <v>1690</v>
      </c>
      <c r="AY101" s="6" t="s">
        <v>308</v>
      </c>
      <c r="AZ101" s="6" t="s">
        <v>1551</v>
      </c>
      <c r="BA101" s="6" t="s">
        <v>310</v>
      </c>
      <c r="BB101" s="6" t="s">
        <v>311</v>
      </c>
      <c r="BC101" s="6" t="s">
        <v>312</v>
      </c>
      <c r="BD101" s="6" t="s">
        <v>156</v>
      </c>
      <c r="BE101" s="6" t="s">
        <v>313</v>
      </c>
    </row>
    <row r="102" spans="1:57" ht="17.399999999999999" x14ac:dyDescent="0.4">
      <c r="A102" s="237">
        <f t="shared" si="19"/>
        <v>100</v>
      </c>
      <c r="B102" s="238" t="str">
        <f t="shared" si="20"/>
        <v>2025-09-07</v>
      </c>
      <c r="C102" s="238" t="str">
        <f t="shared" si="21"/>
        <v>LHR</v>
      </c>
      <c r="D102" s="238" t="str">
        <f t="shared" si="22"/>
        <v>99431913851</v>
      </c>
      <c r="E102" s="238" t="str">
        <f t="shared" si="23"/>
        <v>587196910011</v>
      </c>
      <c r="F102" s="238" t="str">
        <f t="shared" si="24"/>
        <v>지윤정</v>
      </c>
      <c r="G102" s="239" t="str">
        <f t="shared" si="25"/>
        <v>BK00000145391</v>
      </c>
      <c r="H102" s="240" t="str">
        <f t="shared" si="26"/>
        <v>목록(Manifest)</v>
      </c>
      <c r="I102" s="241">
        <f t="shared" si="27"/>
        <v>107.62</v>
      </c>
      <c r="J102" s="242">
        <f t="shared" si="28"/>
        <v>1</v>
      </c>
      <c r="K102" s="242">
        <f t="shared" si="29"/>
        <v>2</v>
      </c>
      <c r="L102" s="243">
        <f t="shared" si="30"/>
        <v>0.2</v>
      </c>
      <c r="M102" s="243">
        <f t="shared" si="31"/>
        <v>2</v>
      </c>
      <c r="N102" s="149">
        <f t="shared" si="32"/>
        <v>11.3</v>
      </c>
      <c r="O102" s="149">
        <v>3.59</v>
      </c>
      <c r="P102" s="150"/>
      <c r="Q102" s="151">
        <f>VLOOKUP(H102,Mapping!$B$3:$D$13,3,0)</f>
        <v>0</v>
      </c>
      <c r="R102" s="149">
        <f>(IF(VLOOKUP(VLOOKUP(I102,Mapping!$B$15:$D$20,2,1),Mapping!$C$15:$E$20,2,0)=7000,0,VLOOKUP(VLOOKUP(I102,Mapping!$B$15:$D$20,2,1),Mapping!$C$15:$E$20,2,0)))</f>
        <v>0</v>
      </c>
      <c r="S102" s="149"/>
      <c r="T102" s="149"/>
      <c r="U102" s="149">
        <f t="shared" si="33"/>
        <v>14.89</v>
      </c>
      <c r="V102" s="6" t="str">
        <f t="shared" si="18"/>
        <v/>
      </c>
      <c r="X102" s="6" t="s">
        <v>1546</v>
      </c>
      <c r="Y102" s="6" t="s">
        <v>16</v>
      </c>
      <c r="Z102" s="6" t="s">
        <v>1547</v>
      </c>
      <c r="AA102" s="6" t="s">
        <v>1691</v>
      </c>
      <c r="AB102" s="6" t="s">
        <v>206</v>
      </c>
      <c r="AC102" s="6" t="s">
        <v>358</v>
      </c>
      <c r="AD102" s="6" t="s">
        <v>359</v>
      </c>
      <c r="AE102" s="6" t="s">
        <v>156</v>
      </c>
      <c r="AF102" s="6">
        <v>1</v>
      </c>
      <c r="AG102" s="6">
        <v>2</v>
      </c>
      <c r="AH102" s="6">
        <v>0.2</v>
      </c>
      <c r="AI102" s="6">
        <v>2</v>
      </c>
      <c r="AJ102" s="6" t="s">
        <v>14</v>
      </c>
      <c r="AK102" s="6">
        <v>107.62</v>
      </c>
      <c r="AL102" s="6" t="s">
        <v>303</v>
      </c>
      <c r="AM102" s="6" t="s">
        <v>303</v>
      </c>
      <c r="AN102" s="6" t="s">
        <v>303</v>
      </c>
      <c r="AO102" s="6" t="s">
        <v>303</v>
      </c>
      <c r="AP102" s="6" t="s">
        <v>303</v>
      </c>
      <c r="AQ102" s="6" t="s">
        <v>304</v>
      </c>
      <c r="AR102" s="6" t="s">
        <v>305</v>
      </c>
      <c r="AS102" s="6" t="s">
        <v>360</v>
      </c>
      <c r="AT102" s="6" t="s">
        <v>156</v>
      </c>
      <c r="AU102" s="6" t="s">
        <v>307</v>
      </c>
      <c r="AV102" s="6" t="s">
        <v>1691</v>
      </c>
      <c r="AW102" s="6" t="s">
        <v>1692</v>
      </c>
      <c r="AX102" s="6" t="s">
        <v>1692</v>
      </c>
      <c r="AY102" s="6" t="s">
        <v>308</v>
      </c>
      <c r="AZ102" s="6" t="s">
        <v>1551</v>
      </c>
      <c r="BA102" s="6" t="s">
        <v>310</v>
      </c>
      <c r="BB102" s="6" t="s">
        <v>311</v>
      </c>
      <c r="BC102" s="6" t="s">
        <v>312</v>
      </c>
      <c r="BD102" s="6" t="s">
        <v>156</v>
      </c>
      <c r="BE102" s="6" t="s">
        <v>313</v>
      </c>
    </row>
    <row r="103" spans="1:57" ht="17.399999999999999" x14ac:dyDescent="0.4">
      <c r="A103" s="237">
        <f t="shared" si="19"/>
        <v>101</v>
      </c>
      <c r="B103" s="238" t="str">
        <f t="shared" si="20"/>
        <v>2025-09-07</v>
      </c>
      <c r="C103" s="238" t="str">
        <f t="shared" si="21"/>
        <v>LHR</v>
      </c>
      <c r="D103" s="238" t="str">
        <f t="shared" si="22"/>
        <v>99431913851</v>
      </c>
      <c r="E103" s="238" t="str">
        <f t="shared" si="23"/>
        <v>587196910221</v>
      </c>
      <c r="F103" s="238" t="str">
        <f t="shared" si="24"/>
        <v>고승준</v>
      </c>
      <c r="G103" s="239" t="str">
        <f t="shared" si="25"/>
        <v>BK00000145396</v>
      </c>
      <c r="H103" s="240" t="str">
        <f t="shared" si="26"/>
        <v>목록(Manifest)</v>
      </c>
      <c r="I103" s="241">
        <f t="shared" si="27"/>
        <v>103.21</v>
      </c>
      <c r="J103" s="242">
        <f t="shared" si="28"/>
        <v>1</v>
      </c>
      <c r="K103" s="242">
        <f t="shared" si="29"/>
        <v>1</v>
      </c>
      <c r="L103" s="243">
        <f t="shared" si="30"/>
        <v>0.2</v>
      </c>
      <c r="M103" s="243">
        <f t="shared" si="31"/>
        <v>1</v>
      </c>
      <c r="N103" s="149">
        <f t="shared" si="32"/>
        <v>7.6</v>
      </c>
      <c r="O103" s="149">
        <v>3.59</v>
      </c>
      <c r="P103" s="150"/>
      <c r="Q103" s="151">
        <f>VLOOKUP(H103,Mapping!$B$3:$D$13,3,0)</f>
        <v>0</v>
      </c>
      <c r="R103" s="149">
        <f>(IF(VLOOKUP(VLOOKUP(I103,Mapping!$B$15:$D$20,2,1),Mapping!$C$15:$E$20,2,0)=7000,0,VLOOKUP(VLOOKUP(I103,Mapping!$B$15:$D$20,2,1),Mapping!$C$15:$E$20,2,0)))</f>
        <v>0</v>
      </c>
      <c r="S103" s="149"/>
      <c r="T103" s="149"/>
      <c r="U103" s="149">
        <f t="shared" si="33"/>
        <v>11.19</v>
      </c>
      <c r="V103" s="6" t="str">
        <f t="shared" si="18"/>
        <v/>
      </c>
      <c r="X103" s="6" t="s">
        <v>1546</v>
      </c>
      <c r="Y103" s="6" t="s">
        <v>16</v>
      </c>
      <c r="Z103" s="6" t="s">
        <v>1547</v>
      </c>
      <c r="AA103" s="6" t="s">
        <v>1693</v>
      </c>
      <c r="AB103" s="6" t="s">
        <v>1694</v>
      </c>
      <c r="AC103" s="6" t="s">
        <v>1695</v>
      </c>
      <c r="AD103" s="6" t="s">
        <v>1696</v>
      </c>
      <c r="AE103" s="6" t="s">
        <v>156</v>
      </c>
      <c r="AF103" s="6">
        <v>1</v>
      </c>
      <c r="AG103" s="6">
        <v>1</v>
      </c>
      <c r="AH103" s="6">
        <v>0.2</v>
      </c>
      <c r="AI103" s="6">
        <v>1</v>
      </c>
      <c r="AJ103" s="6" t="s">
        <v>14</v>
      </c>
      <c r="AK103" s="6">
        <v>103.21</v>
      </c>
      <c r="AL103" s="6" t="s">
        <v>303</v>
      </c>
      <c r="AM103" s="6" t="s">
        <v>303</v>
      </c>
      <c r="AN103" s="6" t="s">
        <v>303</v>
      </c>
      <c r="AO103" s="6" t="s">
        <v>303</v>
      </c>
      <c r="AP103" s="6" t="s">
        <v>303</v>
      </c>
      <c r="AQ103" s="6" t="s">
        <v>304</v>
      </c>
      <c r="AR103" s="6" t="s">
        <v>305</v>
      </c>
      <c r="AS103" s="6" t="s">
        <v>1357</v>
      </c>
      <c r="AT103" s="6" t="s">
        <v>156</v>
      </c>
      <c r="AU103" s="6" t="s">
        <v>307</v>
      </c>
      <c r="AV103" s="6" t="s">
        <v>1693</v>
      </c>
      <c r="AW103" s="6" t="s">
        <v>1697</v>
      </c>
      <c r="AX103" s="6" t="s">
        <v>1697</v>
      </c>
      <c r="AY103" s="6" t="s">
        <v>308</v>
      </c>
      <c r="AZ103" s="6" t="s">
        <v>1551</v>
      </c>
      <c r="BA103" s="6" t="s">
        <v>310</v>
      </c>
      <c r="BB103" s="6" t="s">
        <v>311</v>
      </c>
      <c r="BC103" s="6" t="s">
        <v>312</v>
      </c>
      <c r="BD103" s="6" t="s">
        <v>156</v>
      </c>
      <c r="BE103" s="6" t="s">
        <v>313</v>
      </c>
    </row>
    <row r="104" spans="1:57" ht="17.399999999999999" x14ac:dyDescent="0.4">
      <c r="A104" s="237">
        <f t="shared" si="19"/>
        <v>102</v>
      </c>
      <c r="B104" s="238" t="str">
        <f t="shared" si="20"/>
        <v>2025-09-07</v>
      </c>
      <c r="C104" s="238" t="str">
        <f t="shared" si="21"/>
        <v>LHR</v>
      </c>
      <c r="D104" s="238" t="str">
        <f t="shared" si="22"/>
        <v>99431913851</v>
      </c>
      <c r="E104" s="238" t="str">
        <f t="shared" si="23"/>
        <v>587196910755</v>
      </c>
      <c r="F104" s="238" t="str">
        <f t="shared" si="24"/>
        <v>MOON PARK DAE OOK</v>
      </c>
      <c r="G104" s="239" t="str">
        <f t="shared" si="25"/>
        <v>BK00000145401</v>
      </c>
      <c r="H104" s="240" t="str">
        <f t="shared" si="26"/>
        <v>간이(Simple)</v>
      </c>
      <c r="I104" s="241">
        <f t="shared" si="27"/>
        <v>249.58</v>
      </c>
      <c r="J104" s="242">
        <f t="shared" si="28"/>
        <v>1</v>
      </c>
      <c r="K104" s="242">
        <f t="shared" si="29"/>
        <v>0.5</v>
      </c>
      <c r="L104" s="243">
        <f t="shared" si="30"/>
        <v>0.2</v>
      </c>
      <c r="M104" s="243">
        <f t="shared" si="31"/>
        <v>0.5</v>
      </c>
      <c r="N104" s="149">
        <f t="shared" si="32"/>
        <v>5.75</v>
      </c>
      <c r="O104" s="149">
        <v>3.59</v>
      </c>
      <c r="P104" s="150"/>
      <c r="Q104" s="151">
        <f>VLOOKUP(H104,Mapping!$B$3:$D$13,3,0)</f>
        <v>0.8</v>
      </c>
      <c r="R104" s="149">
        <f>(IF(VLOOKUP(VLOOKUP(I104,Mapping!$B$15:$D$20,2,1),Mapping!$C$15:$E$20,2,0)=7000,0,VLOOKUP(VLOOKUP(I104,Mapping!$B$15:$D$20,2,1),Mapping!$C$15:$E$20,2,0)))</f>
        <v>0</v>
      </c>
      <c r="S104" s="149"/>
      <c r="T104" s="149"/>
      <c r="U104" s="149">
        <f t="shared" si="33"/>
        <v>10.14</v>
      </c>
      <c r="V104" s="6" t="str">
        <f t="shared" si="18"/>
        <v/>
      </c>
      <c r="X104" s="6" t="s">
        <v>1546</v>
      </c>
      <c r="Y104" s="6" t="s">
        <v>16</v>
      </c>
      <c r="Z104" s="6" t="s">
        <v>1547</v>
      </c>
      <c r="AA104" s="6" t="s">
        <v>1698</v>
      </c>
      <c r="AB104" s="6" t="s">
        <v>983</v>
      </c>
      <c r="AC104" s="6" t="s">
        <v>984</v>
      </c>
      <c r="AD104" s="6" t="s">
        <v>985</v>
      </c>
      <c r="AE104" s="6" t="s">
        <v>156</v>
      </c>
      <c r="AF104" s="6">
        <v>1</v>
      </c>
      <c r="AG104" s="6">
        <v>0.5</v>
      </c>
      <c r="AH104" s="6">
        <v>0.2</v>
      </c>
      <c r="AI104" s="6">
        <v>0.5</v>
      </c>
      <c r="AJ104" s="6" t="s">
        <v>15</v>
      </c>
      <c r="AK104" s="6">
        <v>249.58</v>
      </c>
      <c r="AL104" s="6" t="s">
        <v>303</v>
      </c>
      <c r="AM104" s="6" t="s">
        <v>303</v>
      </c>
      <c r="AN104" s="6" t="s">
        <v>303</v>
      </c>
      <c r="AO104" s="6" t="s">
        <v>303</v>
      </c>
      <c r="AP104" s="6" t="s">
        <v>303</v>
      </c>
      <c r="AQ104" s="6" t="s">
        <v>304</v>
      </c>
      <c r="AR104" s="6" t="s">
        <v>305</v>
      </c>
      <c r="AS104" s="6" t="s">
        <v>1699</v>
      </c>
      <c r="AT104" s="6" t="s">
        <v>156</v>
      </c>
      <c r="AU104" s="6" t="s">
        <v>307</v>
      </c>
      <c r="AV104" s="6" t="s">
        <v>1698</v>
      </c>
      <c r="AW104" s="6" t="s">
        <v>1700</v>
      </c>
      <c r="AX104" s="6" t="s">
        <v>1700</v>
      </c>
      <c r="AY104" s="6" t="s">
        <v>308</v>
      </c>
      <c r="AZ104" s="6" t="s">
        <v>1551</v>
      </c>
      <c r="BA104" s="6" t="s">
        <v>310</v>
      </c>
      <c r="BB104" s="6" t="s">
        <v>311</v>
      </c>
      <c r="BC104" s="6" t="s">
        <v>312</v>
      </c>
      <c r="BD104" s="6" t="s">
        <v>156</v>
      </c>
      <c r="BE104" s="6" t="s">
        <v>313</v>
      </c>
    </row>
    <row r="105" spans="1:57" ht="17.399999999999999" x14ac:dyDescent="0.4">
      <c r="A105" s="237">
        <f t="shared" si="19"/>
        <v>103</v>
      </c>
      <c r="B105" s="238" t="str">
        <f t="shared" si="20"/>
        <v>2025-09-07</v>
      </c>
      <c r="C105" s="238" t="str">
        <f t="shared" si="21"/>
        <v>LHR</v>
      </c>
      <c r="D105" s="238" t="str">
        <f t="shared" si="22"/>
        <v>99431913851</v>
      </c>
      <c r="E105" s="238" t="str">
        <f t="shared" si="23"/>
        <v>587196910313</v>
      </c>
      <c r="F105" s="238" t="str">
        <f t="shared" si="24"/>
        <v>남광덕</v>
      </c>
      <c r="G105" s="239" t="str">
        <f t="shared" si="25"/>
        <v>BK00000145451</v>
      </c>
      <c r="H105" s="240" t="str">
        <f t="shared" si="26"/>
        <v>목록(Manifest)</v>
      </c>
      <c r="I105" s="241">
        <f t="shared" si="27"/>
        <v>138.96</v>
      </c>
      <c r="J105" s="242">
        <f t="shared" si="28"/>
        <v>1</v>
      </c>
      <c r="K105" s="242">
        <f t="shared" si="29"/>
        <v>1.5</v>
      </c>
      <c r="L105" s="243">
        <f t="shared" si="30"/>
        <v>0.2</v>
      </c>
      <c r="M105" s="243">
        <f t="shared" si="31"/>
        <v>1.5</v>
      </c>
      <c r="N105" s="149">
        <f t="shared" si="32"/>
        <v>9.4499999999999993</v>
      </c>
      <c r="O105" s="149">
        <v>3.59</v>
      </c>
      <c r="P105" s="150"/>
      <c r="Q105" s="151">
        <f>VLOOKUP(H105,Mapping!$B$3:$D$13,3,0)</f>
        <v>0</v>
      </c>
      <c r="R105" s="149">
        <f>(IF(VLOOKUP(VLOOKUP(I105,Mapping!$B$15:$D$20,2,1),Mapping!$C$15:$E$20,2,0)=7000,0,VLOOKUP(VLOOKUP(I105,Mapping!$B$15:$D$20,2,1),Mapping!$C$15:$E$20,2,0)))</f>
        <v>0</v>
      </c>
      <c r="S105" s="149"/>
      <c r="T105" s="149"/>
      <c r="U105" s="149">
        <f t="shared" si="33"/>
        <v>13.04</v>
      </c>
      <c r="V105" s="6" t="str">
        <f t="shared" si="18"/>
        <v/>
      </c>
      <c r="X105" s="6" t="s">
        <v>1546</v>
      </c>
      <c r="Y105" s="6" t="s">
        <v>16</v>
      </c>
      <c r="Z105" s="6" t="s">
        <v>1547</v>
      </c>
      <c r="AA105" s="6" t="s">
        <v>1701</v>
      </c>
      <c r="AB105" s="6" t="s">
        <v>1702</v>
      </c>
      <c r="AC105" s="6" t="s">
        <v>1703</v>
      </c>
      <c r="AD105" s="6" t="s">
        <v>1230</v>
      </c>
      <c r="AE105" s="6" t="s">
        <v>156</v>
      </c>
      <c r="AF105" s="6">
        <v>1</v>
      </c>
      <c r="AG105" s="6">
        <v>1.5</v>
      </c>
      <c r="AH105" s="6">
        <v>0.2</v>
      </c>
      <c r="AI105" s="6">
        <v>1.5</v>
      </c>
      <c r="AJ105" s="6" t="s">
        <v>14</v>
      </c>
      <c r="AK105" s="6">
        <v>138.96</v>
      </c>
      <c r="AL105" s="6" t="s">
        <v>303</v>
      </c>
      <c r="AM105" s="6" t="s">
        <v>303</v>
      </c>
      <c r="AN105" s="6" t="s">
        <v>303</v>
      </c>
      <c r="AO105" s="6" t="s">
        <v>303</v>
      </c>
      <c r="AP105" s="6" t="s">
        <v>303</v>
      </c>
      <c r="AQ105" s="6" t="s">
        <v>304</v>
      </c>
      <c r="AR105" s="6" t="s">
        <v>305</v>
      </c>
      <c r="AS105" s="6" t="s">
        <v>316</v>
      </c>
      <c r="AT105" s="6" t="s">
        <v>156</v>
      </c>
      <c r="AU105" s="6" t="s">
        <v>307</v>
      </c>
      <c r="AV105" s="6" t="s">
        <v>1701</v>
      </c>
      <c r="AW105" s="6" t="s">
        <v>1704</v>
      </c>
      <c r="AX105" s="6" t="s">
        <v>1704</v>
      </c>
      <c r="AY105" s="6" t="s">
        <v>308</v>
      </c>
      <c r="AZ105" s="6" t="s">
        <v>1551</v>
      </c>
      <c r="BA105" s="6" t="s">
        <v>310</v>
      </c>
      <c r="BB105" s="6" t="s">
        <v>311</v>
      </c>
      <c r="BC105" s="6" t="s">
        <v>312</v>
      </c>
      <c r="BD105" s="6" t="s">
        <v>156</v>
      </c>
      <c r="BE105" s="6" t="s">
        <v>313</v>
      </c>
    </row>
    <row r="106" spans="1:57" ht="17.399999999999999" x14ac:dyDescent="0.4">
      <c r="A106" s="237">
        <f t="shared" si="19"/>
        <v>104</v>
      </c>
      <c r="B106" s="238" t="str">
        <f t="shared" si="20"/>
        <v>2025-09-07</v>
      </c>
      <c r="C106" s="238" t="str">
        <f t="shared" si="21"/>
        <v>LHR</v>
      </c>
      <c r="D106" s="238" t="str">
        <f t="shared" si="22"/>
        <v>99431913851</v>
      </c>
      <c r="E106" s="238" t="str">
        <f t="shared" si="23"/>
        <v>587196909871</v>
      </c>
      <c r="F106" s="238" t="str">
        <f t="shared" si="24"/>
        <v>김세형</v>
      </c>
      <c r="G106" s="239" t="str">
        <f t="shared" si="25"/>
        <v>BK00000145453</v>
      </c>
      <c r="H106" s="240" t="str">
        <f t="shared" si="26"/>
        <v>목록(Manifest)</v>
      </c>
      <c r="I106" s="241">
        <f t="shared" si="27"/>
        <v>139.63999999999999</v>
      </c>
      <c r="J106" s="242">
        <f t="shared" si="28"/>
        <v>1</v>
      </c>
      <c r="K106" s="242">
        <f t="shared" si="29"/>
        <v>1.5</v>
      </c>
      <c r="L106" s="243">
        <f t="shared" si="30"/>
        <v>0.2</v>
      </c>
      <c r="M106" s="243">
        <f t="shared" si="31"/>
        <v>1.5</v>
      </c>
      <c r="N106" s="149">
        <f t="shared" si="32"/>
        <v>9.4499999999999993</v>
      </c>
      <c r="O106" s="149">
        <v>3.59</v>
      </c>
      <c r="P106" s="150"/>
      <c r="Q106" s="151">
        <f>VLOOKUP(H106,Mapping!$B$3:$D$13,3,0)</f>
        <v>0</v>
      </c>
      <c r="R106" s="149">
        <f>(IF(VLOOKUP(VLOOKUP(I106,Mapping!$B$15:$D$20,2,1),Mapping!$C$15:$E$20,2,0)=7000,0,VLOOKUP(VLOOKUP(I106,Mapping!$B$15:$D$20,2,1),Mapping!$C$15:$E$20,2,0)))</f>
        <v>0</v>
      </c>
      <c r="S106" s="149"/>
      <c r="T106" s="149"/>
      <c r="U106" s="149">
        <f t="shared" si="33"/>
        <v>13.04</v>
      </c>
      <c r="V106" s="6" t="str">
        <f t="shared" si="18"/>
        <v/>
      </c>
      <c r="X106" s="6" t="s">
        <v>1546</v>
      </c>
      <c r="Y106" s="6" t="s">
        <v>16</v>
      </c>
      <c r="Z106" s="6" t="s">
        <v>1547</v>
      </c>
      <c r="AA106" s="6" t="s">
        <v>1705</v>
      </c>
      <c r="AB106" s="6" t="s">
        <v>873</v>
      </c>
      <c r="AC106" s="6" t="s">
        <v>874</v>
      </c>
      <c r="AD106" s="6" t="s">
        <v>613</v>
      </c>
      <c r="AE106" s="6" t="s">
        <v>156</v>
      </c>
      <c r="AF106" s="6">
        <v>1</v>
      </c>
      <c r="AG106" s="6">
        <v>1.5</v>
      </c>
      <c r="AH106" s="6">
        <v>0.2</v>
      </c>
      <c r="AI106" s="6">
        <v>1.5</v>
      </c>
      <c r="AJ106" s="6" t="s">
        <v>14</v>
      </c>
      <c r="AK106" s="6">
        <v>139.63999999999999</v>
      </c>
      <c r="AL106" s="6" t="s">
        <v>303</v>
      </c>
      <c r="AM106" s="6" t="s">
        <v>303</v>
      </c>
      <c r="AN106" s="6" t="s">
        <v>303</v>
      </c>
      <c r="AO106" s="6" t="s">
        <v>303</v>
      </c>
      <c r="AP106" s="6" t="s">
        <v>303</v>
      </c>
      <c r="AQ106" s="6" t="s">
        <v>304</v>
      </c>
      <c r="AR106" s="6" t="s">
        <v>305</v>
      </c>
      <c r="AS106" s="6" t="s">
        <v>352</v>
      </c>
      <c r="AT106" s="6" t="s">
        <v>156</v>
      </c>
      <c r="AU106" s="6" t="s">
        <v>307</v>
      </c>
      <c r="AV106" s="6" t="s">
        <v>1705</v>
      </c>
      <c r="AW106" s="6" t="s">
        <v>1706</v>
      </c>
      <c r="AX106" s="6" t="s">
        <v>1706</v>
      </c>
      <c r="AY106" s="6" t="s">
        <v>308</v>
      </c>
      <c r="AZ106" s="6" t="s">
        <v>1551</v>
      </c>
      <c r="BA106" s="6" t="s">
        <v>310</v>
      </c>
      <c r="BB106" s="6" t="s">
        <v>311</v>
      </c>
      <c r="BC106" s="6" t="s">
        <v>312</v>
      </c>
      <c r="BD106" s="6" t="s">
        <v>156</v>
      </c>
      <c r="BE106" s="6" t="s">
        <v>313</v>
      </c>
    </row>
    <row r="107" spans="1:57" ht="17.399999999999999" x14ac:dyDescent="0.4">
      <c r="A107" s="237">
        <f t="shared" si="19"/>
        <v>105</v>
      </c>
      <c r="B107" s="238" t="str">
        <f t="shared" si="20"/>
        <v>2025-09-07</v>
      </c>
      <c r="C107" s="238" t="str">
        <f t="shared" si="21"/>
        <v>LHR</v>
      </c>
      <c r="D107" s="238" t="str">
        <f t="shared" si="22"/>
        <v>99431913851</v>
      </c>
      <c r="E107" s="238" t="str">
        <f t="shared" si="23"/>
        <v>587196910195</v>
      </c>
      <c r="F107" s="238" t="str">
        <f t="shared" si="24"/>
        <v>송정희</v>
      </c>
      <c r="G107" s="239" t="str">
        <f t="shared" si="25"/>
        <v>BK00000145454</v>
      </c>
      <c r="H107" s="240" t="str">
        <f t="shared" si="26"/>
        <v>목록(Manifest)</v>
      </c>
      <c r="I107" s="241">
        <f t="shared" si="27"/>
        <v>140.16999999999999</v>
      </c>
      <c r="J107" s="242">
        <f t="shared" si="28"/>
        <v>1</v>
      </c>
      <c r="K107" s="242">
        <f t="shared" si="29"/>
        <v>1</v>
      </c>
      <c r="L107" s="243">
        <f t="shared" si="30"/>
        <v>0.2</v>
      </c>
      <c r="M107" s="243">
        <f t="shared" si="31"/>
        <v>1</v>
      </c>
      <c r="N107" s="149">
        <f t="shared" si="32"/>
        <v>7.6</v>
      </c>
      <c r="O107" s="149">
        <v>3.59</v>
      </c>
      <c r="P107" s="150"/>
      <c r="Q107" s="151">
        <f>VLOOKUP(H107,Mapping!$B$3:$D$13,3,0)</f>
        <v>0</v>
      </c>
      <c r="R107" s="149">
        <f>(IF(VLOOKUP(VLOOKUP(I107,Mapping!$B$15:$D$20,2,1),Mapping!$C$15:$E$20,2,0)=7000,0,VLOOKUP(VLOOKUP(I107,Mapping!$B$15:$D$20,2,1),Mapping!$C$15:$E$20,2,0)))</f>
        <v>0</v>
      </c>
      <c r="S107" s="149"/>
      <c r="T107" s="149"/>
      <c r="U107" s="149">
        <f t="shared" si="33"/>
        <v>11.19</v>
      </c>
      <c r="V107" s="6" t="str">
        <f t="shared" si="18"/>
        <v/>
      </c>
      <c r="X107" s="6" t="s">
        <v>1546</v>
      </c>
      <c r="Y107" s="6" t="s">
        <v>16</v>
      </c>
      <c r="Z107" s="6" t="s">
        <v>1547</v>
      </c>
      <c r="AA107" s="6" t="s">
        <v>1707</v>
      </c>
      <c r="AB107" s="6" t="s">
        <v>1708</v>
      </c>
      <c r="AC107" s="6" t="s">
        <v>1709</v>
      </c>
      <c r="AD107" s="6" t="s">
        <v>1253</v>
      </c>
      <c r="AE107" s="6" t="s">
        <v>156</v>
      </c>
      <c r="AF107" s="6">
        <v>1</v>
      </c>
      <c r="AG107" s="6">
        <v>1</v>
      </c>
      <c r="AH107" s="6">
        <v>0.2</v>
      </c>
      <c r="AI107" s="6">
        <v>1</v>
      </c>
      <c r="AJ107" s="6" t="s">
        <v>14</v>
      </c>
      <c r="AK107" s="6">
        <v>140.16999999999999</v>
      </c>
      <c r="AL107" s="6" t="s">
        <v>303</v>
      </c>
      <c r="AM107" s="6" t="s">
        <v>303</v>
      </c>
      <c r="AN107" s="6" t="s">
        <v>303</v>
      </c>
      <c r="AO107" s="6" t="s">
        <v>303</v>
      </c>
      <c r="AP107" s="6" t="s">
        <v>303</v>
      </c>
      <c r="AQ107" s="6" t="s">
        <v>304</v>
      </c>
      <c r="AR107" s="6" t="s">
        <v>305</v>
      </c>
      <c r="AS107" s="6" t="s">
        <v>352</v>
      </c>
      <c r="AT107" s="6" t="s">
        <v>156</v>
      </c>
      <c r="AU107" s="6" t="s">
        <v>307</v>
      </c>
      <c r="AV107" s="6" t="s">
        <v>1707</v>
      </c>
      <c r="AW107" s="6" t="s">
        <v>1710</v>
      </c>
      <c r="AX107" s="6" t="s">
        <v>1710</v>
      </c>
      <c r="AY107" s="6" t="s">
        <v>308</v>
      </c>
      <c r="AZ107" s="6" t="s">
        <v>1551</v>
      </c>
      <c r="BA107" s="6" t="s">
        <v>310</v>
      </c>
      <c r="BB107" s="6" t="s">
        <v>311</v>
      </c>
      <c r="BC107" s="6" t="s">
        <v>312</v>
      </c>
      <c r="BD107" s="6" t="s">
        <v>156</v>
      </c>
      <c r="BE107" s="6" t="s">
        <v>313</v>
      </c>
    </row>
    <row r="108" spans="1:57" ht="17.399999999999999" x14ac:dyDescent="0.4">
      <c r="A108" s="237">
        <f t="shared" si="19"/>
        <v>106</v>
      </c>
      <c r="B108" s="238" t="str">
        <f t="shared" si="20"/>
        <v>2025-09-07</v>
      </c>
      <c r="C108" s="238" t="str">
        <f t="shared" si="21"/>
        <v>LHR</v>
      </c>
      <c r="D108" s="238" t="str">
        <f t="shared" si="22"/>
        <v>99431913851</v>
      </c>
      <c r="E108" s="238" t="str">
        <f t="shared" si="23"/>
        <v>587196909963</v>
      </c>
      <c r="F108" s="238" t="str">
        <f t="shared" si="24"/>
        <v>구준희</v>
      </c>
      <c r="G108" s="239" t="str">
        <f t="shared" si="25"/>
        <v>BK00000145455</v>
      </c>
      <c r="H108" s="240" t="str">
        <f t="shared" si="26"/>
        <v>간이(Simple)</v>
      </c>
      <c r="I108" s="241">
        <f t="shared" si="27"/>
        <v>161.88</v>
      </c>
      <c r="J108" s="242">
        <f t="shared" si="28"/>
        <v>1</v>
      </c>
      <c r="K108" s="242">
        <f t="shared" si="29"/>
        <v>7</v>
      </c>
      <c r="L108" s="243">
        <f t="shared" si="30"/>
        <v>0.2</v>
      </c>
      <c r="M108" s="243">
        <f t="shared" si="31"/>
        <v>7</v>
      </c>
      <c r="N108" s="149">
        <f t="shared" si="32"/>
        <v>29.8</v>
      </c>
      <c r="O108" s="149">
        <v>3.59</v>
      </c>
      <c r="P108" s="150"/>
      <c r="Q108" s="151">
        <f>VLOOKUP(H108,Mapping!$B$3:$D$13,3,0)</f>
        <v>0.8</v>
      </c>
      <c r="R108" s="149">
        <f>(IF(VLOOKUP(VLOOKUP(I108,Mapping!$B$15:$D$20,2,1),Mapping!$C$15:$E$20,2,0)=7000,0,VLOOKUP(VLOOKUP(I108,Mapping!$B$15:$D$20,2,1),Mapping!$C$15:$E$20,2,0)))</f>
        <v>0</v>
      </c>
      <c r="S108" s="149"/>
      <c r="T108" s="149"/>
      <c r="U108" s="149">
        <f t="shared" si="33"/>
        <v>34.19</v>
      </c>
      <c r="V108" s="6" t="str">
        <f t="shared" si="18"/>
        <v/>
      </c>
      <c r="X108" s="6" t="s">
        <v>1546</v>
      </c>
      <c r="Y108" s="6" t="s">
        <v>16</v>
      </c>
      <c r="Z108" s="6" t="s">
        <v>1547</v>
      </c>
      <c r="AA108" s="6" t="s">
        <v>1711</v>
      </c>
      <c r="AB108" s="6" t="s">
        <v>1712</v>
      </c>
      <c r="AC108" s="6" t="s">
        <v>1713</v>
      </c>
      <c r="AD108" s="6" t="s">
        <v>1011</v>
      </c>
      <c r="AE108" s="6" t="s">
        <v>156</v>
      </c>
      <c r="AF108" s="6">
        <v>1</v>
      </c>
      <c r="AG108" s="6">
        <v>7</v>
      </c>
      <c r="AH108" s="6">
        <v>0.2</v>
      </c>
      <c r="AI108" s="6">
        <v>7</v>
      </c>
      <c r="AJ108" s="6" t="s">
        <v>15</v>
      </c>
      <c r="AK108" s="6">
        <v>161.88</v>
      </c>
      <c r="AL108" s="6" t="s">
        <v>303</v>
      </c>
      <c r="AM108" s="6" t="s">
        <v>303</v>
      </c>
      <c r="AN108" s="6" t="s">
        <v>303</v>
      </c>
      <c r="AO108" s="6" t="s">
        <v>303</v>
      </c>
      <c r="AP108" s="6" t="s">
        <v>303</v>
      </c>
      <c r="AQ108" s="6" t="s">
        <v>304</v>
      </c>
      <c r="AR108" s="6" t="s">
        <v>305</v>
      </c>
      <c r="AS108" s="6" t="s">
        <v>1714</v>
      </c>
      <c r="AT108" s="6" t="s">
        <v>156</v>
      </c>
      <c r="AU108" s="6" t="s">
        <v>307</v>
      </c>
      <c r="AV108" s="6" t="s">
        <v>1711</v>
      </c>
      <c r="AW108" s="6" t="s">
        <v>1715</v>
      </c>
      <c r="AX108" s="6" t="s">
        <v>1715</v>
      </c>
      <c r="AY108" s="6" t="s">
        <v>308</v>
      </c>
      <c r="AZ108" s="6" t="s">
        <v>1551</v>
      </c>
      <c r="BA108" s="6" t="s">
        <v>310</v>
      </c>
      <c r="BB108" s="6" t="s">
        <v>311</v>
      </c>
      <c r="BC108" s="6" t="s">
        <v>312</v>
      </c>
      <c r="BD108" s="6" t="s">
        <v>156</v>
      </c>
      <c r="BE108" s="6" t="s">
        <v>313</v>
      </c>
    </row>
    <row r="109" spans="1:57" ht="17.399999999999999" x14ac:dyDescent="0.4">
      <c r="A109" s="237">
        <f t="shared" si="19"/>
        <v>107</v>
      </c>
      <c r="B109" s="238" t="str">
        <f t="shared" si="20"/>
        <v>2025-09-07</v>
      </c>
      <c r="C109" s="238" t="str">
        <f t="shared" si="21"/>
        <v>LHR</v>
      </c>
      <c r="D109" s="238" t="str">
        <f t="shared" si="22"/>
        <v>99431913851</v>
      </c>
      <c r="E109" s="238" t="str">
        <f t="shared" si="23"/>
        <v>587196910081</v>
      </c>
      <c r="F109" s="238" t="str">
        <f t="shared" si="24"/>
        <v>최예은</v>
      </c>
      <c r="G109" s="239" t="str">
        <f t="shared" si="25"/>
        <v>BK00000145466</v>
      </c>
      <c r="H109" s="240" t="str">
        <f t="shared" si="26"/>
        <v>일반(목록배제,Normal-Manifest Exception)</v>
      </c>
      <c r="I109" s="241">
        <f t="shared" si="27"/>
        <v>68.72</v>
      </c>
      <c r="J109" s="242">
        <f t="shared" si="28"/>
        <v>1</v>
      </c>
      <c r="K109" s="242">
        <f t="shared" si="29"/>
        <v>0.5</v>
      </c>
      <c r="L109" s="243">
        <f t="shared" si="30"/>
        <v>0.2</v>
      </c>
      <c r="M109" s="243">
        <f t="shared" si="31"/>
        <v>0.5</v>
      </c>
      <c r="N109" s="149">
        <f t="shared" si="32"/>
        <v>5.75</v>
      </c>
      <c r="O109" s="149">
        <v>3.59</v>
      </c>
      <c r="P109" s="150"/>
      <c r="Q109" s="151">
        <f>VLOOKUP(H109,Mapping!$B$3:$D$13,3,0)</f>
        <v>0.8</v>
      </c>
      <c r="R109" s="149">
        <f>(IF(VLOOKUP(VLOOKUP(I109,Mapping!$B$15:$D$20,2,1),Mapping!$C$15:$E$20,2,0)=7000,0,VLOOKUP(VLOOKUP(I109,Mapping!$B$15:$D$20,2,1),Mapping!$C$15:$E$20,2,0)))</f>
        <v>0</v>
      </c>
      <c r="S109" s="149"/>
      <c r="T109" s="149"/>
      <c r="U109" s="149">
        <f t="shared" si="33"/>
        <v>10.14</v>
      </c>
      <c r="V109" s="6" t="str">
        <f t="shared" si="18"/>
        <v/>
      </c>
      <c r="X109" s="6" t="s">
        <v>1546</v>
      </c>
      <c r="Y109" s="6" t="s">
        <v>16</v>
      </c>
      <c r="Z109" s="6" t="s">
        <v>1547</v>
      </c>
      <c r="AA109" s="6" t="s">
        <v>1716</v>
      </c>
      <c r="AB109" s="6" t="s">
        <v>1717</v>
      </c>
      <c r="AC109" s="6" t="s">
        <v>1718</v>
      </c>
      <c r="AD109" s="6" t="s">
        <v>1719</v>
      </c>
      <c r="AE109" s="6" t="s">
        <v>156</v>
      </c>
      <c r="AF109" s="6">
        <v>1</v>
      </c>
      <c r="AG109" s="6">
        <v>0.5</v>
      </c>
      <c r="AH109" s="6">
        <v>0.2</v>
      </c>
      <c r="AI109" s="6">
        <v>0.5</v>
      </c>
      <c r="AJ109" s="6" t="s">
        <v>110</v>
      </c>
      <c r="AK109" s="6">
        <v>68.72</v>
      </c>
      <c r="AL109" s="6" t="s">
        <v>303</v>
      </c>
      <c r="AM109" s="6" t="s">
        <v>303</v>
      </c>
      <c r="AN109" s="6" t="s">
        <v>303</v>
      </c>
      <c r="AO109" s="6" t="s">
        <v>303</v>
      </c>
      <c r="AP109" s="6" t="s">
        <v>303</v>
      </c>
      <c r="AQ109" s="6" t="s">
        <v>304</v>
      </c>
      <c r="AR109" s="6" t="s">
        <v>305</v>
      </c>
      <c r="AS109" s="6" t="s">
        <v>542</v>
      </c>
      <c r="AT109" s="6" t="s">
        <v>156</v>
      </c>
      <c r="AU109" s="6" t="s">
        <v>307</v>
      </c>
      <c r="AV109" s="6" t="s">
        <v>1716</v>
      </c>
      <c r="AW109" s="6" t="s">
        <v>1720</v>
      </c>
      <c r="AX109" s="6" t="s">
        <v>1720</v>
      </c>
      <c r="AY109" s="6" t="s">
        <v>308</v>
      </c>
      <c r="AZ109" s="6" t="s">
        <v>1551</v>
      </c>
      <c r="BA109" s="6" t="s">
        <v>310</v>
      </c>
      <c r="BB109" s="6" t="s">
        <v>311</v>
      </c>
      <c r="BC109" s="6" t="s">
        <v>312</v>
      </c>
      <c r="BD109" s="6" t="s">
        <v>156</v>
      </c>
      <c r="BE109" s="6" t="s">
        <v>313</v>
      </c>
    </row>
    <row r="110" spans="1:57" ht="17.399999999999999" x14ac:dyDescent="0.4">
      <c r="A110" s="237">
        <f t="shared" si="19"/>
        <v>108</v>
      </c>
      <c r="B110" s="238" t="str">
        <f t="shared" si="20"/>
        <v>2025-09-07</v>
      </c>
      <c r="C110" s="238" t="str">
        <f t="shared" si="21"/>
        <v>LHR</v>
      </c>
      <c r="D110" s="238" t="str">
        <f t="shared" si="22"/>
        <v>99431913851</v>
      </c>
      <c r="E110" s="238" t="str">
        <f t="shared" si="23"/>
        <v>587196910641</v>
      </c>
      <c r="F110" s="238" t="str">
        <f t="shared" si="24"/>
        <v>손현우</v>
      </c>
      <c r="G110" s="239" t="str">
        <f t="shared" si="25"/>
        <v>BK00000145468</v>
      </c>
      <c r="H110" s="240" t="str">
        <f t="shared" si="26"/>
        <v>목록(Manifest)</v>
      </c>
      <c r="I110" s="241">
        <f t="shared" si="27"/>
        <v>145.35</v>
      </c>
      <c r="J110" s="242">
        <f t="shared" si="28"/>
        <v>1</v>
      </c>
      <c r="K110" s="242">
        <f t="shared" si="29"/>
        <v>1.5</v>
      </c>
      <c r="L110" s="243">
        <f t="shared" si="30"/>
        <v>2.7</v>
      </c>
      <c r="M110" s="243">
        <f t="shared" si="31"/>
        <v>2.7</v>
      </c>
      <c r="N110" s="149">
        <f t="shared" si="32"/>
        <v>13.89</v>
      </c>
      <c r="O110" s="149">
        <v>3.59</v>
      </c>
      <c r="P110" s="150"/>
      <c r="Q110" s="151">
        <f>VLOOKUP(H110,Mapping!$B$3:$D$13,3,0)</f>
        <v>0</v>
      </c>
      <c r="R110" s="149">
        <f>(IF(VLOOKUP(VLOOKUP(I110,Mapping!$B$15:$D$20,2,1),Mapping!$C$15:$E$20,2,0)=7000,0,VLOOKUP(VLOOKUP(I110,Mapping!$B$15:$D$20,2,1),Mapping!$C$15:$E$20,2,0)))</f>
        <v>0</v>
      </c>
      <c r="S110" s="149"/>
      <c r="T110" s="149"/>
      <c r="U110" s="149">
        <f t="shared" si="33"/>
        <v>17.48</v>
      </c>
      <c r="V110" s="6" t="str">
        <f t="shared" si="18"/>
        <v/>
      </c>
      <c r="X110" s="6" t="s">
        <v>1546</v>
      </c>
      <c r="Y110" s="6" t="s">
        <v>16</v>
      </c>
      <c r="Z110" s="6" t="s">
        <v>1547</v>
      </c>
      <c r="AA110" s="6" t="s">
        <v>1721</v>
      </c>
      <c r="AB110" s="6" t="s">
        <v>1722</v>
      </c>
      <c r="AC110" s="6" t="s">
        <v>1723</v>
      </c>
      <c r="AD110" s="6" t="s">
        <v>1724</v>
      </c>
      <c r="AE110" s="6" t="s">
        <v>156</v>
      </c>
      <c r="AF110" s="6">
        <v>1</v>
      </c>
      <c r="AG110" s="6">
        <v>1.5</v>
      </c>
      <c r="AH110" s="6">
        <v>2.7</v>
      </c>
      <c r="AI110" s="6">
        <v>2.7</v>
      </c>
      <c r="AJ110" s="6" t="s">
        <v>14</v>
      </c>
      <c r="AK110" s="6">
        <v>145.35</v>
      </c>
      <c r="AL110" s="6" t="s">
        <v>303</v>
      </c>
      <c r="AM110" s="6" t="s">
        <v>303</v>
      </c>
      <c r="AN110" s="6" t="s">
        <v>303</v>
      </c>
      <c r="AO110" s="6" t="s">
        <v>303</v>
      </c>
      <c r="AP110" s="6" t="s">
        <v>303</v>
      </c>
      <c r="AQ110" s="6" t="s">
        <v>304</v>
      </c>
      <c r="AR110" s="6" t="s">
        <v>305</v>
      </c>
      <c r="AS110" s="6" t="s">
        <v>349</v>
      </c>
      <c r="AT110" s="6" t="s">
        <v>156</v>
      </c>
      <c r="AU110" s="6" t="s">
        <v>307</v>
      </c>
      <c r="AV110" s="6" t="s">
        <v>1721</v>
      </c>
      <c r="AW110" s="6" t="s">
        <v>1725</v>
      </c>
      <c r="AX110" s="6" t="s">
        <v>1725</v>
      </c>
      <c r="AY110" s="6" t="s">
        <v>308</v>
      </c>
      <c r="AZ110" s="6" t="s">
        <v>1551</v>
      </c>
      <c r="BA110" s="6" t="s">
        <v>310</v>
      </c>
      <c r="BB110" s="6" t="s">
        <v>311</v>
      </c>
      <c r="BC110" s="6" t="s">
        <v>312</v>
      </c>
      <c r="BD110" s="6" t="s">
        <v>156</v>
      </c>
      <c r="BE110" s="6" t="s">
        <v>313</v>
      </c>
    </row>
    <row r="111" spans="1:57" ht="17.399999999999999" x14ac:dyDescent="0.4">
      <c r="A111" s="237">
        <f t="shared" si="19"/>
        <v>109</v>
      </c>
      <c r="B111" s="238" t="str">
        <f t="shared" si="20"/>
        <v>2025-09-07</v>
      </c>
      <c r="C111" s="238" t="str">
        <f t="shared" si="21"/>
        <v>LHR</v>
      </c>
      <c r="D111" s="238" t="str">
        <f t="shared" si="22"/>
        <v>99431913851</v>
      </c>
      <c r="E111" s="238" t="str">
        <f t="shared" si="23"/>
        <v>587196910545</v>
      </c>
      <c r="F111" s="238" t="str">
        <f t="shared" si="24"/>
        <v>김진환</v>
      </c>
      <c r="G111" s="239" t="str">
        <f t="shared" si="25"/>
        <v>BK00000145469</v>
      </c>
      <c r="H111" s="240" t="str">
        <f t="shared" si="26"/>
        <v>목록(Manifest)</v>
      </c>
      <c r="I111" s="241">
        <f t="shared" si="27"/>
        <v>133.47999999999999</v>
      </c>
      <c r="J111" s="242">
        <f t="shared" si="28"/>
        <v>1</v>
      </c>
      <c r="K111" s="242">
        <f t="shared" si="29"/>
        <v>1</v>
      </c>
      <c r="L111" s="243">
        <f t="shared" si="30"/>
        <v>2.2999999999999998</v>
      </c>
      <c r="M111" s="243">
        <f t="shared" si="31"/>
        <v>2.2999999999999998</v>
      </c>
      <c r="N111" s="149">
        <f t="shared" si="32"/>
        <v>12.41</v>
      </c>
      <c r="O111" s="149">
        <v>3.59</v>
      </c>
      <c r="P111" s="150"/>
      <c r="Q111" s="151">
        <f>VLOOKUP(H111,Mapping!$B$3:$D$13,3,0)</f>
        <v>0</v>
      </c>
      <c r="R111" s="149">
        <f>(IF(VLOOKUP(VLOOKUP(I111,Mapping!$B$15:$D$20,2,1),Mapping!$C$15:$E$20,2,0)=7000,0,VLOOKUP(VLOOKUP(I111,Mapping!$B$15:$D$20,2,1),Mapping!$C$15:$E$20,2,0)))</f>
        <v>0</v>
      </c>
      <c r="S111" s="149"/>
      <c r="T111" s="149"/>
      <c r="U111" s="149">
        <f t="shared" si="33"/>
        <v>16</v>
      </c>
      <c r="V111" s="6" t="str">
        <f t="shared" si="18"/>
        <v/>
      </c>
      <c r="X111" s="6" t="s">
        <v>1546</v>
      </c>
      <c r="Y111" s="6" t="s">
        <v>16</v>
      </c>
      <c r="Z111" s="6" t="s">
        <v>1547</v>
      </c>
      <c r="AA111" s="6" t="s">
        <v>1726</v>
      </c>
      <c r="AB111" s="6" t="s">
        <v>530</v>
      </c>
      <c r="AC111" s="6" t="s">
        <v>1727</v>
      </c>
      <c r="AD111" s="6" t="s">
        <v>1728</v>
      </c>
      <c r="AE111" s="6" t="s">
        <v>156</v>
      </c>
      <c r="AF111" s="6">
        <v>1</v>
      </c>
      <c r="AG111" s="6">
        <v>1</v>
      </c>
      <c r="AH111" s="6">
        <v>2.2999999999999998</v>
      </c>
      <c r="AI111" s="6">
        <v>2.2999999999999998</v>
      </c>
      <c r="AJ111" s="6" t="s">
        <v>14</v>
      </c>
      <c r="AK111" s="6">
        <v>133.47999999999999</v>
      </c>
      <c r="AL111" s="6" t="s">
        <v>303</v>
      </c>
      <c r="AM111" s="6" t="s">
        <v>303</v>
      </c>
      <c r="AN111" s="6" t="s">
        <v>303</v>
      </c>
      <c r="AO111" s="6" t="s">
        <v>303</v>
      </c>
      <c r="AP111" s="6" t="s">
        <v>303</v>
      </c>
      <c r="AQ111" s="6" t="s">
        <v>304</v>
      </c>
      <c r="AR111" s="6" t="s">
        <v>305</v>
      </c>
      <c r="AS111" s="6" t="s">
        <v>1729</v>
      </c>
      <c r="AT111" s="6" t="s">
        <v>156</v>
      </c>
      <c r="AU111" s="6" t="s">
        <v>307</v>
      </c>
      <c r="AV111" s="6" t="s">
        <v>1726</v>
      </c>
      <c r="AW111" s="6" t="s">
        <v>1730</v>
      </c>
      <c r="AX111" s="6" t="s">
        <v>1730</v>
      </c>
      <c r="AY111" s="6" t="s">
        <v>308</v>
      </c>
      <c r="AZ111" s="6" t="s">
        <v>1551</v>
      </c>
      <c r="BA111" s="6" t="s">
        <v>310</v>
      </c>
      <c r="BB111" s="6" t="s">
        <v>311</v>
      </c>
      <c r="BC111" s="6" t="s">
        <v>312</v>
      </c>
      <c r="BD111" s="6" t="s">
        <v>156</v>
      </c>
      <c r="BE111" s="6" t="s">
        <v>313</v>
      </c>
    </row>
    <row r="112" spans="1:57" ht="17.399999999999999" x14ac:dyDescent="0.4">
      <c r="A112" s="237">
        <f t="shared" si="19"/>
        <v>110</v>
      </c>
      <c r="B112" s="238" t="str">
        <f t="shared" si="20"/>
        <v>2025-09-07</v>
      </c>
      <c r="C112" s="238" t="str">
        <f t="shared" si="21"/>
        <v>LHR</v>
      </c>
      <c r="D112" s="238" t="str">
        <f t="shared" si="22"/>
        <v>99431913851</v>
      </c>
      <c r="E112" s="238" t="str">
        <f t="shared" si="23"/>
        <v>587196909904</v>
      </c>
      <c r="F112" s="238" t="str">
        <f t="shared" si="24"/>
        <v>김권희</v>
      </c>
      <c r="G112" s="239" t="str">
        <f t="shared" si="25"/>
        <v>BK00000145472</v>
      </c>
      <c r="H112" s="240" t="str">
        <f t="shared" si="26"/>
        <v>목록(Manifest)</v>
      </c>
      <c r="I112" s="241">
        <f t="shared" si="27"/>
        <v>103.6</v>
      </c>
      <c r="J112" s="242">
        <f t="shared" si="28"/>
        <v>1</v>
      </c>
      <c r="K112" s="242">
        <f t="shared" si="29"/>
        <v>4</v>
      </c>
      <c r="L112" s="243">
        <f t="shared" si="30"/>
        <v>0.2</v>
      </c>
      <c r="M112" s="243">
        <f t="shared" si="31"/>
        <v>4</v>
      </c>
      <c r="N112" s="149">
        <f t="shared" si="32"/>
        <v>18.700000000000003</v>
      </c>
      <c r="O112" s="149">
        <v>3.59</v>
      </c>
      <c r="P112" s="150"/>
      <c r="Q112" s="151">
        <f>VLOOKUP(H112,Mapping!$B$3:$D$13,3,0)</f>
        <v>0</v>
      </c>
      <c r="R112" s="149">
        <f>(IF(VLOOKUP(VLOOKUP(I112,Mapping!$B$15:$D$20,2,1),Mapping!$C$15:$E$20,2,0)=7000,0,VLOOKUP(VLOOKUP(I112,Mapping!$B$15:$D$20,2,1),Mapping!$C$15:$E$20,2,0)))</f>
        <v>0</v>
      </c>
      <c r="S112" s="149"/>
      <c r="T112" s="149"/>
      <c r="U112" s="149">
        <f t="shared" si="33"/>
        <v>22.290000000000003</v>
      </c>
      <c r="V112" s="6" t="str">
        <f t="shared" si="18"/>
        <v/>
      </c>
      <c r="X112" s="6" t="s">
        <v>1546</v>
      </c>
      <c r="Y112" s="6" t="s">
        <v>16</v>
      </c>
      <c r="Z112" s="6" t="s">
        <v>1547</v>
      </c>
      <c r="AA112" s="6" t="s">
        <v>1731</v>
      </c>
      <c r="AB112" s="6" t="s">
        <v>1099</v>
      </c>
      <c r="AC112" s="6" t="s">
        <v>1100</v>
      </c>
      <c r="AD112" s="6" t="s">
        <v>1101</v>
      </c>
      <c r="AE112" s="6" t="s">
        <v>156</v>
      </c>
      <c r="AF112" s="6">
        <v>1</v>
      </c>
      <c r="AG112" s="6">
        <v>4</v>
      </c>
      <c r="AH112" s="6">
        <v>0.2</v>
      </c>
      <c r="AI112" s="6">
        <v>4</v>
      </c>
      <c r="AJ112" s="6" t="s">
        <v>14</v>
      </c>
      <c r="AK112" s="6">
        <v>103.6</v>
      </c>
      <c r="AL112" s="6" t="s">
        <v>303</v>
      </c>
      <c r="AM112" s="6" t="s">
        <v>303</v>
      </c>
      <c r="AN112" s="6" t="s">
        <v>303</v>
      </c>
      <c r="AO112" s="6" t="s">
        <v>303</v>
      </c>
      <c r="AP112" s="6" t="s">
        <v>303</v>
      </c>
      <c r="AQ112" s="6" t="s">
        <v>304</v>
      </c>
      <c r="AR112" s="6" t="s">
        <v>305</v>
      </c>
      <c r="AS112" s="6" t="s">
        <v>1732</v>
      </c>
      <c r="AT112" s="6" t="s">
        <v>156</v>
      </c>
      <c r="AU112" s="6" t="s">
        <v>307</v>
      </c>
      <c r="AV112" s="6" t="s">
        <v>1731</v>
      </c>
      <c r="AW112" s="6" t="s">
        <v>1733</v>
      </c>
      <c r="AX112" s="6" t="s">
        <v>1733</v>
      </c>
      <c r="AY112" s="6" t="s">
        <v>308</v>
      </c>
      <c r="AZ112" s="6" t="s">
        <v>1551</v>
      </c>
      <c r="BA112" s="6" t="s">
        <v>310</v>
      </c>
      <c r="BB112" s="6" t="s">
        <v>311</v>
      </c>
      <c r="BC112" s="6" t="s">
        <v>312</v>
      </c>
      <c r="BD112" s="6" t="s">
        <v>156</v>
      </c>
      <c r="BE112" s="6" t="s">
        <v>313</v>
      </c>
    </row>
    <row r="113" spans="1:57" ht="17.399999999999999" x14ac:dyDescent="0.4">
      <c r="A113" s="237">
        <f t="shared" si="19"/>
        <v>111</v>
      </c>
      <c r="B113" s="238" t="str">
        <f t="shared" si="20"/>
        <v>2025-09-07</v>
      </c>
      <c r="C113" s="238" t="str">
        <f t="shared" si="21"/>
        <v>LHR</v>
      </c>
      <c r="D113" s="238" t="str">
        <f t="shared" si="22"/>
        <v>99431913851</v>
      </c>
      <c r="E113" s="238" t="str">
        <f t="shared" si="23"/>
        <v>587196909882</v>
      </c>
      <c r="F113" s="238" t="str">
        <f t="shared" si="24"/>
        <v>이미정</v>
      </c>
      <c r="G113" s="239" t="str">
        <f t="shared" si="25"/>
        <v>BK00000145473</v>
      </c>
      <c r="H113" s="240" t="str">
        <f t="shared" si="26"/>
        <v>목록(Manifest)</v>
      </c>
      <c r="I113" s="241">
        <f t="shared" si="27"/>
        <v>111.3</v>
      </c>
      <c r="J113" s="242">
        <f t="shared" si="28"/>
        <v>1</v>
      </c>
      <c r="K113" s="242">
        <f t="shared" si="29"/>
        <v>0.5</v>
      </c>
      <c r="L113" s="243">
        <f t="shared" si="30"/>
        <v>0.2</v>
      </c>
      <c r="M113" s="243">
        <f t="shared" si="31"/>
        <v>0.5</v>
      </c>
      <c r="N113" s="149">
        <f t="shared" si="32"/>
        <v>5.75</v>
      </c>
      <c r="O113" s="149">
        <v>3.59</v>
      </c>
      <c r="P113" s="150"/>
      <c r="Q113" s="151">
        <f>VLOOKUP(H113,Mapping!$B$3:$D$13,3,0)</f>
        <v>0</v>
      </c>
      <c r="R113" s="149">
        <f>(IF(VLOOKUP(VLOOKUP(I113,Mapping!$B$15:$D$20,2,1),Mapping!$C$15:$E$20,2,0)=7000,0,VLOOKUP(VLOOKUP(I113,Mapping!$B$15:$D$20,2,1),Mapping!$C$15:$E$20,2,0)))</f>
        <v>0</v>
      </c>
      <c r="S113" s="149"/>
      <c r="T113" s="149"/>
      <c r="U113" s="149">
        <f t="shared" si="33"/>
        <v>9.34</v>
      </c>
      <c r="V113" s="6" t="str">
        <f t="shared" si="18"/>
        <v/>
      </c>
      <c r="X113" s="6" t="s">
        <v>1546</v>
      </c>
      <c r="Y113" s="6" t="s">
        <v>16</v>
      </c>
      <c r="Z113" s="6" t="s">
        <v>1547</v>
      </c>
      <c r="AA113" s="6" t="s">
        <v>1734</v>
      </c>
      <c r="AB113" s="6" t="s">
        <v>1735</v>
      </c>
      <c r="AC113" s="6" t="s">
        <v>1736</v>
      </c>
      <c r="AD113" s="6" t="s">
        <v>1737</v>
      </c>
      <c r="AE113" s="6" t="s">
        <v>156</v>
      </c>
      <c r="AF113" s="6">
        <v>1</v>
      </c>
      <c r="AG113" s="6">
        <v>0.5</v>
      </c>
      <c r="AH113" s="6">
        <v>0.2</v>
      </c>
      <c r="AI113" s="6">
        <v>0.5</v>
      </c>
      <c r="AJ113" s="6" t="s">
        <v>14</v>
      </c>
      <c r="AK113" s="6">
        <v>111.3</v>
      </c>
      <c r="AL113" s="6" t="s">
        <v>303</v>
      </c>
      <c r="AM113" s="6" t="s">
        <v>303</v>
      </c>
      <c r="AN113" s="6" t="s">
        <v>303</v>
      </c>
      <c r="AO113" s="6" t="s">
        <v>303</v>
      </c>
      <c r="AP113" s="6" t="s">
        <v>303</v>
      </c>
      <c r="AQ113" s="6" t="s">
        <v>304</v>
      </c>
      <c r="AR113" s="6" t="s">
        <v>305</v>
      </c>
      <c r="AS113" s="6" t="s">
        <v>1738</v>
      </c>
      <c r="AT113" s="6" t="s">
        <v>156</v>
      </c>
      <c r="AU113" s="6" t="s">
        <v>307</v>
      </c>
      <c r="AV113" s="6" t="s">
        <v>1734</v>
      </c>
      <c r="AW113" s="6" t="s">
        <v>1739</v>
      </c>
      <c r="AX113" s="6" t="s">
        <v>1739</v>
      </c>
      <c r="AY113" s="6" t="s">
        <v>308</v>
      </c>
      <c r="AZ113" s="6" t="s">
        <v>1551</v>
      </c>
      <c r="BA113" s="6" t="s">
        <v>310</v>
      </c>
      <c r="BB113" s="6" t="s">
        <v>311</v>
      </c>
      <c r="BC113" s="6" t="s">
        <v>312</v>
      </c>
      <c r="BD113" s="6" t="s">
        <v>156</v>
      </c>
      <c r="BE113" s="6" t="s">
        <v>313</v>
      </c>
    </row>
    <row r="114" spans="1:57" ht="17.399999999999999" x14ac:dyDescent="0.4">
      <c r="A114" s="237">
        <f t="shared" si="19"/>
        <v>112</v>
      </c>
      <c r="B114" s="238" t="str">
        <f t="shared" si="20"/>
        <v>2025-09-07</v>
      </c>
      <c r="C114" s="238" t="str">
        <f t="shared" si="21"/>
        <v>LHR</v>
      </c>
      <c r="D114" s="238" t="str">
        <f t="shared" si="22"/>
        <v>99431913851</v>
      </c>
      <c r="E114" s="238" t="str">
        <f t="shared" si="23"/>
        <v>587196909893</v>
      </c>
      <c r="F114" s="238" t="str">
        <f t="shared" si="24"/>
        <v>조정은</v>
      </c>
      <c r="G114" s="239" t="str">
        <f t="shared" si="25"/>
        <v>BK00000145481</v>
      </c>
      <c r="H114" s="240" t="str">
        <f t="shared" si="26"/>
        <v>식물검역(Plants Inspection)</v>
      </c>
      <c r="I114" s="241">
        <f t="shared" si="27"/>
        <v>56.52</v>
      </c>
      <c r="J114" s="242">
        <f t="shared" si="28"/>
        <v>1</v>
      </c>
      <c r="K114" s="242">
        <f t="shared" si="29"/>
        <v>2</v>
      </c>
      <c r="L114" s="243">
        <f t="shared" si="30"/>
        <v>2.5</v>
      </c>
      <c r="M114" s="243">
        <f t="shared" si="31"/>
        <v>2.5</v>
      </c>
      <c r="N114" s="149">
        <f t="shared" si="32"/>
        <v>13.15</v>
      </c>
      <c r="O114" s="149">
        <v>3.59</v>
      </c>
      <c r="P114" s="150"/>
      <c r="Q114" s="151">
        <f>VLOOKUP(H114,Mapping!$B$3:$D$13,3,0)</f>
        <v>0.8</v>
      </c>
      <c r="R114" s="149">
        <f>(IF(VLOOKUP(VLOOKUP(I114,Mapping!$B$15:$D$20,2,1),Mapping!$C$15:$E$20,2,0)=7000,0,VLOOKUP(VLOOKUP(I114,Mapping!$B$15:$D$20,2,1),Mapping!$C$15:$E$20,2,0)))</f>
        <v>0</v>
      </c>
      <c r="S114" s="149"/>
      <c r="T114" s="149"/>
      <c r="U114" s="149">
        <f t="shared" si="33"/>
        <v>17.540000000000003</v>
      </c>
      <c r="V114" s="6" t="str">
        <f t="shared" si="18"/>
        <v>(예정재전송)</v>
      </c>
      <c r="X114" s="6" t="s">
        <v>1546</v>
      </c>
      <c r="Y114" s="6" t="s">
        <v>16</v>
      </c>
      <c r="Z114" s="6" t="s">
        <v>1547</v>
      </c>
      <c r="AA114" s="6" t="s">
        <v>1740</v>
      </c>
      <c r="AB114" s="6" t="s">
        <v>1741</v>
      </c>
      <c r="AC114" s="6" t="s">
        <v>1742</v>
      </c>
      <c r="AD114" s="6" t="s">
        <v>1743</v>
      </c>
      <c r="AE114" s="6" t="s">
        <v>1744</v>
      </c>
      <c r="AF114" s="6">
        <v>1</v>
      </c>
      <c r="AG114" s="6">
        <v>2</v>
      </c>
      <c r="AH114" s="6">
        <v>2.5</v>
      </c>
      <c r="AI114" s="6">
        <v>2.5</v>
      </c>
      <c r="AJ114" s="6" t="s">
        <v>164</v>
      </c>
      <c r="AK114" s="6">
        <v>56.52</v>
      </c>
      <c r="AL114" s="6" t="s">
        <v>303</v>
      </c>
      <c r="AM114" s="6" t="s">
        <v>303</v>
      </c>
      <c r="AN114" s="6" t="s">
        <v>303</v>
      </c>
      <c r="AO114" s="6" t="s">
        <v>303</v>
      </c>
      <c r="AP114" s="6" t="s">
        <v>303</v>
      </c>
      <c r="AQ114" s="6" t="s">
        <v>304</v>
      </c>
      <c r="AR114" s="6" t="s">
        <v>305</v>
      </c>
      <c r="AS114" s="6" t="s">
        <v>317</v>
      </c>
      <c r="AT114" s="6" t="s">
        <v>156</v>
      </c>
      <c r="AU114" s="6" t="s">
        <v>307</v>
      </c>
      <c r="AV114" s="6" t="s">
        <v>1740</v>
      </c>
      <c r="AW114" s="6" t="s">
        <v>1745</v>
      </c>
      <c r="AX114" s="6" t="s">
        <v>1745</v>
      </c>
      <c r="AY114" s="6" t="s">
        <v>308</v>
      </c>
      <c r="AZ114" s="6" t="s">
        <v>1551</v>
      </c>
      <c r="BA114" s="6" t="s">
        <v>310</v>
      </c>
      <c r="BB114" s="6" t="s">
        <v>311</v>
      </c>
      <c r="BC114" s="6" t="s">
        <v>312</v>
      </c>
      <c r="BD114" s="6" t="s">
        <v>156</v>
      </c>
      <c r="BE114" s="6" t="s">
        <v>313</v>
      </c>
    </row>
    <row r="115" spans="1:57" ht="17.399999999999999" x14ac:dyDescent="0.4">
      <c r="A115" s="237">
        <f t="shared" si="19"/>
        <v>113</v>
      </c>
      <c r="B115" s="238" t="str">
        <f t="shared" si="20"/>
        <v>2025-09-07</v>
      </c>
      <c r="C115" s="238" t="str">
        <f t="shared" si="21"/>
        <v>LHR</v>
      </c>
      <c r="D115" s="238" t="str">
        <f t="shared" si="22"/>
        <v>99431913851</v>
      </c>
      <c r="E115" s="238" t="str">
        <f t="shared" si="23"/>
        <v>587196910033</v>
      </c>
      <c r="F115" s="238" t="str">
        <f t="shared" si="24"/>
        <v>박세미</v>
      </c>
      <c r="G115" s="239" t="str">
        <f t="shared" si="25"/>
        <v>BK00000145530</v>
      </c>
      <c r="H115" s="240" t="str">
        <f t="shared" si="26"/>
        <v>목록(Manifest)</v>
      </c>
      <c r="I115" s="241">
        <f t="shared" si="27"/>
        <v>61.32</v>
      </c>
      <c r="J115" s="242">
        <f t="shared" si="28"/>
        <v>1</v>
      </c>
      <c r="K115" s="242">
        <f t="shared" si="29"/>
        <v>0.5</v>
      </c>
      <c r="L115" s="243">
        <f t="shared" si="30"/>
        <v>0.2</v>
      </c>
      <c r="M115" s="243">
        <f t="shared" si="31"/>
        <v>0.5</v>
      </c>
      <c r="N115" s="149">
        <f t="shared" si="32"/>
        <v>5.75</v>
      </c>
      <c r="O115" s="149">
        <v>3.59</v>
      </c>
      <c r="P115" s="150"/>
      <c r="Q115" s="151">
        <f>VLOOKUP(H115,Mapping!$B$3:$D$13,3,0)</f>
        <v>0</v>
      </c>
      <c r="R115" s="149">
        <f>(IF(VLOOKUP(VLOOKUP(I115,Mapping!$B$15:$D$20,2,1),Mapping!$C$15:$E$20,2,0)=7000,0,VLOOKUP(VLOOKUP(I115,Mapping!$B$15:$D$20,2,1),Mapping!$C$15:$E$20,2,0)))</f>
        <v>0</v>
      </c>
      <c r="S115" s="149"/>
      <c r="T115" s="149"/>
      <c r="U115" s="149">
        <f t="shared" si="33"/>
        <v>9.34</v>
      </c>
      <c r="V115" s="6" t="str">
        <f t="shared" si="18"/>
        <v/>
      </c>
      <c r="X115" s="6" t="s">
        <v>1546</v>
      </c>
      <c r="Y115" s="6" t="s">
        <v>16</v>
      </c>
      <c r="Z115" s="6" t="s">
        <v>1547</v>
      </c>
      <c r="AA115" s="6" t="s">
        <v>1746</v>
      </c>
      <c r="AB115" s="6" t="s">
        <v>1747</v>
      </c>
      <c r="AC115" s="6" t="s">
        <v>1748</v>
      </c>
      <c r="AD115" s="6" t="s">
        <v>1749</v>
      </c>
      <c r="AE115" s="6" t="s">
        <v>156</v>
      </c>
      <c r="AF115" s="6">
        <v>1</v>
      </c>
      <c r="AG115" s="6">
        <v>0.5</v>
      </c>
      <c r="AH115" s="6">
        <v>0.2</v>
      </c>
      <c r="AI115" s="6">
        <v>0.5</v>
      </c>
      <c r="AJ115" s="6" t="s">
        <v>14</v>
      </c>
      <c r="AK115" s="6">
        <v>61.32</v>
      </c>
      <c r="AL115" s="6" t="s">
        <v>303</v>
      </c>
      <c r="AM115" s="6" t="s">
        <v>303</v>
      </c>
      <c r="AN115" s="6" t="s">
        <v>303</v>
      </c>
      <c r="AO115" s="6" t="s">
        <v>303</v>
      </c>
      <c r="AP115" s="6" t="s">
        <v>303</v>
      </c>
      <c r="AQ115" s="6" t="s">
        <v>304</v>
      </c>
      <c r="AR115" s="6" t="s">
        <v>305</v>
      </c>
      <c r="AS115" s="6" t="s">
        <v>1750</v>
      </c>
      <c r="AT115" s="6" t="s">
        <v>156</v>
      </c>
      <c r="AU115" s="6" t="s">
        <v>307</v>
      </c>
      <c r="AV115" s="6" t="s">
        <v>1746</v>
      </c>
      <c r="AW115" s="6" t="s">
        <v>1751</v>
      </c>
      <c r="AX115" s="6" t="s">
        <v>1751</v>
      </c>
      <c r="AY115" s="6" t="s">
        <v>308</v>
      </c>
      <c r="AZ115" s="6" t="s">
        <v>1551</v>
      </c>
      <c r="BA115" s="6" t="s">
        <v>310</v>
      </c>
      <c r="BB115" s="6" t="s">
        <v>311</v>
      </c>
      <c r="BC115" s="6" t="s">
        <v>312</v>
      </c>
      <c r="BD115" s="6" t="s">
        <v>156</v>
      </c>
      <c r="BE115" s="6" t="s">
        <v>313</v>
      </c>
    </row>
    <row r="116" spans="1:57" ht="17.399999999999999" x14ac:dyDescent="0.4">
      <c r="A116" s="237">
        <f t="shared" si="19"/>
        <v>114</v>
      </c>
      <c r="B116" s="238" t="str">
        <f t="shared" si="20"/>
        <v>2025-09-07</v>
      </c>
      <c r="C116" s="238" t="str">
        <f t="shared" si="21"/>
        <v>LHR</v>
      </c>
      <c r="D116" s="238" t="str">
        <f t="shared" si="22"/>
        <v>99431913851</v>
      </c>
      <c r="E116" s="238" t="str">
        <f t="shared" si="23"/>
        <v>587196910265</v>
      </c>
      <c r="F116" s="238" t="str">
        <f t="shared" si="24"/>
        <v>김정균</v>
      </c>
      <c r="G116" s="239" t="str">
        <f t="shared" si="25"/>
        <v>BK00000145533</v>
      </c>
      <c r="H116" s="240" t="str">
        <f t="shared" si="26"/>
        <v>일반(목록배제,Normal-Manifest Exception)</v>
      </c>
      <c r="I116" s="241">
        <f t="shared" si="27"/>
        <v>34.69</v>
      </c>
      <c r="J116" s="242">
        <f t="shared" si="28"/>
        <v>1</v>
      </c>
      <c r="K116" s="242">
        <f t="shared" si="29"/>
        <v>0.5</v>
      </c>
      <c r="L116" s="243">
        <f t="shared" si="30"/>
        <v>0.2</v>
      </c>
      <c r="M116" s="243">
        <f t="shared" si="31"/>
        <v>0.5</v>
      </c>
      <c r="N116" s="149">
        <f t="shared" si="32"/>
        <v>5.75</v>
      </c>
      <c r="O116" s="149">
        <v>3.59</v>
      </c>
      <c r="P116" s="150"/>
      <c r="Q116" s="151">
        <f>VLOOKUP(H116,Mapping!$B$3:$D$13,3,0)</f>
        <v>0.8</v>
      </c>
      <c r="R116" s="149">
        <f>(IF(VLOOKUP(VLOOKUP(I116,Mapping!$B$15:$D$20,2,1),Mapping!$C$15:$E$20,2,0)=7000,0,VLOOKUP(VLOOKUP(I116,Mapping!$B$15:$D$20,2,1),Mapping!$C$15:$E$20,2,0)))</f>
        <v>0</v>
      </c>
      <c r="S116" s="149"/>
      <c r="T116" s="149"/>
      <c r="U116" s="149">
        <f t="shared" si="33"/>
        <v>10.14</v>
      </c>
      <c r="V116" s="6" t="str">
        <f t="shared" si="18"/>
        <v/>
      </c>
      <c r="X116" s="6" t="s">
        <v>1546</v>
      </c>
      <c r="Y116" s="6" t="s">
        <v>16</v>
      </c>
      <c r="Z116" s="6" t="s">
        <v>1547</v>
      </c>
      <c r="AA116" s="6" t="s">
        <v>1752</v>
      </c>
      <c r="AB116" s="6" t="s">
        <v>1753</v>
      </c>
      <c r="AC116" s="6" t="s">
        <v>1754</v>
      </c>
      <c r="AD116" s="6" t="s">
        <v>1755</v>
      </c>
      <c r="AE116" s="6" t="s">
        <v>156</v>
      </c>
      <c r="AF116" s="6">
        <v>1</v>
      </c>
      <c r="AG116" s="6">
        <v>0.5</v>
      </c>
      <c r="AH116" s="6">
        <v>0.2</v>
      </c>
      <c r="AI116" s="6">
        <v>0.5</v>
      </c>
      <c r="AJ116" s="6" t="s">
        <v>110</v>
      </c>
      <c r="AK116" s="6">
        <v>34.69</v>
      </c>
      <c r="AL116" s="6" t="s">
        <v>303</v>
      </c>
      <c r="AM116" s="6" t="s">
        <v>303</v>
      </c>
      <c r="AN116" s="6" t="s">
        <v>303</v>
      </c>
      <c r="AO116" s="6" t="s">
        <v>303</v>
      </c>
      <c r="AP116" s="6" t="s">
        <v>303</v>
      </c>
      <c r="AQ116" s="6" t="s">
        <v>304</v>
      </c>
      <c r="AR116" s="6" t="s">
        <v>305</v>
      </c>
      <c r="AS116" s="6" t="s">
        <v>316</v>
      </c>
      <c r="AT116" s="6" t="s">
        <v>156</v>
      </c>
      <c r="AU116" s="6" t="s">
        <v>307</v>
      </c>
      <c r="AV116" s="6" t="s">
        <v>1752</v>
      </c>
      <c r="AW116" s="6" t="s">
        <v>1756</v>
      </c>
      <c r="AX116" s="6" t="s">
        <v>1756</v>
      </c>
      <c r="AY116" s="6" t="s">
        <v>308</v>
      </c>
      <c r="AZ116" s="6" t="s">
        <v>1551</v>
      </c>
      <c r="BA116" s="6" t="s">
        <v>310</v>
      </c>
      <c r="BB116" s="6" t="s">
        <v>311</v>
      </c>
      <c r="BC116" s="6" t="s">
        <v>312</v>
      </c>
      <c r="BD116" s="6" t="s">
        <v>156</v>
      </c>
      <c r="BE116" s="6" t="s">
        <v>313</v>
      </c>
    </row>
    <row r="117" spans="1:57" ht="17.399999999999999" x14ac:dyDescent="0.4">
      <c r="A117" s="237">
        <f t="shared" si="19"/>
        <v>115</v>
      </c>
      <c r="B117" s="238" t="str">
        <f t="shared" si="20"/>
        <v>2025-09-07</v>
      </c>
      <c r="C117" s="238" t="str">
        <f t="shared" si="21"/>
        <v>LHR</v>
      </c>
      <c r="D117" s="238" t="str">
        <f t="shared" si="22"/>
        <v>99431913851</v>
      </c>
      <c r="E117" s="238" t="str">
        <f t="shared" si="23"/>
        <v>587196910744</v>
      </c>
      <c r="F117" s="238" t="str">
        <f t="shared" si="24"/>
        <v>YANGXIAO</v>
      </c>
      <c r="G117" s="239" t="str">
        <f t="shared" si="25"/>
        <v>BK00000145535</v>
      </c>
      <c r="H117" s="240" t="str">
        <f t="shared" si="26"/>
        <v>목록(Manifest)</v>
      </c>
      <c r="I117" s="241">
        <f t="shared" si="27"/>
        <v>58.01</v>
      </c>
      <c r="J117" s="242">
        <f t="shared" si="28"/>
        <v>1</v>
      </c>
      <c r="K117" s="242">
        <f t="shared" si="29"/>
        <v>3</v>
      </c>
      <c r="L117" s="243">
        <f t="shared" si="30"/>
        <v>0.2</v>
      </c>
      <c r="M117" s="243">
        <f t="shared" si="31"/>
        <v>3</v>
      </c>
      <c r="N117" s="149">
        <f t="shared" si="32"/>
        <v>15</v>
      </c>
      <c r="O117" s="149">
        <v>3.59</v>
      </c>
      <c r="P117" s="150"/>
      <c r="Q117" s="151">
        <f>VLOOKUP(H117,Mapping!$B$3:$D$13,3,0)</f>
        <v>0</v>
      </c>
      <c r="R117" s="149">
        <f>(IF(VLOOKUP(VLOOKUP(I117,Mapping!$B$15:$D$20,2,1),Mapping!$C$15:$E$20,2,0)=7000,0,VLOOKUP(VLOOKUP(I117,Mapping!$B$15:$D$20,2,1),Mapping!$C$15:$E$20,2,0)))</f>
        <v>0</v>
      </c>
      <c r="S117" s="149"/>
      <c r="T117" s="149"/>
      <c r="U117" s="149">
        <f t="shared" si="33"/>
        <v>18.59</v>
      </c>
      <c r="V117" s="6" t="str">
        <f t="shared" si="18"/>
        <v/>
      </c>
      <c r="X117" s="6" t="s">
        <v>1546</v>
      </c>
      <c r="Y117" s="6" t="s">
        <v>16</v>
      </c>
      <c r="Z117" s="6" t="s">
        <v>1547</v>
      </c>
      <c r="AA117" s="6" t="s">
        <v>1757</v>
      </c>
      <c r="AB117" s="6" t="s">
        <v>1758</v>
      </c>
      <c r="AC117" s="6" t="s">
        <v>1759</v>
      </c>
      <c r="AD117" s="6" t="s">
        <v>1760</v>
      </c>
      <c r="AE117" s="6" t="s">
        <v>156</v>
      </c>
      <c r="AF117" s="6">
        <v>1</v>
      </c>
      <c r="AG117" s="6">
        <v>3</v>
      </c>
      <c r="AH117" s="6">
        <v>0.2</v>
      </c>
      <c r="AI117" s="6">
        <v>3</v>
      </c>
      <c r="AJ117" s="6" t="s">
        <v>14</v>
      </c>
      <c r="AK117" s="6">
        <v>58.01</v>
      </c>
      <c r="AL117" s="6" t="s">
        <v>303</v>
      </c>
      <c r="AM117" s="6" t="s">
        <v>303</v>
      </c>
      <c r="AN117" s="6" t="s">
        <v>303</v>
      </c>
      <c r="AO117" s="6" t="s">
        <v>303</v>
      </c>
      <c r="AP117" s="6" t="s">
        <v>303</v>
      </c>
      <c r="AQ117" s="6" t="s">
        <v>304</v>
      </c>
      <c r="AR117" s="6" t="s">
        <v>305</v>
      </c>
      <c r="AS117" s="6" t="s">
        <v>316</v>
      </c>
      <c r="AT117" s="6" t="s">
        <v>156</v>
      </c>
      <c r="AU117" s="6" t="s">
        <v>307</v>
      </c>
      <c r="AV117" s="6" t="s">
        <v>1757</v>
      </c>
      <c r="AW117" s="6" t="s">
        <v>1761</v>
      </c>
      <c r="AX117" s="6" t="s">
        <v>1761</v>
      </c>
      <c r="AY117" s="6" t="s">
        <v>308</v>
      </c>
      <c r="AZ117" s="6" t="s">
        <v>1551</v>
      </c>
      <c r="BA117" s="6" t="s">
        <v>310</v>
      </c>
      <c r="BB117" s="6" t="s">
        <v>311</v>
      </c>
      <c r="BC117" s="6" t="s">
        <v>312</v>
      </c>
      <c r="BD117" s="6" t="s">
        <v>156</v>
      </c>
      <c r="BE117" s="6" t="s">
        <v>313</v>
      </c>
    </row>
    <row r="118" spans="1:57" ht="17.399999999999999" x14ac:dyDescent="0.4">
      <c r="A118" s="237">
        <f t="shared" si="19"/>
        <v>116</v>
      </c>
      <c r="B118" s="238" t="str">
        <f t="shared" si="20"/>
        <v>2025-09-07</v>
      </c>
      <c r="C118" s="238" t="str">
        <f t="shared" si="21"/>
        <v>LHR</v>
      </c>
      <c r="D118" s="238" t="str">
        <f t="shared" si="22"/>
        <v>99431913851</v>
      </c>
      <c r="E118" s="238" t="str">
        <f t="shared" si="23"/>
        <v>587196910416</v>
      </c>
      <c r="F118" s="238" t="str">
        <f t="shared" si="24"/>
        <v>이동훈</v>
      </c>
      <c r="G118" s="239" t="str">
        <f t="shared" si="25"/>
        <v>BK00000145538</v>
      </c>
      <c r="H118" s="240" t="str">
        <f t="shared" si="26"/>
        <v>목록(Manifest)</v>
      </c>
      <c r="I118" s="241">
        <f t="shared" si="27"/>
        <v>111.9</v>
      </c>
      <c r="J118" s="242">
        <f t="shared" si="28"/>
        <v>1</v>
      </c>
      <c r="K118" s="242">
        <f t="shared" si="29"/>
        <v>0.5</v>
      </c>
      <c r="L118" s="243">
        <f t="shared" si="30"/>
        <v>0.2</v>
      </c>
      <c r="M118" s="243">
        <f t="shared" si="31"/>
        <v>0.5</v>
      </c>
      <c r="N118" s="149">
        <f t="shared" si="32"/>
        <v>5.75</v>
      </c>
      <c r="O118" s="149">
        <v>3.59</v>
      </c>
      <c r="P118" s="150"/>
      <c r="Q118" s="151">
        <f>VLOOKUP(H118,Mapping!$B$3:$D$13,3,0)</f>
        <v>0</v>
      </c>
      <c r="R118" s="149">
        <f>(IF(VLOOKUP(VLOOKUP(I118,Mapping!$B$15:$D$20,2,1),Mapping!$C$15:$E$20,2,0)=7000,0,VLOOKUP(VLOOKUP(I118,Mapping!$B$15:$D$20,2,1),Mapping!$C$15:$E$20,2,0)))</f>
        <v>0</v>
      </c>
      <c r="S118" s="149"/>
      <c r="T118" s="149"/>
      <c r="U118" s="149">
        <f t="shared" si="33"/>
        <v>9.34</v>
      </c>
      <c r="V118" s="6" t="str">
        <f t="shared" si="18"/>
        <v/>
      </c>
      <c r="X118" s="6" t="s">
        <v>1546</v>
      </c>
      <c r="Y118" s="6" t="s">
        <v>16</v>
      </c>
      <c r="Z118" s="6" t="s">
        <v>1547</v>
      </c>
      <c r="AA118" s="6" t="s">
        <v>1762</v>
      </c>
      <c r="AB118" s="6" t="s">
        <v>1763</v>
      </c>
      <c r="AC118" s="6" t="s">
        <v>1764</v>
      </c>
      <c r="AD118" s="6" t="s">
        <v>1765</v>
      </c>
      <c r="AE118" s="6" t="s">
        <v>156</v>
      </c>
      <c r="AF118" s="6">
        <v>1</v>
      </c>
      <c r="AG118" s="6">
        <v>0.5</v>
      </c>
      <c r="AH118" s="6">
        <v>0.2</v>
      </c>
      <c r="AI118" s="6">
        <v>0.5</v>
      </c>
      <c r="AJ118" s="6" t="s">
        <v>14</v>
      </c>
      <c r="AK118" s="6">
        <v>111.9</v>
      </c>
      <c r="AL118" s="6" t="s">
        <v>303</v>
      </c>
      <c r="AM118" s="6" t="s">
        <v>303</v>
      </c>
      <c r="AN118" s="6" t="s">
        <v>303</v>
      </c>
      <c r="AO118" s="6" t="s">
        <v>303</v>
      </c>
      <c r="AP118" s="6" t="s">
        <v>303</v>
      </c>
      <c r="AQ118" s="6" t="s">
        <v>304</v>
      </c>
      <c r="AR118" s="6" t="s">
        <v>305</v>
      </c>
      <c r="AS118" s="6" t="s">
        <v>572</v>
      </c>
      <c r="AT118" s="6" t="s">
        <v>156</v>
      </c>
      <c r="AU118" s="6" t="s">
        <v>307</v>
      </c>
      <c r="AV118" s="6" t="s">
        <v>1762</v>
      </c>
      <c r="AW118" s="6" t="s">
        <v>1766</v>
      </c>
      <c r="AX118" s="6" t="s">
        <v>1766</v>
      </c>
      <c r="AY118" s="6" t="s">
        <v>308</v>
      </c>
      <c r="AZ118" s="6" t="s">
        <v>1551</v>
      </c>
      <c r="BA118" s="6" t="s">
        <v>310</v>
      </c>
      <c r="BB118" s="6" t="s">
        <v>311</v>
      </c>
      <c r="BC118" s="6" t="s">
        <v>312</v>
      </c>
      <c r="BD118" s="6" t="s">
        <v>156</v>
      </c>
      <c r="BE118" s="6" t="s">
        <v>313</v>
      </c>
    </row>
    <row r="119" spans="1:57" ht="17.399999999999999" x14ac:dyDescent="0.4">
      <c r="A119" s="237">
        <f t="shared" si="19"/>
        <v>117</v>
      </c>
      <c r="B119" s="238" t="str">
        <f t="shared" si="20"/>
        <v>2025-09-07</v>
      </c>
      <c r="C119" s="238" t="str">
        <f t="shared" si="21"/>
        <v>LHR</v>
      </c>
      <c r="D119" s="238" t="str">
        <f t="shared" si="22"/>
        <v>99431913851</v>
      </c>
      <c r="E119" s="238" t="str">
        <f t="shared" si="23"/>
        <v>587196909996</v>
      </c>
      <c r="F119" s="238" t="str">
        <f t="shared" si="24"/>
        <v>박성희</v>
      </c>
      <c r="G119" s="239" t="str">
        <f t="shared" si="25"/>
        <v>BK00000145540</v>
      </c>
      <c r="H119" s="240" t="str">
        <f t="shared" si="26"/>
        <v>목록(Manifest)</v>
      </c>
      <c r="I119" s="241">
        <f t="shared" si="27"/>
        <v>137.06</v>
      </c>
      <c r="J119" s="242">
        <f t="shared" si="28"/>
        <v>1</v>
      </c>
      <c r="K119" s="242">
        <f t="shared" si="29"/>
        <v>1</v>
      </c>
      <c r="L119" s="243">
        <f t="shared" si="30"/>
        <v>0.2</v>
      </c>
      <c r="M119" s="243">
        <f t="shared" si="31"/>
        <v>1</v>
      </c>
      <c r="N119" s="149">
        <f t="shared" si="32"/>
        <v>7.6</v>
      </c>
      <c r="O119" s="149">
        <v>3.59</v>
      </c>
      <c r="P119" s="150"/>
      <c r="Q119" s="151">
        <f>VLOOKUP(H119,Mapping!$B$3:$D$13,3,0)</f>
        <v>0</v>
      </c>
      <c r="R119" s="149">
        <f>(IF(VLOOKUP(VLOOKUP(I119,Mapping!$B$15:$D$20,2,1),Mapping!$C$15:$E$20,2,0)=7000,0,VLOOKUP(VLOOKUP(I119,Mapping!$B$15:$D$20,2,1),Mapping!$C$15:$E$20,2,0)))</f>
        <v>0</v>
      </c>
      <c r="S119" s="149"/>
      <c r="T119" s="149"/>
      <c r="U119" s="149">
        <f t="shared" si="33"/>
        <v>11.19</v>
      </c>
      <c r="V119" s="6" t="str">
        <f t="shared" si="18"/>
        <v/>
      </c>
      <c r="X119" s="6" t="s">
        <v>1546</v>
      </c>
      <c r="Y119" s="6" t="s">
        <v>16</v>
      </c>
      <c r="Z119" s="6" t="s">
        <v>1547</v>
      </c>
      <c r="AA119" s="6" t="s">
        <v>1767</v>
      </c>
      <c r="AB119" s="6" t="s">
        <v>1768</v>
      </c>
      <c r="AC119" s="6" t="s">
        <v>1769</v>
      </c>
      <c r="AD119" s="6" t="s">
        <v>769</v>
      </c>
      <c r="AE119" s="6" t="s">
        <v>156</v>
      </c>
      <c r="AF119" s="6">
        <v>1</v>
      </c>
      <c r="AG119" s="6">
        <v>1</v>
      </c>
      <c r="AH119" s="6">
        <v>0.2</v>
      </c>
      <c r="AI119" s="6">
        <v>1</v>
      </c>
      <c r="AJ119" s="6" t="s">
        <v>14</v>
      </c>
      <c r="AK119" s="6">
        <v>137.06</v>
      </c>
      <c r="AL119" s="6" t="s">
        <v>303</v>
      </c>
      <c r="AM119" s="6" t="s">
        <v>303</v>
      </c>
      <c r="AN119" s="6" t="s">
        <v>303</v>
      </c>
      <c r="AO119" s="6" t="s">
        <v>303</v>
      </c>
      <c r="AP119" s="6" t="s">
        <v>303</v>
      </c>
      <c r="AQ119" s="6" t="s">
        <v>304</v>
      </c>
      <c r="AR119" s="6" t="s">
        <v>305</v>
      </c>
      <c r="AS119" s="6" t="s">
        <v>1494</v>
      </c>
      <c r="AT119" s="6" t="s">
        <v>156</v>
      </c>
      <c r="AU119" s="6" t="s">
        <v>307</v>
      </c>
      <c r="AV119" s="6" t="s">
        <v>1767</v>
      </c>
      <c r="AW119" s="6" t="s">
        <v>1770</v>
      </c>
      <c r="AX119" s="6" t="s">
        <v>1770</v>
      </c>
      <c r="AY119" s="6" t="s">
        <v>308</v>
      </c>
      <c r="AZ119" s="6" t="s">
        <v>1551</v>
      </c>
      <c r="BA119" s="6" t="s">
        <v>310</v>
      </c>
      <c r="BB119" s="6" t="s">
        <v>311</v>
      </c>
      <c r="BC119" s="6" t="s">
        <v>312</v>
      </c>
      <c r="BD119" s="6" t="s">
        <v>156</v>
      </c>
      <c r="BE119" s="6" t="s">
        <v>313</v>
      </c>
    </row>
    <row r="120" spans="1:57" ht="17.399999999999999" x14ac:dyDescent="0.4">
      <c r="A120" s="237">
        <f t="shared" si="19"/>
        <v>118</v>
      </c>
      <c r="B120" s="238" t="str">
        <f t="shared" si="20"/>
        <v>2025-09-07</v>
      </c>
      <c r="C120" s="238" t="str">
        <f t="shared" si="21"/>
        <v>LHR</v>
      </c>
      <c r="D120" s="238" t="str">
        <f t="shared" si="22"/>
        <v>99431913851</v>
      </c>
      <c r="E120" s="238" t="str">
        <f t="shared" si="23"/>
        <v>587196910770</v>
      </c>
      <c r="F120" s="238" t="str">
        <f t="shared" si="24"/>
        <v>정문권</v>
      </c>
      <c r="G120" s="239" t="str">
        <f t="shared" si="25"/>
        <v>BK00000145546</v>
      </c>
      <c r="H120" s="240" t="str">
        <f t="shared" si="26"/>
        <v>목록(Manifest)</v>
      </c>
      <c r="I120" s="241">
        <f t="shared" si="27"/>
        <v>68.599999999999994</v>
      </c>
      <c r="J120" s="242">
        <f t="shared" si="28"/>
        <v>1</v>
      </c>
      <c r="K120" s="242">
        <f t="shared" si="29"/>
        <v>2</v>
      </c>
      <c r="L120" s="243">
        <f t="shared" si="30"/>
        <v>0.2</v>
      </c>
      <c r="M120" s="243">
        <f t="shared" si="31"/>
        <v>2</v>
      </c>
      <c r="N120" s="149">
        <f t="shared" si="32"/>
        <v>11.3</v>
      </c>
      <c r="O120" s="149">
        <v>3.59</v>
      </c>
      <c r="P120" s="150"/>
      <c r="Q120" s="151">
        <f>VLOOKUP(H120,Mapping!$B$3:$D$13,3,0)</f>
        <v>0</v>
      </c>
      <c r="R120" s="149">
        <f>(IF(VLOOKUP(VLOOKUP(I120,Mapping!$B$15:$D$20,2,1),Mapping!$C$15:$E$20,2,0)=7000,0,VLOOKUP(VLOOKUP(I120,Mapping!$B$15:$D$20,2,1),Mapping!$C$15:$E$20,2,0)))</f>
        <v>0</v>
      </c>
      <c r="S120" s="149"/>
      <c r="T120" s="149"/>
      <c r="U120" s="149">
        <f t="shared" si="33"/>
        <v>14.89</v>
      </c>
      <c r="V120" s="6" t="str">
        <f t="shared" si="18"/>
        <v/>
      </c>
      <c r="X120" s="6" t="s">
        <v>1546</v>
      </c>
      <c r="Y120" s="6" t="s">
        <v>16</v>
      </c>
      <c r="Z120" s="6" t="s">
        <v>1547</v>
      </c>
      <c r="AA120" s="6" t="s">
        <v>1771</v>
      </c>
      <c r="AB120" s="6" t="s">
        <v>447</v>
      </c>
      <c r="AC120" s="6" t="s">
        <v>448</v>
      </c>
      <c r="AD120" s="6" t="s">
        <v>449</v>
      </c>
      <c r="AE120" s="6" t="s">
        <v>156</v>
      </c>
      <c r="AF120" s="6">
        <v>1</v>
      </c>
      <c r="AG120" s="6">
        <v>2</v>
      </c>
      <c r="AH120" s="6">
        <v>0.2</v>
      </c>
      <c r="AI120" s="6">
        <v>2</v>
      </c>
      <c r="AJ120" s="6" t="s">
        <v>14</v>
      </c>
      <c r="AK120" s="6">
        <v>68.599999999999994</v>
      </c>
      <c r="AL120" s="6" t="s">
        <v>303</v>
      </c>
      <c r="AM120" s="6" t="s">
        <v>303</v>
      </c>
      <c r="AN120" s="6" t="s">
        <v>303</v>
      </c>
      <c r="AO120" s="6" t="s">
        <v>303</v>
      </c>
      <c r="AP120" s="6" t="s">
        <v>303</v>
      </c>
      <c r="AQ120" s="6" t="s">
        <v>304</v>
      </c>
      <c r="AR120" s="6" t="s">
        <v>305</v>
      </c>
      <c r="AS120" s="6" t="s">
        <v>316</v>
      </c>
      <c r="AT120" s="6" t="s">
        <v>156</v>
      </c>
      <c r="AU120" s="6" t="s">
        <v>307</v>
      </c>
      <c r="AV120" s="6" t="s">
        <v>1771</v>
      </c>
      <c r="AW120" s="6" t="s">
        <v>1772</v>
      </c>
      <c r="AX120" s="6" t="s">
        <v>1772</v>
      </c>
      <c r="AY120" s="6" t="s">
        <v>308</v>
      </c>
      <c r="AZ120" s="6" t="s">
        <v>1551</v>
      </c>
      <c r="BA120" s="6" t="s">
        <v>310</v>
      </c>
      <c r="BB120" s="6" t="s">
        <v>311</v>
      </c>
      <c r="BC120" s="6" t="s">
        <v>312</v>
      </c>
      <c r="BD120" s="6" t="s">
        <v>156</v>
      </c>
      <c r="BE120" s="6" t="s">
        <v>313</v>
      </c>
    </row>
    <row r="121" spans="1:57" ht="17.399999999999999" x14ac:dyDescent="0.4">
      <c r="A121" s="237">
        <f t="shared" si="19"/>
        <v>119</v>
      </c>
      <c r="B121" s="238" t="str">
        <f t="shared" si="20"/>
        <v>2025-09-07</v>
      </c>
      <c r="C121" s="238" t="str">
        <f t="shared" si="21"/>
        <v>LHR</v>
      </c>
      <c r="D121" s="238" t="str">
        <f t="shared" si="22"/>
        <v>99431913851</v>
      </c>
      <c r="E121" s="238" t="str">
        <f t="shared" si="23"/>
        <v>587196910243</v>
      </c>
      <c r="F121" s="238" t="str">
        <f t="shared" si="24"/>
        <v>이동준</v>
      </c>
      <c r="G121" s="239" t="str">
        <f t="shared" si="25"/>
        <v>BK00000145551</v>
      </c>
      <c r="H121" s="240" t="str">
        <f t="shared" si="26"/>
        <v>목록(Manifest)</v>
      </c>
      <c r="I121" s="241">
        <f t="shared" si="27"/>
        <v>148.4</v>
      </c>
      <c r="J121" s="242">
        <f t="shared" si="28"/>
        <v>1</v>
      </c>
      <c r="K121" s="242">
        <f t="shared" si="29"/>
        <v>4</v>
      </c>
      <c r="L121" s="243">
        <f t="shared" si="30"/>
        <v>7.3</v>
      </c>
      <c r="M121" s="243">
        <f t="shared" si="31"/>
        <v>7.5</v>
      </c>
      <c r="N121" s="149">
        <f t="shared" si="32"/>
        <v>31.650000000000002</v>
      </c>
      <c r="O121" s="149">
        <v>3.59</v>
      </c>
      <c r="P121" s="150"/>
      <c r="Q121" s="151">
        <f>VLOOKUP(H121,Mapping!$B$3:$D$13,3,0)</f>
        <v>0</v>
      </c>
      <c r="R121" s="149">
        <f>(IF(VLOOKUP(VLOOKUP(I121,Mapping!$B$15:$D$20,2,1),Mapping!$C$15:$E$20,2,0)=7000,0,VLOOKUP(VLOOKUP(I121,Mapping!$B$15:$D$20,2,1),Mapping!$C$15:$E$20,2,0)))</f>
        <v>0</v>
      </c>
      <c r="S121" s="149"/>
      <c r="T121" s="149"/>
      <c r="U121" s="149">
        <f t="shared" si="33"/>
        <v>35.24</v>
      </c>
      <c r="V121" s="6" t="str">
        <f t="shared" si="18"/>
        <v/>
      </c>
      <c r="X121" s="6" t="s">
        <v>1546</v>
      </c>
      <c r="Y121" s="6" t="s">
        <v>16</v>
      </c>
      <c r="Z121" s="6" t="s">
        <v>1547</v>
      </c>
      <c r="AA121" s="6" t="s">
        <v>1773</v>
      </c>
      <c r="AB121" s="6" t="s">
        <v>1774</v>
      </c>
      <c r="AC121" s="6" t="s">
        <v>1775</v>
      </c>
      <c r="AD121" s="6" t="s">
        <v>1776</v>
      </c>
      <c r="AE121" s="6" t="s">
        <v>156</v>
      </c>
      <c r="AF121" s="6">
        <v>1</v>
      </c>
      <c r="AG121" s="6">
        <v>4</v>
      </c>
      <c r="AH121" s="6">
        <v>7.3</v>
      </c>
      <c r="AI121" s="6">
        <v>7.5</v>
      </c>
      <c r="AJ121" s="6" t="s">
        <v>14</v>
      </c>
      <c r="AK121" s="6">
        <v>148.4</v>
      </c>
      <c r="AL121" s="6" t="s">
        <v>303</v>
      </c>
      <c r="AM121" s="6" t="s">
        <v>303</v>
      </c>
      <c r="AN121" s="6" t="s">
        <v>303</v>
      </c>
      <c r="AO121" s="6" t="s">
        <v>303</v>
      </c>
      <c r="AP121" s="6" t="s">
        <v>303</v>
      </c>
      <c r="AQ121" s="6" t="s">
        <v>304</v>
      </c>
      <c r="AR121" s="6" t="s">
        <v>305</v>
      </c>
      <c r="AS121" s="6" t="s">
        <v>1777</v>
      </c>
      <c r="AT121" s="6" t="s">
        <v>156</v>
      </c>
      <c r="AU121" s="6" t="s">
        <v>307</v>
      </c>
      <c r="AV121" s="6" t="s">
        <v>1773</v>
      </c>
      <c r="AW121" s="6" t="s">
        <v>1778</v>
      </c>
      <c r="AX121" s="6" t="s">
        <v>1778</v>
      </c>
      <c r="AY121" s="6" t="s">
        <v>308</v>
      </c>
      <c r="AZ121" s="6" t="s">
        <v>1551</v>
      </c>
      <c r="BA121" s="6" t="s">
        <v>310</v>
      </c>
      <c r="BB121" s="6" t="s">
        <v>311</v>
      </c>
      <c r="BC121" s="6" t="s">
        <v>312</v>
      </c>
      <c r="BD121" s="6" t="s">
        <v>156</v>
      </c>
      <c r="BE121" s="6" t="s">
        <v>313</v>
      </c>
    </row>
    <row r="122" spans="1:57" ht="17.399999999999999" x14ac:dyDescent="0.4">
      <c r="A122" s="237">
        <f t="shared" si="19"/>
        <v>120</v>
      </c>
      <c r="B122" s="238" t="str">
        <f t="shared" si="20"/>
        <v>2025-09-07</v>
      </c>
      <c r="C122" s="238" t="str">
        <f t="shared" si="21"/>
        <v>LHR</v>
      </c>
      <c r="D122" s="238" t="str">
        <f t="shared" si="22"/>
        <v>99431913851</v>
      </c>
      <c r="E122" s="238" t="str">
        <f t="shared" si="23"/>
        <v>587196910582</v>
      </c>
      <c r="F122" s="238" t="str">
        <f t="shared" si="24"/>
        <v>이은주</v>
      </c>
      <c r="G122" s="239" t="str">
        <f t="shared" si="25"/>
        <v>BK00000145555</v>
      </c>
      <c r="H122" s="240" t="str">
        <f t="shared" si="26"/>
        <v>목록(Manifest)</v>
      </c>
      <c r="I122" s="241">
        <f t="shared" si="27"/>
        <v>120.06</v>
      </c>
      <c r="J122" s="242">
        <f t="shared" si="28"/>
        <v>1</v>
      </c>
      <c r="K122" s="242">
        <f t="shared" si="29"/>
        <v>1</v>
      </c>
      <c r="L122" s="243">
        <f t="shared" si="30"/>
        <v>0.2</v>
      </c>
      <c r="M122" s="243">
        <f t="shared" si="31"/>
        <v>1</v>
      </c>
      <c r="N122" s="149">
        <f t="shared" si="32"/>
        <v>7.6</v>
      </c>
      <c r="O122" s="149">
        <v>3.59</v>
      </c>
      <c r="P122" s="150"/>
      <c r="Q122" s="151">
        <f>VLOOKUP(H122,Mapping!$B$3:$D$13,3,0)</f>
        <v>0</v>
      </c>
      <c r="R122" s="149">
        <f>(IF(VLOOKUP(VLOOKUP(I122,Mapping!$B$15:$D$20,2,1),Mapping!$C$15:$E$20,2,0)=7000,0,VLOOKUP(VLOOKUP(I122,Mapping!$B$15:$D$20,2,1),Mapping!$C$15:$E$20,2,0)))</f>
        <v>0</v>
      </c>
      <c r="S122" s="149"/>
      <c r="T122" s="149"/>
      <c r="U122" s="149">
        <f t="shared" si="33"/>
        <v>11.19</v>
      </c>
      <c r="V122" s="6" t="str">
        <f t="shared" si="18"/>
        <v/>
      </c>
      <c r="X122" s="6" t="s">
        <v>1546</v>
      </c>
      <c r="Y122" s="6" t="s">
        <v>16</v>
      </c>
      <c r="Z122" s="6" t="s">
        <v>1547</v>
      </c>
      <c r="AA122" s="6" t="s">
        <v>1779</v>
      </c>
      <c r="AB122" s="6" t="s">
        <v>185</v>
      </c>
      <c r="AC122" s="6" t="s">
        <v>1780</v>
      </c>
      <c r="AD122" s="6" t="s">
        <v>944</v>
      </c>
      <c r="AE122" s="6" t="s">
        <v>156</v>
      </c>
      <c r="AF122" s="6">
        <v>1</v>
      </c>
      <c r="AG122" s="6">
        <v>1</v>
      </c>
      <c r="AH122" s="6">
        <v>0.2</v>
      </c>
      <c r="AI122" s="6">
        <v>1</v>
      </c>
      <c r="AJ122" s="6" t="s">
        <v>14</v>
      </c>
      <c r="AK122" s="6">
        <v>120.06</v>
      </c>
      <c r="AL122" s="6" t="s">
        <v>303</v>
      </c>
      <c r="AM122" s="6" t="s">
        <v>303</v>
      </c>
      <c r="AN122" s="6" t="s">
        <v>303</v>
      </c>
      <c r="AO122" s="6" t="s">
        <v>303</v>
      </c>
      <c r="AP122" s="6" t="s">
        <v>303</v>
      </c>
      <c r="AQ122" s="6" t="s">
        <v>304</v>
      </c>
      <c r="AR122" s="6" t="s">
        <v>305</v>
      </c>
      <c r="AS122" s="6" t="s">
        <v>1781</v>
      </c>
      <c r="AT122" s="6" t="s">
        <v>156</v>
      </c>
      <c r="AU122" s="6" t="s">
        <v>307</v>
      </c>
      <c r="AV122" s="6" t="s">
        <v>1779</v>
      </c>
      <c r="AW122" s="6" t="s">
        <v>1782</v>
      </c>
      <c r="AX122" s="6" t="s">
        <v>1782</v>
      </c>
      <c r="AY122" s="6" t="s">
        <v>308</v>
      </c>
      <c r="AZ122" s="6" t="s">
        <v>1551</v>
      </c>
      <c r="BA122" s="6" t="s">
        <v>310</v>
      </c>
      <c r="BB122" s="6" t="s">
        <v>311</v>
      </c>
      <c r="BC122" s="6" t="s">
        <v>312</v>
      </c>
      <c r="BD122" s="6" t="s">
        <v>156</v>
      </c>
      <c r="BE122" s="6" t="s">
        <v>313</v>
      </c>
    </row>
    <row r="123" spans="1:57" ht="17.399999999999999" x14ac:dyDescent="0.4">
      <c r="A123" s="237">
        <f t="shared" si="19"/>
        <v>121</v>
      </c>
      <c r="B123" s="238" t="str">
        <f t="shared" si="20"/>
        <v>2025-09-07</v>
      </c>
      <c r="C123" s="238" t="str">
        <f t="shared" si="21"/>
        <v>LHR</v>
      </c>
      <c r="D123" s="238" t="str">
        <f t="shared" si="22"/>
        <v>99431913851</v>
      </c>
      <c r="E123" s="238" t="str">
        <f t="shared" si="23"/>
        <v>587196910324</v>
      </c>
      <c r="F123" s="238" t="str">
        <f t="shared" si="24"/>
        <v>이민호</v>
      </c>
      <c r="G123" s="239" t="str">
        <f t="shared" si="25"/>
        <v>BK00000145558</v>
      </c>
      <c r="H123" s="240" t="str">
        <f t="shared" si="26"/>
        <v>목록(Manifest)</v>
      </c>
      <c r="I123" s="241">
        <f t="shared" si="27"/>
        <v>83.42</v>
      </c>
      <c r="J123" s="242">
        <f t="shared" si="28"/>
        <v>1</v>
      </c>
      <c r="K123" s="242">
        <f t="shared" si="29"/>
        <v>6.5</v>
      </c>
      <c r="L123" s="243">
        <f t="shared" si="30"/>
        <v>0.2</v>
      </c>
      <c r="M123" s="243">
        <f t="shared" si="31"/>
        <v>6.5</v>
      </c>
      <c r="N123" s="149">
        <f t="shared" si="32"/>
        <v>27.950000000000003</v>
      </c>
      <c r="O123" s="149">
        <v>3.59</v>
      </c>
      <c r="P123" s="150"/>
      <c r="Q123" s="151">
        <f>VLOOKUP(H123,Mapping!$B$3:$D$13,3,0)</f>
        <v>0</v>
      </c>
      <c r="R123" s="149">
        <f>(IF(VLOOKUP(VLOOKUP(I123,Mapping!$B$15:$D$20,2,1),Mapping!$C$15:$E$20,2,0)=7000,0,VLOOKUP(VLOOKUP(I123,Mapping!$B$15:$D$20,2,1),Mapping!$C$15:$E$20,2,0)))</f>
        <v>0</v>
      </c>
      <c r="S123" s="149"/>
      <c r="T123" s="149"/>
      <c r="U123" s="149">
        <f t="shared" si="33"/>
        <v>31.540000000000003</v>
      </c>
      <c r="V123" s="6" t="str">
        <f t="shared" si="18"/>
        <v/>
      </c>
      <c r="X123" s="6" t="s">
        <v>1546</v>
      </c>
      <c r="Y123" s="6" t="s">
        <v>16</v>
      </c>
      <c r="Z123" s="6" t="s">
        <v>1547</v>
      </c>
      <c r="AA123" s="6" t="s">
        <v>1783</v>
      </c>
      <c r="AB123" s="6" t="s">
        <v>1784</v>
      </c>
      <c r="AC123" s="6" t="s">
        <v>1785</v>
      </c>
      <c r="AD123" s="6" t="s">
        <v>1786</v>
      </c>
      <c r="AE123" s="6" t="s">
        <v>156</v>
      </c>
      <c r="AF123" s="6">
        <v>1</v>
      </c>
      <c r="AG123" s="6">
        <v>6.5</v>
      </c>
      <c r="AH123" s="6">
        <v>0.2</v>
      </c>
      <c r="AI123" s="6">
        <v>6.5</v>
      </c>
      <c r="AJ123" s="6" t="s">
        <v>14</v>
      </c>
      <c r="AK123" s="6">
        <v>83.42</v>
      </c>
      <c r="AL123" s="6" t="s">
        <v>303</v>
      </c>
      <c r="AM123" s="6" t="s">
        <v>303</v>
      </c>
      <c r="AN123" s="6" t="s">
        <v>303</v>
      </c>
      <c r="AO123" s="6" t="s">
        <v>303</v>
      </c>
      <c r="AP123" s="6" t="s">
        <v>156</v>
      </c>
      <c r="AQ123" s="6" t="s">
        <v>304</v>
      </c>
      <c r="AR123" s="6" t="s">
        <v>305</v>
      </c>
      <c r="AS123" s="6" t="s">
        <v>1787</v>
      </c>
      <c r="AT123" s="6" t="s">
        <v>156</v>
      </c>
      <c r="AU123" s="6" t="s">
        <v>307</v>
      </c>
      <c r="AV123" s="6" t="s">
        <v>1783</v>
      </c>
      <c r="AW123" s="6" t="s">
        <v>1788</v>
      </c>
      <c r="AX123" s="6" t="s">
        <v>1788</v>
      </c>
      <c r="AY123" s="6" t="s">
        <v>308</v>
      </c>
      <c r="AZ123" s="6" t="s">
        <v>1551</v>
      </c>
      <c r="BA123" s="6" t="s">
        <v>310</v>
      </c>
      <c r="BB123" s="6" t="s">
        <v>311</v>
      </c>
      <c r="BC123" s="6" t="s">
        <v>312</v>
      </c>
      <c r="BD123" s="6" t="s">
        <v>156</v>
      </c>
      <c r="BE123" s="6" t="s">
        <v>313</v>
      </c>
    </row>
    <row r="124" spans="1:57" ht="17.399999999999999" x14ac:dyDescent="0.4">
      <c r="A124" s="237">
        <f t="shared" si="19"/>
        <v>122</v>
      </c>
      <c r="B124" s="238" t="str">
        <f t="shared" si="20"/>
        <v>2025-09-07</v>
      </c>
      <c r="C124" s="238" t="str">
        <f t="shared" si="21"/>
        <v>LHR</v>
      </c>
      <c r="D124" s="238" t="str">
        <f t="shared" si="22"/>
        <v>99431913851</v>
      </c>
      <c r="E124" s="238" t="str">
        <f t="shared" si="23"/>
        <v>587196910140</v>
      </c>
      <c r="F124" s="238" t="str">
        <f t="shared" si="24"/>
        <v>박보미</v>
      </c>
      <c r="G124" s="239" t="str">
        <f t="shared" si="25"/>
        <v>BK00000145601</v>
      </c>
      <c r="H124" s="240" t="str">
        <f t="shared" si="26"/>
        <v>목록(Manifest)</v>
      </c>
      <c r="I124" s="241">
        <f t="shared" si="27"/>
        <v>105.23</v>
      </c>
      <c r="J124" s="242">
        <f t="shared" si="28"/>
        <v>1</v>
      </c>
      <c r="K124" s="242">
        <f t="shared" si="29"/>
        <v>0.5</v>
      </c>
      <c r="L124" s="243">
        <f t="shared" si="30"/>
        <v>0.2</v>
      </c>
      <c r="M124" s="243">
        <f t="shared" si="31"/>
        <v>0.5</v>
      </c>
      <c r="N124" s="149">
        <f t="shared" si="32"/>
        <v>5.75</v>
      </c>
      <c r="O124" s="149">
        <v>3.59</v>
      </c>
      <c r="P124" s="150"/>
      <c r="Q124" s="151">
        <f>VLOOKUP(H124,Mapping!$B$3:$D$13,3,0)</f>
        <v>0</v>
      </c>
      <c r="R124" s="149">
        <f>(IF(VLOOKUP(VLOOKUP(I124,Mapping!$B$15:$D$20,2,1),Mapping!$C$15:$E$20,2,0)=7000,0,VLOOKUP(VLOOKUP(I124,Mapping!$B$15:$D$20,2,1),Mapping!$C$15:$E$20,2,0)))</f>
        <v>0</v>
      </c>
      <c r="S124" s="149"/>
      <c r="T124" s="149"/>
      <c r="U124" s="149">
        <f t="shared" si="33"/>
        <v>9.34</v>
      </c>
      <c r="V124" s="6" t="str">
        <f t="shared" si="18"/>
        <v/>
      </c>
      <c r="X124" s="6" t="s">
        <v>1546</v>
      </c>
      <c r="Y124" s="6" t="s">
        <v>16</v>
      </c>
      <c r="Z124" s="6" t="s">
        <v>1547</v>
      </c>
      <c r="AA124" s="6" t="s">
        <v>1789</v>
      </c>
      <c r="AB124" s="6" t="s">
        <v>1047</v>
      </c>
      <c r="AC124" s="6" t="s">
        <v>1048</v>
      </c>
      <c r="AD124" s="6" t="s">
        <v>1049</v>
      </c>
      <c r="AE124" s="6" t="s">
        <v>156</v>
      </c>
      <c r="AF124" s="6">
        <v>1</v>
      </c>
      <c r="AG124" s="6">
        <v>0.5</v>
      </c>
      <c r="AH124" s="6">
        <v>0.2</v>
      </c>
      <c r="AI124" s="6">
        <v>0.5</v>
      </c>
      <c r="AJ124" s="6" t="s">
        <v>14</v>
      </c>
      <c r="AK124" s="6">
        <v>105.23</v>
      </c>
      <c r="AL124" s="6" t="s">
        <v>303</v>
      </c>
      <c r="AM124" s="6" t="s">
        <v>303</v>
      </c>
      <c r="AN124" s="6" t="s">
        <v>303</v>
      </c>
      <c r="AO124" s="6" t="s">
        <v>303</v>
      </c>
      <c r="AP124" s="6" t="s">
        <v>303</v>
      </c>
      <c r="AQ124" s="6" t="s">
        <v>304</v>
      </c>
      <c r="AR124" s="6" t="s">
        <v>305</v>
      </c>
      <c r="AS124" s="6" t="s">
        <v>1050</v>
      </c>
      <c r="AT124" s="6" t="s">
        <v>156</v>
      </c>
      <c r="AU124" s="6" t="s">
        <v>307</v>
      </c>
      <c r="AV124" s="6" t="s">
        <v>1789</v>
      </c>
      <c r="AW124" s="6" t="s">
        <v>1790</v>
      </c>
      <c r="AX124" s="6" t="s">
        <v>1790</v>
      </c>
      <c r="AY124" s="6" t="s">
        <v>308</v>
      </c>
      <c r="AZ124" s="6" t="s">
        <v>1551</v>
      </c>
      <c r="BA124" s="6" t="s">
        <v>310</v>
      </c>
      <c r="BB124" s="6" t="s">
        <v>311</v>
      </c>
      <c r="BC124" s="6" t="s">
        <v>312</v>
      </c>
      <c r="BD124" s="6" t="s">
        <v>156</v>
      </c>
      <c r="BE124" s="6" t="s">
        <v>313</v>
      </c>
    </row>
    <row r="125" spans="1:57" ht="17.399999999999999" x14ac:dyDescent="0.4">
      <c r="A125" s="237">
        <f t="shared" si="19"/>
        <v>123</v>
      </c>
      <c r="B125" s="238" t="str">
        <f t="shared" si="20"/>
        <v>2025-09-07</v>
      </c>
      <c r="C125" s="238" t="str">
        <f t="shared" si="21"/>
        <v>LHR</v>
      </c>
      <c r="D125" s="238" t="str">
        <f t="shared" si="22"/>
        <v>99431913851</v>
      </c>
      <c r="E125" s="238" t="str">
        <f t="shared" si="23"/>
        <v>587196909926</v>
      </c>
      <c r="F125" s="238" t="str">
        <f t="shared" si="24"/>
        <v>이진웅</v>
      </c>
      <c r="G125" s="239" t="str">
        <f t="shared" si="25"/>
        <v>BK00000145417</v>
      </c>
      <c r="H125" s="240" t="str">
        <f t="shared" si="26"/>
        <v>목록(Manifest)</v>
      </c>
      <c r="I125" s="241">
        <f t="shared" si="27"/>
        <v>147.41999999999999</v>
      </c>
      <c r="J125" s="242">
        <f t="shared" si="28"/>
        <v>1</v>
      </c>
      <c r="K125" s="242">
        <f t="shared" si="29"/>
        <v>2</v>
      </c>
      <c r="L125" s="243">
        <f t="shared" si="30"/>
        <v>0.2</v>
      </c>
      <c r="M125" s="243">
        <f t="shared" si="31"/>
        <v>2</v>
      </c>
      <c r="N125" s="149">
        <f t="shared" si="32"/>
        <v>11.3</v>
      </c>
      <c r="O125" s="149">
        <v>3.59</v>
      </c>
      <c r="P125" s="150"/>
      <c r="Q125" s="151">
        <f>VLOOKUP(H125,Mapping!$B$3:$D$13,3,0)</f>
        <v>0</v>
      </c>
      <c r="R125" s="149">
        <f>(IF(VLOOKUP(VLOOKUP(I125,Mapping!$B$15:$D$20,2,1),Mapping!$C$15:$E$20,2,0)=7000,0,VLOOKUP(VLOOKUP(I125,Mapping!$B$15:$D$20,2,1),Mapping!$C$15:$E$20,2,0)))</f>
        <v>0</v>
      </c>
      <c r="S125" s="149"/>
      <c r="T125" s="149"/>
      <c r="U125" s="149">
        <f t="shared" si="33"/>
        <v>14.89</v>
      </c>
      <c r="V125" s="6" t="str">
        <f t="shared" si="18"/>
        <v/>
      </c>
      <c r="X125" s="6" t="s">
        <v>1546</v>
      </c>
      <c r="Y125" s="6" t="s">
        <v>16</v>
      </c>
      <c r="Z125" s="6" t="s">
        <v>1547</v>
      </c>
      <c r="AA125" s="6" t="s">
        <v>1791</v>
      </c>
      <c r="AB125" s="6" t="s">
        <v>775</v>
      </c>
      <c r="AC125" s="6" t="s">
        <v>776</v>
      </c>
      <c r="AD125" s="6" t="s">
        <v>777</v>
      </c>
      <c r="AE125" s="6" t="s">
        <v>156</v>
      </c>
      <c r="AF125" s="6">
        <v>1</v>
      </c>
      <c r="AG125" s="6">
        <v>2</v>
      </c>
      <c r="AH125" s="6">
        <v>0.2</v>
      </c>
      <c r="AI125" s="6">
        <v>2</v>
      </c>
      <c r="AJ125" s="6" t="s">
        <v>14</v>
      </c>
      <c r="AK125" s="6">
        <v>147.41999999999999</v>
      </c>
      <c r="AL125" s="6" t="s">
        <v>303</v>
      </c>
      <c r="AM125" s="6" t="s">
        <v>303</v>
      </c>
      <c r="AN125" s="6" t="s">
        <v>303</v>
      </c>
      <c r="AO125" s="6" t="s">
        <v>303</v>
      </c>
      <c r="AP125" s="6" t="s">
        <v>303</v>
      </c>
      <c r="AQ125" s="6" t="s">
        <v>304</v>
      </c>
      <c r="AR125" s="6" t="s">
        <v>305</v>
      </c>
      <c r="AS125" s="6" t="s">
        <v>576</v>
      </c>
      <c r="AT125" s="6" t="s">
        <v>156</v>
      </c>
      <c r="AU125" s="6" t="s">
        <v>307</v>
      </c>
      <c r="AV125" s="6" t="s">
        <v>1791</v>
      </c>
      <c r="AW125" s="6" t="s">
        <v>1792</v>
      </c>
      <c r="AX125" s="6" t="s">
        <v>1792</v>
      </c>
      <c r="AY125" s="6" t="s">
        <v>308</v>
      </c>
      <c r="AZ125" s="6" t="s">
        <v>1551</v>
      </c>
      <c r="BA125" s="6" t="s">
        <v>310</v>
      </c>
      <c r="BB125" s="6" t="s">
        <v>311</v>
      </c>
      <c r="BC125" s="6" t="s">
        <v>312</v>
      </c>
      <c r="BD125" s="6" t="s">
        <v>156</v>
      </c>
      <c r="BE125" s="6" t="s">
        <v>313</v>
      </c>
    </row>
    <row r="126" spans="1:57" ht="17.399999999999999" x14ac:dyDescent="0.4">
      <c r="A126" s="237">
        <f t="shared" si="19"/>
        <v>124</v>
      </c>
      <c r="B126" s="238" t="str">
        <f t="shared" si="20"/>
        <v>2025-09-07</v>
      </c>
      <c r="C126" s="238" t="str">
        <f t="shared" si="21"/>
        <v>LHR</v>
      </c>
      <c r="D126" s="238" t="str">
        <f t="shared" si="22"/>
        <v>99431913851</v>
      </c>
      <c r="E126" s="238" t="str">
        <f t="shared" si="23"/>
        <v>587196910722</v>
      </c>
      <c r="F126" s="238" t="str">
        <f t="shared" si="24"/>
        <v>박민재</v>
      </c>
      <c r="G126" s="239" t="str">
        <f t="shared" si="25"/>
        <v>BK00000145414</v>
      </c>
      <c r="H126" s="240" t="str">
        <f t="shared" si="26"/>
        <v>목록(Manifest)</v>
      </c>
      <c r="I126" s="241">
        <f t="shared" si="27"/>
        <v>139.85</v>
      </c>
      <c r="J126" s="242">
        <f t="shared" si="28"/>
        <v>1</v>
      </c>
      <c r="K126" s="242">
        <f t="shared" si="29"/>
        <v>6</v>
      </c>
      <c r="L126" s="243">
        <f t="shared" si="30"/>
        <v>0.2</v>
      </c>
      <c r="M126" s="243">
        <f t="shared" si="31"/>
        <v>6</v>
      </c>
      <c r="N126" s="149">
        <f t="shared" si="32"/>
        <v>26.1</v>
      </c>
      <c r="O126" s="149">
        <v>3.59</v>
      </c>
      <c r="P126" s="150"/>
      <c r="Q126" s="151">
        <f>VLOOKUP(H126,Mapping!$B$3:$D$13,3,0)</f>
        <v>0</v>
      </c>
      <c r="R126" s="149">
        <f>(IF(VLOOKUP(VLOOKUP(I126,Mapping!$B$15:$D$20,2,1),Mapping!$C$15:$E$20,2,0)=7000,0,VLOOKUP(VLOOKUP(I126,Mapping!$B$15:$D$20,2,1),Mapping!$C$15:$E$20,2,0)))</f>
        <v>0</v>
      </c>
      <c r="S126" s="149"/>
      <c r="T126" s="149"/>
      <c r="U126" s="149">
        <f t="shared" si="33"/>
        <v>29.69</v>
      </c>
      <c r="V126" s="6" t="str">
        <f t="shared" si="18"/>
        <v/>
      </c>
      <c r="X126" s="6" t="s">
        <v>1546</v>
      </c>
      <c r="Y126" s="6" t="s">
        <v>16</v>
      </c>
      <c r="Z126" s="6" t="s">
        <v>1547</v>
      </c>
      <c r="AA126" s="6" t="s">
        <v>1793</v>
      </c>
      <c r="AB126" s="6" t="s">
        <v>1328</v>
      </c>
      <c r="AC126" s="6" t="s">
        <v>1329</v>
      </c>
      <c r="AD126" s="6" t="s">
        <v>1330</v>
      </c>
      <c r="AE126" s="6" t="s">
        <v>156</v>
      </c>
      <c r="AF126" s="6">
        <v>1</v>
      </c>
      <c r="AG126" s="6">
        <v>6</v>
      </c>
      <c r="AH126" s="6">
        <v>0.2</v>
      </c>
      <c r="AI126" s="6">
        <v>6</v>
      </c>
      <c r="AJ126" s="6" t="s">
        <v>14</v>
      </c>
      <c r="AK126" s="6">
        <v>139.85</v>
      </c>
      <c r="AL126" s="6" t="s">
        <v>303</v>
      </c>
      <c r="AM126" s="6" t="s">
        <v>303</v>
      </c>
      <c r="AN126" s="6" t="s">
        <v>303</v>
      </c>
      <c r="AO126" s="6" t="s">
        <v>303</v>
      </c>
      <c r="AP126" s="6" t="s">
        <v>303</v>
      </c>
      <c r="AQ126" s="6" t="s">
        <v>304</v>
      </c>
      <c r="AR126" s="6" t="s">
        <v>305</v>
      </c>
      <c r="AS126" s="6" t="s">
        <v>316</v>
      </c>
      <c r="AT126" s="6" t="s">
        <v>156</v>
      </c>
      <c r="AU126" s="6" t="s">
        <v>307</v>
      </c>
      <c r="AV126" s="6" t="s">
        <v>1793</v>
      </c>
      <c r="AW126" s="6" t="s">
        <v>1794</v>
      </c>
      <c r="AX126" s="6" t="s">
        <v>1794</v>
      </c>
      <c r="AY126" s="6" t="s">
        <v>308</v>
      </c>
      <c r="AZ126" s="6" t="s">
        <v>1551</v>
      </c>
      <c r="BA126" s="6" t="s">
        <v>310</v>
      </c>
      <c r="BB126" s="6" t="s">
        <v>311</v>
      </c>
      <c r="BC126" s="6" t="s">
        <v>312</v>
      </c>
      <c r="BD126" s="6" t="s">
        <v>156</v>
      </c>
      <c r="BE126" s="6" t="s">
        <v>313</v>
      </c>
    </row>
    <row r="127" spans="1:57" ht="17.399999999999999" x14ac:dyDescent="0.4">
      <c r="A127" s="237">
        <f t="shared" si="19"/>
        <v>125</v>
      </c>
      <c r="B127" s="238" t="str">
        <f t="shared" si="20"/>
        <v>2025-09-07</v>
      </c>
      <c r="C127" s="238" t="str">
        <f t="shared" si="21"/>
        <v>LHR</v>
      </c>
      <c r="D127" s="238" t="str">
        <f t="shared" si="22"/>
        <v>99431913851</v>
      </c>
      <c r="E127" s="238" t="str">
        <f t="shared" si="23"/>
        <v>587196910700</v>
      </c>
      <c r="F127" s="238" t="str">
        <f t="shared" si="24"/>
        <v>구동현</v>
      </c>
      <c r="G127" s="239" t="str">
        <f t="shared" si="25"/>
        <v>BK00000144953</v>
      </c>
      <c r="H127" s="240" t="str">
        <f t="shared" si="26"/>
        <v>목록(Manifest)</v>
      </c>
      <c r="I127" s="241">
        <f t="shared" si="27"/>
        <v>121.41</v>
      </c>
      <c r="J127" s="242">
        <f t="shared" si="28"/>
        <v>1</v>
      </c>
      <c r="K127" s="242">
        <f t="shared" si="29"/>
        <v>6</v>
      </c>
      <c r="L127" s="243">
        <f t="shared" si="30"/>
        <v>0.2</v>
      </c>
      <c r="M127" s="243">
        <f t="shared" si="31"/>
        <v>6</v>
      </c>
      <c r="N127" s="149">
        <f t="shared" si="32"/>
        <v>26.1</v>
      </c>
      <c r="O127" s="149">
        <v>3.59</v>
      </c>
      <c r="P127" s="150"/>
      <c r="Q127" s="151">
        <f>VLOOKUP(H127,Mapping!$B$3:$D$13,3,0)</f>
        <v>0</v>
      </c>
      <c r="R127" s="149">
        <f>(IF(VLOOKUP(VLOOKUP(I127,Mapping!$B$15:$D$20,2,1),Mapping!$C$15:$E$20,2,0)=7000,0,VLOOKUP(VLOOKUP(I127,Mapping!$B$15:$D$20,2,1),Mapping!$C$15:$E$20,2,0)))</f>
        <v>0</v>
      </c>
      <c r="S127" s="149"/>
      <c r="T127" s="149"/>
      <c r="U127" s="149">
        <f t="shared" si="33"/>
        <v>29.69</v>
      </c>
      <c r="V127" s="6" t="str">
        <f t="shared" si="18"/>
        <v/>
      </c>
      <c r="X127" s="6" t="s">
        <v>1546</v>
      </c>
      <c r="Y127" s="6" t="s">
        <v>16</v>
      </c>
      <c r="Z127" s="6" t="s">
        <v>1547</v>
      </c>
      <c r="AA127" s="6" t="s">
        <v>1795</v>
      </c>
      <c r="AB127" s="6" t="s">
        <v>234</v>
      </c>
      <c r="AC127" s="6" t="s">
        <v>412</v>
      </c>
      <c r="AD127" s="6" t="s">
        <v>413</v>
      </c>
      <c r="AE127" s="6" t="s">
        <v>156</v>
      </c>
      <c r="AF127" s="6">
        <v>1</v>
      </c>
      <c r="AG127" s="6">
        <v>6</v>
      </c>
      <c r="AH127" s="6">
        <v>0.2</v>
      </c>
      <c r="AI127" s="6">
        <v>6</v>
      </c>
      <c r="AJ127" s="6" t="s">
        <v>14</v>
      </c>
      <c r="AK127" s="6">
        <v>121.41</v>
      </c>
      <c r="AL127" s="6" t="s">
        <v>303</v>
      </c>
      <c r="AM127" s="6" t="s">
        <v>303</v>
      </c>
      <c r="AN127" s="6" t="s">
        <v>303</v>
      </c>
      <c r="AO127" s="6" t="s">
        <v>303</v>
      </c>
      <c r="AP127" s="6" t="s">
        <v>303</v>
      </c>
      <c r="AQ127" s="6" t="s">
        <v>304</v>
      </c>
      <c r="AR127" s="6" t="s">
        <v>305</v>
      </c>
      <c r="AS127" s="6" t="s">
        <v>316</v>
      </c>
      <c r="AT127" s="6" t="s">
        <v>156</v>
      </c>
      <c r="AU127" s="6" t="s">
        <v>307</v>
      </c>
      <c r="AV127" s="6" t="s">
        <v>1795</v>
      </c>
      <c r="AW127" s="6" t="s">
        <v>1796</v>
      </c>
      <c r="AX127" s="6" t="s">
        <v>1796</v>
      </c>
      <c r="AY127" s="6" t="s">
        <v>308</v>
      </c>
      <c r="AZ127" s="6" t="s">
        <v>1551</v>
      </c>
      <c r="BA127" s="6" t="s">
        <v>310</v>
      </c>
      <c r="BB127" s="6" t="s">
        <v>311</v>
      </c>
      <c r="BC127" s="6" t="s">
        <v>312</v>
      </c>
      <c r="BD127" s="6" t="s">
        <v>156</v>
      </c>
      <c r="BE127" s="6" t="s">
        <v>313</v>
      </c>
    </row>
    <row r="128" spans="1:57" ht="17.399999999999999" x14ac:dyDescent="0.4">
      <c r="A128" s="237">
        <f t="shared" si="19"/>
        <v>126</v>
      </c>
      <c r="B128" s="238" t="str">
        <f t="shared" si="20"/>
        <v>2025-09-07</v>
      </c>
      <c r="C128" s="238" t="str">
        <f t="shared" si="21"/>
        <v>LHR</v>
      </c>
      <c r="D128" s="238" t="str">
        <f t="shared" si="22"/>
        <v>99431913851</v>
      </c>
      <c r="E128" s="238" t="str">
        <f t="shared" si="23"/>
        <v>587196910151</v>
      </c>
      <c r="F128" s="238" t="str">
        <f t="shared" si="24"/>
        <v>이진영</v>
      </c>
      <c r="G128" s="239" t="str">
        <f t="shared" si="25"/>
        <v>BK00000145474</v>
      </c>
      <c r="H128" s="240" t="str">
        <f t="shared" si="26"/>
        <v>목록(Manifest)</v>
      </c>
      <c r="I128" s="241">
        <f t="shared" si="27"/>
        <v>74.2</v>
      </c>
      <c r="J128" s="242">
        <f t="shared" si="28"/>
        <v>1</v>
      </c>
      <c r="K128" s="242">
        <f t="shared" si="29"/>
        <v>0.5</v>
      </c>
      <c r="L128" s="243">
        <f t="shared" si="30"/>
        <v>0.2</v>
      </c>
      <c r="M128" s="243">
        <f t="shared" si="31"/>
        <v>0.5</v>
      </c>
      <c r="N128" s="149">
        <f t="shared" si="32"/>
        <v>5.75</v>
      </c>
      <c r="O128" s="149">
        <v>3.59</v>
      </c>
      <c r="P128" s="150"/>
      <c r="Q128" s="151">
        <f>VLOOKUP(H128,Mapping!$B$3:$D$13,3,0)</f>
        <v>0</v>
      </c>
      <c r="R128" s="149">
        <f>(IF(VLOOKUP(VLOOKUP(I128,Mapping!$B$15:$D$20,2,1),Mapping!$C$15:$E$20,2,0)=7000,0,VLOOKUP(VLOOKUP(I128,Mapping!$B$15:$D$20,2,1),Mapping!$C$15:$E$20,2,0)))</f>
        <v>0</v>
      </c>
      <c r="S128" s="149"/>
      <c r="T128" s="149"/>
      <c r="U128" s="149">
        <f t="shared" si="33"/>
        <v>9.34</v>
      </c>
      <c r="V128" s="6" t="str">
        <f t="shared" si="18"/>
        <v/>
      </c>
      <c r="X128" s="6" t="s">
        <v>1546</v>
      </c>
      <c r="Y128" s="6" t="s">
        <v>16</v>
      </c>
      <c r="Z128" s="6" t="s">
        <v>1547</v>
      </c>
      <c r="AA128" s="6" t="s">
        <v>1797</v>
      </c>
      <c r="AB128" s="6" t="s">
        <v>1798</v>
      </c>
      <c r="AC128" s="6" t="s">
        <v>1799</v>
      </c>
      <c r="AD128" s="6" t="s">
        <v>1800</v>
      </c>
      <c r="AE128" s="6" t="s">
        <v>156</v>
      </c>
      <c r="AF128" s="6">
        <v>1</v>
      </c>
      <c r="AG128" s="6">
        <v>0.5</v>
      </c>
      <c r="AH128" s="6">
        <v>0.2</v>
      </c>
      <c r="AI128" s="6">
        <v>0.5</v>
      </c>
      <c r="AJ128" s="6" t="s">
        <v>14</v>
      </c>
      <c r="AK128" s="6">
        <v>74.2</v>
      </c>
      <c r="AL128" s="6" t="s">
        <v>303</v>
      </c>
      <c r="AM128" s="6" t="s">
        <v>303</v>
      </c>
      <c r="AN128" s="6" t="s">
        <v>303</v>
      </c>
      <c r="AO128" s="6" t="s">
        <v>303</v>
      </c>
      <c r="AP128" s="6" t="s">
        <v>303</v>
      </c>
      <c r="AQ128" s="6" t="s">
        <v>304</v>
      </c>
      <c r="AR128" s="6" t="s">
        <v>305</v>
      </c>
      <c r="AS128" s="6" t="s">
        <v>779</v>
      </c>
      <c r="AT128" s="6" t="s">
        <v>156</v>
      </c>
      <c r="AU128" s="6" t="s">
        <v>307</v>
      </c>
      <c r="AV128" s="6" t="s">
        <v>1797</v>
      </c>
      <c r="AW128" s="6" t="s">
        <v>1801</v>
      </c>
      <c r="AX128" s="6" t="s">
        <v>1801</v>
      </c>
      <c r="AY128" s="6" t="s">
        <v>308</v>
      </c>
      <c r="AZ128" s="6" t="s">
        <v>1551</v>
      </c>
      <c r="BA128" s="6" t="s">
        <v>310</v>
      </c>
      <c r="BB128" s="6" t="s">
        <v>311</v>
      </c>
      <c r="BC128" s="6" t="s">
        <v>312</v>
      </c>
      <c r="BD128" s="6" t="s">
        <v>156</v>
      </c>
      <c r="BE128" s="6" t="s">
        <v>313</v>
      </c>
    </row>
    <row r="129" spans="1:57" ht="17.399999999999999" x14ac:dyDescent="0.4">
      <c r="A129" s="237">
        <f t="shared" si="19"/>
        <v>127</v>
      </c>
      <c r="B129" s="238" t="str">
        <f t="shared" si="20"/>
        <v>2025-09-07</v>
      </c>
      <c r="C129" s="238" t="str">
        <f t="shared" si="21"/>
        <v>LHR</v>
      </c>
      <c r="D129" s="238" t="str">
        <f t="shared" si="22"/>
        <v>99431913851</v>
      </c>
      <c r="E129" s="238" t="str">
        <f t="shared" si="23"/>
        <v>587196909974</v>
      </c>
      <c r="F129" s="238" t="str">
        <f t="shared" si="24"/>
        <v>김원준</v>
      </c>
      <c r="G129" s="239" t="str">
        <f t="shared" si="25"/>
        <v>BK00000145404</v>
      </c>
      <c r="H129" s="240" t="str">
        <f t="shared" si="26"/>
        <v>목록(Manifest)</v>
      </c>
      <c r="I129" s="241">
        <f t="shared" si="27"/>
        <v>78.25</v>
      </c>
      <c r="J129" s="242">
        <f t="shared" si="28"/>
        <v>1</v>
      </c>
      <c r="K129" s="242">
        <f t="shared" si="29"/>
        <v>1</v>
      </c>
      <c r="L129" s="243">
        <f t="shared" si="30"/>
        <v>0.2</v>
      </c>
      <c r="M129" s="243">
        <f t="shared" si="31"/>
        <v>1</v>
      </c>
      <c r="N129" s="149">
        <f t="shared" si="32"/>
        <v>7.6</v>
      </c>
      <c r="O129" s="149">
        <v>3.59</v>
      </c>
      <c r="P129" s="150"/>
      <c r="Q129" s="151">
        <f>VLOOKUP(H129,Mapping!$B$3:$D$13,3,0)</f>
        <v>0</v>
      </c>
      <c r="R129" s="149">
        <f>(IF(VLOOKUP(VLOOKUP(I129,Mapping!$B$15:$D$20,2,1),Mapping!$C$15:$E$20,2,0)=7000,0,VLOOKUP(VLOOKUP(I129,Mapping!$B$15:$D$20,2,1),Mapping!$C$15:$E$20,2,0)))</f>
        <v>0</v>
      </c>
      <c r="S129" s="149"/>
      <c r="T129" s="149"/>
      <c r="U129" s="149">
        <f t="shared" si="33"/>
        <v>11.19</v>
      </c>
      <c r="V129" s="6" t="str">
        <f t="shared" si="18"/>
        <v/>
      </c>
      <c r="X129" s="6" t="s">
        <v>1546</v>
      </c>
      <c r="Y129" s="6" t="s">
        <v>16</v>
      </c>
      <c r="Z129" s="6" t="s">
        <v>1547</v>
      </c>
      <c r="AA129" s="6" t="s">
        <v>1802</v>
      </c>
      <c r="AB129" s="6" t="s">
        <v>1803</v>
      </c>
      <c r="AC129" s="6" t="s">
        <v>1804</v>
      </c>
      <c r="AD129" s="6" t="s">
        <v>1805</v>
      </c>
      <c r="AE129" s="6" t="s">
        <v>156</v>
      </c>
      <c r="AF129" s="6">
        <v>1</v>
      </c>
      <c r="AG129" s="6">
        <v>1</v>
      </c>
      <c r="AH129" s="6">
        <v>0.2</v>
      </c>
      <c r="AI129" s="6">
        <v>1</v>
      </c>
      <c r="AJ129" s="6" t="s">
        <v>14</v>
      </c>
      <c r="AK129" s="6">
        <v>78.25</v>
      </c>
      <c r="AL129" s="6" t="s">
        <v>303</v>
      </c>
      <c r="AM129" s="6" t="s">
        <v>303</v>
      </c>
      <c r="AN129" s="6" t="s">
        <v>303</v>
      </c>
      <c r="AO129" s="6" t="s">
        <v>303</v>
      </c>
      <c r="AP129" s="6" t="s">
        <v>303</v>
      </c>
      <c r="AQ129" s="6" t="s">
        <v>304</v>
      </c>
      <c r="AR129" s="6" t="s">
        <v>305</v>
      </c>
      <c r="AS129" s="6" t="s">
        <v>1806</v>
      </c>
      <c r="AT129" s="6" t="s">
        <v>156</v>
      </c>
      <c r="AU129" s="6" t="s">
        <v>307</v>
      </c>
      <c r="AV129" s="6" t="s">
        <v>1802</v>
      </c>
      <c r="AW129" s="6" t="s">
        <v>1807</v>
      </c>
      <c r="AX129" s="6" t="s">
        <v>1807</v>
      </c>
      <c r="AY129" s="6" t="s">
        <v>308</v>
      </c>
      <c r="AZ129" s="6" t="s">
        <v>1551</v>
      </c>
      <c r="BA129" s="6" t="s">
        <v>310</v>
      </c>
      <c r="BB129" s="6" t="s">
        <v>311</v>
      </c>
      <c r="BC129" s="6" t="s">
        <v>312</v>
      </c>
      <c r="BD129" s="6" t="s">
        <v>156</v>
      </c>
      <c r="BE129" s="6" t="s">
        <v>313</v>
      </c>
    </row>
    <row r="130" spans="1:57" ht="17.399999999999999" x14ac:dyDescent="0.4">
      <c r="A130" s="237">
        <f t="shared" si="19"/>
        <v>128</v>
      </c>
      <c r="B130" s="238" t="str">
        <f t="shared" si="20"/>
        <v>2025-09-07</v>
      </c>
      <c r="C130" s="238" t="str">
        <f t="shared" si="21"/>
        <v>LHR</v>
      </c>
      <c r="D130" s="238" t="str">
        <f t="shared" si="22"/>
        <v>99431913851</v>
      </c>
      <c r="E130" s="238" t="str">
        <f t="shared" si="23"/>
        <v>587196910560</v>
      </c>
      <c r="F130" s="238" t="str">
        <f t="shared" si="24"/>
        <v>고영진</v>
      </c>
      <c r="G130" s="239" t="str">
        <f t="shared" si="25"/>
        <v>BK00000145413</v>
      </c>
      <c r="H130" s="240" t="str">
        <f t="shared" si="26"/>
        <v>간이(Simple)</v>
      </c>
      <c r="I130" s="241">
        <f t="shared" si="27"/>
        <v>1970.47</v>
      </c>
      <c r="J130" s="242">
        <f t="shared" si="28"/>
        <v>1</v>
      </c>
      <c r="K130" s="242">
        <f t="shared" si="29"/>
        <v>3.5</v>
      </c>
      <c r="L130" s="243">
        <f t="shared" si="30"/>
        <v>0.2</v>
      </c>
      <c r="M130" s="243">
        <f t="shared" si="31"/>
        <v>3.5</v>
      </c>
      <c r="N130" s="149">
        <f t="shared" si="32"/>
        <v>16.850000000000001</v>
      </c>
      <c r="O130" s="149">
        <v>3.59</v>
      </c>
      <c r="P130" s="150"/>
      <c r="Q130" s="151">
        <f>VLOOKUP(H130,Mapping!$B$3:$D$13,3,0)</f>
        <v>0.8</v>
      </c>
      <c r="R130" s="149">
        <f>(IF(VLOOKUP(VLOOKUP(I130,Mapping!$B$15:$D$20,2,1),Mapping!$C$15:$E$20,2,0)=7000,0,VLOOKUP(VLOOKUP(I130,Mapping!$B$15:$D$20,2,1),Mapping!$C$15:$E$20,2,0)))</f>
        <v>0</v>
      </c>
      <c r="S130" s="149"/>
      <c r="T130" s="149"/>
      <c r="U130" s="149">
        <f t="shared" si="33"/>
        <v>21.240000000000002</v>
      </c>
      <c r="V130" s="6" t="str">
        <f t="shared" si="18"/>
        <v/>
      </c>
      <c r="X130" s="6" t="s">
        <v>1546</v>
      </c>
      <c r="Y130" s="6" t="s">
        <v>16</v>
      </c>
      <c r="Z130" s="6" t="s">
        <v>1547</v>
      </c>
      <c r="AA130" s="6" t="s">
        <v>1808</v>
      </c>
      <c r="AB130" s="6" t="s">
        <v>1809</v>
      </c>
      <c r="AC130" s="6" t="s">
        <v>596</v>
      </c>
      <c r="AD130" s="6" t="s">
        <v>1810</v>
      </c>
      <c r="AE130" s="6" t="s">
        <v>156</v>
      </c>
      <c r="AF130" s="6">
        <v>1</v>
      </c>
      <c r="AG130" s="6">
        <v>3.5</v>
      </c>
      <c r="AH130" s="6">
        <v>0.2</v>
      </c>
      <c r="AI130" s="6">
        <v>3.5</v>
      </c>
      <c r="AJ130" s="6" t="s">
        <v>15</v>
      </c>
      <c r="AK130" s="6">
        <v>1970.47</v>
      </c>
      <c r="AL130" s="6" t="s">
        <v>303</v>
      </c>
      <c r="AM130" s="6" t="s">
        <v>303</v>
      </c>
      <c r="AN130" s="6" t="s">
        <v>303</v>
      </c>
      <c r="AO130" s="6" t="s">
        <v>303</v>
      </c>
      <c r="AP130" s="6" t="s">
        <v>303</v>
      </c>
      <c r="AQ130" s="6" t="s">
        <v>304</v>
      </c>
      <c r="AR130" s="6" t="s">
        <v>305</v>
      </c>
      <c r="AS130" s="6" t="s">
        <v>597</v>
      </c>
      <c r="AT130" s="6" t="s">
        <v>156</v>
      </c>
      <c r="AU130" s="6" t="s">
        <v>307</v>
      </c>
      <c r="AV130" s="6" t="s">
        <v>1808</v>
      </c>
      <c r="AW130" s="6" t="s">
        <v>1811</v>
      </c>
      <c r="AX130" s="6" t="s">
        <v>1811</v>
      </c>
      <c r="AY130" s="6" t="s">
        <v>308</v>
      </c>
      <c r="AZ130" s="6" t="s">
        <v>1551</v>
      </c>
      <c r="BA130" s="6" t="s">
        <v>310</v>
      </c>
      <c r="BB130" s="6" t="s">
        <v>311</v>
      </c>
      <c r="BC130" s="6" t="s">
        <v>312</v>
      </c>
      <c r="BD130" s="6" t="s">
        <v>156</v>
      </c>
      <c r="BE130" s="6" t="s">
        <v>313</v>
      </c>
    </row>
    <row r="131" spans="1:57" ht="17.399999999999999" x14ac:dyDescent="0.4">
      <c r="A131" s="237">
        <f t="shared" si="19"/>
        <v>129</v>
      </c>
      <c r="B131" s="238" t="str">
        <f t="shared" si="20"/>
        <v>2025-09-07</v>
      </c>
      <c r="C131" s="238" t="str">
        <f t="shared" si="21"/>
        <v>LHR</v>
      </c>
      <c r="D131" s="238" t="str">
        <f t="shared" si="22"/>
        <v>99431913851</v>
      </c>
      <c r="E131" s="238" t="str">
        <f t="shared" si="23"/>
        <v>587196910383</v>
      </c>
      <c r="F131" s="238" t="str">
        <f t="shared" si="24"/>
        <v>강경수</v>
      </c>
      <c r="G131" s="239" t="str">
        <f t="shared" si="25"/>
        <v>BK00000145415</v>
      </c>
      <c r="H131" s="240" t="str">
        <f t="shared" si="26"/>
        <v>간이(Simple)</v>
      </c>
      <c r="I131" s="241">
        <f t="shared" si="27"/>
        <v>183.48</v>
      </c>
      <c r="J131" s="242">
        <f t="shared" si="28"/>
        <v>1</v>
      </c>
      <c r="K131" s="242">
        <f t="shared" si="29"/>
        <v>0.5</v>
      </c>
      <c r="L131" s="243">
        <f t="shared" si="30"/>
        <v>0.2</v>
      </c>
      <c r="M131" s="243">
        <f t="shared" si="31"/>
        <v>0.5</v>
      </c>
      <c r="N131" s="149">
        <f t="shared" si="32"/>
        <v>5.75</v>
      </c>
      <c r="O131" s="149">
        <v>3.59</v>
      </c>
      <c r="P131" s="150"/>
      <c r="Q131" s="151">
        <f>VLOOKUP(H131,Mapping!$B$3:$D$13,3,0)</f>
        <v>0.8</v>
      </c>
      <c r="R131" s="149">
        <f>(IF(VLOOKUP(VLOOKUP(I131,Mapping!$B$15:$D$20,2,1),Mapping!$C$15:$E$20,2,0)=7000,0,VLOOKUP(VLOOKUP(I131,Mapping!$B$15:$D$20,2,1),Mapping!$C$15:$E$20,2,0)))</f>
        <v>0</v>
      </c>
      <c r="S131" s="149"/>
      <c r="T131" s="149"/>
      <c r="U131" s="149">
        <f t="shared" si="33"/>
        <v>10.14</v>
      </c>
      <c r="V131" s="6" t="str">
        <f t="shared" si="18"/>
        <v/>
      </c>
      <c r="X131" s="6" t="s">
        <v>1546</v>
      </c>
      <c r="Y131" s="6" t="s">
        <v>16</v>
      </c>
      <c r="Z131" s="6" t="s">
        <v>1547</v>
      </c>
      <c r="AA131" s="6" t="s">
        <v>1812</v>
      </c>
      <c r="AB131" s="6" t="s">
        <v>1813</v>
      </c>
      <c r="AC131" s="6" t="s">
        <v>1814</v>
      </c>
      <c r="AD131" s="6" t="s">
        <v>1815</v>
      </c>
      <c r="AE131" s="6" t="s">
        <v>156</v>
      </c>
      <c r="AF131" s="6">
        <v>1</v>
      </c>
      <c r="AG131" s="6">
        <v>0.5</v>
      </c>
      <c r="AH131" s="6">
        <v>0.2</v>
      </c>
      <c r="AI131" s="6">
        <v>0.5</v>
      </c>
      <c r="AJ131" s="6" t="s">
        <v>15</v>
      </c>
      <c r="AK131" s="6">
        <v>183.48</v>
      </c>
      <c r="AL131" s="6" t="s">
        <v>303</v>
      </c>
      <c r="AM131" s="6" t="s">
        <v>303</v>
      </c>
      <c r="AN131" s="6" t="s">
        <v>303</v>
      </c>
      <c r="AO131" s="6" t="s">
        <v>303</v>
      </c>
      <c r="AP131" s="6" t="s">
        <v>303</v>
      </c>
      <c r="AQ131" s="6" t="s">
        <v>304</v>
      </c>
      <c r="AR131" s="6" t="s">
        <v>305</v>
      </c>
      <c r="AS131" s="6" t="s">
        <v>316</v>
      </c>
      <c r="AT131" s="6" t="s">
        <v>156</v>
      </c>
      <c r="AU131" s="6" t="s">
        <v>307</v>
      </c>
      <c r="AV131" s="6" t="s">
        <v>1812</v>
      </c>
      <c r="AW131" s="6" t="s">
        <v>1816</v>
      </c>
      <c r="AX131" s="6" t="s">
        <v>1816</v>
      </c>
      <c r="AY131" s="6" t="s">
        <v>308</v>
      </c>
      <c r="AZ131" s="6" t="s">
        <v>1551</v>
      </c>
      <c r="BA131" s="6" t="s">
        <v>310</v>
      </c>
      <c r="BB131" s="6" t="s">
        <v>311</v>
      </c>
      <c r="BC131" s="6" t="s">
        <v>312</v>
      </c>
      <c r="BD131" s="6" t="s">
        <v>156</v>
      </c>
      <c r="BE131" s="6" t="s">
        <v>313</v>
      </c>
    </row>
    <row r="132" spans="1:57" ht="17.399999999999999" x14ac:dyDescent="0.4">
      <c r="A132" s="237">
        <f t="shared" si="19"/>
        <v>130</v>
      </c>
      <c r="B132" s="238" t="str">
        <f t="shared" si="20"/>
        <v>2025-09-07</v>
      </c>
      <c r="C132" s="238" t="str">
        <f t="shared" si="21"/>
        <v>LHR</v>
      </c>
      <c r="D132" s="238" t="str">
        <f t="shared" si="22"/>
        <v>99431913851</v>
      </c>
      <c r="E132" s="238" t="str">
        <f t="shared" si="23"/>
        <v>587196910431</v>
      </c>
      <c r="F132" s="238" t="str">
        <f t="shared" si="24"/>
        <v>정대훈</v>
      </c>
      <c r="G132" s="239" t="str">
        <f t="shared" si="25"/>
        <v>BK00000145431</v>
      </c>
      <c r="H132" s="240" t="str">
        <f t="shared" si="26"/>
        <v>목록(Manifest)</v>
      </c>
      <c r="I132" s="241">
        <f t="shared" si="27"/>
        <v>120.86</v>
      </c>
      <c r="J132" s="242">
        <f t="shared" si="28"/>
        <v>1</v>
      </c>
      <c r="K132" s="242">
        <f t="shared" si="29"/>
        <v>0.5</v>
      </c>
      <c r="L132" s="243">
        <f t="shared" si="30"/>
        <v>0.2</v>
      </c>
      <c r="M132" s="243">
        <f t="shared" si="31"/>
        <v>0.5</v>
      </c>
      <c r="N132" s="149">
        <f t="shared" si="32"/>
        <v>5.75</v>
      </c>
      <c r="O132" s="149">
        <v>3.59</v>
      </c>
      <c r="P132" s="150"/>
      <c r="Q132" s="151">
        <f>VLOOKUP(H132,Mapping!$B$3:$D$13,3,0)</f>
        <v>0</v>
      </c>
      <c r="R132" s="149">
        <f>(IF(VLOOKUP(VLOOKUP(I132,Mapping!$B$15:$D$20,2,1),Mapping!$C$15:$E$20,2,0)=7000,0,VLOOKUP(VLOOKUP(I132,Mapping!$B$15:$D$20,2,1),Mapping!$C$15:$E$20,2,0)))</f>
        <v>0</v>
      </c>
      <c r="S132" s="149"/>
      <c r="T132" s="149"/>
      <c r="U132" s="149">
        <f t="shared" si="33"/>
        <v>9.34</v>
      </c>
      <c r="V132" s="6" t="str">
        <f t="shared" ref="V132:V195" si="34">AE132</f>
        <v/>
      </c>
      <c r="X132" s="6" t="s">
        <v>1546</v>
      </c>
      <c r="Y132" s="6" t="s">
        <v>16</v>
      </c>
      <c r="Z132" s="6" t="s">
        <v>1547</v>
      </c>
      <c r="AA132" s="6" t="s">
        <v>1817</v>
      </c>
      <c r="AB132" s="6" t="s">
        <v>1818</v>
      </c>
      <c r="AC132" s="6" t="s">
        <v>1819</v>
      </c>
      <c r="AD132" s="6" t="s">
        <v>1820</v>
      </c>
      <c r="AE132" s="6" t="s">
        <v>156</v>
      </c>
      <c r="AF132" s="6">
        <v>1</v>
      </c>
      <c r="AG132" s="6">
        <v>0.5</v>
      </c>
      <c r="AH132" s="6">
        <v>0.2</v>
      </c>
      <c r="AI132" s="6">
        <v>0.5</v>
      </c>
      <c r="AJ132" s="6" t="s">
        <v>14</v>
      </c>
      <c r="AK132" s="6">
        <v>120.86</v>
      </c>
      <c r="AL132" s="6" t="s">
        <v>303</v>
      </c>
      <c r="AM132" s="6" t="s">
        <v>303</v>
      </c>
      <c r="AN132" s="6" t="s">
        <v>303</v>
      </c>
      <c r="AO132" s="6" t="s">
        <v>303</v>
      </c>
      <c r="AP132" s="6" t="s">
        <v>303</v>
      </c>
      <c r="AQ132" s="6" t="s">
        <v>304</v>
      </c>
      <c r="AR132" s="6" t="s">
        <v>305</v>
      </c>
      <c r="AS132" s="6" t="s">
        <v>1821</v>
      </c>
      <c r="AT132" s="6" t="s">
        <v>156</v>
      </c>
      <c r="AU132" s="6" t="s">
        <v>307</v>
      </c>
      <c r="AV132" s="6" t="s">
        <v>1817</v>
      </c>
      <c r="AW132" s="6" t="s">
        <v>1822</v>
      </c>
      <c r="AX132" s="6" t="s">
        <v>1822</v>
      </c>
      <c r="AY132" s="6" t="s">
        <v>308</v>
      </c>
      <c r="AZ132" s="6" t="s">
        <v>1551</v>
      </c>
      <c r="BA132" s="6" t="s">
        <v>310</v>
      </c>
      <c r="BB132" s="6" t="s">
        <v>311</v>
      </c>
      <c r="BC132" s="6" t="s">
        <v>312</v>
      </c>
      <c r="BD132" s="6" t="s">
        <v>156</v>
      </c>
      <c r="BE132" s="6" t="s">
        <v>313</v>
      </c>
    </row>
    <row r="133" spans="1:57" ht="17.399999999999999" x14ac:dyDescent="0.4">
      <c r="A133" s="237">
        <f t="shared" ref="A133:A196" si="35">A132+1</f>
        <v>131</v>
      </c>
      <c r="B133" s="238" t="str">
        <f t="shared" ref="B133:B196" si="36">X133</f>
        <v>2025-09-07</v>
      </c>
      <c r="C133" s="238" t="str">
        <f t="shared" ref="C133:C196" si="37">Y133</f>
        <v>LHR</v>
      </c>
      <c r="D133" s="238" t="str">
        <f t="shared" ref="D133:D196" si="38">Z133</f>
        <v>99431913851</v>
      </c>
      <c r="E133" s="238" t="str">
        <f t="shared" ref="E133:E196" si="39">AA133</f>
        <v>587196910685</v>
      </c>
      <c r="F133" s="238" t="str">
        <f t="shared" ref="F133:F196" si="40">AB133</f>
        <v>WALKER KIARA ANYEA</v>
      </c>
      <c r="G133" s="239" t="str">
        <f t="shared" ref="G133:G196" si="41">AW133</f>
        <v>BK00000145433</v>
      </c>
      <c r="H133" s="240" t="str">
        <f t="shared" ref="H133:H196" si="42">AJ133</f>
        <v>일반(목록배제,Normal-Manifest Exception)</v>
      </c>
      <c r="I133" s="241">
        <f t="shared" ref="I133:I196" si="43">AK133</f>
        <v>13.5</v>
      </c>
      <c r="J133" s="242">
        <f t="shared" ref="J133:J196" si="44">AF133</f>
        <v>1</v>
      </c>
      <c r="K133" s="242">
        <f t="shared" ref="K133:K196" si="45">AG133</f>
        <v>1</v>
      </c>
      <c r="L133" s="243">
        <f t="shared" ref="L133:L196" si="46">AH133</f>
        <v>0.2</v>
      </c>
      <c r="M133" s="243">
        <f t="shared" ref="M133:M196" si="47">AI133</f>
        <v>1</v>
      </c>
      <c r="N133" s="149">
        <f t="shared" ref="N133:N196" si="48">5.75+(M133-0.5)/0.5*1.85</f>
        <v>7.6</v>
      </c>
      <c r="O133" s="149">
        <v>3.59</v>
      </c>
      <c r="P133" s="150"/>
      <c r="Q133" s="151">
        <f>VLOOKUP(H133,Mapping!$B$3:$D$13,3,0)</f>
        <v>0.8</v>
      </c>
      <c r="R133" s="149">
        <f>(IF(VLOOKUP(VLOOKUP(I133,Mapping!$B$15:$D$20,2,1),Mapping!$C$15:$E$20,2,0)=7000,0,VLOOKUP(VLOOKUP(I133,Mapping!$B$15:$D$20,2,1),Mapping!$C$15:$E$20,2,0)))</f>
        <v>0</v>
      </c>
      <c r="S133" s="149"/>
      <c r="T133" s="149"/>
      <c r="U133" s="149">
        <f t="shared" ref="U133:U196" si="49">SUM(N133:T133)</f>
        <v>11.99</v>
      </c>
      <c r="V133" s="6" t="str">
        <f t="shared" si="34"/>
        <v/>
      </c>
      <c r="X133" s="6" t="s">
        <v>1546</v>
      </c>
      <c r="Y133" s="6" t="s">
        <v>16</v>
      </c>
      <c r="Z133" s="6" t="s">
        <v>1547</v>
      </c>
      <c r="AA133" s="6" t="s">
        <v>1823</v>
      </c>
      <c r="AB133" s="6" t="s">
        <v>920</v>
      </c>
      <c r="AC133" s="6" t="s">
        <v>921</v>
      </c>
      <c r="AD133" s="6" t="s">
        <v>922</v>
      </c>
      <c r="AE133" s="6" t="s">
        <v>156</v>
      </c>
      <c r="AF133" s="6">
        <v>1</v>
      </c>
      <c r="AG133" s="6">
        <v>1</v>
      </c>
      <c r="AH133" s="6">
        <v>0.2</v>
      </c>
      <c r="AI133" s="6">
        <v>1</v>
      </c>
      <c r="AJ133" s="6" t="s">
        <v>110</v>
      </c>
      <c r="AK133" s="6">
        <v>13.5</v>
      </c>
      <c r="AL133" s="6" t="s">
        <v>303</v>
      </c>
      <c r="AM133" s="6" t="s">
        <v>303</v>
      </c>
      <c r="AN133" s="6" t="s">
        <v>303</v>
      </c>
      <c r="AO133" s="6" t="s">
        <v>303</v>
      </c>
      <c r="AP133" s="6" t="s">
        <v>303</v>
      </c>
      <c r="AQ133" s="6" t="s">
        <v>304</v>
      </c>
      <c r="AR133" s="6" t="s">
        <v>305</v>
      </c>
      <c r="AS133" s="6" t="s">
        <v>923</v>
      </c>
      <c r="AT133" s="6" t="s">
        <v>156</v>
      </c>
      <c r="AU133" s="6" t="s">
        <v>307</v>
      </c>
      <c r="AV133" s="6" t="s">
        <v>1823</v>
      </c>
      <c r="AW133" s="6" t="s">
        <v>1824</v>
      </c>
      <c r="AX133" s="6" t="s">
        <v>1824</v>
      </c>
      <c r="AY133" s="6" t="s">
        <v>308</v>
      </c>
      <c r="AZ133" s="6" t="s">
        <v>1551</v>
      </c>
      <c r="BA133" s="6" t="s">
        <v>310</v>
      </c>
      <c r="BB133" s="6" t="s">
        <v>311</v>
      </c>
      <c r="BC133" s="6" t="s">
        <v>312</v>
      </c>
      <c r="BD133" s="6" t="s">
        <v>156</v>
      </c>
      <c r="BE133" s="6" t="s">
        <v>313</v>
      </c>
    </row>
    <row r="134" spans="1:57" ht="17.399999999999999" x14ac:dyDescent="0.4">
      <c r="A134" s="237">
        <f t="shared" si="35"/>
        <v>132</v>
      </c>
      <c r="B134" s="238" t="str">
        <f t="shared" si="36"/>
        <v>2025-09-07</v>
      </c>
      <c r="C134" s="238" t="str">
        <f t="shared" si="37"/>
        <v>LHR</v>
      </c>
      <c r="D134" s="238" t="str">
        <f t="shared" si="38"/>
        <v>99431913851</v>
      </c>
      <c r="E134" s="238" t="str">
        <f t="shared" si="39"/>
        <v>587196910055</v>
      </c>
      <c r="F134" s="238" t="str">
        <f t="shared" si="40"/>
        <v>조아라</v>
      </c>
      <c r="G134" s="239" t="str">
        <f t="shared" si="41"/>
        <v>BK00000145436</v>
      </c>
      <c r="H134" s="240" t="str">
        <f t="shared" si="42"/>
        <v>목록(Manifest)</v>
      </c>
      <c r="I134" s="241">
        <f t="shared" si="43"/>
        <v>87.68</v>
      </c>
      <c r="J134" s="242">
        <f t="shared" si="44"/>
        <v>1</v>
      </c>
      <c r="K134" s="242">
        <f t="shared" si="45"/>
        <v>1</v>
      </c>
      <c r="L134" s="243">
        <f t="shared" si="46"/>
        <v>0.2</v>
      </c>
      <c r="M134" s="243">
        <f t="shared" si="47"/>
        <v>1</v>
      </c>
      <c r="N134" s="149">
        <f t="shared" si="48"/>
        <v>7.6</v>
      </c>
      <c r="O134" s="149">
        <v>3.59</v>
      </c>
      <c r="P134" s="150"/>
      <c r="Q134" s="151">
        <f>VLOOKUP(H134,Mapping!$B$3:$D$13,3,0)</f>
        <v>0</v>
      </c>
      <c r="R134" s="149">
        <f>(IF(VLOOKUP(VLOOKUP(I134,Mapping!$B$15:$D$20,2,1),Mapping!$C$15:$E$20,2,0)=7000,0,VLOOKUP(VLOOKUP(I134,Mapping!$B$15:$D$20,2,1),Mapping!$C$15:$E$20,2,0)))</f>
        <v>0</v>
      </c>
      <c r="S134" s="149"/>
      <c r="T134" s="149"/>
      <c r="U134" s="149">
        <f t="shared" si="49"/>
        <v>11.19</v>
      </c>
      <c r="V134" s="6" t="str">
        <f t="shared" si="34"/>
        <v/>
      </c>
      <c r="X134" s="6" t="s">
        <v>1546</v>
      </c>
      <c r="Y134" s="6" t="s">
        <v>16</v>
      </c>
      <c r="Z134" s="6" t="s">
        <v>1547</v>
      </c>
      <c r="AA134" s="6" t="s">
        <v>1825</v>
      </c>
      <c r="AB134" s="6" t="s">
        <v>259</v>
      </c>
      <c r="AC134" s="6" t="s">
        <v>757</v>
      </c>
      <c r="AD134" s="6" t="s">
        <v>758</v>
      </c>
      <c r="AE134" s="6" t="s">
        <v>156</v>
      </c>
      <c r="AF134" s="6">
        <v>1</v>
      </c>
      <c r="AG134" s="6">
        <v>1</v>
      </c>
      <c r="AH134" s="6">
        <v>0.2</v>
      </c>
      <c r="AI134" s="6">
        <v>1</v>
      </c>
      <c r="AJ134" s="6" t="s">
        <v>14</v>
      </c>
      <c r="AK134" s="6">
        <v>87.68</v>
      </c>
      <c r="AL134" s="6" t="s">
        <v>303</v>
      </c>
      <c r="AM134" s="6" t="s">
        <v>303</v>
      </c>
      <c r="AN134" s="6" t="s">
        <v>303</v>
      </c>
      <c r="AO134" s="6" t="s">
        <v>303</v>
      </c>
      <c r="AP134" s="6" t="s">
        <v>303</v>
      </c>
      <c r="AQ134" s="6" t="s">
        <v>304</v>
      </c>
      <c r="AR134" s="6" t="s">
        <v>305</v>
      </c>
      <c r="AS134" s="6" t="s">
        <v>849</v>
      </c>
      <c r="AT134" s="6" t="s">
        <v>156</v>
      </c>
      <c r="AU134" s="6" t="s">
        <v>307</v>
      </c>
      <c r="AV134" s="6" t="s">
        <v>1825</v>
      </c>
      <c r="AW134" s="6" t="s">
        <v>1826</v>
      </c>
      <c r="AX134" s="6" t="s">
        <v>1826</v>
      </c>
      <c r="AY134" s="6" t="s">
        <v>308</v>
      </c>
      <c r="AZ134" s="6" t="s">
        <v>1551</v>
      </c>
      <c r="BA134" s="6" t="s">
        <v>310</v>
      </c>
      <c r="BB134" s="6" t="s">
        <v>311</v>
      </c>
      <c r="BC134" s="6" t="s">
        <v>312</v>
      </c>
      <c r="BD134" s="6" t="s">
        <v>156</v>
      </c>
      <c r="BE134" s="6" t="s">
        <v>313</v>
      </c>
    </row>
    <row r="135" spans="1:57" ht="17.399999999999999" x14ac:dyDescent="0.4">
      <c r="A135" s="237">
        <f t="shared" si="35"/>
        <v>133</v>
      </c>
      <c r="B135" s="238" t="str">
        <f t="shared" si="36"/>
        <v>2025-09-07</v>
      </c>
      <c r="C135" s="238" t="str">
        <f t="shared" si="37"/>
        <v>LHR</v>
      </c>
      <c r="D135" s="238" t="str">
        <f t="shared" si="38"/>
        <v>99431913851</v>
      </c>
      <c r="E135" s="238" t="str">
        <f t="shared" si="39"/>
        <v>587196910162</v>
      </c>
      <c r="F135" s="238" t="str">
        <f t="shared" si="40"/>
        <v>이상준</v>
      </c>
      <c r="G135" s="239" t="str">
        <f t="shared" si="41"/>
        <v>BK00000145437</v>
      </c>
      <c r="H135" s="240" t="str">
        <f t="shared" si="42"/>
        <v>목록(Manifest)</v>
      </c>
      <c r="I135" s="241">
        <f t="shared" si="43"/>
        <v>111.83</v>
      </c>
      <c r="J135" s="242">
        <f t="shared" si="44"/>
        <v>1</v>
      </c>
      <c r="K135" s="242">
        <f t="shared" si="45"/>
        <v>2</v>
      </c>
      <c r="L135" s="243">
        <f t="shared" si="46"/>
        <v>0.2</v>
      </c>
      <c r="M135" s="243">
        <f t="shared" si="47"/>
        <v>2</v>
      </c>
      <c r="N135" s="149">
        <f t="shared" si="48"/>
        <v>11.3</v>
      </c>
      <c r="O135" s="149">
        <v>3.59</v>
      </c>
      <c r="P135" s="150"/>
      <c r="Q135" s="151">
        <f>VLOOKUP(H135,Mapping!$B$3:$D$13,3,0)</f>
        <v>0</v>
      </c>
      <c r="R135" s="149">
        <f>(IF(VLOOKUP(VLOOKUP(I135,Mapping!$B$15:$D$20,2,1),Mapping!$C$15:$E$20,2,0)=7000,0,VLOOKUP(VLOOKUP(I135,Mapping!$B$15:$D$20,2,1),Mapping!$C$15:$E$20,2,0)))</f>
        <v>0</v>
      </c>
      <c r="S135" s="149"/>
      <c r="T135" s="149"/>
      <c r="U135" s="149">
        <f t="shared" si="49"/>
        <v>14.89</v>
      </c>
      <c r="V135" s="6" t="str">
        <f t="shared" si="34"/>
        <v/>
      </c>
      <c r="X135" s="6" t="s">
        <v>1546</v>
      </c>
      <c r="Y135" s="6" t="s">
        <v>16</v>
      </c>
      <c r="Z135" s="6" t="s">
        <v>1547</v>
      </c>
      <c r="AA135" s="6" t="s">
        <v>1827</v>
      </c>
      <c r="AB135" s="6" t="s">
        <v>862</v>
      </c>
      <c r="AC135" s="6" t="s">
        <v>863</v>
      </c>
      <c r="AD135" s="6" t="s">
        <v>357</v>
      </c>
      <c r="AE135" s="6" t="s">
        <v>156</v>
      </c>
      <c r="AF135" s="6">
        <v>1</v>
      </c>
      <c r="AG135" s="6">
        <v>2</v>
      </c>
      <c r="AH135" s="6">
        <v>0.2</v>
      </c>
      <c r="AI135" s="6">
        <v>2</v>
      </c>
      <c r="AJ135" s="6" t="s">
        <v>14</v>
      </c>
      <c r="AK135" s="6">
        <v>111.83</v>
      </c>
      <c r="AL135" s="6" t="s">
        <v>303</v>
      </c>
      <c r="AM135" s="6" t="s">
        <v>303</v>
      </c>
      <c r="AN135" s="6" t="s">
        <v>303</v>
      </c>
      <c r="AO135" s="6" t="s">
        <v>303</v>
      </c>
      <c r="AP135" s="6" t="s">
        <v>303</v>
      </c>
      <c r="AQ135" s="6" t="s">
        <v>304</v>
      </c>
      <c r="AR135" s="6" t="s">
        <v>305</v>
      </c>
      <c r="AS135" s="6" t="s">
        <v>316</v>
      </c>
      <c r="AT135" s="6" t="s">
        <v>156</v>
      </c>
      <c r="AU135" s="6" t="s">
        <v>307</v>
      </c>
      <c r="AV135" s="6" t="s">
        <v>1827</v>
      </c>
      <c r="AW135" s="6" t="s">
        <v>1828</v>
      </c>
      <c r="AX135" s="6" t="s">
        <v>1828</v>
      </c>
      <c r="AY135" s="6" t="s">
        <v>308</v>
      </c>
      <c r="AZ135" s="6" t="s">
        <v>1551</v>
      </c>
      <c r="BA135" s="6" t="s">
        <v>310</v>
      </c>
      <c r="BB135" s="6" t="s">
        <v>311</v>
      </c>
      <c r="BC135" s="6" t="s">
        <v>312</v>
      </c>
      <c r="BD135" s="6" t="s">
        <v>156</v>
      </c>
      <c r="BE135" s="6" t="s">
        <v>313</v>
      </c>
    </row>
    <row r="136" spans="1:57" ht="17.399999999999999" x14ac:dyDescent="0.4">
      <c r="A136" s="237">
        <f t="shared" si="35"/>
        <v>134</v>
      </c>
      <c r="B136" s="238" t="str">
        <f t="shared" si="36"/>
        <v>2025-09-07</v>
      </c>
      <c r="C136" s="238" t="str">
        <f t="shared" si="37"/>
        <v>LHR</v>
      </c>
      <c r="D136" s="238" t="str">
        <f t="shared" si="38"/>
        <v>99431913851</v>
      </c>
      <c r="E136" s="238" t="str">
        <f t="shared" si="39"/>
        <v>587196910210</v>
      </c>
      <c r="F136" s="238" t="str">
        <f t="shared" si="40"/>
        <v>정수민</v>
      </c>
      <c r="G136" s="239" t="str">
        <f t="shared" si="41"/>
        <v>BK00000145444</v>
      </c>
      <c r="H136" s="240" t="str">
        <f t="shared" si="42"/>
        <v>일반(목록배제,Normal-Manifest Exception)</v>
      </c>
      <c r="I136" s="241">
        <f t="shared" si="43"/>
        <v>67.459999999999994</v>
      </c>
      <c r="J136" s="242">
        <f t="shared" si="44"/>
        <v>1</v>
      </c>
      <c r="K136" s="242">
        <f t="shared" si="45"/>
        <v>0.5</v>
      </c>
      <c r="L136" s="243">
        <f t="shared" si="46"/>
        <v>0.2</v>
      </c>
      <c r="M136" s="243">
        <f t="shared" si="47"/>
        <v>0.5</v>
      </c>
      <c r="N136" s="149">
        <f t="shared" si="48"/>
        <v>5.75</v>
      </c>
      <c r="O136" s="149">
        <v>3.59</v>
      </c>
      <c r="P136" s="150"/>
      <c r="Q136" s="151">
        <f>VLOOKUP(H136,Mapping!$B$3:$D$13,3,0)</f>
        <v>0.8</v>
      </c>
      <c r="R136" s="149">
        <f>(IF(VLOOKUP(VLOOKUP(I136,Mapping!$B$15:$D$20,2,1),Mapping!$C$15:$E$20,2,0)=7000,0,VLOOKUP(VLOOKUP(I136,Mapping!$B$15:$D$20,2,1),Mapping!$C$15:$E$20,2,0)))</f>
        <v>0</v>
      </c>
      <c r="S136" s="149"/>
      <c r="T136" s="149"/>
      <c r="U136" s="149">
        <f t="shared" si="49"/>
        <v>10.14</v>
      </c>
      <c r="V136" s="6" t="str">
        <f t="shared" si="34"/>
        <v/>
      </c>
      <c r="X136" s="6" t="s">
        <v>1546</v>
      </c>
      <c r="Y136" s="6" t="s">
        <v>16</v>
      </c>
      <c r="Z136" s="6" t="s">
        <v>1547</v>
      </c>
      <c r="AA136" s="6" t="s">
        <v>1829</v>
      </c>
      <c r="AB136" s="6" t="s">
        <v>1830</v>
      </c>
      <c r="AC136" s="6" t="s">
        <v>1831</v>
      </c>
      <c r="AD136" s="6" t="s">
        <v>1832</v>
      </c>
      <c r="AE136" s="6" t="s">
        <v>156</v>
      </c>
      <c r="AF136" s="6">
        <v>1</v>
      </c>
      <c r="AG136" s="6">
        <v>0.5</v>
      </c>
      <c r="AH136" s="6">
        <v>0.2</v>
      </c>
      <c r="AI136" s="6">
        <v>0.5</v>
      </c>
      <c r="AJ136" s="6" t="s">
        <v>110</v>
      </c>
      <c r="AK136" s="6">
        <v>67.459999999999994</v>
      </c>
      <c r="AL136" s="6" t="s">
        <v>303</v>
      </c>
      <c r="AM136" s="6" t="s">
        <v>303</v>
      </c>
      <c r="AN136" s="6" t="s">
        <v>303</v>
      </c>
      <c r="AO136" s="6" t="s">
        <v>303</v>
      </c>
      <c r="AP136" s="6" t="s">
        <v>303</v>
      </c>
      <c r="AQ136" s="6" t="s">
        <v>304</v>
      </c>
      <c r="AR136" s="6" t="s">
        <v>305</v>
      </c>
      <c r="AS136" s="6" t="s">
        <v>316</v>
      </c>
      <c r="AT136" s="6" t="s">
        <v>156</v>
      </c>
      <c r="AU136" s="6" t="s">
        <v>307</v>
      </c>
      <c r="AV136" s="6" t="s">
        <v>1829</v>
      </c>
      <c r="AW136" s="6" t="s">
        <v>1833</v>
      </c>
      <c r="AX136" s="6" t="s">
        <v>1833</v>
      </c>
      <c r="AY136" s="6" t="s">
        <v>308</v>
      </c>
      <c r="AZ136" s="6" t="s">
        <v>1551</v>
      </c>
      <c r="BA136" s="6" t="s">
        <v>310</v>
      </c>
      <c r="BB136" s="6" t="s">
        <v>311</v>
      </c>
      <c r="BC136" s="6" t="s">
        <v>312</v>
      </c>
      <c r="BD136" s="6" t="s">
        <v>156</v>
      </c>
      <c r="BE136" s="6" t="s">
        <v>313</v>
      </c>
    </row>
    <row r="137" spans="1:57" ht="17.399999999999999" x14ac:dyDescent="0.4">
      <c r="A137" s="237">
        <f t="shared" si="35"/>
        <v>135</v>
      </c>
      <c r="B137" s="238" t="str">
        <f t="shared" si="36"/>
        <v>2025-09-07</v>
      </c>
      <c r="C137" s="238" t="str">
        <f t="shared" si="37"/>
        <v>LHR</v>
      </c>
      <c r="D137" s="238" t="str">
        <f t="shared" si="38"/>
        <v>99431913851</v>
      </c>
      <c r="E137" s="238" t="str">
        <f t="shared" si="39"/>
        <v>587196909856</v>
      </c>
      <c r="F137" s="238" t="str">
        <f t="shared" si="40"/>
        <v>장연주</v>
      </c>
      <c r="G137" s="239" t="str">
        <f t="shared" si="41"/>
        <v>BK00000145445</v>
      </c>
      <c r="H137" s="240" t="str">
        <f t="shared" si="42"/>
        <v>목록(Manifest)</v>
      </c>
      <c r="I137" s="241">
        <f t="shared" si="43"/>
        <v>93.95</v>
      </c>
      <c r="J137" s="242">
        <f t="shared" si="44"/>
        <v>1</v>
      </c>
      <c r="K137" s="242">
        <f t="shared" si="45"/>
        <v>1</v>
      </c>
      <c r="L137" s="243">
        <f t="shared" si="46"/>
        <v>0.2</v>
      </c>
      <c r="M137" s="243">
        <f t="shared" si="47"/>
        <v>1</v>
      </c>
      <c r="N137" s="149">
        <f t="shared" si="48"/>
        <v>7.6</v>
      </c>
      <c r="O137" s="149">
        <v>3.59</v>
      </c>
      <c r="P137" s="150"/>
      <c r="Q137" s="151">
        <f>VLOOKUP(H137,Mapping!$B$3:$D$13,3,0)</f>
        <v>0</v>
      </c>
      <c r="R137" s="149">
        <f>(IF(VLOOKUP(VLOOKUP(I137,Mapping!$B$15:$D$20,2,1),Mapping!$C$15:$E$20,2,0)=7000,0,VLOOKUP(VLOOKUP(I137,Mapping!$B$15:$D$20,2,1),Mapping!$C$15:$E$20,2,0)))</f>
        <v>0</v>
      </c>
      <c r="S137" s="149"/>
      <c r="T137" s="149"/>
      <c r="U137" s="149">
        <f t="shared" si="49"/>
        <v>11.19</v>
      </c>
      <c r="V137" s="6" t="str">
        <f t="shared" si="34"/>
        <v/>
      </c>
      <c r="X137" s="6" t="s">
        <v>1546</v>
      </c>
      <c r="Y137" s="6" t="s">
        <v>16</v>
      </c>
      <c r="Z137" s="6" t="s">
        <v>1547</v>
      </c>
      <c r="AA137" s="6" t="s">
        <v>1834</v>
      </c>
      <c r="AB137" s="6" t="s">
        <v>1835</v>
      </c>
      <c r="AC137" s="6" t="s">
        <v>1836</v>
      </c>
      <c r="AD137" s="6" t="s">
        <v>1837</v>
      </c>
      <c r="AE137" s="6" t="s">
        <v>156</v>
      </c>
      <c r="AF137" s="6">
        <v>1</v>
      </c>
      <c r="AG137" s="6">
        <v>1</v>
      </c>
      <c r="AH137" s="6">
        <v>0.2</v>
      </c>
      <c r="AI137" s="6">
        <v>1</v>
      </c>
      <c r="AJ137" s="6" t="s">
        <v>14</v>
      </c>
      <c r="AK137" s="6">
        <v>93.95</v>
      </c>
      <c r="AL137" s="6" t="s">
        <v>303</v>
      </c>
      <c r="AM137" s="6" t="s">
        <v>303</v>
      </c>
      <c r="AN137" s="6" t="s">
        <v>303</v>
      </c>
      <c r="AO137" s="6" t="s">
        <v>303</v>
      </c>
      <c r="AP137" s="6" t="s">
        <v>303</v>
      </c>
      <c r="AQ137" s="6" t="s">
        <v>304</v>
      </c>
      <c r="AR137" s="6" t="s">
        <v>305</v>
      </c>
      <c r="AS137" s="6" t="s">
        <v>352</v>
      </c>
      <c r="AT137" s="6" t="s">
        <v>156</v>
      </c>
      <c r="AU137" s="6" t="s">
        <v>307</v>
      </c>
      <c r="AV137" s="6" t="s">
        <v>1834</v>
      </c>
      <c r="AW137" s="6" t="s">
        <v>1838</v>
      </c>
      <c r="AX137" s="6" t="s">
        <v>1838</v>
      </c>
      <c r="AY137" s="6" t="s">
        <v>308</v>
      </c>
      <c r="AZ137" s="6" t="s">
        <v>1551</v>
      </c>
      <c r="BA137" s="6" t="s">
        <v>310</v>
      </c>
      <c r="BB137" s="6" t="s">
        <v>311</v>
      </c>
      <c r="BC137" s="6" t="s">
        <v>312</v>
      </c>
      <c r="BD137" s="6" t="s">
        <v>156</v>
      </c>
      <c r="BE137" s="6" t="s">
        <v>313</v>
      </c>
    </row>
    <row r="138" spans="1:57" ht="17.399999999999999" x14ac:dyDescent="0.4">
      <c r="A138" s="237">
        <f t="shared" si="35"/>
        <v>136</v>
      </c>
      <c r="B138" s="238" t="str">
        <f t="shared" si="36"/>
        <v>2025-09-07</v>
      </c>
      <c r="C138" s="238" t="str">
        <f t="shared" si="37"/>
        <v>LHR</v>
      </c>
      <c r="D138" s="238" t="str">
        <f t="shared" si="38"/>
        <v>99431913851</v>
      </c>
      <c r="E138" s="238" t="str">
        <f t="shared" si="39"/>
        <v>587196910254</v>
      </c>
      <c r="F138" s="238" t="str">
        <f t="shared" si="40"/>
        <v>신해정</v>
      </c>
      <c r="G138" s="239" t="str">
        <f t="shared" si="41"/>
        <v>BK00000145450</v>
      </c>
      <c r="H138" s="240" t="str">
        <f t="shared" si="42"/>
        <v>목록(Manifest)</v>
      </c>
      <c r="I138" s="241">
        <f t="shared" si="43"/>
        <v>74.209999999999994</v>
      </c>
      <c r="J138" s="242">
        <f t="shared" si="44"/>
        <v>1</v>
      </c>
      <c r="K138" s="242">
        <f t="shared" si="45"/>
        <v>2</v>
      </c>
      <c r="L138" s="243">
        <f t="shared" si="46"/>
        <v>3.9</v>
      </c>
      <c r="M138" s="243">
        <f t="shared" si="47"/>
        <v>3.9</v>
      </c>
      <c r="N138" s="149">
        <f t="shared" si="48"/>
        <v>18.329999999999998</v>
      </c>
      <c r="O138" s="149">
        <v>3.59</v>
      </c>
      <c r="P138" s="150"/>
      <c r="Q138" s="151">
        <f>VLOOKUP(H138,Mapping!$B$3:$D$13,3,0)</f>
        <v>0</v>
      </c>
      <c r="R138" s="149">
        <f>(IF(VLOOKUP(VLOOKUP(I138,Mapping!$B$15:$D$20,2,1),Mapping!$C$15:$E$20,2,0)=7000,0,VLOOKUP(VLOOKUP(I138,Mapping!$B$15:$D$20,2,1),Mapping!$C$15:$E$20,2,0)))</f>
        <v>0</v>
      </c>
      <c r="S138" s="149"/>
      <c r="T138" s="149"/>
      <c r="U138" s="149">
        <f t="shared" si="49"/>
        <v>21.919999999999998</v>
      </c>
      <c r="V138" s="6" t="str">
        <f t="shared" si="34"/>
        <v/>
      </c>
      <c r="X138" s="6" t="s">
        <v>1546</v>
      </c>
      <c r="Y138" s="6" t="s">
        <v>16</v>
      </c>
      <c r="Z138" s="6" t="s">
        <v>1547</v>
      </c>
      <c r="AA138" s="6" t="s">
        <v>1839</v>
      </c>
      <c r="AB138" s="6" t="s">
        <v>875</v>
      </c>
      <c r="AC138" s="6" t="s">
        <v>876</v>
      </c>
      <c r="AD138" s="6" t="s">
        <v>877</v>
      </c>
      <c r="AE138" s="6" t="s">
        <v>156</v>
      </c>
      <c r="AF138" s="6">
        <v>1</v>
      </c>
      <c r="AG138" s="6">
        <v>2</v>
      </c>
      <c r="AH138" s="6">
        <v>3.9</v>
      </c>
      <c r="AI138" s="6">
        <v>3.9</v>
      </c>
      <c r="AJ138" s="6" t="s">
        <v>14</v>
      </c>
      <c r="AK138" s="6">
        <v>74.209999999999994</v>
      </c>
      <c r="AL138" s="6" t="s">
        <v>303</v>
      </c>
      <c r="AM138" s="6" t="s">
        <v>303</v>
      </c>
      <c r="AN138" s="6" t="s">
        <v>303</v>
      </c>
      <c r="AO138" s="6" t="s">
        <v>303</v>
      </c>
      <c r="AP138" s="6" t="s">
        <v>303</v>
      </c>
      <c r="AQ138" s="6" t="s">
        <v>304</v>
      </c>
      <c r="AR138" s="6" t="s">
        <v>305</v>
      </c>
      <c r="AS138" s="6" t="s">
        <v>316</v>
      </c>
      <c r="AT138" s="6" t="s">
        <v>156</v>
      </c>
      <c r="AU138" s="6" t="s">
        <v>307</v>
      </c>
      <c r="AV138" s="6" t="s">
        <v>1839</v>
      </c>
      <c r="AW138" s="6" t="s">
        <v>1840</v>
      </c>
      <c r="AX138" s="6" t="s">
        <v>1840</v>
      </c>
      <c r="AY138" s="6" t="s">
        <v>308</v>
      </c>
      <c r="AZ138" s="6" t="s">
        <v>1551</v>
      </c>
      <c r="BA138" s="6" t="s">
        <v>310</v>
      </c>
      <c r="BB138" s="6" t="s">
        <v>311</v>
      </c>
      <c r="BC138" s="6" t="s">
        <v>312</v>
      </c>
      <c r="BD138" s="6" t="s">
        <v>156</v>
      </c>
      <c r="BE138" s="6" t="s">
        <v>313</v>
      </c>
    </row>
    <row r="139" spans="1:57" ht="17.399999999999999" x14ac:dyDescent="0.4">
      <c r="A139" s="237">
        <f t="shared" si="35"/>
        <v>137</v>
      </c>
      <c r="B139" s="238" t="str">
        <f t="shared" si="36"/>
        <v>2025-09-07</v>
      </c>
      <c r="C139" s="238" t="str">
        <f t="shared" si="37"/>
        <v>LHR</v>
      </c>
      <c r="D139" s="238" t="str">
        <f t="shared" si="38"/>
        <v>99431913851</v>
      </c>
      <c r="E139" s="238" t="str">
        <f t="shared" si="39"/>
        <v>587196909860</v>
      </c>
      <c r="F139" s="238" t="str">
        <f t="shared" si="40"/>
        <v>신은화</v>
      </c>
      <c r="G139" s="239" t="str">
        <f t="shared" si="41"/>
        <v>BK00000145482</v>
      </c>
      <c r="H139" s="240" t="str">
        <f t="shared" si="42"/>
        <v>목록(Manifest)</v>
      </c>
      <c r="I139" s="241">
        <f t="shared" si="43"/>
        <v>142.13</v>
      </c>
      <c r="J139" s="242">
        <f t="shared" si="44"/>
        <v>1</v>
      </c>
      <c r="K139" s="242">
        <f t="shared" si="45"/>
        <v>0.5</v>
      </c>
      <c r="L139" s="243">
        <f t="shared" si="46"/>
        <v>0.2</v>
      </c>
      <c r="M139" s="243">
        <f t="shared" si="47"/>
        <v>0.5</v>
      </c>
      <c r="N139" s="149">
        <f t="shared" si="48"/>
        <v>5.75</v>
      </c>
      <c r="O139" s="149">
        <v>3.59</v>
      </c>
      <c r="P139" s="150"/>
      <c r="Q139" s="151">
        <f>VLOOKUP(H139,Mapping!$B$3:$D$13,3,0)</f>
        <v>0</v>
      </c>
      <c r="R139" s="149">
        <f>(IF(VLOOKUP(VLOOKUP(I139,Mapping!$B$15:$D$20,2,1),Mapping!$C$15:$E$20,2,0)=7000,0,VLOOKUP(VLOOKUP(I139,Mapping!$B$15:$D$20,2,1),Mapping!$C$15:$E$20,2,0)))</f>
        <v>0</v>
      </c>
      <c r="S139" s="149"/>
      <c r="T139" s="149"/>
      <c r="U139" s="149">
        <f t="shared" si="49"/>
        <v>9.34</v>
      </c>
      <c r="V139" s="6" t="str">
        <f t="shared" si="34"/>
        <v/>
      </c>
      <c r="X139" s="6" t="s">
        <v>1546</v>
      </c>
      <c r="Y139" s="6" t="s">
        <v>16</v>
      </c>
      <c r="Z139" s="6" t="s">
        <v>1547</v>
      </c>
      <c r="AA139" s="6" t="s">
        <v>1841</v>
      </c>
      <c r="AB139" s="6" t="s">
        <v>1842</v>
      </c>
      <c r="AC139" s="6" t="s">
        <v>1843</v>
      </c>
      <c r="AD139" s="6" t="s">
        <v>1844</v>
      </c>
      <c r="AE139" s="6" t="s">
        <v>156</v>
      </c>
      <c r="AF139" s="6">
        <v>1</v>
      </c>
      <c r="AG139" s="6">
        <v>0.5</v>
      </c>
      <c r="AH139" s="6">
        <v>0.2</v>
      </c>
      <c r="AI139" s="6">
        <v>0.5</v>
      </c>
      <c r="AJ139" s="6" t="s">
        <v>14</v>
      </c>
      <c r="AK139" s="6">
        <v>142.13</v>
      </c>
      <c r="AL139" s="6" t="s">
        <v>303</v>
      </c>
      <c r="AM139" s="6" t="s">
        <v>303</v>
      </c>
      <c r="AN139" s="6" t="s">
        <v>303</v>
      </c>
      <c r="AO139" s="6" t="s">
        <v>303</v>
      </c>
      <c r="AP139" s="6" t="s">
        <v>303</v>
      </c>
      <c r="AQ139" s="6" t="s">
        <v>304</v>
      </c>
      <c r="AR139" s="6" t="s">
        <v>305</v>
      </c>
      <c r="AS139" s="6" t="s">
        <v>352</v>
      </c>
      <c r="AT139" s="6" t="s">
        <v>156</v>
      </c>
      <c r="AU139" s="6" t="s">
        <v>307</v>
      </c>
      <c r="AV139" s="6" t="s">
        <v>1841</v>
      </c>
      <c r="AW139" s="6" t="s">
        <v>1845</v>
      </c>
      <c r="AX139" s="6" t="s">
        <v>1845</v>
      </c>
      <c r="AY139" s="6" t="s">
        <v>308</v>
      </c>
      <c r="AZ139" s="6" t="s">
        <v>1551</v>
      </c>
      <c r="BA139" s="6" t="s">
        <v>310</v>
      </c>
      <c r="BB139" s="6" t="s">
        <v>311</v>
      </c>
      <c r="BC139" s="6" t="s">
        <v>312</v>
      </c>
      <c r="BD139" s="6" t="s">
        <v>156</v>
      </c>
      <c r="BE139" s="6" t="s">
        <v>313</v>
      </c>
    </row>
    <row r="140" spans="1:57" ht="17.399999999999999" x14ac:dyDescent="0.4">
      <c r="A140" s="237">
        <f t="shared" si="35"/>
        <v>138</v>
      </c>
      <c r="B140" s="238" t="str">
        <f t="shared" si="36"/>
        <v>2025-09-07</v>
      </c>
      <c r="C140" s="238" t="str">
        <f t="shared" si="37"/>
        <v>LHR</v>
      </c>
      <c r="D140" s="238" t="str">
        <f t="shared" si="38"/>
        <v>99431913851</v>
      </c>
      <c r="E140" s="238" t="str">
        <f t="shared" si="39"/>
        <v>587196910136</v>
      </c>
      <c r="F140" s="238" t="str">
        <f t="shared" si="40"/>
        <v>박진수</v>
      </c>
      <c r="G140" s="239" t="str">
        <f t="shared" si="41"/>
        <v>BK00000145493</v>
      </c>
      <c r="H140" s="240" t="str">
        <f t="shared" si="42"/>
        <v>간이(Simple)</v>
      </c>
      <c r="I140" s="241">
        <f t="shared" si="43"/>
        <v>213.1</v>
      </c>
      <c r="J140" s="242">
        <f t="shared" si="44"/>
        <v>1</v>
      </c>
      <c r="K140" s="242">
        <f t="shared" si="45"/>
        <v>1.5</v>
      </c>
      <c r="L140" s="243">
        <f t="shared" si="46"/>
        <v>0.2</v>
      </c>
      <c r="M140" s="243">
        <f t="shared" si="47"/>
        <v>1.5</v>
      </c>
      <c r="N140" s="149">
        <f t="shared" si="48"/>
        <v>9.4499999999999993</v>
      </c>
      <c r="O140" s="149">
        <v>3.59</v>
      </c>
      <c r="P140" s="150"/>
      <c r="Q140" s="151">
        <f>VLOOKUP(H140,Mapping!$B$3:$D$13,3,0)</f>
        <v>0.8</v>
      </c>
      <c r="R140" s="149">
        <f>(IF(VLOOKUP(VLOOKUP(I140,Mapping!$B$15:$D$20,2,1),Mapping!$C$15:$E$20,2,0)=7000,0,VLOOKUP(VLOOKUP(I140,Mapping!$B$15:$D$20,2,1),Mapping!$C$15:$E$20,2,0)))</f>
        <v>0</v>
      </c>
      <c r="S140" s="149"/>
      <c r="T140" s="149"/>
      <c r="U140" s="149">
        <f t="shared" si="49"/>
        <v>13.84</v>
      </c>
      <c r="V140" s="6" t="str">
        <f t="shared" si="34"/>
        <v/>
      </c>
      <c r="X140" s="6" t="s">
        <v>1546</v>
      </c>
      <c r="Y140" s="6" t="s">
        <v>16</v>
      </c>
      <c r="Z140" s="6" t="s">
        <v>1547</v>
      </c>
      <c r="AA140" s="6" t="s">
        <v>1846</v>
      </c>
      <c r="AB140" s="6" t="s">
        <v>1847</v>
      </c>
      <c r="AC140" s="6" t="s">
        <v>1848</v>
      </c>
      <c r="AD140" s="6" t="s">
        <v>1849</v>
      </c>
      <c r="AE140" s="6" t="s">
        <v>156</v>
      </c>
      <c r="AF140" s="6">
        <v>1</v>
      </c>
      <c r="AG140" s="6">
        <v>1.5</v>
      </c>
      <c r="AH140" s="6">
        <v>0.2</v>
      </c>
      <c r="AI140" s="6">
        <v>1.5</v>
      </c>
      <c r="AJ140" s="6" t="s">
        <v>15</v>
      </c>
      <c r="AK140" s="6">
        <v>213.1</v>
      </c>
      <c r="AL140" s="6" t="s">
        <v>303</v>
      </c>
      <c r="AM140" s="6" t="s">
        <v>303</v>
      </c>
      <c r="AN140" s="6" t="s">
        <v>303</v>
      </c>
      <c r="AO140" s="6" t="s">
        <v>303</v>
      </c>
      <c r="AP140" s="6" t="s">
        <v>303</v>
      </c>
      <c r="AQ140" s="6" t="s">
        <v>304</v>
      </c>
      <c r="AR140" s="6" t="s">
        <v>305</v>
      </c>
      <c r="AS140" s="6" t="s">
        <v>316</v>
      </c>
      <c r="AT140" s="6" t="s">
        <v>156</v>
      </c>
      <c r="AU140" s="6" t="s">
        <v>307</v>
      </c>
      <c r="AV140" s="6" t="s">
        <v>1846</v>
      </c>
      <c r="AW140" s="6" t="s">
        <v>1850</v>
      </c>
      <c r="AX140" s="6" t="s">
        <v>1850</v>
      </c>
      <c r="AY140" s="6" t="s">
        <v>308</v>
      </c>
      <c r="AZ140" s="6" t="s">
        <v>1551</v>
      </c>
      <c r="BA140" s="6" t="s">
        <v>310</v>
      </c>
      <c r="BB140" s="6" t="s">
        <v>311</v>
      </c>
      <c r="BC140" s="6" t="s">
        <v>312</v>
      </c>
      <c r="BD140" s="6" t="s">
        <v>156</v>
      </c>
      <c r="BE140" s="6" t="s">
        <v>313</v>
      </c>
    </row>
    <row r="141" spans="1:57" ht="17.399999999999999" x14ac:dyDescent="0.4">
      <c r="A141" s="237">
        <f t="shared" si="35"/>
        <v>139</v>
      </c>
      <c r="B141" s="238" t="str">
        <f t="shared" si="36"/>
        <v>2025-09-07</v>
      </c>
      <c r="C141" s="238" t="str">
        <f t="shared" si="37"/>
        <v>LHR</v>
      </c>
      <c r="D141" s="238" t="str">
        <f t="shared" si="38"/>
        <v>99431913851</v>
      </c>
      <c r="E141" s="238" t="str">
        <f t="shared" si="39"/>
        <v>587196910372</v>
      </c>
      <c r="F141" s="238" t="str">
        <f t="shared" si="40"/>
        <v>박희준</v>
      </c>
      <c r="G141" s="239" t="str">
        <f t="shared" si="41"/>
        <v>BK00000145502</v>
      </c>
      <c r="H141" s="240" t="str">
        <f t="shared" si="42"/>
        <v>목록(Manifest)</v>
      </c>
      <c r="I141" s="241">
        <f t="shared" si="43"/>
        <v>136.26</v>
      </c>
      <c r="J141" s="242">
        <f t="shared" si="44"/>
        <v>1</v>
      </c>
      <c r="K141" s="242">
        <f t="shared" si="45"/>
        <v>1.5</v>
      </c>
      <c r="L141" s="243">
        <f t="shared" si="46"/>
        <v>2.8</v>
      </c>
      <c r="M141" s="243">
        <f t="shared" si="47"/>
        <v>2.8</v>
      </c>
      <c r="N141" s="149">
        <f t="shared" si="48"/>
        <v>14.26</v>
      </c>
      <c r="O141" s="149">
        <v>3.59</v>
      </c>
      <c r="P141" s="150"/>
      <c r="Q141" s="151">
        <f>VLOOKUP(H141,Mapping!$B$3:$D$13,3,0)</f>
        <v>0</v>
      </c>
      <c r="R141" s="149">
        <f>(IF(VLOOKUP(VLOOKUP(I141,Mapping!$B$15:$D$20,2,1),Mapping!$C$15:$E$20,2,0)=7000,0,VLOOKUP(VLOOKUP(I141,Mapping!$B$15:$D$20,2,1),Mapping!$C$15:$E$20,2,0)))</f>
        <v>0</v>
      </c>
      <c r="S141" s="149"/>
      <c r="T141" s="149"/>
      <c r="U141" s="149">
        <f t="shared" si="49"/>
        <v>17.850000000000001</v>
      </c>
      <c r="V141" s="6" t="str">
        <f t="shared" si="34"/>
        <v/>
      </c>
      <c r="X141" s="6" t="s">
        <v>1546</v>
      </c>
      <c r="Y141" s="6" t="s">
        <v>16</v>
      </c>
      <c r="Z141" s="6" t="s">
        <v>1547</v>
      </c>
      <c r="AA141" s="6" t="s">
        <v>1851</v>
      </c>
      <c r="AB141" s="6" t="s">
        <v>1852</v>
      </c>
      <c r="AC141" s="6" t="s">
        <v>1853</v>
      </c>
      <c r="AD141" s="6" t="s">
        <v>1854</v>
      </c>
      <c r="AE141" s="6" t="s">
        <v>156</v>
      </c>
      <c r="AF141" s="6">
        <v>1</v>
      </c>
      <c r="AG141" s="6">
        <v>1.5</v>
      </c>
      <c r="AH141" s="6">
        <v>2.8</v>
      </c>
      <c r="AI141" s="6">
        <v>2.8</v>
      </c>
      <c r="AJ141" s="6" t="s">
        <v>14</v>
      </c>
      <c r="AK141" s="6">
        <v>136.26</v>
      </c>
      <c r="AL141" s="6" t="s">
        <v>303</v>
      </c>
      <c r="AM141" s="6" t="s">
        <v>303</v>
      </c>
      <c r="AN141" s="6" t="s">
        <v>303</v>
      </c>
      <c r="AO141" s="6" t="s">
        <v>303</v>
      </c>
      <c r="AP141" s="6" t="s">
        <v>303</v>
      </c>
      <c r="AQ141" s="6" t="s">
        <v>304</v>
      </c>
      <c r="AR141" s="6" t="s">
        <v>305</v>
      </c>
      <c r="AS141" s="6" t="s">
        <v>349</v>
      </c>
      <c r="AT141" s="6" t="s">
        <v>156</v>
      </c>
      <c r="AU141" s="6" t="s">
        <v>307</v>
      </c>
      <c r="AV141" s="6" t="s">
        <v>1851</v>
      </c>
      <c r="AW141" s="6" t="s">
        <v>1855</v>
      </c>
      <c r="AX141" s="6" t="s">
        <v>1855</v>
      </c>
      <c r="AY141" s="6" t="s">
        <v>308</v>
      </c>
      <c r="AZ141" s="6" t="s">
        <v>1551</v>
      </c>
      <c r="BA141" s="6" t="s">
        <v>310</v>
      </c>
      <c r="BB141" s="6" t="s">
        <v>311</v>
      </c>
      <c r="BC141" s="6" t="s">
        <v>312</v>
      </c>
      <c r="BD141" s="6" t="s">
        <v>156</v>
      </c>
      <c r="BE141" s="6" t="s">
        <v>313</v>
      </c>
    </row>
    <row r="142" spans="1:57" ht="17.399999999999999" x14ac:dyDescent="0.4">
      <c r="A142" s="237">
        <f t="shared" si="35"/>
        <v>140</v>
      </c>
      <c r="B142" s="238" t="str">
        <f t="shared" si="36"/>
        <v>2025-09-07</v>
      </c>
      <c r="C142" s="238" t="str">
        <f t="shared" si="37"/>
        <v>LHR</v>
      </c>
      <c r="D142" s="238" t="str">
        <f t="shared" si="38"/>
        <v>99431913851</v>
      </c>
      <c r="E142" s="238" t="str">
        <f t="shared" si="39"/>
        <v>587196909930</v>
      </c>
      <c r="F142" s="238" t="str">
        <f t="shared" si="40"/>
        <v>이연주</v>
      </c>
      <c r="G142" s="239" t="str">
        <f t="shared" si="41"/>
        <v>BK00000145505</v>
      </c>
      <c r="H142" s="240" t="str">
        <f t="shared" si="42"/>
        <v>목록(Manifest)</v>
      </c>
      <c r="I142" s="241">
        <f t="shared" si="43"/>
        <v>136.58000000000001</v>
      </c>
      <c r="J142" s="242">
        <f t="shared" si="44"/>
        <v>1</v>
      </c>
      <c r="K142" s="242">
        <f t="shared" si="45"/>
        <v>1</v>
      </c>
      <c r="L142" s="243">
        <f t="shared" si="46"/>
        <v>0.2</v>
      </c>
      <c r="M142" s="243">
        <f t="shared" si="47"/>
        <v>1</v>
      </c>
      <c r="N142" s="149">
        <f t="shared" si="48"/>
        <v>7.6</v>
      </c>
      <c r="O142" s="149">
        <v>3.59</v>
      </c>
      <c r="P142" s="150"/>
      <c r="Q142" s="151">
        <f>VLOOKUP(H142,Mapping!$B$3:$D$13,3,0)</f>
        <v>0</v>
      </c>
      <c r="R142" s="149">
        <f>(IF(VLOOKUP(VLOOKUP(I142,Mapping!$B$15:$D$20,2,1),Mapping!$C$15:$E$20,2,0)=7000,0,VLOOKUP(VLOOKUP(I142,Mapping!$B$15:$D$20,2,1),Mapping!$C$15:$E$20,2,0)))</f>
        <v>0</v>
      </c>
      <c r="S142" s="149"/>
      <c r="T142" s="149"/>
      <c r="U142" s="149">
        <f t="shared" si="49"/>
        <v>11.19</v>
      </c>
      <c r="V142" s="6" t="str">
        <f t="shared" si="34"/>
        <v/>
      </c>
      <c r="X142" s="6" t="s">
        <v>1546</v>
      </c>
      <c r="Y142" s="6" t="s">
        <v>16</v>
      </c>
      <c r="Z142" s="6" t="s">
        <v>1547</v>
      </c>
      <c r="AA142" s="6" t="s">
        <v>1856</v>
      </c>
      <c r="AB142" s="6" t="s">
        <v>845</v>
      </c>
      <c r="AC142" s="6" t="s">
        <v>1083</v>
      </c>
      <c r="AD142" s="6" t="s">
        <v>1084</v>
      </c>
      <c r="AE142" s="6" t="s">
        <v>156</v>
      </c>
      <c r="AF142" s="6">
        <v>1</v>
      </c>
      <c r="AG142" s="6">
        <v>1</v>
      </c>
      <c r="AH142" s="6">
        <v>0.2</v>
      </c>
      <c r="AI142" s="6">
        <v>1</v>
      </c>
      <c r="AJ142" s="6" t="s">
        <v>14</v>
      </c>
      <c r="AK142" s="6">
        <v>136.58000000000001</v>
      </c>
      <c r="AL142" s="6" t="s">
        <v>303</v>
      </c>
      <c r="AM142" s="6" t="s">
        <v>303</v>
      </c>
      <c r="AN142" s="6" t="s">
        <v>303</v>
      </c>
      <c r="AO142" s="6" t="s">
        <v>303</v>
      </c>
      <c r="AP142" s="6" t="s">
        <v>303</v>
      </c>
      <c r="AQ142" s="6" t="s">
        <v>304</v>
      </c>
      <c r="AR142" s="6" t="s">
        <v>305</v>
      </c>
      <c r="AS142" s="6" t="s">
        <v>1494</v>
      </c>
      <c r="AT142" s="6" t="s">
        <v>156</v>
      </c>
      <c r="AU142" s="6" t="s">
        <v>307</v>
      </c>
      <c r="AV142" s="6" t="s">
        <v>1856</v>
      </c>
      <c r="AW142" s="6" t="s">
        <v>1857</v>
      </c>
      <c r="AX142" s="6" t="s">
        <v>1857</v>
      </c>
      <c r="AY142" s="6" t="s">
        <v>308</v>
      </c>
      <c r="AZ142" s="6" t="s">
        <v>1551</v>
      </c>
      <c r="BA142" s="6" t="s">
        <v>310</v>
      </c>
      <c r="BB142" s="6" t="s">
        <v>311</v>
      </c>
      <c r="BC142" s="6" t="s">
        <v>312</v>
      </c>
      <c r="BD142" s="6" t="s">
        <v>156</v>
      </c>
      <c r="BE142" s="6" t="s">
        <v>313</v>
      </c>
    </row>
    <row r="143" spans="1:57" ht="17.399999999999999" x14ac:dyDescent="0.4">
      <c r="A143" s="237">
        <f t="shared" si="35"/>
        <v>141</v>
      </c>
      <c r="B143" s="238" t="str">
        <f t="shared" si="36"/>
        <v>2025-09-07</v>
      </c>
      <c r="C143" s="238" t="str">
        <f t="shared" si="37"/>
        <v>LHR</v>
      </c>
      <c r="D143" s="238" t="str">
        <f t="shared" si="38"/>
        <v>99431913851</v>
      </c>
      <c r="E143" s="238" t="str">
        <f t="shared" si="39"/>
        <v>587196910766</v>
      </c>
      <c r="F143" s="238" t="str">
        <f t="shared" si="40"/>
        <v>최문택</v>
      </c>
      <c r="G143" s="239" t="str">
        <f t="shared" si="41"/>
        <v>BK00000145506</v>
      </c>
      <c r="H143" s="240" t="str">
        <f t="shared" si="42"/>
        <v>목록(Manifest)</v>
      </c>
      <c r="I143" s="241">
        <f t="shared" si="43"/>
        <v>87.68</v>
      </c>
      <c r="J143" s="242">
        <f t="shared" si="44"/>
        <v>1</v>
      </c>
      <c r="K143" s="242">
        <f t="shared" si="45"/>
        <v>1</v>
      </c>
      <c r="L143" s="243">
        <f t="shared" si="46"/>
        <v>0.2</v>
      </c>
      <c r="M143" s="243">
        <f t="shared" si="47"/>
        <v>1</v>
      </c>
      <c r="N143" s="149">
        <f t="shared" si="48"/>
        <v>7.6</v>
      </c>
      <c r="O143" s="149">
        <v>3.59</v>
      </c>
      <c r="P143" s="150"/>
      <c r="Q143" s="151">
        <f>VLOOKUP(H143,Mapping!$B$3:$D$13,3,0)</f>
        <v>0</v>
      </c>
      <c r="R143" s="149">
        <f>(IF(VLOOKUP(VLOOKUP(I143,Mapping!$B$15:$D$20,2,1),Mapping!$C$15:$E$20,2,0)=7000,0,VLOOKUP(VLOOKUP(I143,Mapping!$B$15:$D$20,2,1),Mapping!$C$15:$E$20,2,0)))</f>
        <v>0</v>
      </c>
      <c r="S143" s="149"/>
      <c r="T143" s="149"/>
      <c r="U143" s="149">
        <f t="shared" si="49"/>
        <v>11.19</v>
      </c>
      <c r="V143" s="6" t="str">
        <f t="shared" si="34"/>
        <v/>
      </c>
      <c r="X143" s="6" t="s">
        <v>1546</v>
      </c>
      <c r="Y143" s="6" t="s">
        <v>16</v>
      </c>
      <c r="Z143" s="6" t="s">
        <v>1547</v>
      </c>
      <c r="AA143" s="6" t="s">
        <v>1858</v>
      </c>
      <c r="AB143" s="6" t="s">
        <v>847</v>
      </c>
      <c r="AC143" s="6" t="s">
        <v>848</v>
      </c>
      <c r="AD143" s="6" t="s">
        <v>758</v>
      </c>
      <c r="AE143" s="6" t="s">
        <v>156</v>
      </c>
      <c r="AF143" s="6">
        <v>1</v>
      </c>
      <c r="AG143" s="6">
        <v>1</v>
      </c>
      <c r="AH143" s="6">
        <v>0.2</v>
      </c>
      <c r="AI143" s="6">
        <v>1</v>
      </c>
      <c r="AJ143" s="6" t="s">
        <v>14</v>
      </c>
      <c r="AK143" s="6">
        <v>87.68</v>
      </c>
      <c r="AL143" s="6" t="s">
        <v>303</v>
      </c>
      <c r="AM143" s="6" t="s">
        <v>303</v>
      </c>
      <c r="AN143" s="6" t="s">
        <v>303</v>
      </c>
      <c r="AO143" s="6" t="s">
        <v>303</v>
      </c>
      <c r="AP143" s="6" t="s">
        <v>303</v>
      </c>
      <c r="AQ143" s="6" t="s">
        <v>304</v>
      </c>
      <c r="AR143" s="6" t="s">
        <v>305</v>
      </c>
      <c r="AS143" s="6" t="s">
        <v>849</v>
      </c>
      <c r="AT143" s="6" t="s">
        <v>156</v>
      </c>
      <c r="AU143" s="6" t="s">
        <v>307</v>
      </c>
      <c r="AV143" s="6" t="s">
        <v>1858</v>
      </c>
      <c r="AW143" s="6" t="s">
        <v>1859</v>
      </c>
      <c r="AX143" s="6" t="s">
        <v>1859</v>
      </c>
      <c r="AY143" s="6" t="s">
        <v>308</v>
      </c>
      <c r="AZ143" s="6" t="s">
        <v>1551</v>
      </c>
      <c r="BA143" s="6" t="s">
        <v>310</v>
      </c>
      <c r="BB143" s="6" t="s">
        <v>311</v>
      </c>
      <c r="BC143" s="6" t="s">
        <v>312</v>
      </c>
      <c r="BD143" s="6" t="s">
        <v>156</v>
      </c>
      <c r="BE143" s="6" t="s">
        <v>313</v>
      </c>
    </row>
    <row r="144" spans="1:57" ht="17.399999999999999" x14ac:dyDescent="0.4">
      <c r="A144" s="237">
        <f t="shared" si="35"/>
        <v>142</v>
      </c>
      <c r="B144" s="238" t="str">
        <f t="shared" si="36"/>
        <v>2025-09-07</v>
      </c>
      <c r="C144" s="238" t="str">
        <f t="shared" si="37"/>
        <v>LHR</v>
      </c>
      <c r="D144" s="238" t="str">
        <f t="shared" si="38"/>
        <v>99431913851</v>
      </c>
      <c r="E144" s="238" t="str">
        <f t="shared" si="39"/>
        <v>587196910346</v>
      </c>
      <c r="F144" s="238" t="str">
        <f t="shared" si="40"/>
        <v>양지석</v>
      </c>
      <c r="G144" s="239" t="str">
        <f t="shared" si="41"/>
        <v>BK00000145507</v>
      </c>
      <c r="H144" s="240" t="str">
        <f t="shared" si="42"/>
        <v>목록(Manifest)</v>
      </c>
      <c r="I144" s="241">
        <f t="shared" si="43"/>
        <v>124</v>
      </c>
      <c r="J144" s="242">
        <f t="shared" si="44"/>
        <v>1</v>
      </c>
      <c r="K144" s="242">
        <f t="shared" si="45"/>
        <v>4.5</v>
      </c>
      <c r="L144" s="243">
        <f t="shared" si="46"/>
        <v>0.2</v>
      </c>
      <c r="M144" s="243">
        <f t="shared" si="47"/>
        <v>4.5</v>
      </c>
      <c r="N144" s="149">
        <f t="shared" si="48"/>
        <v>20.55</v>
      </c>
      <c r="O144" s="149">
        <v>3.59</v>
      </c>
      <c r="P144" s="150"/>
      <c r="Q144" s="151">
        <f>VLOOKUP(H144,Mapping!$B$3:$D$13,3,0)</f>
        <v>0</v>
      </c>
      <c r="R144" s="149">
        <f>(IF(VLOOKUP(VLOOKUP(I144,Mapping!$B$15:$D$20,2,1),Mapping!$C$15:$E$20,2,0)=7000,0,VLOOKUP(VLOOKUP(I144,Mapping!$B$15:$D$20,2,1),Mapping!$C$15:$E$20,2,0)))</f>
        <v>0</v>
      </c>
      <c r="S144" s="149"/>
      <c r="T144" s="149"/>
      <c r="U144" s="149">
        <f t="shared" si="49"/>
        <v>24.14</v>
      </c>
      <c r="V144" s="6" t="str">
        <f t="shared" si="34"/>
        <v/>
      </c>
      <c r="X144" s="6" t="s">
        <v>1546</v>
      </c>
      <c r="Y144" s="6" t="s">
        <v>16</v>
      </c>
      <c r="Z144" s="6" t="s">
        <v>1547</v>
      </c>
      <c r="AA144" s="6" t="s">
        <v>1860</v>
      </c>
      <c r="AB144" s="6" t="s">
        <v>460</v>
      </c>
      <c r="AC144" s="6" t="s">
        <v>461</v>
      </c>
      <c r="AD144" s="6" t="s">
        <v>462</v>
      </c>
      <c r="AE144" s="6" t="s">
        <v>156</v>
      </c>
      <c r="AF144" s="6">
        <v>1</v>
      </c>
      <c r="AG144" s="6">
        <v>4.5</v>
      </c>
      <c r="AH144" s="6">
        <v>0.2</v>
      </c>
      <c r="AI144" s="6">
        <v>4.5</v>
      </c>
      <c r="AJ144" s="6" t="s">
        <v>14</v>
      </c>
      <c r="AK144" s="6">
        <v>124</v>
      </c>
      <c r="AL144" s="6" t="s">
        <v>303</v>
      </c>
      <c r="AM144" s="6" t="s">
        <v>303</v>
      </c>
      <c r="AN144" s="6" t="s">
        <v>303</v>
      </c>
      <c r="AO144" s="6" t="s">
        <v>303</v>
      </c>
      <c r="AP144" s="6" t="s">
        <v>303</v>
      </c>
      <c r="AQ144" s="6" t="s">
        <v>304</v>
      </c>
      <c r="AR144" s="6" t="s">
        <v>305</v>
      </c>
      <c r="AS144" s="6" t="s">
        <v>463</v>
      </c>
      <c r="AT144" s="6" t="s">
        <v>156</v>
      </c>
      <c r="AU144" s="6" t="s">
        <v>307</v>
      </c>
      <c r="AV144" s="6" t="s">
        <v>1860</v>
      </c>
      <c r="AW144" s="6" t="s">
        <v>1861</v>
      </c>
      <c r="AX144" s="6" t="s">
        <v>1861</v>
      </c>
      <c r="AY144" s="6" t="s">
        <v>308</v>
      </c>
      <c r="AZ144" s="6" t="s">
        <v>1551</v>
      </c>
      <c r="BA144" s="6" t="s">
        <v>310</v>
      </c>
      <c r="BB144" s="6" t="s">
        <v>311</v>
      </c>
      <c r="BC144" s="6" t="s">
        <v>312</v>
      </c>
      <c r="BD144" s="6" t="s">
        <v>156</v>
      </c>
      <c r="BE144" s="6" t="s">
        <v>313</v>
      </c>
    </row>
    <row r="145" spans="1:57" ht="17.399999999999999" x14ac:dyDescent="0.4">
      <c r="A145" s="237">
        <f t="shared" si="35"/>
        <v>143</v>
      </c>
      <c r="B145" s="238" t="str">
        <f t="shared" si="36"/>
        <v>2025-09-07</v>
      </c>
      <c r="C145" s="238" t="str">
        <f t="shared" si="37"/>
        <v>LHR</v>
      </c>
      <c r="D145" s="238" t="str">
        <f t="shared" si="38"/>
        <v>99431913851</v>
      </c>
      <c r="E145" s="238" t="str">
        <f t="shared" si="39"/>
        <v>587196910114</v>
      </c>
      <c r="F145" s="238" t="str">
        <f t="shared" si="40"/>
        <v>최재덕</v>
      </c>
      <c r="G145" s="239" t="str">
        <f t="shared" si="41"/>
        <v>BK00000145508</v>
      </c>
      <c r="H145" s="240" t="str">
        <f t="shared" si="42"/>
        <v>목록(Manifest)</v>
      </c>
      <c r="I145" s="241">
        <f t="shared" si="43"/>
        <v>105.08</v>
      </c>
      <c r="J145" s="242">
        <f t="shared" si="44"/>
        <v>1</v>
      </c>
      <c r="K145" s="242">
        <f t="shared" si="45"/>
        <v>0.5</v>
      </c>
      <c r="L145" s="243">
        <f t="shared" si="46"/>
        <v>0.2</v>
      </c>
      <c r="M145" s="243">
        <f t="shared" si="47"/>
        <v>0.5</v>
      </c>
      <c r="N145" s="149">
        <f t="shared" si="48"/>
        <v>5.75</v>
      </c>
      <c r="O145" s="149">
        <v>3.59</v>
      </c>
      <c r="P145" s="150"/>
      <c r="Q145" s="151">
        <f>VLOOKUP(H145,Mapping!$B$3:$D$13,3,0)</f>
        <v>0</v>
      </c>
      <c r="R145" s="149">
        <f>(IF(VLOOKUP(VLOOKUP(I145,Mapping!$B$15:$D$20,2,1),Mapping!$C$15:$E$20,2,0)=7000,0,VLOOKUP(VLOOKUP(I145,Mapping!$B$15:$D$20,2,1),Mapping!$C$15:$E$20,2,0)))</f>
        <v>0</v>
      </c>
      <c r="S145" s="149"/>
      <c r="T145" s="149"/>
      <c r="U145" s="149">
        <f t="shared" si="49"/>
        <v>9.34</v>
      </c>
      <c r="V145" s="6" t="str">
        <f t="shared" si="34"/>
        <v/>
      </c>
      <c r="X145" s="6" t="s">
        <v>1546</v>
      </c>
      <c r="Y145" s="6" t="s">
        <v>16</v>
      </c>
      <c r="Z145" s="6" t="s">
        <v>1547</v>
      </c>
      <c r="AA145" s="6" t="s">
        <v>1862</v>
      </c>
      <c r="AB145" s="6" t="s">
        <v>1863</v>
      </c>
      <c r="AC145" s="6" t="s">
        <v>1864</v>
      </c>
      <c r="AD145" s="6" t="s">
        <v>1865</v>
      </c>
      <c r="AE145" s="6" t="s">
        <v>156</v>
      </c>
      <c r="AF145" s="6">
        <v>1</v>
      </c>
      <c r="AG145" s="6">
        <v>0.5</v>
      </c>
      <c r="AH145" s="6">
        <v>0.2</v>
      </c>
      <c r="AI145" s="6">
        <v>0.5</v>
      </c>
      <c r="AJ145" s="6" t="s">
        <v>14</v>
      </c>
      <c r="AK145" s="6">
        <v>105.08</v>
      </c>
      <c r="AL145" s="6" t="s">
        <v>303</v>
      </c>
      <c r="AM145" s="6" t="s">
        <v>303</v>
      </c>
      <c r="AN145" s="6" t="s">
        <v>303</v>
      </c>
      <c r="AO145" s="6" t="s">
        <v>303</v>
      </c>
      <c r="AP145" s="6" t="s">
        <v>303</v>
      </c>
      <c r="AQ145" s="6" t="s">
        <v>304</v>
      </c>
      <c r="AR145" s="6" t="s">
        <v>305</v>
      </c>
      <c r="AS145" s="6" t="s">
        <v>1866</v>
      </c>
      <c r="AT145" s="6" t="s">
        <v>156</v>
      </c>
      <c r="AU145" s="6" t="s">
        <v>307</v>
      </c>
      <c r="AV145" s="6" t="s">
        <v>1862</v>
      </c>
      <c r="AW145" s="6" t="s">
        <v>1867</v>
      </c>
      <c r="AX145" s="6" t="s">
        <v>1867</v>
      </c>
      <c r="AY145" s="6" t="s">
        <v>308</v>
      </c>
      <c r="AZ145" s="6" t="s">
        <v>1551</v>
      </c>
      <c r="BA145" s="6" t="s">
        <v>310</v>
      </c>
      <c r="BB145" s="6" t="s">
        <v>311</v>
      </c>
      <c r="BC145" s="6" t="s">
        <v>312</v>
      </c>
      <c r="BD145" s="6" t="s">
        <v>156</v>
      </c>
      <c r="BE145" s="6" t="s">
        <v>313</v>
      </c>
    </row>
    <row r="146" spans="1:57" ht="17.399999999999999" x14ac:dyDescent="0.4">
      <c r="A146" s="237">
        <f t="shared" si="35"/>
        <v>144</v>
      </c>
      <c r="B146" s="238" t="str">
        <f t="shared" si="36"/>
        <v>2025-09-07</v>
      </c>
      <c r="C146" s="238" t="str">
        <f t="shared" si="37"/>
        <v>LHR</v>
      </c>
      <c r="D146" s="238" t="str">
        <f t="shared" si="38"/>
        <v>99431913851</v>
      </c>
      <c r="E146" s="238" t="str">
        <f t="shared" si="39"/>
        <v>587196910206</v>
      </c>
      <c r="F146" s="238" t="str">
        <f t="shared" si="40"/>
        <v>최지영</v>
      </c>
      <c r="G146" s="239" t="str">
        <f t="shared" si="41"/>
        <v>BK00000145511</v>
      </c>
      <c r="H146" s="240" t="str">
        <f t="shared" si="42"/>
        <v>목록(Manifest)</v>
      </c>
      <c r="I146" s="241">
        <f t="shared" si="43"/>
        <v>74.2</v>
      </c>
      <c r="J146" s="242">
        <f t="shared" si="44"/>
        <v>1</v>
      </c>
      <c r="K146" s="242">
        <f t="shared" si="45"/>
        <v>0.5</v>
      </c>
      <c r="L146" s="243">
        <f t="shared" si="46"/>
        <v>0.2</v>
      </c>
      <c r="M146" s="243">
        <f t="shared" si="47"/>
        <v>0.5</v>
      </c>
      <c r="N146" s="149">
        <f t="shared" si="48"/>
        <v>5.75</v>
      </c>
      <c r="O146" s="149">
        <v>3.59</v>
      </c>
      <c r="P146" s="150"/>
      <c r="Q146" s="151">
        <f>VLOOKUP(H146,Mapping!$B$3:$D$13,3,0)</f>
        <v>0</v>
      </c>
      <c r="R146" s="149">
        <f>(IF(VLOOKUP(VLOOKUP(I146,Mapping!$B$15:$D$20,2,1),Mapping!$C$15:$E$20,2,0)=7000,0,VLOOKUP(VLOOKUP(I146,Mapping!$B$15:$D$20,2,1),Mapping!$C$15:$E$20,2,0)))</f>
        <v>0</v>
      </c>
      <c r="S146" s="149"/>
      <c r="T146" s="149"/>
      <c r="U146" s="149">
        <f t="shared" si="49"/>
        <v>9.34</v>
      </c>
      <c r="V146" s="6" t="str">
        <f t="shared" si="34"/>
        <v/>
      </c>
      <c r="X146" s="6" t="s">
        <v>1546</v>
      </c>
      <c r="Y146" s="6" t="s">
        <v>16</v>
      </c>
      <c r="Z146" s="6" t="s">
        <v>1547</v>
      </c>
      <c r="AA146" s="6" t="s">
        <v>1868</v>
      </c>
      <c r="AB146" s="6" t="s">
        <v>1112</v>
      </c>
      <c r="AC146" s="6" t="s">
        <v>1113</v>
      </c>
      <c r="AD146" s="6" t="s">
        <v>1114</v>
      </c>
      <c r="AE146" s="6" t="s">
        <v>156</v>
      </c>
      <c r="AF146" s="6">
        <v>1</v>
      </c>
      <c r="AG146" s="6">
        <v>0.5</v>
      </c>
      <c r="AH146" s="6">
        <v>0.2</v>
      </c>
      <c r="AI146" s="6">
        <v>0.5</v>
      </c>
      <c r="AJ146" s="6" t="s">
        <v>14</v>
      </c>
      <c r="AK146" s="6">
        <v>74.2</v>
      </c>
      <c r="AL146" s="6" t="s">
        <v>303</v>
      </c>
      <c r="AM146" s="6" t="s">
        <v>303</v>
      </c>
      <c r="AN146" s="6" t="s">
        <v>303</v>
      </c>
      <c r="AO146" s="6" t="s">
        <v>303</v>
      </c>
      <c r="AP146" s="6" t="s">
        <v>303</v>
      </c>
      <c r="AQ146" s="6" t="s">
        <v>304</v>
      </c>
      <c r="AR146" s="6" t="s">
        <v>305</v>
      </c>
      <c r="AS146" s="6" t="s">
        <v>327</v>
      </c>
      <c r="AT146" s="6" t="s">
        <v>156</v>
      </c>
      <c r="AU146" s="6" t="s">
        <v>307</v>
      </c>
      <c r="AV146" s="6" t="s">
        <v>1868</v>
      </c>
      <c r="AW146" s="6" t="s">
        <v>1869</v>
      </c>
      <c r="AX146" s="6" t="s">
        <v>1869</v>
      </c>
      <c r="AY146" s="6" t="s">
        <v>308</v>
      </c>
      <c r="AZ146" s="6" t="s">
        <v>1551</v>
      </c>
      <c r="BA146" s="6" t="s">
        <v>310</v>
      </c>
      <c r="BB146" s="6" t="s">
        <v>311</v>
      </c>
      <c r="BC146" s="6" t="s">
        <v>312</v>
      </c>
      <c r="BD146" s="6" t="s">
        <v>156</v>
      </c>
      <c r="BE146" s="6" t="s">
        <v>313</v>
      </c>
    </row>
    <row r="147" spans="1:57" ht="17.399999999999999" x14ac:dyDescent="0.4">
      <c r="A147" s="237">
        <f t="shared" si="35"/>
        <v>145</v>
      </c>
      <c r="B147" s="238" t="str">
        <f t="shared" si="36"/>
        <v>2025-09-07</v>
      </c>
      <c r="C147" s="238" t="str">
        <f t="shared" si="37"/>
        <v>LHR</v>
      </c>
      <c r="D147" s="238" t="str">
        <f t="shared" si="38"/>
        <v>99431913851</v>
      </c>
      <c r="E147" s="238" t="str">
        <f t="shared" si="39"/>
        <v>587196909952</v>
      </c>
      <c r="F147" s="238" t="str">
        <f t="shared" si="40"/>
        <v>반무섭</v>
      </c>
      <c r="G147" s="239" t="str">
        <f t="shared" si="41"/>
        <v>BK00000145512</v>
      </c>
      <c r="H147" s="240" t="str">
        <f t="shared" si="42"/>
        <v>일반(목록배제,Normal-Manifest Exception)</v>
      </c>
      <c r="I147" s="241">
        <f t="shared" si="43"/>
        <v>119.5</v>
      </c>
      <c r="J147" s="242">
        <f t="shared" si="44"/>
        <v>1</v>
      </c>
      <c r="K147" s="242">
        <f t="shared" si="45"/>
        <v>2.5</v>
      </c>
      <c r="L147" s="243">
        <f t="shared" si="46"/>
        <v>4.2</v>
      </c>
      <c r="M147" s="243">
        <f t="shared" si="47"/>
        <v>4.2</v>
      </c>
      <c r="N147" s="149">
        <f t="shared" si="48"/>
        <v>19.440000000000001</v>
      </c>
      <c r="O147" s="149">
        <v>3.59</v>
      </c>
      <c r="P147" s="150"/>
      <c r="Q147" s="151">
        <f>VLOOKUP(H147,Mapping!$B$3:$D$13,3,0)</f>
        <v>0.8</v>
      </c>
      <c r="R147" s="149">
        <f>(IF(VLOOKUP(VLOOKUP(I147,Mapping!$B$15:$D$20,2,1),Mapping!$C$15:$E$20,2,0)=7000,0,VLOOKUP(VLOOKUP(I147,Mapping!$B$15:$D$20,2,1),Mapping!$C$15:$E$20,2,0)))</f>
        <v>0</v>
      </c>
      <c r="S147" s="149"/>
      <c r="T147" s="149"/>
      <c r="U147" s="149">
        <f t="shared" si="49"/>
        <v>23.830000000000002</v>
      </c>
      <c r="V147" s="6" t="str">
        <f t="shared" si="34"/>
        <v/>
      </c>
      <c r="X147" s="6" t="s">
        <v>1546</v>
      </c>
      <c r="Y147" s="6" t="s">
        <v>16</v>
      </c>
      <c r="Z147" s="6" t="s">
        <v>1547</v>
      </c>
      <c r="AA147" s="6" t="s">
        <v>1870</v>
      </c>
      <c r="AB147" s="6" t="s">
        <v>1871</v>
      </c>
      <c r="AC147" s="6" t="s">
        <v>1872</v>
      </c>
      <c r="AD147" s="6" t="s">
        <v>1873</v>
      </c>
      <c r="AE147" s="6" t="s">
        <v>156</v>
      </c>
      <c r="AF147" s="6">
        <v>1</v>
      </c>
      <c r="AG147" s="6">
        <v>2.5</v>
      </c>
      <c r="AH147" s="6">
        <v>4.2</v>
      </c>
      <c r="AI147" s="6">
        <v>4.2</v>
      </c>
      <c r="AJ147" s="6" t="s">
        <v>110</v>
      </c>
      <c r="AK147" s="6">
        <v>119.5</v>
      </c>
      <c r="AL147" s="6" t="s">
        <v>303</v>
      </c>
      <c r="AM147" s="6" t="s">
        <v>303</v>
      </c>
      <c r="AN147" s="6" t="s">
        <v>303</v>
      </c>
      <c r="AO147" s="6" t="s">
        <v>303</v>
      </c>
      <c r="AP147" s="6" t="s">
        <v>303</v>
      </c>
      <c r="AQ147" s="6" t="s">
        <v>304</v>
      </c>
      <c r="AR147" s="6" t="s">
        <v>305</v>
      </c>
      <c r="AS147" s="6" t="s">
        <v>1874</v>
      </c>
      <c r="AT147" s="6" t="s">
        <v>156</v>
      </c>
      <c r="AU147" s="6" t="s">
        <v>307</v>
      </c>
      <c r="AV147" s="6" t="s">
        <v>1870</v>
      </c>
      <c r="AW147" s="6" t="s">
        <v>1875</v>
      </c>
      <c r="AX147" s="6" t="s">
        <v>1875</v>
      </c>
      <c r="AY147" s="6" t="s">
        <v>308</v>
      </c>
      <c r="AZ147" s="6" t="s">
        <v>1551</v>
      </c>
      <c r="BA147" s="6" t="s">
        <v>310</v>
      </c>
      <c r="BB147" s="6" t="s">
        <v>311</v>
      </c>
      <c r="BC147" s="6" t="s">
        <v>312</v>
      </c>
      <c r="BD147" s="6" t="s">
        <v>156</v>
      </c>
      <c r="BE147" s="6" t="s">
        <v>313</v>
      </c>
    </row>
    <row r="148" spans="1:57" ht="17.399999999999999" x14ac:dyDescent="0.4">
      <c r="A148" s="237">
        <f t="shared" si="35"/>
        <v>146</v>
      </c>
      <c r="B148" s="238" t="str">
        <f t="shared" si="36"/>
        <v>2025-09-07</v>
      </c>
      <c r="C148" s="238" t="str">
        <f t="shared" si="37"/>
        <v>LHR</v>
      </c>
      <c r="D148" s="238" t="str">
        <f t="shared" si="38"/>
        <v>99431913851</v>
      </c>
      <c r="E148" s="238" t="str">
        <f t="shared" si="39"/>
        <v>587196909915</v>
      </c>
      <c r="F148" s="238" t="str">
        <f t="shared" si="40"/>
        <v>윤형섭</v>
      </c>
      <c r="G148" s="239" t="str">
        <f t="shared" si="41"/>
        <v>BK00000145525</v>
      </c>
      <c r="H148" s="240" t="str">
        <f t="shared" si="42"/>
        <v>목록(Manifest)</v>
      </c>
      <c r="I148" s="241">
        <f t="shared" si="43"/>
        <v>148.38999999999999</v>
      </c>
      <c r="J148" s="242">
        <f t="shared" si="44"/>
        <v>1</v>
      </c>
      <c r="K148" s="242">
        <f t="shared" si="45"/>
        <v>1.5</v>
      </c>
      <c r="L148" s="243">
        <f t="shared" si="46"/>
        <v>2.8</v>
      </c>
      <c r="M148" s="243">
        <f t="shared" si="47"/>
        <v>2.8</v>
      </c>
      <c r="N148" s="149">
        <f t="shared" si="48"/>
        <v>14.26</v>
      </c>
      <c r="O148" s="149">
        <v>3.59</v>
      </c>
      <c r="P148" s="150"/>
      <c r="Q148" s="151">
        <f>VLOOKUP(H148,Mapping!$B$3:$D$13,3,0)</f>
        <v>0</v>
      </c>
      <c r="R148" s="149">
        <f>(IF(VLOOKUP(VLOOKUP(I148,Mapping!$B$15:$D$20,2,1),Mapping!$C$15:$E$20,2,0)=7000,0,VLOOKUP(VLOOKUP(I148,Mapping!$B$15:$D$20,2,1),Mapping!$C$15:$E$20,2,0)))</f>
        <v>0</v>
      </c>
      <c r="S148" s="149"/>
      <c r="T148" s="149"/>
      <c r="U148" s="149">
        <f t="shared" si="49"/>
        <v>17.850000000000001</v>
      </c>
      <c r="V148" s="6" t="str">
        <f t="shared" si="34"/>
        <v/>
      </c>
      <c r="X148" s="6" t="s">
        <v>1546</v>
      </c>
      <c r="Y148" s="6" t="s">
        <v>16</v>
      </c>
      <c r="Z148" s="6" t="s">
        <v>1547</v>
      </c>
      <c r="AA148" s="6" t="s">
        <v>1876</v>
      </c>
      <c r="AB148" s="6" t="s">
        <v>1877</v>
      </c>
      <c r="AC148" s="6" t="s">
        <v>1878</v>
      </c>
      <c r="AD148" s="6" t="s">
        <v>940</v>
      </c>
      <c r="AE148" s="6" t="s">
        <v>156</v>
      </c>
      <c r="AF148" s="6">
        <v>1</v>
      </c>
      <c r="AG148" s="6">
        <v>1.5</v>
      </c>
      <c r="AH148" s="6">
        <v>2.8</v>
      </c>
      <c r="AI148" s="6">
        <v>2.8</v>
      </c>
      <c r="AJ148" s="6" t="s">
        <v>14</v>
      </c>
      <c r="AK148" s="6">
        <v>148.38999999999999</v>
      </c>
      <c r="AL148" s="6" t="s">
        <v>303</v>
      </c>
      <c r="AM148" s="6" t="s">
        <v>303</v>
      </c>
      <c r="AN148" s="6" t="s">
        <v>303</v>
      </c>
      <c r="AO148" s="6" t="s">
        <v>303</v>
      </c>
      <c r="AP148" s="6" t="s">
        <v>303</v>
      </c>
      <c r="AQ148" s="6" t="s">
        <v>304</v>
      </c>
      <c r="AR148" s="6" t="s">
        <v>305</v>
      </c>
      <c r="AS148" s="6" t="s">
        <v>459</v>
      </c>
      <c r="AT148" s="6" t="s">
        <v>156</v>
      </c>
      <c r="AU148" s="6" t="s">
        <v>307</v>
      </c>
      <c r="AV148" s="6" t="s">
        <v>1876</v>
      </c>
      <c r="AW148" s="6" t="s">
        <v>1879</v>
      </c>
      <c r="AX148" s="6" t="s">
        <v>1879</v>
      </c>
      <c r="AY148" s="6" t="s">
        <v>308</v>
      </c>
      <c r="AZ148" s="6" t="s">
        <v>1551</v>
      </c>
      <c r="BA148" s="6" t="s">
        <v>310</v>
      </c>
      <c r="BB148" s="6" t="s">
        <v>311</v>
      </c>
      <c r="BC148" s="6" t="s">
        <v>312</v>
      </c>
      <c r="BD148" s="6" t="s">
        <v>156</v>
      </c>
      <c r="BE148" s="6" t="s">
        <v>313</v>
      </c>
    </row>
    <row r="149" spans="1:57" ht="17.399999999999999" x14ac:dyDescent="0.4">
      <c r="A149" s="237">
        <f t="shared" si="35"/>
        <v>147</v>
      </c>
      <c r="B149" s="238" t="str">
        <f t="shared" si="36"/>
        <v>2025-09-07</v>
      </c>
      <c r="C149" s="238" t="str">
        <f t="shared" si="37"/>
        <v>LHR</v>
      </c>
      <c r="D149" s="238" t="str">
        <f t="shared" si="38"/>
        <v>99431913851</v>
      </c>
      <c r="E149" s="238" t="str">
        <f t="shared" si="39"/>
        <v>587196909941</v>
      </c>
      <c r="F149" s="238" t="str">
        <f t="shared" si="40"/>
        <v>현대진</v>
      </c>
      <c r="G149" s="239" t="str">
        <f t="shared" si="41"/>
        <v>BK00000145564</v>
      </c>
      <c r="H149" s="240" t="str">
        <f t="shared" si="42"/>
        <v>일반(목록배제,Normal-Manifest Exception)</v>
      </c>
      <c r="I149" s="241">
        <f t="shared" si="43"/>
        <v>93.09</v>
      </c>
      <c r="J149" s="242">
        <f t="shared" si="44"/>
        <v>1</v>
      </c>
      <c r="K149" s="242">
        <f t="shared" si="45"/>
        <v>4.5</v>
      </c>
      <c r="L149" s="243">
        <f t="shared" si="46"/>
        <v>0.2</v>
      </c>
      <c r="M149" s="243">
        <f t="shared" si="47"/>
        <v>4.5</v>
      </c>
      <c r="N149" s="149">
        <f t="shared" si="48"/>
        <v>20.55</v>
      </c>
      <c r="O149" s="149">
        <v>3.59</v>
      </c>
      <c r="P149" s="150"/>
      <c r="Q149" s="151">
        <f>VLOOKUP(H149,Mapping!$B$3:$D$13,3,0)</f>
        <v>0.8</v>
      </c>
      <c r="R149" s="149">
        <f>(IF(VLOOKUP(VLOOKUP(I149,Mapping!$B$15:$D$20,2,1),Mapping!$C$15:$E$20,2,0)=7000,0,VLOOKUP(VLOOKUP(I149,Mapping!$B$15:$D$20,2,1),Mapping!$C$15:$E$20,2,0)))</f>
        <v>0</v>
      </c>
      <c r="S149" s="149"/>
      <c r="T149" s="149"/>
      <c r="U149" s="149">
        <f t="shared" si="49"/>
        <v>24.94</v>
      </c>
      <c r="V149" s="6" t="str">
        <f t="shared" si="34"/>
        <v/>
      </c>
      <c r="X149" s="6" t="s">
        <v>1546</v>
      </c>
      <c r="Y149" s="6" t="s">
        <v>16</v>
      </c>
      <c r="Z149" s="6" t="s">
        <v>1547</v>
      </c>
      <c r="AA149" s="6" t="s">
        <v>1880</v>
      </c>
      <c r="AB149" s="6" t="s">
        <v>1881</v>
      </c>
      <c r="AC149" s="6" t="s">
        <v>1882</v>
      </c>
      <c r="AD149" s="6" t="s">
        <v>1883</v>
      </c>
      <c r="AE149" s="6" t="s">
        <v>156</v>
      </c>
      <c r="AF149" s="6">
        <v>1</v>
      </c>
      <c r="AG149" s="6">
        <v>4.5</v>
      </c>
      <c r="AH149" s="6">
        <v>0.2</v>
      </c>
      <c r="AI149" s="6">
        <v>4.5</v>
      </c>
      <c r="AJ149" s="6" t="s">
        <v>110</v>
      </c>
      <c r="AK149" s="6">
        <v>93.09</v>
      </c>
      <c r="AL149" s="6" t="s">
        <v>303</v>
      </c>
      <c r="AM149" s="6" t="s">
        <v>303</v>
      </c>
      <c r="AN149" s="6" t="s">
        <v>303</v>
      </c>
      <c r="AO149" s="6" t="s">
        <v>303</v>
      </c>
      <c r="AP149" s="6" t="s">
        <v>303</v>
      </c>
      <c r="AQ149" s="6" t="s">
        <v>304</v>
      </c>
      <c r="AR149" s="6" t="s">
        <v>305</v>
      </c>
      <c r="AS149" s="6" t="s">
        <v>317</v>
      </c>
      <c r="AT149" s="6" t="s">
        <v>156</v>
      </c>
      <c r="AU149" s="6" t="s">
        <v>307</v>
      </c>
      <c r="AV149" s="6" t="s">
        <v>1880</v>
      </c>
      <c r="AW149" s="6" t="s">
        <v>1884</v>
      </c>
      <c r="AX149" s="6" t="s">
        <v>1884</v>
      </c>
      <c r="AY149" s="6" t="s">
        <v>308</v>
      </c>
      <c r="AZ149" s="6" t="s">
        <v>1551</v>
      </c>
      <c r="BA149" s="6" t="s">
        <v>310</v>
      </c>
      <c r="BB149" s="6" t="s">
        <v>311</v>
      </c>
      <c r="BC149" s="6" t="s">
        <v>312</v>
      </c>
      <c r="BD149" s="6" t="s">
        <v>156</v>
      </c>
      <c r="BE149" s="6" t="s">
        <v>313</v>
      </c>
    </row>
    <row r="150" spans="1:57" ht="17.399999999999999" x14ac:dyDescent="0.4">
      <c r="A150" s="237">
        <f t="shared" si="35"/>
        <v>148</v>
      </c>
      <c r="B150" s="238" t="str">
        <f t="shared" si="36"/>
        <v>2025-09-07</v>
      </c>
      <c r="C150" s="238" t="str">
        <f t="shared" si="37"/>
        <v>LHR</v>
      </c>
      <c r="D150" s="238" t="str">
        <f t="shared" si="38"/>
        <v>99431913851</v>
      </c>
      <c r="E150" s="238" t="str">
        <f t="shared" si="39"/>
        <v>587196910291</v>
      </c>
      <c r="F150" s="238" t="str">
        <f t="shared" si="40"/>
        <v>주 루룸</v>
      </c>
      <c r="G150" s="239" t="str">
        <f t="shared" si="41"/>
        <v>BK00000145565</v>
      </c>
      <c r="H150" s="240" t="str">
        <f t="shared" si="42"/>
        <v>간이(Simple)</v>
      </c>
      <c r="I150" s="241">
        <f t="shared" si="43"/>
        <v>272.5</v>
      </c>
      <c r="J150" s="242">
        <f t="shared" si="44"/>
        <v>1</v>
      </c>
      <c r="K150" s="242">
        <f t="shared" si="45"/>
        <v>4</v>
      </c>
      <c r="L150" s="243">
        <f t="shared" si="46"/>
        <v>0.2</v>
      </c>
      <c r="M150" s="243">
        <f t="shared" si="47"/>
        <v>4</v>
      </c>
      <c r="N150" s="149">
        <f t="shared" si="48"/>
        <v>18.700000000000003</v>
      </c>
      <c r="O150" s="149">
        <v>3.59</v>
      </c>
      <c r="P150" s="150"/>
      <c r="Q150" s="151">
        <f>VLOOKUP(H150,Mapping!$B$3:$D$13,3,0)</f>
        <v>0.8</v>
      </c>
      <c r="R150" s="149">
        <f>(IF(VLOOKUP(VLOOKUP(I150,Mapping!$B$15:$D$20,2,1),Mapping!$C$15:$E$20,2,0)=7000,0,VLOOKUP(VLOOKUP(I150,Mapping!$B$15:$D$20,2,1),Mapping!$C$15:$E$20,2,0)))</f>
        <v>0</v>
      </c>
      <c r="S150" s="149"/>
      <c r="T150" s="149"/>
      <c r="U150" s="149">
        <f t="shared" si="49"/>
        <v>23.090000000000003</v>
      </c>
      <c r="V150" s="6" t="str">
        <f t="shared" si="34"/>
        <v>[사업자]</v>
      </c>
      <c r="X150" s="6" t="s">
        <v>1546</v>
      </c>
      <c r="Y150" s="6" t="s">
        <v>16</v>
      </c>
      <c r="Z150" s="6" t="s">
        <v>1547</v>
      </c>
      <c r="AA150" s="6" t="s">
        <v>1885</v>
      </c>
      <c r="AB150" s="6" t="s">
        <v>903</v>
      </c>
      <c r="AC150" s="6" t="s">
        <v>904</v>
      </c>
      <c r="AD150" s="6" t="s">
        <v>905</v>
      </c>
      <c r="AE150" s="6" t="s">
        <v>157</v>
      </c>
      <c r="AF150" s="6">
        <v>1</v>
      </c>
      <c r="AG150" s="6">
        <v>4</v>
      </c>
      <c r="AH150" s="6">
        <v>0.2</v>
      </c>
      <c r="AI150" s="6">
        <v>4</v>
      </c>
      <c r="AJ150" s="6" t="s">
        <v>15</v>
      </c>
      <c r="AK150" s="6">
        <v>272.5</v>
      </c>
      <c r="AL150" s="6" t="s">
        <v>303</v>
      </c>
      <c r="AM150" s="6" t="s">
        <v>303</v>
      </c>
      <c r="AN150" s="6" t="s">
        <v>303</v>
      </c>
      <c r="AO150" s="6" t="s">
        <v>303</v>
      </c>
      <c r="AP150" s="6" t="s">
        <v>303</v>
      </c>
      <c r="AQ150" s="6" t="s">
        <v>304</v>
      </c>
      <c r="AR150" s="6" t="s">
        <v>305</v>
      </c>
      <c r="AS150" s="6" t="s">
        <v>459</v>
      </c>
      <c r="AT150" s="6" t="s">
        <v>156</v>
      </c>
      <c r="AU150" s="6" t="s">
        <v>307</v>
      </c>
      <c r="AV150" s="6" t="s">
        <v>1885</v>
      </c>
      <c r="AW150" s="6" t="s">
        <v>1886</v>
      </c>
      <c r="AX150" s="6" t="s">
        <v>1886</v>
      </c>
      <c r="AY150" s="6" t="s">
        <v>308</v>
      </c>
      <c r="AZ150" s="6" t="s">
        <v>1551</v>
      </c>
      <c r="BA150" s="6" t="s">
        <v>310</v>
      </c>
      <c r="BB150" s="6" t="s">
        <v>311</v>
      </c>
      <c r="BC150" s="6" t="s">
        <v>312</v>
      </c>
      <c r="BD150" s="6" t="s">
        <v>156</v>
      </c>
      <c r="BE150" s="6" t="s">
        <v>313</v>
      </c>
    </row>
    <row r="151" spans="1:57" ht="17.399999999999999" x14ac:dyDescent="0.4">
      <c r="A151" s="237">
        <f t="shared" si="35"/>
        <v>149</v>
      </c>
      <c r="B151" s="238" t="str">
        <f t="shared" si="36"/>
        <v>2025-09-07</v>
      </c>
      <c r="C151" s="238" t="str">
        <f t="shared" si="37"/>
        <v>LHR</v>
      </c>
      <c r="D151" s="238" t="str">
        <f t="shared" si="38"/>
        <v>99431913851</v>
      </c>
      <c r="E151" s="238" t="str">
        <f t="shared" si="39"/>
        <v>587196910711</v>
      </c>
      <c r="F151" s="238" t="str">
        <f t="shared" si="40"/>
        <v>나정훈</v>
      </c>
      <c r="G151" s="239" t="str">
        <f t="shared" si="41"/>
        <v>BK00000145569</v>
      </c>
      <c r="H151" s="240" t="str">
        <f t="shared" si="42"/>
        <v>간이(Simple)</v>
      </c>
      <c r="I151" s="241">
        <f t="shared" si="43"/>
        <v>249.47</v>
      </c>
      <c r="J151" s="242">
        <f t="shared" si="44"/>
        <v>1</v>
      </c>
      <c r="K151" s="242">
        <f t="shared" si="45"/>
        <v>5.5</v>
      </c>
      <c r="L151" s="243">
        <f t="shared" si="46"/>
        <v>9.4</v>
      </c>
      <c r="M151" s="243">
        <f t="shared" si="47"/>
        <v>9.5</v>
      </c>
      <c r="N151" s="149">
        <f t="shared" si="48"/>
        <v>39.050000000000004</v>
      </c>
      <c r="O151" s="149">
        <v>3.59</v>
      </c>
      <c r="P151" s="150"/>
      <c r="Q151" s="151">
        <f>VLOOKUP(H151,Mapping!$B$3:$D$13,3,0)</f>
        <v>0.8</v>
      </c>
      <c r="R151" s="149">
        <f>(IF(VLOOKUP(VLOOKUP(I151,Mapping!$B$15:$D$20,2,1),Mapping!$C$15:$E$20,2,0)=7000,0,VLOOKUP(VLOOKUP(I151,Mapping!$B$15:$D$20,2,1),Mapping!$C$15:$E$20,2,0)))</f>
        <v>0</v>
      </c>
      <c r="S151" s="149"/>
      <c r="T151" s="149"/>
      <c r="U151" s="149">
        <f t="shared" si="49"/>
        <v>43.44</v>
      </c>
      <c r="V151" s="6" t="str">
        <f t="shared" si="34"/>
        <v/>
      </c>
      <c r="X151" s="6" t="s">
        <v>1546</v>
      </c>
      <c r="Y151" s="6" t="s">
        <v>16</v>
      </c>
      <c r="Z151" s="6" t="s">
        <v>1547</v>
      </c>
      <c r="AA151" s="6" t="s">
        <v>1887</v>
      </c>
      <c r="AB151" s="6" t="s">
        <v>1888</v>
      </c>
      <c r="AC151" s="6" t="s">
        <v>1889</v>
      </c>
      <c r="AD151" s="6" t="s">
        <v>329</v>
      </c>
      <c r="AE151" s="6" t="s">
        <v>156</v>
      </c>
      <c r="AF151" s="6">
        <v>1</v>
      </c>
      <c r="AG151" s="6">
        <v>5.5</v>
      </c>
      <c r="AH151" s="6">
        <v>9.4</v>
      </c>
      <c r="AI151" s="6">
        <v>9.5</v>
      </c>
      <c r="AJ151" s="6" t="s">
        <v>15</v>
      </c>
      <c r="AK151" s="6">
        <v>249.47</v>
      </c>
      <c r="AL151" s="6" t="s">
        <v>303</v>
      </c>
      <c r="AM151" s="6" t="s">
        <v>303</v>
      </c>
      <c r="AN151" s="6" t="s">
        <v>303</v>
      </c>
      <c r="AO151" s="6" t="s">
        <v>303</v>
      </c>
      <c r="AP151" s="6" t="s">
        <v>303</v>
      </c>
      <c r="AQ151" s="6" t="s">
        <v>304</v>
      </c>
      <c r="AR151" s="6" t="s">
        <v>305</v>
      </c>
      <c r="AS151" s="6" t="s">
        <v>330</v>
      </c>
      <c r="AT151" s="6" t="s">
        <v>156</v>
      </c>
      <c r="AU151" s="6" t="s">
        <v>307</v>
      </c>
      <c r="AV151" s="6" t="s">
        <v>1887</v>
      </c>
      <c r="AW151" s="6" t="s">
        <v>1890</v>
      </c>
      <c r="AX151" s="6" t="s">
        <v>1890</v>
      </c>
      <c r="AY151" s="6" t="s">
        <v>308</v>
      </c>
      <c r="AZ151" s="6" t="s">
        <v>1551</v>
      </c>
      <c r="BA151" s="6" t="s">
        <v>310</v>
      </c>
      <c r="BB151" s="6" t="s">
        <v>311</v>
      </c>
      <c r="BC151" s="6" t="s">
        <v>312</v>
      </c>
      <c r="BD151" s="6" t="s">
        <v>156</v>
      </c>
      <c r="BE151" s="6" t="s">
        <v>313</v>
      </c>
    </row>
    <row r="152" spans="1:57" ht="17.399999999999999" x14ac:dyDescent="0.4">
      <c r="A152" s="237">
        <f t="shared" si="35"/>
        <v>150</v>
      </c>
      <c r="B152" s="238" t="str">
        <f t="shared" si="36"/>
        <v>2025-09-07</v>
      </c>
      <c r="C152" s="238" t="str">
        <f t="shared" si="37"/>
        <v>LHR</v>
      </c>
      <c r="D152" s="238" t="str">
        <f t="shared" si="38"/>
        <v>99431913851</v>
      </c>
      <c r="E152" s="238" t="str">
        <f t="shared" si="39"/>
        <v>587196910501</v>
      </c>
      <c r="F152" s="238" t="str">
        <f t="shared" si="40"/>
        <v>이유란</v>
      </c>
      <c r="G152" s="239" t="str">
        <f t="shared" si="41"/>
        <v>BK00000145571</v>
      </c>
      <c r="H152" s="240" t="str">
        <f t="shared" si="42"/>
        <v>간이(Simple)</v>
      </c>
      <c r="I152" s="241">
        <f t="shared" si="43"/>
        <v>308.92</v>
      </c>
      <c r="J152" s="242">
        <f t="shared" si="44"/>
        <v>1</v>
      </c>
      <c r="K152" s="242">
        <f t="shared" si="45"/>
        <v>7.5</v>
      </c>
      <c r="L152" s="243">
        <f t="shared" si="46"/>
        <v>12.4</v>
      </c>
      <c r="M152" s="243">
        <f t="shared" si="47"/>
        <v>12.5</v>
      </c>
      <c r="N152" s="149">
        <f t="shared" si="48"/>
        <v>50.150000000000006</v>
      </c>
      <c r="O152" s="149">
        <v>3.59</v>
      </c>
      <c r="P152" s="150"/>
      <c r="Q152" s="151">
        <f>VLOOKUP(H152,Mapping!$B$3:$D$13,3,0)</f>
        <v>0.8</v>
      </c>
      <c r="R152" s="149">
        <f>(IF(VLOOKUP(VLOOKUP(I152,Mapping!$B$15:$D$20,2,1),Mapping!$C$15:$E$20,2,0)=7000,0,VLOOKUP(VLOOKUP(I152,Mapping!$B$15:$D$20,2,1),Mapping!$C$15:$E$20,2,0)))</f>
        <v>0</v>
      </c>
      <c r="S152" s="149"/>
      <c r="T152" s="149"/>
      <c r="U152" s="149">
        <f t="shared" si="49"/>
        <v>54.540000000000006</v>
      </c>
      <c r="V152" s="6" t="str">
        <f t="shared" si="34"/>
        <v/>
      </c>
      <c r="X152" s="6" t="s">
        <v>1546</v>
      </c>
      <c r="Y152" s="6" t="s">
        <v>16</v>
      </c>
      <c r="Z152" s="6" t="s">
        <v>1547</v>
      </c>
      <c r="AA152" s="6" t="s">
        <v>1891</v>
      </c>
      <c r="AB152" s="6" t="s">
        <v>1892</v>
      </c>
      <c r="AC152" s="6" t="s">
        <v>1893</v>
      </c>
      <c r="AD152" s="6" t="s">
        <v>329</v>
      </c>
      <c r="AE152" s="6" t="s">
        <v>156</v>
      </c>
      <c r="AF152" s="6">
        <v>1</v>
      </c>
      <c r="AG152" s="6">
        <v>7.5</v>
      </c>
      <c r="AH152" s="6">
        <v>12.4</v>
      </c>
      <c r="AI152" s="6">
        <v>12.5</v>
      </c>
      <c r="AJ152" s="6" t="s">
        <v>15</v>
      </c>
      <c r="AK152" s="6">
        <v>308.92</v>
      </c>
      <c r="AL152" s="6" t="s">
        <v>303</v>
      </c>
      <c r="AM152" s="6" t="s">
        <v>303</v>
      </c>
      <c r="AN152" s="6" t="s">
        <v>303</v>
      </c>
      <c r="AO152" s="6" t="s">
        <v>303</v>
      </c>
      <c r="AP152" s="6" t="s">
        <v>303</v>
      </c>
      <c r="AQ152" s="6" t="s">
        <v>304</v>
      </c>
      <c r="AR152" s="6" t="s">
        <v>305</v>
      </c>
      <c r="AS152" s="6" t="s">
        <v>330</v>
      </c>
      <c r="AT152" s="6" t="s">
        <v>156</v>
      </c>
      <c r="AU152" s="6" t="s">
        <v>307</v>
      </c>
      <c r="AV152" s="6" t="s">
        <v>1891</v>
      </c>
      <c r="AW152" s="6" t="s">
        <v>1894</v>
      </c>
      <c r="AX152" s="6" t="s">
        <v>1894</v>
      </c>
      <c r="AY152" s="6" t="s">
        <v>308</v>
      </c>
      <c r="AZ152" s="6" t="s">
        <v>1551</v>
      </c>
      <c r="BA152" s="6" t="s">
        <v>310</v>
      </c>
      <c r="BB152" s="6" t="s">
        <v>311</v>
      </c>
      <c r="BC152" s="6" t="s">
        <v>312</v>
      </c>
      <c r="BD152" s="6" t="s">
        <v>156</v>
      </c>
      <c r="BE152" s="6" t="s">
        <v>313</v>
      </c>
    </row>
    <row r="153" spans="1:57" ht="17.399999999999999" x14ac:dyDescent="0.4">
      <c r="A153" s="237">
        <f t="shared" si="35"/>
        <v>151</v>
      </c>
      <c r="B153" s="238" t="str">
        <f t="shared" si="36"/>
        <v>2025-09-07</v>
      </c>
      <c r="C153" s="238" t="str">
        <f t="shared" si="37"/>
        <v>LHR</v>
      </c>
      <c r="D153" s="238" t="str">
        <f t="shared" si="38"/>
        <v>99431913851</v>
      </c>
      <c r="E153" s="238" t="str">
        <f t="shared" si="39"/>
        <v>587196910453</v>
      </c>
      <c r="F153" s="238" t="str">
        <f t="shared" si="40"/>
        <v>최선순</v>
      </c>
      <c r="G153" s="239" t="str">
        <f t="shared" si="41"/>
        <v>BK00000145572</v>
      </c>
      <c r="H153" s="240" t="str">
        <f t="shared" si="42"/>
        <v>간이(Simple)</v>
      </c>
      <c r="I153" s="241">
        <f t="shared" si="43"/>
        <v>440.21</v>
      </c>
      <c r="J153" s="242">
        <f t="shared" si="44"/>
        <v>1</v>
      </c>
      <c r="K153" s="242">
        <f t="shared" si="45"/>
        <v>8</v>
      </c>
      <c r="L153" s="243">
        <f t="shared" si="46"/>
        <v>14</v>
      </c>
      <c r="M153" s="243">
        <f t="shared" si="47"/>
        <v>14</v>
      </c>
      <c r="N153" s="149">
        <f t="shared" si="48"/>
        <v>55.7</v>
      </c>
      <c r="O153" s="149">
        <v>3.59</v>
      </c>
      <c r="P153" s="150"/>
      <c r="Q153" s="151">
        <f>VLOOKUP(H153,Mapping!$B$3:$D$13,3,0)</f>
        <v>0.8</v>
      </c>
      <c r="R153" s="149">
        <f>(IF(VLOOKUP(VLOOKUP(I153,Mapping!$B$15:$D$20,2,1),Mapping!$C$15:$E$20,2,0)=7000,0,VLOOKUP(VLOOKUP(I153,Mapping!$B$15:$D$20,2,1),Mapping!$C$15:$E$20,2,0)))</f>
        <v>0</v>
      </c>
      <c r="S153" s="149"/>
      <c r="T153" s="149"/>
      <c r="U153" s="149">
        <f t="shared" si="49"/>
        <v>60.09</v>
      </c>
      <c r="V153" s="6" t="str">
        <f t="shared" si="34"/>
        <v/>
      </c>
      <c r="X153" s="6" t="s">
        <v>1546</v>
      </c>
      <c r="Y153" s="6" t="s">
        <v>16</v>
      </c>
      <c r="Z153" s="6" t="s">
        <v>1547</v>
      </c>
      <c r="AA153" s="6" t="s">
        <v>1895</v>
      </c>
      <c r="AB153" s="6" t="s">
        <v>1896</v>
      </c>
      <c r="AC153" s="6" t="s">
        <v>1897</v>
      </c>
      <c r="AD153" s="6" t="s">
        <v>329</v>
      </c>
      <c r="AE153" s="6" t="s">
        <v>156</v>
      </c>
      <c r="AF153" s="6">
        <v>1</v>
      </c>
      <c r="AG153" s="6">
        <v>8</v>
      </c>
      <c r="AH153" s="6">
        <v>14</v>
      </c>
      <c r="AI153" s="6">
        <v>14</v>
      </c>
      <c r="AJ153" s="6" t="s">
        <v>15</v>
      </c>
      <c r="AK153" s="6">
        <v>440.21</v>
      </c>
      <c r="AL153" s="6" t="s">
        <v>303</v>
      </c>
      <c r="AM153" s="6" t="s">
        <v>303</v>
      </c>
      <c r="AN153" s="6" t="s">
        <v>303</v>
      </c>
      <c r="AO153" s="6" t="s">
        <v>303</v>
      </c>
      <c r="AP153" s="6" t="s">
        <v>303</v>
      </c>
      <c r="AQ153" s="6" t="s">
        <v>304</v>
      </c>
      <c r="AR153" s="6" t="s">
        <v>305</v>
      </c>
      <c r="AS153" s="6" t="s">
        <v>330</v>
      </c>
      <c r="AT153" s="6" t="s">
        <v>156</v>
      </c>
      <c r="AU153" s="6" t="s">
        <v>307</v>
      </c>
      <c r="AV153" s="6" t="s">
        <v>1895</v>
      </c>
      <c r="AW153" s="6" t="s">
        <v>1898</v>
      </c>
      <c r="AX153" s="6" t="s">
        <v>1898</v>
      </c>
      <c r="AY153" s="6" t="s">
        <v>308</v>
      </c>
      <c r="AZ153" s="6" t="s">
        <v>1551</v>
      </c>
      <c r="BA153" s="6" t="s">
        <v>310</v>
      </c>
      <c r="BB153" s="6" t="s">
        <v>311</v>
      </c>
      <c r="BC153" s="6" t="s">
        <v>312</v>
      </c>
      <c r="BD153" s="6" t="s">
        <v>156</v>
      </c>
      <c r="BE153" s="6" t="s">
        <v>313</v>
      </c>
    </row>
    <row r="154" spans="1:57" ht="17.399999999999999" x14ac:dyDescent="0.4">
      <c r="A154" s="237">
        <f t="shared" si="35"/>
        <v>152</v>
      </c>
      <c r="B154" s="238" t="str">
        <f t="shared" si="36"/>
        <v>2025-09-07</v>
      </c>
      <c r="C154" s="238" t="str">
        <f t="shared" si="37"/>
        <v>LHR</v>
      </c>
      <c r="D154" s="238" t="str">
        <f t="shared" si="38"/>
        <v>99431913851</v>
      </c>
      <c r="E154" s="238" t="str">
        <f t="shared" si="39"/>
        <v>587196910490</v>
      </c>
      <c r="F154" s="238" t="str">
        <f t="shared" si="40"/>
        <v>유혜진</v>
      </c>
      <c r="G154" s="239" t="str">
        <f t="shared" si="41"/>
        <v>BK00000145573</v>
      </c>
      <c r="H154" s="240" t="str">
        <f t="shared" si="42"/>
        <v>간이(Simple)</v>
      </c>
      <c r="I154" s="241">
        <f t="shared" si="43"/>
        <v>416.23</v>
      </c>
      <c r="J154" s="242">
        <f t="shared" si="44"/>
        <v>1</v>
      </c>
      <c r="K154" s="242">
        <f t="shared" si="45"/>
        <v>8.5</v>
      </c>
      <c r="L154" s="243">
        <f t="shared" si="46"/>
        <v>11.8</v>
      </c>
      <c r="M154" s="243">
        <f t="shared" si="47"/>
        <v>12</v>
      </c>
      <c r="N154" s="149">
        <f t="shared" si="48"/>
        <v>48.300000000000004</v>
      </c>
      <c r="O154" s="149">
        <v>3.59</v>
      </c>
      <c r="P154" s="150"/>
      <c r="Q154" s="151">
        <f>VLOOKUP(H154,Mapping!$B$3:$D$13,3,0)</f>
        <v>0.8</v>
      </c>
      <c r="R154" s="149">
        <f>(IF(VLOOKUP(VLOOKUP(I154,Mapping!$B$15:$D$20,2,1),Mapping!$C$15:$E$20,2,0)=7000,0,VLOOKUP(VLOOKUP(I154,Mapping!$B$15:$D$20,2,1),Mapping!$C$15:$E$20,2,0)))</f>
        <v>0</v>
      </c>
      <c r="S154" s="149"/>
      <c r="T154" s="149"/>
      <c r="U154" s="149">
        <f t="shared" si="49"/>
        <v>52.69</v>
      </c>
      <c r="V154" s="6" t="str">
        <f t="shared" si="34"/>
        <v/>
      </c>
      <c r="X154" s="6" t="s">
        <v>1546</v>
      </c>
      <c r="Y154" s="6" t="s">
        <v>16</v>
      </c>
      <c r="Z154" s="6" t="s">
        <v>1547</v>
      </c>
      <c r="AA154" s="6" t="s">
        <v>1899</v>
      </c>
      <c r="AB154" s="6" t="s">
        <v>1900</v>
      </c>
      <c r="AC154" s="6" t="s">
        <v>1901</v>
      </c>
      <c r="AD154" s="6" t="s">
        <v>329</v>
      </c>
      <c r="AE154" s="6" t="s">
        <v>156</v>
      </c>
      <c r="AF154" s="6">
        <v>1</v>
      </c>
      <c r="AG154" s="6">
        <v>8.5</v>
      </c>
      <c r="AH154" s="6">
        <v>11.8</v>
      </c>
      <c r="AI154" s="6">
        <v>12</v>
      </c>
      <c r="AJ154" s="6" t="s">
        <v>15</v>
      </c>
      <c r="AK154" s="6">
        <v>416.23</v>
      </c>
      <c r="AL154" s="6" t="s">
        <v>303</v>
      </c>
      <c r="AM154" s="6" t="s">
        <v>303</v>
      </c>
      <c r="AN154" s="6" t="s">
        <v>303</v>
      </c>
      <c r="AO154" s="6" t="s">
        <v>303</v>
      </c>
      <c r="AP154" s="6" t="s">
        <v>303</v>
      </c>
      <c r="AQ154" s="6" t="s">
        <v>304</v>
      </c>
      <c r="AR154" s="6" t="s">
        <v>305</v>
      </c>
      <c r="AS154" s="6" t="s">
        <v>330</v>
      </c>
      <c r="AT154" s="6" t="s">
        <v>156</v>
      </c>
      <c r="AU154" s="6" t="s">
        <v>307</v>
      </c>
      <c r="AV154" s="6" t="s">
        <v>1899</v>
      </c>
      <c r="AW154" s="6" t="s">
        <v>1902</v>
      </c>
      <c r="AX154" s="6" t="s">
        <v>1902</v>
      </c>
      <c r="AY154" s="6" t="s">
        <v>308</v>
      </c>
      <c r="AZ154" s="6" t="s">
        <v>1551</v>
      </c>
      <c r="BA154" s="6" t="s">
        <v>310</v>
      </c>
      <c r="BB154" s="6" t="s">
        <v>311</v>
      </c>
      <c r="BC154" s="6" t="s">
        <v>312</v>
      </c>
      <c r="BD154" s="6" t="s">
        <v>156</v>
      </c>
      <c r="BE154" s="6" t="s">
        <v>313</v>
      </c>
    </row>
    <row r="155" spans="1:57" ht="17.399999999999999" x14ac:dyDescent="0.4">
      <c r="A155" s="237">
        <f t="shared" si="35"/>
        <v>153</v>
      </c>
      <c r="B155" s="238" t="str">
        <f t="shared" si="36"/>
        <v>2025-09-07</v>
      </c>
      <c r="C155" s="238" t="str">
        <f t="shared" si="37"/>
        <v>LHR</v>
      </c>
      <c r="D155" s="238" t="str">
        <f t="shared" si="38"/>
        <v>99431913851</v>
      </c>
      <c r="E155" s="238" t="str">
        <f t="shared" si="39"/>
        <v>587196910486</v>
      </c>
      <c r="F155" s="238" t="str">
        <f t="shared" si="40"/>
        <v>원용인</v>
      </c>
      <c r="G155" s="239" t="str">
        <f t="shared" si="41"/>
        <v>BK00000145574</v>
      </c>
      <c r="H155" s="240" t="str">
        <f t="shared" si="42"/>
        <v>간이(Simple)</v>
      </c>
      <c r="I155" s="241">
        <f t="shared" si="43"/>
        <v>440.49</v>
      </c>
      <c r="J155" s="242">
        <f t="shared" si="44"/>
        <v>1</v>
      </c>
      <c r="K155" s="242">
        <f t="shared" si="45"/>
        <v>9.5</v>
      </c>
      <c r="L155" s="243">
        <f t="shared" si="46"/>
        <v>17</v>
      </c>
      <c r="M155" s="243">
        <f t="shared" si="47"/>
        <v>17</v>
      </c>
      <c r="N155" s="149">
        <f t="shared" si="48"/>
        <v>66.800000000000011</v>
      </c>
      <c r="O155" s="149">
        <v>3.59</v>
      </c>
      <c r="P155" s="150"/>
      <c r="Q155" s="151">
        <f>VLOOKUP(H155,Mapping!$B$3:$D$13,3,0)</f>
        <v>0.8</v>
      </c>
      <c r="R155" s="149">
        <f>(IF(VLOOKUP(VLOOKUP(I155,Mapping!$B$15:$D$20,2,1),Mapping!$C$15:$E$20,2,0)=7000,0,VLOOKUP(VLOOKUP(I155,Mapping!$B$15:$D$20,2,1),Mapping!$C$15:$E$20,2,0)))</f>
        <v>0</v>
      </c>
      <c r="S155" s="149"/>
      <c r="T155" s="149"/>
      <c r="U155" s="149">
        <f t="shared" si="49"/>
        <v>71.190000000000012</v>
      </c>
      <c r="V155" s="6" t="str">
        <f t="shared" si="34"/>
        <v/>
      </c>
      <c r="X155" s="6" t="s">
        <v>1546</v>
      </c>
      <c r="Y155" s="6" t="s">
        <v>16</v>
      </c>
      <c r="Z155" s="6" t="s">
        <v>1547</v>
      </c>
      <c r="AA155" s="6" t="s">
        <v>1903</v>
      </c>
      <c r="AB155" s="6" t="s">
        <v>1904</v>
      </c>
      <c r="AC155" s="6" t="s">
        <v>1905</v>
      </c>
      <c r="AD155" s="6" t="s">
        <v>329</v>
      </c>
      <c r="AE155" s="6" t="s">
        <v>156</v>
      </c>
      <c r="AF155" s="6">
        <v>1</v>
      </c>
      <c r="AG155" s="6">
        <v>9.5</v>
      </c>
      <c r="AH155" s="6">
        <v>17</v>
      </c>
      <c r="AI155" s="6">
        <v>17</v>
      </c>
      <c r="AJ155" s="6" t="s">
        <v>15</v>
      </c>
      <c r="AK155" s="6">
        <v>440.49</v>
      </c>
      <c r="AL155" s="6" t="s">
        <v>303</v>
      </c>
      <c r="AM155" s="6" t="s">
        <v>303</v>
      </c>
      <c r="AN155" s="6" t="s">
        <v>303</v>
      </c>
      <c r="AO155" s="6" t="s">
        <v>303</v>
      </c>
      <c r="AP155" s="6" t="s">
        <v>303</v>
      </c>
      <c r="AQ155" s="6" t="s">
        <v>304</v>
      </c>
      <c r="AR155" s="6" t="s">
        <v>305</v>
      </c>
      <c r="AS155" s="6" t="s">
        <v>330</v>
      </c>
      <c r="AT155" s="6" t="s">
        <v>156</v>
      </c>
      <c r="AU155" s="6" t="s">
        <v>307</v>
      </c>
      <c r="AV155" s="6" t="s">
        <v>1903</v>
      </c>
      <c r="AW155" s="6" t="s">
        <v>1906</v>
      </c>
      <c r="AX155" s="6" t="s">
        <v>1906</v>
      </c>
      <c r="AY155" s="6" t="s">
        <v>308</v>
      </c>
      <c r="AZ155" s="6" t="s">
        <v>1551</v>
      </c>
      <c r="BA155" s="6" t="s">
        <v>310</v>
      </c>
      <c r="BB155" s="6" t="s">
        <v>311</v>
      </c>
      <c r="BC155" s="6" t="s">
        <v>312</v>
      </c>
      <c r="BD155" s="6" t="s">
        <v>156</v>
      </c>
      <c r="BE155" s="6" t="s">
        <v>313</v>
      </c>
    </row>
    <row r="156" spans="1:57" ht="17.399999999999999" x14ac:dyDescent="0.4">
      <c r="A156" s="237">
        <f t="shared" si="35"/>
        <v>154</v>
      </c>
      <c r="B156" s="238" t="str">
        <f t="shared" si="36"/>
        <v>2025-09-07</v>
      </c>
      <c r="C156" s="238" t="str">
        <f t="shared" si="37"/>
        <v>LHR</v>
      </c>
      <c r="D156" s="238" t="str">
        <f t="shared" si="38"/>
        <v>99431913851</v>
      </c>
      <c r="E156" s="238" t="str">
        <f t="shared" si="39"/>
        <v>587196910475</v>
      </c>
      <c r="F156" s="238" t="str">
        <f t="shared" si="40"/>
        <v>황금산</v>
      </c>
      <c r="G156" s="239" t="str">
        <f t="shared" si="41"/>
        <v>BK00000145575</v>
      </c>
      <c r="H156" s="240" t="str">
        <f t="shared" si="42"/>
        <v>간이(Simple)</v>
      </c>
      <c r="I156" s="241">
        <f t="shared" si="43"/>
        <v>326.83999999999997</v>
      </c>
      <c r="J156" s="242">
        <f t="shared" si="44"/>
        <v>1</v>
      </c>
      <c r="K156" s="242">
        <f t="shared" si="45"/>
        <v>7</v>
      </c>
      <c r="L156" s="243">
        <f t="shared" si="46"/>
        <v>9.9</v>
      </c>
      <c r="M156" s="243">
        <f t="shared" si="47"/>
        <v>10</v>
      </c>
      <c r="N156" s="149">
        <f t="shared" si="48"/>
        <v>40.9</v>
      </c>
      <c r="O156" s="149">
        <v>3.59</v>
      </c>
      <c r="P156" s="150"/>
      <c r="Q156" s="151">
        <f>VLOOKUP(H156,Mapping!$B$3:$D$13,3,0)</f>
        <v>0.8</v>
      </c>
      <c r="R156" s="149">
        <f>(IF(VLOOKUP(VLOOKUP(I156,Mapping!$B$15:$D$20,2,1),Mapping!$C$15:$E$20,2,0)=7000,0,VLOOKUP(VLOOKUP(I156,Mapping!$B$15:$D$20,2,1),Mapping!$C$15:$E$20,2,0)))</f>
        <v>0</v>
      </c>
      <c r="S156" s="149"/>
      <c r="T156" s="149"/>
      <c r="U156" s="149">
        <f t="shared" si="49"/>
        <v>45.289999999999992</v>
      </c>
      <c r="V156" s="6" t="str">
        <f t="shared" si="34"/>
        <v/>
      </c>
      <c r="X156" s="6" t="s">
        <v>1546</v>
      </c>
      <c r="Y156" s="6" t="s">
        <v>16</v>
      </c>
      <c r="Z156" s="6" t="s">
        <v>1547</v>
      </c>
      <c r="AA156" s="6" t="s">
        <v>1907</v>
      </c>
      <c r="AB156" s="6" t="s">
        <v>1908</v>
      </c>
      <c r="AC156" s="6" t="s">
        <v>1909</v>
      </c>
      <c r="AD156" s="6" t="s">
        <v>329</v>
      </c>
      <c r="AE156" s="6" t="s">
        <v>156</v>
      </c>
      <c r="AF156" s="6">
        <v>1</v>
      </c>
      <c r="AG156" s="6">
        <v>7</v>
      </c>
      <c r="AH156" s="6">
        <v>9.9</v>
      </c>
      <c r="AI156" s="6">
        <v>10</v>
      </c>
      <c r="AJ156" s="6" t="s">
        <v>15</v>
      </c>
      <c r="AK156" s="6">
        <v>326.83999999999997</v>
      </c>
      <c r="AL156" s="6" t="s">
        <v>303</v>
      </c>
      <c r="AM156" s="6" t="s">
        <v>303</v>
      </c>
      <c r="AN156" s="6" t="s">
        <v>303</v>
      </c>
      <c r="AO156" s="6" t="s">
        <v>303</v>
      </c>
      <c r="AP156" s="6" t="s">
        <v>303</v>
      </c>
      <c r="AQ156" s="6" t="s">
        <v>304</v>
      </c>
      <c r="AR156" s="6" t="s">
        <v>305</v>
      </c>
      <c r="AS156" s="6" t="s">
        <v>330</v>
      </c>
      <c r="AT156" s="6" t="s">
        <v>156</v>
      </c>
      <c r="AU156" s="6" t="s">
        <v>307</v>
      </c>
      <c r="AV156" s="6" t="s">
        <v>1907</v>
      </c>
      <c r="AW156" s="6" t="s">
        <v>1910</v>
      </c>
      <c r="AX156" s="6" t="s">
        <v>1910</v>
      </c>
      <c r="AY156" s="6" t="s">
        <v>308</v>
      </c>
      <c r="AZ156" s="6" t="s">
        <v>1551</v>
      </c>
      <c r="BA156" s="6" t="s">
        <v>310</v>
      </c>
      <c r="BB156" s="6" t="s">
        <v>311</v>
      </c>
      <c r="BC156" s="6" t="s">
        <v>312</v>
      </c>
      <c r="BD156" s="6" t="s">
        <v>156</v>
      </c>
      <c r="BE156" s="6" t="s">
        <v>313</v>
      </c>
    </row>
    <row r="157" spans="1:57" ht="17.399999999999999" x14ac:dyDescent="0.4">
      <c r="A157" s="237">
        <f t="shared" si="35"/>
        <v>155</v>
      </c>
      <c r="B157" s="238" t="str">
        <f t="shared" si="36"/>
        <v>2025-09-07</v>
      </c>
      <c r="C157" s="238" t="str">
        <f t="shared" si="37"/>
        <v>LHR</v>
      </c>
      <c r="D157" s="238" t="str">
        <f t="shared" si="38"/>
        <v>99431913851</v>
      </c>
      <c r="E157" s="238" t="str">
        <f t="shared" si="39"/>
        <v>587196910464</v>
      </c>
      <c r="F157" s="238" t="str">
        <f t="shared" si="40"/>
        <v>김슬기</v>
      </c>
      <c r="G157" s="239" t="str">
        <f t="shared" si="41"/>
        <v>BK00000145577</v>
      </c>
      <c r="H157" s="240" t="str">
        <f t="shared" si="42"/>
        <v>간이(Simple)</v>
      </c>
      <c r="I157" s="241">
        <f t="shared" si="43"/>
        <v>388.52</v>
      </c>
      <c r="J157" s="242">
        <f t="shared" si="44"/>
        <v>1</v>
      </c>
      <c r="K157" s="242">
        <f t="shared" si="45"/>
        <v>7.5</v>
      </c>
      <c r="L157" s="243">
        <f t="shared" si="46"/>
        <v>12.7</v>
      </c>
      <c r="M157" s="243">
        <f t="shared" si="47"/>
        <v>13</v>
      </c>
      <c r="N157" s="149">
        <f t="shared" si="48"/>
        <v>52</v>
      </c>
      <c r="O157" s="149">
        <v>3.59</v>
      </c>
      <c r="P157" s="150"/>
      <c r="Q157" s="151">
        <f>VLOOKUP(H157,Mapping!$B$3:$D$13,3,0)</f>
        <v>0.8</v>
      </c>
      <c r="R157" s="149">
        <f>(IF(VLOOKUP(VLOOKUP(I157,Mapping!$B$15:$D$20,2,1),Mapping!$C$15:$E$20,2,0)=7000,0,VLOOKUP(VLOOKUP(I157,Mapping!$B$15:$D$20,2,1),Mapping!$C$15:$E$20,2,0)))</f>
        <v>0</v>
      </c>
      <c r="S157" s="149"/>
      <c r="T157" s="149"/>
      <c r="U157" s="149">
        <f t="shared" si="49"/>
        <v>56.39</v>
      </c>
      <c r="V157" s="6" t="str">
        <f t="shared" si="34"/>
        <v/>
      </c>
      <c r="X157" s="6" t="s">
        <v>1546</v>
      </c>
      <c r="Y157" s="6" t="s">
        <v>16</v>
      </c>
      <c r="Z157" s="6" t="s">
        <v>1547</v>
      </c>
      <c r="AA157" s="6" t="s">
        <v>1911</v>
      </c>
      <c r="AB157" s="6" t="s">
        <v>212</v>
      </c>
      <c r="AC157" s="6" t="s">
        <v>1912</v>
      </c>
      <c r="AD157" s="6" t="s">
        <v>329</v>
      </c>
      <c r="AE157" s="6" t="s">
        <v>156</v>
      </c>
      <c r="AF157" s="6">
        <v>1</v>
      </c>
      <c r="AG157" s="6">
        <v>7.5</v>
      </c>
      <c r="AH157" s="6">
        <v>12.7</v>
      </c>
      <c r="AI157" s="6">
        <v>13</v>
      </c>
      <c r="AJ157" s="6" t="s">
        <v>15</v>
      </c>
      <c r="AK157" s="6">
        <v>388.52</v>
      </c>
      <c r="AL157" s="6" t="s">
        <v>303</v>
      </c>
      <c r="AM157" s="6" t="s">
        <v>303</v>
      </c>
      <c r="AN157" s="6" t="s">
        <v>303</v>
      </c>
      <c r="AO157" s="6" t="s">
        <v>303</v>
      </c>
      <c r="AP157" s="6" t="s">
        <v>303</v>
      </c>
      <c r="AQ157" s="6" t="s">
        <v>304</v>
      </c>
      <c r="AR157" s="6" t="s">
        <v>305</v>
      </c>
      <c r="AS157" s="6" t="s">
        <v>330</v>
      </c>
      <c r="AT157" s="6" t="s">
        <v>156</v>
      </c>
      <c r="AU157" s="6" t="s">
        <v>307</v>
      </c>
      <c r="AV157" s="6" t="s">
        <v>1911</v>
      </c>
      <c r="AW157" s="6" t="s">
        <v>1913</v>
      </c>
      <c r="AX157" s="6" t="s">
        <v>1913</v>
      </c>
      <c r="AY157" s="6" t="s">
        <v>308</v>
      </c>
      <c r="AZ157" s="6" t="s">
        <v>1551</v>
      </c>
      <c r="BA157" s="6" t="s">
        <v>310</v>
      </c>
      <c r="BB157" s="6" t="s">
        <v>311</v>
      </c>
      <c r="BC157" s="6" t="s">
        <v>312</v>
      </c>
      <c r="BD157" s="6" t="s">
        <v>156</v>
      </c>
      <c r="BE157" s="6" t="s">
        <v>313</v>
      </c>
    </row>
    <row r="158" spans="1:57" ht="17.399999999999999" x14ac:dyDescent="0.4">
      <c r="A158" s="237">
        <f t="shared" si="35"/>
        <v>156</v>
      </c>
      <c r="B158" s="238" t="str">
        <f t="shared" si="36"/>
        <v>2025-09-07</v>
      </c>
      <c r="C158" s="238" t="str">
        <f t="shared" si="37"/>
        <v>LHR</v>
      </c>
      <c r="D158" s="238" t="str">
        <f t="shared" si="38"/>
        <v>99431913851</v>
      </c>
      <c r="E158" s="238" t="str">
        <f t="shared" si="39"/>
        <v>587196910280</v>
      </c>
      <c r="F158" s="238" t="str">
        <f t="shared" si="40"/>
        <v>주 루룸</v>
      </c>
      <c r="G158" s="239" t="str">
        <f t="shared" si="41"/>
        <v>BK00000145578</v>
      </c>
      <c r="H158" s="240" t="str">
        <f t="shared" si="42"/>
        <v>간이(Simple)</v>
      </c>
      <c r="I158" s="241">
        <f t="shared" si="43"/>
        <v>337.22</v>
      </c>
      <c r="J158" s="242">
        <f t="shared" si="44"/>
        <v>1</v>
      </c>
      <c r="K158" s="242">
        <f t="shared" si="45"/>
        <v>3</v>
      </c>
      <c r="L158" s="243">
        <f t="shared" si="46"/>
        <v>0.2</v>
      </c>
      <c r="M158" s="243">
        <f t="shared" si="47"/>
        <v>3</v>
      </c>
      <c r="N158" s="149">
        <f t="shared" si="48"/>
        <v>15</v>
      </c>
      <c r="O158" s="149">
        <v>3.59</v>
      </c>
      <c r="P158" s="150"/>
      <c r="Q158" s="151">
        <f>VLOOKUP(H158,Mapping!$B$3:$D$13,3,0)</f>
        <v>0.8</v>
      </c>
      <c r="R158" s="149">
        <f>(IF(VLOOKUP(VLOOKUP(I158,Mapping!$B$15:$D$20,2,1),Mapping!$C$15:$E$20,2,0)=7000,0,VLOOKUP(VLOOKUP(I158,Mapping!$B$15:$D$20,2,1),Mapping!$C$15:$E$20,2,0)))</f>
        <v>0</v>
      </c>
      <c r="S158" s="149"/>
      <c r="T158" s="149"/>
      <c r="U158" s="149">
        <f t="shared" si="49"/>
        <v>19.39</v>
      </c>
      <c r="V158" s="6" t="str">
        <f t="shared" si="34"/>
        <v>[사업자]</v>
      </c>
      <c r="X158" s="6" t="s">
        <v>1546</v>
      </c>
      <c r="Y158" s="6" t="s">
        <v>16</v>
      </c>
      <c r="Z158" s="6" t="s">
        <v>1547</v>
      </c>
      <c r="AA158" s="6" t="s">
        <v>1914</v>
      </c>
      <c r="AB158" s="6" t="s">
        <v>903</v>
      </c>
      <c r="AC158" s="6" t="s">
        <v>904</v>
      </c>
      <c r="AD158" s="6" t="s">
        <v>905</v>
      </c>
      <c r="AE158" s="6" t="s">
        <v>157</v>
      </c>
      <c r="AF158" s="6">
        <v>1</v>
      </c>
      <c r="AG158" s="6">
        <v>3</v>
      </c>
      <c r="AH158" s="6">
        <v>0.2</v>
      </c>
      <c r="AI158" s="6">
        <v>3</v>
      </c>
      <c r="AJ158" s="6" t="s">
        <v>15</v>
      </c>
      <c r="AK158" s="6">
        <v>337.22</v>
      </c>
      <c r="AL158" s="6" t="s">
        <v>303</v>
      </c>
      <c r="AM158" s="6" t="s">
        <v>303</v>
      </c>
      <c r="AN158" s="6" t="s">
        <v>303</v>
      </c>
      <c r="AO158" s="6" t="s">
        <v>303</v>
      </c>
      <c r="AP158" s="6" t="s">
        <v>303</v>
      </c>
      <c r="AQ158" s="6" t="s">
        <v>304</v>
      </c>
      <c r="AR158" s="6" t="s">
        <v>305</v>
      </c>
      <c r="AS158" s="6" t="s">
        <v>459</v>
      </c>
      <c r="AT158" s="6" t="s">
        <v>156</v>
      </c>
      <c r="AU158" s="6" t="s">
        <v>307</v>
      </c>
      <c r="AV158" s="6" t="s">
        <v>1914</v>
      </c>
      <c r="AW158" s="6" t="s">
        <v>1915</v>
      </c>
      <c r="AX158" s="6" t="s">
        <v>1915</v>
      </c>
      <c r="AY158" s="6" t="s">
        <v>308</v>
      </c>
      <c r="AZ158" s="6" t="s">
        <v>1551</v>
      </c>
      <c r="BA158" s="6" t="s">
        <v>310</v>
      </c>
      <c r="BB158" s="6" t="s">
        <v>311</v>
      </c>
      <c r="BC158" s="6" t="s">
        <v>312</v>
      </c>
      <c r="BD158" s="6" t="s">
        <v>156</v>
      </c>
      <c r="BE158" s="6" t="s">
        <v>313</v>
      </c>
    </row>
    <row r="159" spans="1:57" ht="17.399999999999999" x14ac:dyDescent="0.4">
      <c r="A159" s="237">
        <f t="shared" si="35"/>
        <v>157</v>
      </c>
      <c r="B159" s="238" t="str">
        <f t="shared" si="36"/>
        <v>2025-09-07</v>
      </c>
      <c r="C159" s="238" t="str">
        <f t="shared" si="37"/>
        <v>LHR</v>
      </c>
      <c r="D159" s="238" t="str">
        <f t="shared" si="38"/>
        <v>99431913851</v>
      </c>
      <c r="E159" s="238" t="str">
        <f t="shared" si="39"/>
        <v>587196910302</v>
      </c>
      <c r="F159" s="238" t="str">
        <f t="shared" si="40"/>
        <v>고건영</v>
      </c>
      <c r="G159" s="239" t="str">
        <f t="shared" si="41"/>
        <v>BK00000145595</v>
      </c>
      <c r="H159" s="240" t="str">
        <f t="shared" si="42"/>
        <v>목록(Manifest)</v>
      </c>
      <c r="I159" s="241">
        <f t="shared" si="43"/>
        <v>131.88</v>
      </c>
      <c r="J159" s="242">
        <f t="shared" si="44"/>
        <v>1</v>
      </c>
      <c r="K159" s="242">
        <f t="shared" si="45"/>
        <v>1</v>
      </c>
      <c r="L159" s="243">
        <f t="shared" si="46"/>
        <v>0.2</v>
      </c>
      <c r="M159" s="243">
        <f t="shared" si="47"/>
        <v>1</v>
      </c>
      <c r="N159" s="149">
        <f t="shared" si="48"/>
        <v>7.6</v>
      </c>
      <c r="O159" s="149">
        <v>3.59</v>
      </c>
      <c r="P159" s="150"/>
      <c r="Q159" s="151">
        <f>VLOOKUP(H159,Mapping!$B$3:$D$13,3,0)</f>
        <v>0</v>
      </c>
      <c r="R159" s="149">
        <f>(IF(VLOOKUP(VLOOKUP(I159,Mapping!$B$15:$D$20,2,1),Mapping!$C$15:$E$20,2,0)=7000,0,VLOOKUP(VLOOKUP(I159,Mapping!$B$15:$D$20,2,1),Mapping!$C$15:$E$20,2,0)))</f>
        <v>0</v>
      </c>
      <c r="S159" s="149"/>
      <c r="T159" s="149"/>
      <c r="U159" s="149">
        <f t="shared" si="49"/>
        <v>11.19</v>
      </c>
      <c r="V159" s="6" t="str">
        <f t="shared" si="34"/>
        <v/>
      </c>
      <c r="X159" s="6" t="s">
        <v>1546</v>
      </c>
      <c r="Y159" s="6" t="s">
        <v>16</v>
      </c>
      <c r="Z159" s="6" t="s">
        <v>1547</v>
      </c>
      <c r="AA159" s="6" t="s">
        <v>1916</v>
      </c>
      <c r="AB159" s="6" t="s">
        <v>1096</v>
      </c>
      <c r="AC159" s="6" t="s">
        <v>1097</v>
      </c>
      <c r="AD159" s="6" t="s">
        <v>1098</v>
      </c>
      <c r="AE159" s="6" t="s">
        <v>156</v>
      </c>
      <c r="AF159" s="6">
        <v>1</v>
      </c>
      <c r="AG159" s="6">
        <v>1</v>
      </c>
      <c r="AH159" s="6">
        <v>0.2</v>
      </c>
      <c r="AI159" s="6">
        <v>1</v>
      </c>
      <c r="AJ159" s="6" t="s">
        <v>14</v>
      </c>
      <c r="AK159" s="6">
        <v>131.88</v>
      </c>
      <c r="AL159" s="6" t="s">
        <v>303</v>
      </c>
      <c r="AM159" s="6" t="s">
        <v>303</v>
      </c>
      <c r="AN159" s="6" t="s">
        <v>303</v>
      </c>
      <c r="AO159" s="6" t="s">
        <v>303</v>
      </c>
      <c r="AP159" s="6" t="s">
        <v>303</v>
      </c>
      <c r="AQ159" s="6" t="s">
        <v>304</v>
      </c>
      <c r="AR159" s="6" t="s">
        <v>305</v>
      </c>
      <c r="AS159" s="6" t="s">
        <v>383</v>
      </c>
      <c r="AT159" s="6" t="s">
        <v>156</v>
      </c>
      <c r="AU159" s="6" t="s">
        <v>307</v>
      </c>
      <c r="AV159" s="6" t="s">
        <v>1916</v>
      </c>
      <c r="AW159" s="6" t="s">
        <v>1917</v>
      </c>
      <c r="AX159" s="6" t="s">
        <v>1917</v>
      </c>
      <c r="AY159" s="6" t="s">
        <v>308</v>
      </c>
      <c r="AZ159" s="6" t="s">
        <v>1551</v>
      </c>
      <c r="BA159" s="6" t="s">
        <v>310</v>
      </c>
      <c r="BB159" s="6" t="s">
        <v>311</v>
      </c>
      <c r="BC159" s="6" t="s">
        <v>312</v>
      </c>
      <c r="BD159" s="6" t="s">
        <v>156</v>
      </c>
      <c r="BE159" s="6" t="s">
        <v>313</v>
      </c>
    </row>
    <row r="160" spans="1:57" ht="17.399999999999999" x14ac:dyDescent="0.4">
      <c r="A160" s="237">
        <f t="shared" si="35"/>
        <v>158</v>
      </c>
      <c r="B160" s="238" t="str">
        <f t="shared" si="36"/>
        <v>2025-09-07</v>
      </c>
      <c r="C160" s="238" t="str">
        <f t="shared" si="37"/>
        <v>LHR</v>
      </c>
      <c r="D160" s="238" t="str">
        <f t="shared" si="38"/>
        <v>99431913851</v>
      </c>
      <c r="E160" s="238" t="str">
        <f t="shared" si="39"/>
        <v>587196910781</v>
      </c>
      <c r="F160" s="238" t="str">
        <f t="shared" si="40"/>
        <v>정진아</v>
      </c>
      <c r="G160" s="239" t="str">
        <f t="shared" si="41"/>
        <v>BK00000145596</v>
      </c>
      <c r="H160" s="240" t="str">
        <f t="shared" si="42"/>
        <v>목록(Manifest)</v>
      </c>
      <c r="I160" s="241">
        <f t="shared" si="43"/>
        <v>140.85</v>
      </c>
      <c r="J160" s="242">
        <f t="shared" si="44"/>
        <v>1</v>
      </c>
      <c r="K160" s="242">
        <f t="shared" si="45"/>
        <v>1</v>
      </c>
      <c r="L160" s="243">
        <f t="shared" si="46"/>
        <v>0.2</v>
      </c>
      <c r="M160" s="243">
        <f t="shared" si="47"/>
        <v>1</v>
      </c>
      <c r="N160" s="149">
        <f t="shared" si="48"/>
        <v>7.6</v>
      </c>
      <c r="O160" s="149">
        <v>3.59</v>
      </c>
      <c r="P160" s="150"/>
      <c r="Q160" s="151">
        <f>VLOOKUP(H160,Mapping!$B$3:$D$13,3,0)</f>
        <v>0</v>
      </c>
      <c r="R160" s="149">
        <f>(IF(VLOOKUP(VLOOKUP(I160,Mapping!$B$15:$D$20,2,1),Mapping!$C$15:$E$20,2,0)=7000,0,VLOOKUP(VLOOKUP(I160,Mapping!$B$15:$D$20,2,1),Mapping!$C$15:$E$20,2,0)))</f>
        <v>0</v>
      </c>
      <c r="S160" s="149"/>
      <c r="T160" s="149"/>
      <c r="U160" s="149">
        <f t="shared" si="49"/>
        <v>11.19</v>
      </c>
      <c r="V160" s="6" t="str">
        <f t="shared" si="34"/>
        <v/>
      </c>
      <c r="X160" s="6" t="s">
        <v>1546</v>
      </c>
      <c r="Y160" s="6" t="s">
        <v>16</v>
      </c>
      <c r="Z160" s="6" t="s">
        <v>1547</v>
      </c>
      <c r="AA160" s="6" t="s">
        <v>1918</v>
      </c>
      <c r="AB160" s="6" t="s">
        <v>1919</v>
      </c>
      <c r="AC160" s="6" t="s">
        <v>1920</v>
      </c>
      <c r="AD160" s="6" t="s">
        <v>1921</v>
      </c>
      <c r="AE160" s="6" t="s">
        <v>156</v>
      </c>
      <c r="AF160" s="6">
        <v>1</v>
      </c>
      <c r="AG160" s="6">
        <v>1</v>
      </c>
      <c r="AH160" s="6">
        <v>0.2</v>
      </c>
      <c r="AI160" s="6">
        <v>1</v>
      </c>
      <c r="AJ160" s="6" t="s">
        <v>14</v>
      </c>
      <c r="AK160" s="6">
        <v>140.85</v>
      </c>
      <c r="AL160" s="6" t="s">
        <v>303</v>
      </c>
      <c r="AM160" s="6" t="s">
        <v>303</v>
      </c>
      <c r="AN160" s="6" t="s">
        <v>303</v>
      </c>
      <c r="AO160" s="6" t="s">
        <v>303</v>
      </c>
      <c r="AP160" s="6" t="s">
        <v>303</v>
      </c>
      <c r="AQ160" s="6" t="s">
        <v>304</v>
      </c>
      <c r="AR160" s="6" t="s">
        <v>305</v>
      </c>
      <c r="AS160" s="6" t="s">
        <v>352</v>
      </c>
      <c r="AT160" s="6" t="s">
        <v>156</v>
      </c>
      <c r="AU160" s="6" t="s">
        <v>307</v>
      </c>
      <c r="AV160" s="6" t="s">
        <v>1918</v>
      </c>
      <c r="AW160" s="6" t="s">
        <v>1922</v>
      </c>
      <c r="AX160" s="6" t="s">
        <v>1922</v>
      </c>
      <c r="AY160" s="6" t="s">
        <v>308</v>
      </c>
      <c r="AZ160" s="6" t="s">
        <v>1551</v>
      </c>
      <c r="BA160" s="6" t="s">
        <v>310</v>
      </c>
      <c r="BB160" s="6" t="s">
        <v>311</v>
      </c>
      <c r="BC160" s="6" t="s">
        <v>312</v>
      </c>
      <c r="BD160" s="6" t="s">
        <v>156</v>
      </c>
      <c r="BE160" s="6" t="s">
        <v>313</v>
      </c>
    </row>
    <row r="161" spans="1:57" ht="17.399999999999999" x14ac:dyDescent="0.4">
      <c r="A161" s="237">
        <f t="shared" si="35"/>
        <v>159</v>
      </c>
      <c r="B161" s="238" t="str">
        <f t="shared" si="36"/>
        <v>2025-09-07</v>
      </c>
      <c r="C161" s="238" t="str">
        <f t="shared" si="37"/>
        <v>LHR</v>
      </c>
      <c r="D161" s="238" t="str">
        <f t="shared" si="38"/>
        <v>99431913851</v>
      </c>
      <c r="E161" s="238" t="str">
        <f t="shared" si="39"/>
        <v>587196910442</v>
      </c>
      <c r="F161" s="238" t="str">
        <f t="shared" si="40"/>
        <v>강일민</v>
      </c>
      <c r="G161" s="239" t="str">
        <f t="shared" si="41"/>
        <v>BK00000145611</v>
      </c>
      <c r="H161" s="240" t="str">
        <f t="shared" si="42"/>
        <v>목록(Manifest)</v>
      </c>
      <c r="I161" s="241">
        <f t="shared" si="43"/>
        <v>91.74</v>
      </c>
      <c r="J161" s="242">
        <f t="shared" si="44"/>
        <v>1</v>
      </c>
      <c r="K161" s="242">
        <f t="shared" si="45"/>
        <v>2</v>
      </c>
      <c r="L161" s="243">
        <f t="shared" si="46"/>
        <v>3.1</v>
      </c>
      <c r="M161" s="243">
        <f t="shared" si="47"/>
        <v>3.1</v>
      </c>
      <c r="N161" s="149">
        <f t="shared" si="48"/>
        <v>15.370000000000001</v>
      </c>
      <c r="O161" s="149">
        <v>3.59</v>
      </c>
      <c r="P161" s="150"/>
      <c r="Q161" s="151">
        <f>VLOOKUP(H161,Mapping!$B$3:$D$13,3,0)</f>
        <v>0</v>
      </c>
      <c r="R161" s="149">
        <f>(IF(VLOOKUP(VLOOKUP(I161,Mapping!$B$15:$D$20,2,1),Mapping!$C$15:$E$20,2,0)=7000,0,VLOOKUP(VLOOKUP(I161,Mapping!$B$15:$D$20,2,1),Mapping!$C$15:$E$20,2,0)))</f>
        <v>0</v>
      </c>
      <c r="S161" s="149"/>
      <c r="T161" s="149"/>
      <c r="U161" s="149">
        <f t="shared" si="49"/>
        <v>18.96</v>
      </c>
      <c r="V161" s="6" t="str">
        <f t="shared" si="34"/>
        <v/>
      </c>
      <c r="X161" s="6" t="s">
        <v>1546</v>
      </c>
      <c r="Y161" s="6" t="s">
        <v>16</v>
      </c>
      <c r="Z161" s="6" t="s">
        <v>1547</v>
      </c>
      <c r="AA161" s="6" t="s">
        <v>1923</v>
      </c>
      <c r="AB161" s="6" t="s">
        <v>1924</v>
      </c>
      <c r="AC161" s="6" t="s">
        <v>1925</v>
      </c>
      <c r="AD161" s="6" t="s">
        <v>1926</v>
      </c>
      <c r="AE161" s="6" t="s">
        <v>156</v>
      </c>
      <c r="AF161" s="6">
        <v>1</v>
      </c>
      <c r="AG161" s="6">
        <v>2</v>
      </c>
      <c r="AH161" s="6">
        <v>3.1</v>
      </c>
      <c r="AI161" s="6">
        <v>3.1</v>
      </c>
      <c r="AJ161" s="6" t="s">
        <v>14</v>
      </c>
      <c r="AK161" s="6">
        <v>91.74</v>
      </c>
      <c r="AL161" s="6" t="s">
        <v>303</v>
      </c>
      <c r="AM161" s="6" t="s">
        <v>303</v>
      </c>
      <c r="AN161" s="6" t="s">
        <v>303</v>
      </c>
      <c r="AO161" s="6" t="s">
        <v>303</v>
      </c>
      <c r="AP161" s="6" t="s">
        <v>303</v>
      </c>
      <c r="AQ161" s="6" t="s">
        <v>304</v>
      </c>
      <c r="AR161" s="6" t="s">
        <v>305</v>
      </c>
      <c r="AS161" s="6" t="s">
        <v>1927</v>
      </c>
      <c r="AT161" s="6" t="s">
        <v>156</v>
      </c>
      <c r="AU161" s="6" t="s">
        <v>307</v>
      </c>
      <c r="AV161" s="6" t="s">
        <v>1923</v>
      </c>
      <c r="AW161" s="6" t="s">
        <v>1928</v>
      </c>
      <c r="AX161" s="6" t="s">
        <v>1928</v>
      </c>
      <c r="AY161" s="6" t="s">
        <v>308</v>
      </c>
      <c r="AZ161" s="6" t="s">
        <v>1551</v>
      </c>
      <c r="BA161" s="6" t="s">
        <v>310</v>
      </c>
      <c r="BB161" s="6" t="s">
        <v>311</v>
      </c>
      <c r="BC161" s="6" t="s">
        <v>312</v>
      </c>
      <c r="BD161" s="6" t="s">
        <v>156</v>
      </c>
      <c r="BE161" s="6" t="s">
        <v>313</v>
      </c>
    </row>
    <row r="162" spans="1:57" ht="17.399999999999999" x14ac:dyDescent="0.4">
      <c r="A162" s="237">
        <f t="shared" si="35"/>
        <v>160</v>
      </c>
      <c r="B162" s="238" t="str">
        <f t="shared" si="36"/>
        <v>2025-09-07</v>
      </c>
      <c r="C162" s="238" t="str">
        <f t="shared" si="37"/>
        <v>LHR</v>
      </c>
      <c r="D162" s="238" t="str">
        <f t="shared" si="38"/>
        <v>99431913851</v>
      </c>
      <c r="E162" s="238" t="str">
        <f t="shared" si="39"/>
        <v>587196910604</v>
      </c>
      <c r="F162" s="238" t="str">
        <f t="shared" si="40"/>
        <v>김태현</v>
      </c>
      <c r="G162" s="239" t="str">
        <f t="shared" si="41"/>
        <v>BK00000145619</v>
      </c>
      <c r="H162" s="240" t="str">
        <f t="shared" si="42"/>
        <v>목록(Manifest)</v>
      </c>
      <c r="I162" s="241">
        <f t="shared" si="43"/>
        <v>120.41</v>
      </c>
      <c r="J162" s="242">
        <f t="shared" si="44"/>
        <v>1</v>
      </c>
      <c r="K162" s="242">
        <f t="shared" si="45"/>
        <v>3</v>
      </c>
      <c r="L162" s="243">
        <f t="shared" si="46"/>
        <v>4.4000000000000004</v>
      </c>
      <c r="M162" s="243">
        <f t="shared" si="47"/>
        <v>4.4000000000000004</v>
      </c>
      <c r="N162" s="149">
        <f t="shared" si="48"/>
        <v>20.18</v>
      </c>
      <c r="O162" s="149">
        <v>3.59</v>
      </c>
      <c r="P162" s="150"/>
      <c r="Q162" s="151">
        <f>VLOOKUP(H162,Mapping!$B$3:$D$13,3,0)</f>
        <v>0</v>
      </c>
      <c r="R162" s="149">
        <f>(IF(VLOOKUP(VLOOKUP(I162,Mapping!$B$15:$D$20,2,1),Mapping!$C$15:$E$20,2,0)=7000,0,VLOOKUP(VLOOKUP(I162,Mapping!$B$15:$D$20,2,1),Mapping!$C$15:$E$20,2,0)))</f>
        <v>0</v>
      </c>
      <c r="S162" s="149"/>
      <c r="T162" s="149"/>
      <c r="U162" s="149">
        <f t="shared" si="49"/>
        <v>23.77</v>
      </c>
      <c r="V162" s="6" t="str">
        <f t="shared" si="34"/>
        <v/>
      </c>
      <c r="X162" s="6" t="s">
        <v>1546</v>
      </c>
      <c r="Y162" s="6" t="s">
        <v>16</v>
      </c>
      <c r="Z162" s="6" t="s">
        <v>1547</v>
      </c>
      <c r="AA162" s="6" t="s">
        <v>1929</v>
      </c>
      <c r="AB162" s="6" t="s">
        <v>194</v>
      </c>
      <c r="AC162" s="6" t="s">
        <v>328</v>
      </c>
      <c r="AD162" s="6" t="s">
        <v>393</v>
      </c>
      <c r="AE162" s="6" t="s">
        <v>156</v>
      </c>
      <c r="AF162" s="6">
        <v>1</v>
      </c>
      <c r="AG162" s="6">
        <v>3</v>
      </c>
      <c r="AH162" s="6">
        <v>4.4000000000000004</v>
      </c>
      <c r="AI162" s="6">
        <v>4.4000000000000004</v>
      </c>
      <c r="AJ162" s="6" t="s">
        <v>14</v>
      </c>
      <c r="AK162" s="6">
        <v>120.41</v>
      </c>
      <c r="AL162" s="6" t="s">
        <v>303</v>
      </c>
      <c r="AM162" s="6" t="s">
        <v>303</v>
      </c>
      <c r="AN162" s="6" t="s">
        <v>303</v>
      </c>
      <c r="AO162" s="6" t="s">
        <v>303</v>
      </c>
      <c r="AP162" s="6" t="s">
        <v>303</v>
      </c>
      <c r="AQ162" s="6" t="s">
        <v>304</v>
      </c>
      <c r="AR162" s="6" t="s">
        <v>305</v>
      </c>
      <c r="AS162" s="6" t="s">
        <v>316</v>
      </c>
      <c r="AT162" s="6" t="s">
        <v>156</v>
      </c>
      <c r="AU162" s="6" t="s">
        <v>307</v>
      </c>
      <c r="AV162" s="6" t="s">
        <v>1929</v>
      </c>
      <c r="AW162" s="6" t="s">
        <v>1930</v>
      </c>
      <c r="AX162" s="6" t="s">
        <v>1930</v>
      </c>
      <c r="AY162" s="6" t="s">
        <v>308</v>
      </c>
      <c r="AZ162" s="6" t="s">
        <v>1551</v>
      </c>
      <c r="BA162" s="6" t="s">
        <v>310</v>
      </c>
      <c r="BB162" s="6" t="s">
        <v>311</v>
      </c>
      <c r="BC162" s="6" t="s">
        <v>312</v>
      </c>
      <c r="BD162" s="6" t="s">
        <v>156</v>
      </c>
      <c r="BE162" s="6" t="s">
        <v>313</v>
      </c>
    </row>
    <row r="163" spans="1:57" ht="17.399999999999999" x14ac:dyDescent="0.4">
      <c r="A163" s="237">
        <f t="shared" si="35"/>
        <v>161</v>
      </c>
      <c r="B163" s="238" t="str">
        <f t="shared" si="36"/>
        <v>2025-09-07</v>
      </c>
      <c r="C163" s="238" t="str">
        <f t="shared" si="37"/>
        <v>LHR</v>
      </c>
      <c r="D163" s="238" t="str">
        <f t="shared" si="38"/>
        <v>99431913851</v>
      </c>
      <c r="E163" s="238" t="str">
        <f t="shared" si="39"/>
        <v>587196910103</v>
      </c>
      <c r="F163" s="238" t="str">
        <f t="shared" si="40"/>
        <v>윤성필</v>
      </c>
      <c r="G163" s="239" t="str">
        <f t="shared" si="41"/>
        <v>BK00000145626</v>
      </c>
      <c r="H163" s="240" t="str">
        <f t="shared" si="42"/>
        <v>목록(Manifest)</v>
      </c>
      <c r="I163" s="241">
        <f t="shared" si="43"/>
        <v>37.78</v>
      </c>
      <c r="J163" s="242">
        <f t="shared" si="44"/>
        <v>1</v>
      </c>
      <c r="K163" s="242">
        <f t="shared" si="45"/>
        <v>0.5</v>
      </c>
      <c r="L163" s="243">
        <f t="shared" si="46"/>
        <v>0.2</v>
      </c>
      <c r="M163" s="243">
        <f t="shared" si="47"/>
        <v>0.5</v>
      </c>
      <c r="N163" s="149">
        <f t="shared" si="48"/>
        <v>5.75</v>
      </c>
      <c r="O163" s="149">
        <v>3.59</v>
      </c>
      <c r="P163" s="150"/>
      <c r="Q163" s="151">
        <f>VLOOKUP(H163,Mapping!$B$3:$D$13,3,0)</f>
        <v>0</v>
      </c>
      <c r="R163" s="149">
        <f>(IF(VLOOKUP(VLOOKUP(I163,Mapping!$B$15:$D$20,2,1),Mapping!$C$15:$E$20,2,0)=7000,0,VLOOKUP(VLOOKUP(I163,Mapping!$B$15:$D$20,2,1),Mapping!$C$15:$E$20,2,0)))</f>
        <v>0</v>
      </c>
      <c r="S163" s="149"/>
      <c r="T163" s="149"/>
      <c r="U163" s="149">
        <f t="shared" si="49"/>
        <v>9.34</v>
      </c>
      <c r="V163" s="6" t="str">
        <f t="shared" si="34"/>
        <v/>
      </c>
      <c r="X163" s="6" t="s">
        <v>1546</v>
      </c>
      <c r="Y163" s="6" t="s">
        <v>16</v>
      </c>
      <c r="Z163" s="6" t="s">
        <v>1547</v>
      </c>
      <c r="AA163" s="6" t="s">
        <v>1931</v>
      </c>
      <c r="AB163" s="6" t="s">
        <v>1932</v>
      </c>
      <c r="AC163" s="6" t="s">
        <v>1933</v>
      </c>
      <c r="AD163" s="6" t="s">
        <v>615</v>
      </c>
      <c r="AE163" s="6" t="s">
        <v>156</v>
      </c>
      <c r="AF163" s="6">
        <v>1</v>
      </c>
      <c r="AG163" s="6">
        <v>0.5</v>
      </c>
      <c r="AH163" s="6">
        <v>0.2</v>
      </c>
      <c r="AI163" s="6">
        <v>0.5</v>
      </c>
      <c r="AJ163" s="6" t="s">
        <v>14</v>
      </c>
      <c r="AK163" s="6">
        <v>37.78</v>
      </c>
      <c r="AL163" s="6" t="s">
        <v>303</v>
      </c>
      <c r="AM163" s="6" t="s">
        <v>303</v>
      </c>
      <c r="AN163" s="6" t="s">
        <v>303</v>
      </c>
      <c r="AO163" s="6" t="s">
        <v>303</v>
      </c>
      <c r="AP163" s="6" t="s">
        <v>303</v>
      </c>
      <c r="AQ163" s="6" t="s">
        <v>304</v>
      </c>
      <c r="AR163" s="6" t="s">
        <v>305</v>
      </c>
      <c r="AS163" s="6" t="s">
        <v>377</v>
      </c>
      <c r="AT163" s="6" t="s">
        <v>156</v>
      </c>
      <c r="AU163" s="6" t="s">
        <v>307</v>
      </c>
      <c r="AV163" s="6" t="s">
        <v>1931</v>
      </c>
      <c r="AW163" s="6" t="s">
        <v>1934</v>
      </c>
      <c r="AX163" s="6" t="s">
        <v>1934</v>
      </c>
      <c r="AY163" s="6" t="s">
        <v>308</v>
      </c>
      <c r="AZ163" s="6" t="s">
        <v>1551</v>
      </c>
      <c r="BA163" s="6" t="s">
        <v>310</v>
      </c>
      <c r="BB163" s="6" t="s">
        <v>311</v>
      </c>
      <c r="BC163" s="6" t="s">
        <v>312</v>
      </c>
      <c r="BD163" s="6" t="s">
        <v>156</v>
      </c>
      <c r="BE163" s="6" t="s">
        <v>313</v>
      </c>
    </row>
    <row r="164" spans="1:57" ht="17.399999999999999" x14ac:dyDescent="0.4">
      <c r="A164" s="237">
        <f t="shared" si="35"/>
        <v>162</v>
      </c>
      <c r="B164" s="238" t="str">
        <f t="shared" si="36"/>
        <v>2025-09-07</v>
      </c>
      <c r="C164" s="238" t="str">
        <f t="shared" si="37"/>
        <v>LHR</v>
      </c>
      <c r="D164" s="238" t="str">
        <f t="shared" si="38"/>
        <v>99431913851</v>
      </c>
      <c r="E164" s="238" t="str">
        <f t="shared" si="39"/>
        <v>587196910350</v>
      </c>
      <c r="F164" s="238" t="str">
        <f t="shared" si="40"/>
        <v>조재익</v>
      </c>
      <c r="G164" s="239" t="str">
        <f t="shared" si="41"/>
        <v>BK00000145630</v>
      </c>
      <c r="H164" s="240" t="str">
        <f t="shared" si="42"/>
        <v>간이(Simple)</v>
      </c>
      <c r="I164" s="241">
        <f t="shared" si="43"/>
        <v>151.1</v>
      </c>
      <c r="J164" s="242">
        <f t="shared" si="44"/>
        <v>1</v>
      </c>
      <c r="K164" s="242">
        <f t="shared" si="45"/>
        <v>2.5</v>
      </c>
      <c r="L164" s="243">
        <f t="shared" si="46"/>
        <v>0.2</v>
      </c>
      <c r="M164" s="243">
        <f t="shared" si="47"/>
        <v>2.5</v>
      </c>
      <c r="N164" s="149">
        <f t="shared" si="48"/>
        <v>13.15</v>
      </c>
      <c r="O164" s="149">
        <v>3.59</v>
      </c>
      <c r="P164" s="150"/>
      <c r="Q164" s="151">
        <f>VLOOKUP(H164,Mapping!$B$3:$D$13,3,0)</f>
        <v>0.8</v>
      </c>
      <c r="R164" s="149">
        <f>(IF(VLOOKUP(VLOOKUP(I164,Mapping!$B$15:$D$20,2,1),Mapping!$C$15:$E$20,2,0)=7000,0,VLOOKUP(VLOOKUP(I164,Mapping!$B$15:$D$20,2,1),Mapping!$C$15:$E$20,2,0)))</f>
        <v>0</v>
      </c>
      <c r="S164" s="149"/>
      <c r="T164" s="149"/>
      <c r="U164" s="149">
        <f t="shared" si="49"/>
        <v>17.540000000000003</v>
      </c>
      <c r="V164" s="6" t="str">
        <f t="shared" si="34"/>
        <v/>
      </c>
      <c r="X164" s="6" t="s">
        <v>1546</v>
      </c>
      <c r="Y164" s="6" t="s">
        <v>16</v>
      </c>
      <c r="Z164" s="6" t="s">
        <v>1547</v>
      </c>
      <c r="AA164" s="6" t="s">
        <v>1935</v>
      </c>
      <c r="AB164" s="6" t="s">
        <v>190</v>
      </c>
      <c r="AC164" s="6" t="s">
        <v>454</v>
      </c>
      <c r="AD164" s="6" t="s">
        <v>455</v>
      </c>
      <c r="AE164" s="6" t="s">
        <v>156</v>
      </c>
      <c r="AF164" s="6">
        <v>1</v>
      </c>
      <c r="AG164" s="6">
        <v>2.5</v>
      </c>
      <c r="AH164" s="6">
        <v>0.2</v>
      </c>
      <c r="AI164" s="6">
        <v>2.5</v>
      </c>
      <c r="AJ164" s="6" t="s">
        <v>15</v>
      </c>
      <c r="AK164" s="6">
        <v>151.1</v>
      </c>
      <c r="AL164" s="6" t="s">
        <v>303</v>
      </c>
      <c r="AM164" s="6" t="s">
        <v>303</v>
      </c>
      <c r="AN164" s="6" t="s">
        <v>303</v>
      </c>
      <c r="AO164" s="6" t="s">
        <v>303</v>
      </c>
      <c r="AP164" s="6" t="s">
        <v>303</v>
      </c>
      <c r="AQ164" s="6" t="s">
        <v>304</v>
      </c>
      <c r="AR164" s="6" t="s">
        <v>305</v>
      </c>
      <c r="AS164" s="6" t="s">
        <v>1081</v>
      </c>
      <c r="AT164" s="6" t="s">
        <v>156</v>
      </c>
      <c r="AU164" s="6" t="s">
        <v>307</v>
      </c>
      <c r="AV164" s="6" t="s">
        <v>1935</v>
      </c>
      <c r="AW164" s="6" t="s">
        <v>1936</v>
      </c>
      <c r="AX164" s="6" t="s">
        <v>1936</v>
      </c>
      <c r="AY164" s="6" t="s">
        <v>308</v>
      </c>
      <c r="AZ164" s="6" t="s">
        <v>1551</v>
      </c>
      <c r="BA164" s="6" t="s">
        <v>310</v>
      </c>
      <c r="BB164" s="6" t="s">
        <v>311</v>
      </c>
      <c r="BC164" s="6" t="s">
        <v>312</v>
      </c>
      <c r="BD164" s="6" t="s">
        <v>156</v>
      </c>
      <c r="BE164" s="6" t="s">
        <v>313</v>
      </c>
    </row>
    <row r="165" spans="1:57" ht="17.399999999999999" x14ac:dyDescent="0.4">
      <c r="A165" s="237">
        <f t="shared" si="35"/>
        <v>163</v>
      </c>
      <c r="B165" s="238" t="str">
        <f t="shared" si="36"/>
        <v>2025-09-07</v>
      </c>
      <c r="C165" s="238" t="str">
        <f t="shared" si="37"/>
        <v>LHR</v>
      </c>
      <c r="D165" s="238" t="str">
        <f t="shared" si="38"/>
        <v>99431913851</v>
      </c>
      <c r="E165" s="238" t="str">
        <f t="shared" si="39"/>
        <v>587196910070</v>
      </c>
      <c r="F165" s="238" t="str">
        <f t="shared" si="40"/>
        <v>김현자</v>
      </c>
      <c r="G165" s="239" t="str">
        <f t="shared" si="41"/>
        <v>BK00000145636</v>
      </c>
      <c r="H165" s="240" t="str">
        <f t="shared" si="42"/>
        <v>목록(Manifest)</v>
      </c>
      <c r="I165" s="241">
        <f t="shared" si="43"/>
        <v>147.28</v>
      </c>
      <c r="J165" s="242">
        <f t="shared" si="44"/>
        <v>1</v>
      </c>
      <c r="K165" s="242">
        <f t="shared" si="45"/>
        <v>1</v>
      </c>
      <c r="L165" s="243">
        <f t="shared" si="46"/>
        <v>0.2</v>
      </c>
      <c r="M165" s="243">
        <f t="shared" si="47"/>
        <v>1</v>
      </c>
      <c r="N165" s="149">
        <f t="shared" si="48"/>
        <v>7.6</v>
      </c>
      <c r="O165" s="149">
        <v>3.59</v>
      </c>
      <c r="P165" s="150"/>
      <c r="Q165" s="151">
        <f>VLOOKUP(H165,Mapping!$B$3:$D$13,3,0)</f>
        <v>0</v>
      </c>
      <c r="R165" s="149">
        <f>(IF(VLOOKUP(VLOOKUP(I165,Mapping!$B$15:$D$20,2,1),Mapping!$C$15:$E$20,2,0)=7000,0,VLOOKUP(VLOOKUP(I165,Mapping!$B$15:$D$20,2,1),Mapping!$C$15:$E$20,2,0)))</f>
        <v>0</v>
      </c>
      <c r="S165" s="149"/>
      <c r="T165" s="149"/>
      <c r="U165" s="149">
        <f t="shared" si="49"/>
        <v>11.19</v>
      </c>
      <c r="V165" s="6" t="str">
        <f t="shared" si="34"/>
        <v/>
      </c>
      <c r="X165" s="6" t="s">
        <v>1546</v>
      </c>
      <c r="Y165" s="6" t="s">
        <v>16</v>
      </c>
      <c r="Z165" s="6" t="s">
        <v>1547</v>
      </c>
      <c r="AA165" s="6" t="s">
        <v>1937</v>
      </c>
      <c r="AB165" s="6" t="s">
        <v>890</v>
      </c>
      <c r="AC165" s="6" t="s">
        <v>891</v>
      </c>
      <c r="AD165" s="6" t="s">
        <v>892</v>
      </c>
      <c r="AE165" s="6" t="s">
        <v>156</v>
      </c>
      <c r="AF165" s="6">
        <v>1</v>
      </c>
      <c r="AG165" s="6">
        <v>1</v>
      </c>
      <c r="AH165" s="6">
        <v>0.2</v>
      </c>
      <c r="AI165" s="6">
        <v>1</v>
      </c>
      <c r="AJ165" s="6" t="s">
        <v>14</v>
      </c>
      <c r="AK165" s="6">
        <v>147.28</v>
      </c>
      <c r="AL165" s="6" t="s">
        <v>303</v>
      </c>
      <c r="AM165" s="6" t="s">
        <v>303</v>
      </c>
      <c r="AN165" s="6" t="s">
        <v>303</v>
      </c>
      <c r="AO165" s="6" t="s">
        <v>303</v>
      </c>
      <c r="AP165" s="6" t="s">
        <v>303</v>
      </c>
      <c r="AQ165" s="6" t="s">
        <v>304</v>
      </c>
      <c r="AR165" s="6" t="s">
        <v>305</v>
      </c>
      <c r="AS165" s="6" t="s">
        <v>325</v>
      </c>
      <c r="AT165" s="6" t="s">
        <v>156</v>
      </c>
      <c r="AU165" s="6" t="s">
        <v>307</v>
      </c>
      <c r="AV165" s="6" t="s">
        <v>1937</v>
      </c>
      <c r="AW165" s="6" t="s">
        <v>1938</v>
      </c>
      <c r="AX165" s="6" t="s">
        <v>1938</v>
      </c>
      <c r="AY165" s="6" t="s">
        <v>308</v>
      </c>
      <c r="AZ165" s="6" t="s">
        <v>1551</v>
      </c>
      <c r="BA165" s="6" t="s">
        <v>310</v>
      </c>
      <c r="BB165" s="6" t="s">
        <v>311</v>
      </c>
      <c r="BC165" s="6" t="s">
        <v>312</v>
      </c>
      <c r="BD165" s="6" t="s">
        <v>156</v>
      </c>
      <c r="BE165" s="6" t="s">
        <v>313</v>
      </c>
    </row>
    <row r="166" spans="1:57" ht="17.399999999999999" x14ac:dyDescent="0.4">
      <c r="A166" s="237">
        <f t="shared" si="35"/>
        <v>164</v>
      </c>
      <c r="B166" s="238" t="str">
        <f t="shared" si="36"/>
        <v>2025-09-07</v>
      </c>
      <c r="C166" s="238" t="str">
        <f t="shared" si="37"/>
        <v>LHR</v>
      </c>
      <c r="D166" s="238" t="str">
        <f t="shared" si="38"/>
        <v>99431913851</v>
      </c>
      <c r="E166" s="238" t="str">
        <f t="shared" si="39"/>
        <v>587196910630</v>
      </c>
      <c r="F166" s="238" t="str">
        <f t="shared" si="40"/>
        <v>구민우</v>
      </c>
      <c r="G166" s="239" t="str">
        <f t="shared" si="41"/>
        <v>BK00000145648</v>
      </c>
      <c r="H166" s="240" t="str">
        <f t="shared" si="42"/>
        <v>목록(Manifest)</v>
      </c>
      <c r="I166" s="241">
        <f t="shared" si="43"/>
        <v>122.77</v>
      </c>
      <c r="J166" s="242">
        <f t="shared" si="44"/>
        <v>1</v>
      </c>
      <c r="K166" s="242">
        <f t="shared" si="45"/>
        <v>0.5</v>
      </c>
      <c r="L166" s="243">
        <f t="shared" si="46"/>
        <v>0.2</v>
      </c>
      <c r="M166" s="243">
        <f t="shared" si="47"/>
        <v>0.5</v>
      </c>
      <c r="N166" s="149">
        <f t="shared" si="48"/>
        <v>5.75</v>
      </c>
      <c r="O166" s="149">
        <v>3.59</v>
      </c>
      <c r="P166" s="150"/>
      <c r="Q166" s="151">
        <f>VLOOKUP(H166,Mapping!$B$3:$D$13,3,0)</f>
        <v>0</v>
      </c>
      <c r="R166" s="149">
        <f>(IF(VLOOKUP(VLOOKUP(I166,Mapping!$B$15:$D$20,2,1),Mapping!$C$15:$E$20,2,0)=7000,0,VLOOKUP(VLOOKUP(I166,Mapping!$B$15:$D$20,2,1),Mapping!$C$15:$E$20,2,0)))</f>
        <v>0</v>
      </c>
      <c r="S166" s="149"/>
      <c r="T166" s="149"/>
      <c r="U166" s="149">
        <f t="shared" si="49"/>
        <v>9.34</v>
      </c>
      <c r="V166" s="6" t="str">
        <f t="shared" si="34"/>
        <v/>
      </c>
      <c r="X166" s="6" t="s">
        <v>1546</v>
      </c>
      <c r="Y166" s="6" t="s">
        <v>16</v>
      </c>
      <c r="Z166" s="6" t="s">
        <v>1547</v>
      </c>
      <c r="AA166" s="6" t="s">
        <v>1939</v>
      </c>
      <c r="AB166" s="6" t="s">
        <v>1940</v>
      </c>
      <c r="AC166" s="6" t="s">
        <v>1941</v>
      </c>
      <c r="AD166" s="6" t="s">
        <v>1942</v>
      </c>
      <c r="AE166" s="6" t="s">
        <v>156</v>
      </c>
      <c r="AF166" s="6">
        <v>1</v>
      </c>
      <c r="AG166" s="6">
        <v>0.5</v>
      </c>
      <c r="AH166" s="6">
        <v>0.2</v>
      </c>
      <c r="AI166" s="6">
        <v>0.5</v>
      </c>
      <c r="AJ166" s="6" t="s">
        <v>14</v>
      </c>
      <c r="AK166" s="6">
        <v>122.77</v>
      </c>
      <c r="AL166" s="6" t="s">
        <v>303</v>
      </c>
      <c r="AM166" s="6" t="s">
        <v>303</v>
      </c>
      <c r="AN166" s="6" t="s">
        <v>303</v>
      </c>
      <c r="AO166" s="6" t="s">
        <v>303</v>
      </c>
      <c r="AP166" s="6" t="s">
        <v>303</v>
      </c>
      <c r="AQ166" s="6" t="s">
        <v>304</v>
      </c>
      <c r="AR166" s="6" t="s">
        <v>305</v>
      </c>
      <c r="AS166" s="6" t="s">
        <v>1943</v>
      </c>
      <c r="AT166" s="6" t="s">
        <v>156</v>
      </c>
      <c r="AU166" s="6" t="s">
        <v>307</v>
      </c>
      <c r="AV166" s="6" t="s">
        <v>1939</v>
      </c>
      <c r="AW166" s="6" t="s">
        <v>1944</v>
      </c>
      <c r="AX166" s="6" t="s">
        <v>1944</v>
      </c>
      <c r="AY166" s="6" t="s">
        <v>308</v>
      </c>
      <c r="AZ166" s="6" t="s">
        <v>1551</v>
      </c>
      <c r="BA166" s="6" t="s">
        <v>310</v>
      </c>
      <c r="BB166" s="6" t="s">
        <v>311</v>
      </c>
      <c r="BC166" s="6" t="s">
        <v>312</v>
      </c>
      <c r="BD166" s="6" t="s">
        <v>156</v>
      </c>
      <c r="BE166" s="6" t="s">
        <v>313</v>
      </c>
    </row>
    <row r="167" spans="1:57" ht="17.399999999999999" x14ac:dyDescent="0.4">
      <c r="A167" s="237">
        <f t="shared" si="35"/>
        <v>165</v>
      </c>
      <c r="B167" s="238" t="str">
        <f t="shared" si="36"/>
        <v>2025-09-07</v>
      </c>
      <c r="C167" s="238" t="str">
        <f t="shared" si="37"/>
        <v>LHR</v>
      </c>
      <c r="D167" s="238" t="str">
        <f t="shared" si="38"/>
        <v>99431913851</v>
      </c>
      <c r="E167" s="238" t="str">
        <f t="shared" si="39"/>
        <v>587196910733</v>
      </c>
      <c r="F167" s="238" t="str">
        <f t="shared" si="40"/>
        <v>랩사공이</v>
      </c>
      <c r="G167" s="239" t="str">
        <f t="shared" si="41"/>
        <v>BK00000145662</v>
      </c>
      <c r="H167" s="240" t="str">
        <f t="shared" si="42"/>
        <v>간이(Simple)</v>
      </c>
      <c r="I167" s="241">
        <f t="shared" si="43"/>
        <v>429</v>
      </c>
      <c r="J167" s="242">
        <f t="shared" si="44"/>
        <v>1</v>
      </c>
      <c r="K167" s="242">
        <f t="shared" si="45"/>
        <v>2.5</v>
      </c>
      <c r="L167" s="243">
        <f t="shared" si="46"/>
        <v>2.7</v>
      </c>
      <c r="M167" s="243">
        <f t="shared" si="47"/>
        <v>2.7</v>
      </c>
      <c r="N167" s="149">
        <f t="shared" si="48"/>
        <v>13.89</v>
      </c>
      <c r="O167" s="149">
        <v>3.59</v>
      </c>
      <c r="P167" s="150"/>
      <c r="Q167" s="151">
        <f>VLOOKUP(H167,Mapping!$B$3:$D$13,3,0)</f>
        <v>0.8</v>
      </c>
      <c r="R167" s="149">
        <f>(IF(VLOOKUP(VLOOKUP(I167,Mapping!$B$15:$D$20,2,1),Mapping!$C$15:$E$20,2,0)=7000,0,VLOOKUP(VLOOKUP(I167,Mapping!$B$15:$D$20,2,1),Mapping!$C$15:$E$20,2,0)))</f>
        <v>0</v>
      </c>
      <c r="S167" s="149"/>
      <c r="T167" s="149"/>
      <c r="U167" s="149">
        <f t="shared" si="49"/>
        <v>18.28</v>
      </c>
      <c r="V167" s="6" t="str">
        <f t="shared" si="34"/>
        <v>[사업자]</v>
      </c>
      <c r="X167" s="6" t="s">
        <v>1546</v>
      </c>
      <c r="Y167" s="6" t="s">
        <v>16</v>
      </c>
      <c r="Z167" s="6" t="s">
        <v>1547</v>
      </c>
      <c r="AA167" s="6" t="s">
        <v>1945</v>
      </c>
      <c r="AB167" s="6" t="s">
        <v>1946</v>
      </c>
      <c r="AC167" s="6" t="s">
        <v>1947</v>
      </c>
      <c r="AD167" s="6" t="s">
        <v>1948</v>
      </c>
      <c r="AE167" s="6" t="s">
        <v>157</v>
      </c>
      <c r="AF167" s="6">
        <v>1</v>
      </c>
      <c r="AG167" s="6">
        <v>2.5</v>
      </c>
      <c r="AH167" s="6">
        <v>2.7</v>
      </c>
      <c r="AI167" s="6">
        <v>2.7</v>
      </c>
      <c r="AJ167" s="6" t="s">
        <v>15</v>
      </c>
      <c r="AK167" s="6">
        <v>429</v>
      </c>
      <c r="AL167" s="6" t="s">
        <v>303</v>
      </c>
      <c r="AM167" s="6" t="s">
        <v>303</v>
      </c>
      <c r="AN167" s="6" t="s">
        <v>303</v>
      </c>
      <c r="AO167" s="6" t="s">
        <v>303</v>
      </c>
      <c r="AP167" s="6" t="s">
        <v>303</v>
      </c>
      <c r="AQ167" s="6" t="s">
        <v>304</v>
      </c>
      <c r="AR167" s="6" t="s">
        <v>305</v>
      </c>
      <c r="AS167" s="6" t="s">
        <v>1949</v>
      </c>
      <c r="AT167" s="6" t="s">
        <v>156</v>
      </c>
      <c r="AU167" s="6" t="s">
        <v>307</v>
      </c>
      <c r="AV167" s="6" t="s">
        <v>1945</v>
      </c>
      <c r="AW167" s="6" t="s">
        <v>1950</v>
      </c>
      <c r="AX167" s="6" t="s">
        <v>1950</v>
      </c>
      <c r="AY167" s="6" t="s">
        <v>308</v>
      </c>
      <c r="AZ167" s="6" t="s">
        <v>1551</v>
      </c>
      <c r="BA167" s="6" t="s">
        <v>310</v>
      </c>
      <c r="BB167" s="6" t="s">
        <v>311</v>
      </c>
      <c r="BC167" s="6" t="s">
        <v>312</v>
      </c>
      <c r="BD167" s="6" t="s">
        <v>156</v>
      </c>
      <c r="BE167" s="6" t="s">
        <v>313</v>
      </c>
    </row>
    <row r="168" spans="1:57" ht="17.399999999999999" x14ac:dyDescent="0.4">
      <c r="A168" s="237">
        <f t="shared" si="35"/>
        <v>166</v>
      </c>
      <c r="B168" s="238" t="str">
        <f t="shared" si="36"/>
        <v>2025-09-07</v>
      </c>
      <c r="C168" s="238" t="str">
        <f t="shared" si="37"/>
        <v>LHR</v>
      </c>
      <c r="D168" s="238" t="str">
        <f t="shared" si="38"/>
        <v>99431913851</v>
      </c>
      <c r="E168" s="238" t="str">
        <f t="shared" si="39"/>
        <v>587196910836</v>
      </c>
      <c r="F168" s="238" t="str">
        <f t="shared" si="40"/>
        <v>문수환</v>
      </c>
      <c r="G168" s="239" t="str">
        <f t="shared" si="41"/>
        <v>BK00000145498</v>
      </c>
      <c r="H168" s="240" t="str">
        <f t="shared" si="42"/>
        <v>목록(Manifest)</v>
      </c>
      <c r="I168" s="241">
        <f t="shared" si="43"/>
        <v>105.23</v>
      </c>
      <c r="J168" s="242">
        <f t="shared" si="44"/>
        <v>1</v>
      </c>
      <c r="K168" s="242">
        <f t="shared" si="45"/>
        <v>1</v>
      </c>
      <c r="L168" s="243">
        <f t="shared" si="46"/>
        <v>0.2</v>
      </c>
      <c r="M168" s="243">
        <f t="shared" si="47"/>
        <v>1</v>
      </c>
      <c r="N168" s="149">
        <f t="shared" si="48"/>
        <v>7.6</v>
      </c>
      <c r="O168" s="149">
        <v>3.59</v>
      </c>
      <c r="P168" s="150"/>
      <c r="Q168" s="151">
        <f>VLOOKUP(H168,Mapping!$B$3:$D$13,3,0)</f>
        <v>0</v>
      </c>
      <c r="R168" s="149">
        <f>(IF(VLOOKUP(VLOOKUP(I168,Mapping!$B$15:$D$20,2,1),Mapping!$C$15:$E$20,2,0)=7000,0,VLOOKUP(VLOOKUP(I168,Mapping!$B$15:$D$20,2,1),Mapping!$C$15:$E$20,2,0)))</f>
        <v>0</v>
      </c>
      <c r="S168" s="149"/>
      <c r="T168" s="149"/>
      <c r="U168" s="149">
        <f t="shared" si="49"/>
        <v>11.19</v>
      </c>
      <c r="V168" s="6" t="str">
        <f t="shared" si="34"/>
        <v/>
      </c>
      <c r="X168" s="6" t="s">
        <v>1546</v>
      </c>
      <c r="Y168" s="6" t="s">
        <v>16</v>
      </c>
      <c r="Z168" s="6" t="s">
        <v>1547</v>
      </c>
      <c r="AA168" s="6" t="s">
        <v>1951</v>
      </c>
      <c r="AB168" s="6" t="s">
        <v>1002</v>
      </c>
      <c r="AC168" s="6" t="s">
        <v>1003</v>
      </c>
      <c r="AD168" s="6" t="s">
        <v>1004</v>
      </c>
      <c r="AE168" s="6" t="s">
        <v>156</v>
      </c>
      <c r="AF168" s="6">
        <v>1</v>
      </c>
      <c r="AG168" s="6">
        <v>1</v>
      </c>
      <c r="AH168" s="6">
        <v>0.2</v>
      </c>
      <c r="AI168" s="6">
        <v>1</v>
      </c>
      <c r="AJ168" s="6" t="s">
        <v>14</v>
      </c>
      <c r="AK168" s="6">
        <v>105.23</v>
      </c>
      <c r="AL168" s="6" t="s">
        <v>303</v>
      </c>
      <c r="AM168" s="6" t="s">
        <v>303</v>
      </c>
      <c r="AN168" s="6" t="s">
        <v>303</v>
      </c>
      <c r="AO168" s="6" t="s">
        <v>303</v>
      </c>
      <c r="AP168" s="6" t="s">
        <v>303</v>
      </c>
      <c r="AQ168" s="6" t="s">
        <v>304</v>
      </c>
      <c r="AR168" s="6" t="s">
        <v>305</v>
      </c>
      <c r="AS168" s="6" t="s">
        <v>316</v>
      </c>
      <c r="AT168" s="6" t="s">
        <v>156</v>
      </c>
      <c r="AU168" s="6" t="s">
        <v>307</v>
      </c>
      <c r="AV168" s="6" t="s">
        <v>1951</v>
      </c>
      <c r="AW168" s="6" t="s">
        <v>1952</v>
      </c>
      <c r="AX168" s="6" t="s">
        <v>1952</v>
      </c>
      <c r="AY168" s="6" t="s">
        <v>308</v>
      </c>
      <c r="AZ168" s="6" t="s">
        <v>1551</v>
      </c>
      <c r="BA168" s="6" t="s">
        <v>310</v>
      </c>
      <c r="BB168" s="6" t="s">
        <v>311</v>
      </c>
      <c r="BC168" s="6" t="s">
        <v>312</v>
      </c>
      <c r="BD168" s="6" t="s">
        <v>156</v>
      </c>
      <c r="BE168" s="6" t="s">
        <v>313</v>
      </c>
    </row>
    <row r="169" spans="1:57" ht="17.399999999999999" x14ac:dyDescent="0.4">
      <c r="A169" s="237">
        <f t="shared" si="35"/>
        <v>167</v>
      </c>
      <c r="B169" s="238" t="str">
        <f t="shared" si="36"/>
        <v>2025-09-07</v>
      </c>
      <c r="C169" s="238" t="str">
        <f t="shared" si="37"/>
        <v>LHR</v>
      </c>
      <c r="D169" s="238" t="str">
        <f t="shared" si="38"/>
        <v>99431913851</v>
      </c>
      <c r="E169" s="238" t="str">
        <f t="shared" si="39"/>
        <v>587196910814</v>
      </c>
      <c r="F169" s="238" t="str">
        <f t="shared" si="40"/>
        <v>이어진</v>
      </c>
      <c r="G169" s="239" t="str">
        <f t="shared" si="41"/>
        <v>BK00000145544</v>
      </c>
      <c r="H169" s="240" t="str">
        <f t="shared" si="42"/>
        <v>간이(Simple)</v>
      </c>
      <c r="I169" s="241">
        <f t="shared" si="43"/>
        <v>384.4</v>
      </c>
      <c r="J169" s="242">
        <f t="shared" si="44"/>
        <v>1</v>
      </c>
      <c r="K169" s="242">
        <f t="shared" si="45"/>
        <v>1</v>
      </c>
      <c r="L169" s="243">
        <f t="shared" si="46"/>
        <v>0.2</v>
      </c>
      <c r="M169" s="243">
        <f t="shared" si="47"/>
        <v>1</v>
      </c>
      <c r="N169" s="149">
        <f t="shared" si="48"/>
        <v>7.6</v>
      </c>
      <c r="O169" s="149">
        <v>3.59</v>
      </c>
      <c r="P169" s="150"/>
      <c r="Q169" s="151">
        <f>VLOOKUP(H169,Mapping!$B$3:$D$13,3,0)</f>
        <v>0.8</v>
      </c>
      <c r="R169" s="149">
        <f>(IF(VLOOKUP(VLOOKUP(I169,Mapping!$B$15:$D$20,2,1),Mapping!$C$15:$E$20,2,0)=7000,0,VLOOKUP(VLOOKUP(I169,Mapping!$B$15:$D$20,2,1),Mapping!$C$15:$E$20,2,0)))</f>
        <v>0</v>
      </c>
      <c r="S169" s="149"/>
      <c r="T169" s="149"/>
      <c r="U169" s="149">
        <f t="shared" si="49"/>
        <v>11.99</v>
      </c>
      <c r="V169" s="6" t="str">
        <f t="shared" si="34"/>
        <v/>
      </c>
      <c r="X169" s="6" t="s">
        <v>1546</v>
      </c>
      <c r="Y169" s="6" t="s">
        <v>16</v>
      </c>
      <c r="Z169" s="6" t="s">
        <v>1547</v>
      </c>
      <c r="AA169" s="6" t="s">
        <v>1953</v>
      </c>
      <c r="AB169" s="6" t="s">
        <v>781</v>
      </c>
      <c r="AC169" s="6" t="s">
        <v>782</v>
      </c>
      <c r="AD169" s="6" t="s">
        <v>783</v>
      </c>
      <c r="AE169" s="6" t="s">
        <v>156</v>
      </c>
      <c r="AF169" s="6">
        <v>1</v>
      </c>
      <c r="AG169" s="6">
        <v>1</v>
      </c>
      <c r="AH169" s="6">
        <v>0.2</v>
      </c>
      <c r="AI169" s="6">
        <v>1</v>
      </c>
      <c r="AJ169" s="6" t="s">
        <v>15</v>
      </c>
      <c r="AK169" s="6">
        <v>384.4</v>
      </c>
      <c r="AL169" s="6" t="s">
        <v>303</v>
      </c>
      <c r="AM169" s="6" t="s">
        <v>303</v>
      </c>
      <c r="AN169" s="6" t="s">
        <v>303</v>
      </c>
      <c r="AO169" s="6" t="s">
        <v>303</v>
      </c>
      <c r="AP169" s="6" t="s">
        <v>303</v>
      </c>
      <c r="AQ169" s="6" t="s">
        <v>304</v>
      </c>
      <c r="AR169" s="6" t="s">
        <v>305</v>
      </c>
      <c r="AS169" s="6" t="s">
        <v>1954</v>
      </c>
      <c r="AT169" s="6" t="s">
        <v>156</v>
      </c>
      <c r="AU169" s="6" t="s">
        <v>307</v>
      </c>
      <c r="AV169" s="6" t="s">
        <v>1953</v>
      </c>
      <c r="AW169" s="6" t="s">
        <v>1955</v>
      </c>
      <c r="AX169" s="6" t="s">
        <v>1955</v>
      </c>
      <c r="AY169" s="6" t="s">
        <v>308</v>
      </c>
      <c r="AZ169" s="6" t="s">
        <v>1551</v>
      </c>
      <c r="BA169" s="6" t="s">
        <v>310</v>
      </c>
      <c r="BB169" s="6" t="s">
        <v>311</v>
      </c>
      <c r="BC169" s="6" t="s">
        <v>312</v>
      </c>
      <c r="BD169" s="6" t="s">
        <v>156</v>
      </c>
      <c r="BE169" s="6" t="s">
        <v>313</v>
      </c>
    </row>
    <row r="170" spans="1:57" ht="17.399999999999999" x14ac:dyDescent="0.4">
      <c r="A170" s="237">
        <f t="shared" si="35"/>
        <v>168</v>
      </c>
      <c r="B170" s="238" t="str">
        <f t="shared" si="36"/>
        <v>2025-09-07</v>
      </c>
      <c r="C170" s="238" t="str">
        <f t="shared" si="37"/>
        <v>LHR</v>
      </c>
      <c r="D170" s="238" t="str">
        <f t="shared" si="38"/>
        <v>99431913851</v>
      </c>
      <c r="E170" s="238" t="str">
        <f t="shared" si="39"/>
        <v>587196910803</v>
      </c>
      <c r="F170" s="238" t="str">
        <f t="shared" si="40"/>
        <v>한송이</v>
      </c>
      <c r="G170" s="239" t="str">
        <f t="shared" si="41"/>
        <v>BK00000145623</v>
      </c>
      <c r="H170" s="240" t="str">
        <f t="shared" si="42"/>
        <v>목록(Manifest)</v>
      </c>
      <c r="I170" s="241">
        <f t="shared" si="43"/>
        <v>113.12</v>
      </c>
      <c r="J170" s="242">
        <f t="shared" si="44"/>
        <v>1</v>
      </c>
      <c r="K170" s="242">
        <f t="shared" si="45"/>
        <v>0.5</v>
      </c>
      <c r="L170" s="243">
        <f t="shared" si="46"/>
        <v>0.2</v>
      </c>
      <c r="M170" s="243">
        <f t="shared" si="47"/>
        <v>0.5</v>
      </c>
      <c r="N170" s="149">
        <f t="shared" si="48"/>
        <v>5.75</v>
      </c>
      <c r="O170" s="149">
        <v>3.59</v>
      </c>
      <c r="P170" s="150"/>
      <c r="Q170" s="151">
        <f>VLOOKUP(H170,Mapping!$B$3:$D$13,3,0)</f>
        <v>0</v>
      </c>
      <c r="R170" s="149">
        <f>(IF(VLOOKUP(VLOOKUP(I170,Mapping!$B$15:$D$20,2,1),Mapping!$C$15:$E$20,2,0)=7000,0,VLOOKUP(VLOOKUP(I170,Mapping!$B$15:$D$20,2,1),Mapping!$C$15:$E$20,2,0)))</f>
        <v>0</v>
      </c>
      <c r="S170" s="149"/>
      <c r="T170" s="149"/>
      <c r="U170" s="149">
        <f t="shared" si="49"/>
        <v>9.34</v>
      </c>
      <c r="V170" s="6" t="str">
        <f t="shared" si="34"/>
        <v/>
      </c>
      <c r="X170" s="6" t="s">
        <v>1546</v>
      </c>
      <c r="Y170" s="6" t="s">
        <v>16</v>
      </c>
      <c r="Z170" s="6" t="s">
        <v>1547</v>
      </c>
      <c r="AA170" s="6" t="s">
        <v>1956</v>
      </c>
      <c r="AB170" s="6" t="s">
        <v>1957</v>
      </c>
      <c r="AC170" s="6" t="s">
        <v>1958</v>
      </c>
      <c r="AD170" s="6" t="s">
        <v>1959</v>
      </c>
      <c r="AE170" s="6" t="s">
        <v>156</v>
      </c>
      <c r="AF170" s="6">
        <v>1</v>
      </c>
      <c r="AG170" s="6">
        <v>0.5</v>
      </c>
      <c r="AH170" s="6">
        <v>0.2</v>
      </c>
      <c r="AI170" s="6">
        <v>0.5</v>
      </c>
      <c r="AJ170" s="6" t="s">
        <v>14</v>
      </c>
      <c r="AK170" s="6">
        <v>113.12</v>
      </c>
      <c r="AL170" s="6" t="s">
        <v>303</v>
      </c>
      <c r="AM170" s="6" t="s">
        <v>303</v>
      </c>
      <c r="AN170" s="6" t="s">
        <v>303</v>
      </c>
      <c r="AO170" s="6" t="s">
        <v>303</v>
      </c>
      <c r="AP170" s="6" t="s">
        <v>303</v>
      </c>
      <c r="AQ170" s="6" t="s">
        <v>304</v>
      </c>
      <c r="AR170" s="6" t="s">
        <v>305</v>
      </c>
      <c r="AS170" s="6" t="s">
        <v>1960</v>
      </c>
      <c r="AT170" s="6" t="s">
        <v>156</v>
      </c>
      <c r="AU170" s="6" t="s">
        <v>307</v>
      </c>
      <c r="AV170" s="6" t="s">
        <v>1956</v>
      </c>
      <c r="AW170" s="6" t="s">
        <v>1961</v>
      </c>
      <c r="AX170" s="6" t="s">
        <v>1961</v>
      </c>
      <c r="AY170" s="6" t="s">
        <v>308</v>
      </c>
      <c r="AZ170" s="6" t="s">
        <v>1551</v>
      </c>
      <c r="BA170" s="6" t="s">
        <v>310</v>
      </c>
      <c r="BB170" s="6" t="s">
        <v>311</v>
      </c>
      <c r="BC170" s="6" t="s">
        <v>312</v>
      </c>
      <c r="BD170" s="6" t="s">
        <v>156</v>
      </c>
      <c r="BE170" s="6" t="s">
        <v>313</v>
      </c>
    </row>
    <row r="171" spans="1:57" ht="17.399999999999999" x14ac:dyDescent="0.4">
      <c r="A171" s="237">
        <f t="shared" si="35"/>
        <v>169</v>
      </c>
      <c r="B171" s="238" t="str">
        <f t="shared" si="36"/>
        <v>2025-09-07</v>
      </c>
      <c r="C171" s="238" t="str">
        <f t="shared" si="37"/>
        <v>LHR</v>
      </c>
      <c r="D171" s="238" t="str">
        <f t="shared" si="38"/>
        <v>99431913851</v>
      </c>
      <c r="E171" s="238" t="str">
        <f t="shared" si="39"/>
        <v>587196910792</v>
      </c>
      <c r="F171" s="238" t="str">
        <f t="shared" si="40"/>
        <v>전주용</v>
      </c>
      <c r="G171" s="239" t="str">
        <f t="shared" si="41"/>
        <v>BK00000145670</v>
      </c>
      <c r="H171" s="240" t="str">
        <f t="shared" si="42"/>
        <v>목록(Manifest)</v>
      </c>
      <c r="I171" s="241">
        <f t="shared" si="43"/>
        <v>51.6</v>
      </c>
      <c r="J171" s="242">
        <f t="shared" si="44"/>
        <v>1</v>
      </c>
      <c r="K171" s="242">
        <f t="shared" si="45"/>
        <v>0.5</v>
      </c>
      <c r="L171" s="243">
        <f t="shared" si="46"/>
        <v>0.2</v>
      </c>
      <c r="M171" s="243">
        <f t="shared" si="47"/>
        <v>0.5</v>
      </c>
      <c r="N171" s="149">
        <f t="shared" si="48"/>
        <v>5.75</v>
      </c>
      <c r="O171" s="149">
        <v>3.59</v>
      </c>
      <c r="P171" s="150"/>
      <c r="Q171" s="151">
        <f>VLOOKUP(H171,Mapping!$B$3:$D$13,3,0)</f>
        <v>0</v>
      </c>
      <c r="R171" s="149">
        <f>(IF(VLOOKUP(VLOOKUP(I171,Mapping!$B$15:$D$20,2,1),Mapping!$C$15:$E$20,2,0)=7000,0,VLOOKUP(VLOOKUP(I171,Mapping!$B$15:$D$20,2,1),Mapping!$C$15:$E$20,2,0)))</f>
        <v>0</v>
      </c>
      <c r="S171" s="149"/>
      <c r="T171" s="149"/>
      <c r="U171" s="149">
        <f t="shared" si="49"/>
        <v>9.34</v>
      </c>
      <c r="V171" s="6" t="str">
        <f t="shared" si="34"/>
        <v/>
      </c>
      <c r="X171" s="6" t="s">
        <v>1546</v>
      </c>
      <c r="Y171" s="6" t="s">
        <v>16</v>
      </c>
      <c r="Z171" s="6" t="s">
        <v>1547</v>
      </c>
      <c r="AA171" s="6" t="s">
        <v>1962</v>
      </c>
      <c r="AB171" s="6" t="s">
        <v>1963</v>
      </c>
      <c r="AC171" s="6" t="s">
        <v>1964</v>
      </c>
      <c r="AD171" s="6" t="s">
        <v>1965</v>
      </c>
      <c r="AE171" s="6" t="s">
        <v>156</v>
      </c>
      <c r="AF171" s="6">
        <v>1</v>
      </c>
      <c r="AG171" s="6">
        <v>0.5</v>
      </c>
      <c r="AH171" s="6">
        <v>0.2</v>
      </c>
      <c r="AI171" s="6">
        <v>0.5</v>
      </c>
      <c r="AJ171" s="6" t="s">
        <v>14</v>
      </c>
      <c r="AK171" s="6">
        <v>51.6</v>
      </c>
      <c r="AL171" s="6" t="s">
        <v>303</v>
      </c>
      <c r="AM171" s="6" t="s">
        <v>303</v>
      </c>
      <c r="AN171" s="6" t="s">
        <v>303</v>
      </c>
      <c r="AO171" s="6" t="s">
        <v>303</v>
      </c>
      <c r="AP171" s="6" t="s">
        <v>303</v>
      </c>
      <c r="AQ171" s="6" t="s">
        <v>304</v>
      </c>
      <c r="AR171" s="6" t="s">
        <v>305</v>
      </c>
      <c r="AS171" s="6" t="s">
        <v>317</v>
      </c>
      <c r="AT171" s="6" t="s">
        <v>156</v>
      </c>
      <c r="AU171" s="6" t="s">
        <v>307</v>
      </c>
      <c r="AV171" s="6" t="s">
        <v>1962</v>
      </c>
      <c r="AW171" s="6" t="s">
        <v>1966</v>
      </c>
      <c r="AX171" s="6" t="s">
        <v>1966</v>
      </c>
      <c r="AY171" s="6" t="s">
        <v>308</v>
      </c>
      <c r="AZ171" s="6" t="s">
        <v>1551</v>
      </c>
      <c r="BA171" s="6" t="s">
        <v>310</v>
      </c>
      <c r="BB171" s="6" t="s">
        <v>311</v>
      </c>
      <c r="BC171" s="6" t="s">
        <v>312</v>
      </c>
      <c r="BD171" s="6" t="s">
        <v>156</v>
      </c>
      <c r="BE171" s="6" t="s">
        <v>313</v>
      </c>
    </row>
    <row r="172" spans="1:57" ht="17.399999999999999" x14ac:dyDescent="0.4">
      <c r="A172" s="237">
        <f t="shared" si="35"/>
        <v>170</v>
      </c>
      <c r="B172" s="238" t="str">
        <f t="shared" si="36"/>
        <v>2025-09-07</v>
      </c>
      <c r="C172" s="238" t="str">
        <f t="shared" si="37"/>
        <v>LHR</v>
      </c>
      <c r="D172" s="238" t="str">
        <f t="shared" si="38"/>
        <v>99431913851</v>
      </c>
      <c r="E172" s="238" t="str">
        <f t="shared" si="39"/>
        <v>587196910825</v>
      </c>
      <c r="F172" s="238" t="str">
        <f t="shared" si="40"/>
        <v>전하영</v>
      </c>
      <c r="G172" s="239" t="str">
        <f t="shared" si="41"/>
        <v>BK00000145691</v>
      </c>
      <c r="H172" s="240" t="str">
        <f t="shared" si="42"/>
        <v>목록(Manifest)</v>
      </c>
      <c r="I172" s="241">
        <f t="shared" si="43"/>
        <v>67.459999999999994</v>
      </c>
      <c r="J172" s="242">
        <f t="shared" si="44"/>
        <v>1</v>
      </c>
      <c r="K172" s="242">
        <f t="shared" si="45"/>
        <v>1</v>
      </c>
      <c r="L172" s="243">
        <f t="shared" si="46"/>
        <v>0.2</v>
      </c>
      <c r="M172" s="243">
        <f t="shared" si="47"/>
        <v>1</v>
      </c>
      <c r="N172" s="149">
        <f t="shared" si="48"/>
        <v>7.6</v>
      </c>
      <c r="O172" s="149">
        <v>3.59</v>
      </c>
      <c r="P172" s="150"/>
      <c r="Q172" s="151">
        <f>VLOOKUP(H172,Mapping!$B$3:$D$13,3,0)</f>
        <v>0</v>
      </c>
      <c r="R172" s="149">
        <f>(IF(VLOOKUP(VLOOKUP(I172,Mapping!$B$15:$D$20,2,1),Mapping!$C$15:$E$20,2,0)=7000,0,VLOOKUP(VLOOKUP(I172,Mapping!$B$15:$D$20,2,1),Mapping!$C$15:$E$20,2,0)))</f>
        <v>0</v>
      </c>
      <c r="S172" s="149"/>
      <c r="T172" s="149"/>
      <c r="U172" s="149">
        <f t="shared" si="49"/>
        <v>11.19</v>
      </c>
      <c r="V172" s="6" t="str">
        <f t="shared" si="34"/>
        <v/>
      </c>
      <c r="X172" s="6" t="s">
        <v>1546</v>
      </c>
      <c r="Y172" s="6" t="s">
        <v>16</v>
      </c>
      <c r="Z172" s="6" t="s">
        <v>1547</v>
      </c>
      <c r="AA172" s="6" t="s">
        <v>1967</v>
      </c>
      <c r="AB172" s="6" t="s">
        <v>1968</v>
      </c>
      <c r="AC172" s="6" t="s">
        <v>1969</v>
      </c>
      <c r="AD172" s="6" t="s">
        <v>1970</v>
      </c>
      <c r="AE172" s="6" t="s">
        <v>156</v>
      </c>
      <c r="AF172" s="6">
        <v>1</v>
      </c>
      <c r="AG172" s="6">
        <v>1</v>
      </c>
      <c r="AH172" s="6">
        <v>0.2</v>
      </c>
      <c r="AI172" s="6">
        <v>1</v>
      </c>
      <c r="AJ172" s="6" t="s">
        <v>14</v>
      </c>
      <c r="AK172" s="6">
        <v>67.459999999999994</v>
      </c>
      <c r="AL172" s="6" t="s">
        <v>303</v>
      </c>
      <c r="AM172" s="6" t="s">
        <v>303</v>
      </c>
      <c r="AN172" s="6" t="s">
        <v>303</v>
      </c>
      <c r="AO172" s="6" t="s">
        <v>303</v>
      </c>
      <c r="AP172" s="6" t="s">
        <v>303</v>
      </c>
      <c r="AQ172" s="6" t="s">
        <v>304</v>
      </c>
      <c r="AR172" s="6" t="s">
        <v>305</v>
      </c>
      <c r="AS172" s="6" t="s">
        <v>1494</v>
      </c>
      <c r="AT172" s="6" t="s">
        <v>156</v>
      </c>
      <c r="AU172" s="6" t="s">
        <v>307</v>
      </c>
      <c r="AV172" s="6" t="s">
        <v>1967</v>
      </c>
      <c r="AW172" s="6" t="s">
        <v>1971</v>
      </c>
      <c r="AX172" s="6" t="s">
        <v>1971</v>
      </c>
      <c r="AY172" s="6" t="s">
        <v>308</v>
      </c>
      <c r="AZ172" s="6" t="s">
        <v>1551</v>
      </c>
      <c r="BA172" s="6" t="s">
        <v>310</v>
      </c>
      <c r="BB172" s="6" t="s">
        <v>311</v>
      </c>
      <c r="BC172" s="6" t="s">
        <v>312</v>
      </c>
      <c r="BD172" s="6" t="s">
        <v>156</v>
      </c>
      <c r="BE172" s="6" t="s">
        <v>313</v>
      </c>
    </row>
    <row r="173" spans="1:57" ht="17.399999999999999" x14ac:dyDescent="0.4">
      <c r="A173" s="237">
        <f t="shared" si="35"/>
        <v>171</v>
      </c>
      <c r="B173" s="238" t="str">
        <f t="shared" si="36"/>
        <v>2025-09-07</v>
      </c>
      <c r="C173" s="238" t="str">
        <f t="shared" si="37"/>
        <v>LHR</v>
      </c>
      <c r="D173" s="238" t="str">
        <f t="shared" si="38"/>
        <v>99431913851</v>
      </c>
      <c r="E173" s="238" t="str">
        <f t="shared" si="39"/>
        <v>587196910840</v>
      </c>
      <c r="F173" s="238" t="str">
        <f t="shared" si="40"/>
        <v>한종원</v>
      </c>
      <c r="G173" s="239" t="str">
        <f t="shared" si="41"/>
        <v>BK00000145606</v>
      </c>
      <c r="H173" s="240" t="str">
        <f t="shared" si="42"/>
        <v>목록(Manifest)</v>
      </c>
      <c r="I173" s="241">
        <f t="shared" si="43"/>
        <v>101.12</v>
      </c>
      <c r="J173" s="242">
        <f t="shared" si="44"/>
        <v>1</v>
      </c>
      <c r="K173" s="242">
        <f t="shared" si="45"/>
        <v>0.5</v>
      </c>
      <c r="L173" s="243">
        <f t="shared" si="46"/>
        <v>0.2</v>
      </c>
      <c r="M173" s="243">
        <f t="shared" si="47"/>
        <v>0.5</v>
      </c>
      <c r="N173" s="149">
        <f t="shared" si="48"/>
        <v>5.75</v>
      </c>
      <c r="O173" s="149">
        <v>3.59</v>
      </c>
      <c r="P173" s="150"/>
      <c r="Q173" s="151">
        <f>VLOOKUP(H173,Mapping!$B$3:$D$13,3,0)</f>
        <v>0</v>
      </c>
      <c r="R173" s="149">
        <f>(IF(VLOOKUP(VLOOKUP(I173,Mapping!$B$15:$D$20,2,1),Mapping!$C$15:$E$20,2,0)=7000,0,VLOOKUP(VLOOKUP(I173,Mapping!$B$15:$D$20,2,1),Mapping!$C$15:$E$20,2,0)))</f>
        <v>0</v>
      </c>
      <c r="S173" s="149"/>
      <c r="T173" s="149"/>
      <c r="U173" s="149">
        <f t="shared" si="49"/>
        <v>9.34</v>
      </c>
      <c r="V173" s="6" t="str">
        <f t="shared" si="34"/>
        <v/>
      </c>
      <c r="X173" s="6" t="s">
        <v>1546</v>
      </c>
      <c r="Y173" s="6" t="s">
        <v>16</v>
      </c>
      <c r="Z173" s="6" t="s">
        <v>1547</v>
      </c>
      <c r="AA173" s="6" t="s">
        <v>1972</v>
      </c>
      <c r="AB173" s="6" t="s">
        <v>836</v>
      </c>
      <c r="AC173" s="6" t="s">
        <v>837</v>
      </c>
      <c r="AD173" s="6" t="s">
        <v>1973</v>
      </c>
      <c r="AE173" s="6" t="s">
        <v>156</v>
      </c>
      <c r="AF173" s="6">
        <v>1</v>
      </c>
      <c r="AG173" s="6">
        <v>0.5</v>
      </c>
      <c r="AH173" s="6">
        <v>0.2</v>
      </c>
      <c r="AI173" s="6">
        <v>0.5</v>
      </c>
      <c r="AJ173" s="6" t="s">
        <v>14</v>
      </c>
      <c r="AK173" s="6">
        <v>101.12</v>
      </c>
      <c r="AL173" s="6" t="s">
        <v>303</v>
      </c>
      <c r="AM173" s="6" t="s">
        <v>303</v>
      </c>
      <c r="AN173" s="6" t="s">
        <v>303</v>
      </c>
      <c r="AO173" s="6" t="s">
        <v>303</v>
      </c>
      <c r="AP173" s="6" t="s">
        <v>303</v>
      </c>
      <c r="AQ173" s="6" t="s">
        <v>304</v>
      </c>
      <c r="AR173" s="6" t="s">
        <v>305</v>
      </c>
      <c r="AS173" s="6" t="s">
        <v>1954</v>
      </c>
      <c r="AT173" s="6" t="s">
        <v>156</v>
      </c>
      <c r="AU173" s="6" t="s">
        <v>307</v>
      </c>
      <c r="AV173" s="6" t="s">
        <v>1972</v>
      </c>
      <c r="AW173" s="6" t="s">
        <v>1974</v>
      </c>
      <c r="AX173" s="6" t="s">
        <v>1974</v>
      </c>
      <c r="AY173" s="6" t="s">
        <v>308</v>
      </c>
      <c r="AZ173" s="6" t="s">
        <v>1551</v>
      </c>
      <c r="BA173" s="6" t="s">
        <v>310</v>
      </c>
      <c r="BB173" s="6" t="s">
        <v>311</v>
      </c>
      <c r="BC173" s="6" t="s">
        <v>312</v>
      </c>
      <c r="BD173" s="6" t="s">
        <v>156</v>
      </c>
      <c r="BE173" s="6" t="s">
        <v>313</v>
      </c>
    </row>
    <row r="174" spans="1:57" ht="17.399999999999999" x14ac:dyDescent="0.4">
      <c r="A174" s="237">
        <f t="shared" si="35"/>
        <v>172</v>
      </c>
      <c r="B174" s="238" t="str">
        <f t="shared" si="36"/>
        <v>2025-09-07</v>
      </c>
      <c r="C174" s="238" t="str">
        <f t="shared" si="37"/>
        <v>LHR</v>
      </c>
      <c r="D174" s="238" t="str">
        <f t="shared" si="38"/>
        <v>99431913851</v>
      </c>
      <c r="E174" s="238" t="str">
        <f t="shared" si="39"/>
        <v>587196911153</v>
      </c>
      <c r="F174" s="238" t="str">
        <f t="shared" si="40"/>
        <v>정슬비</v>
      </c>
      <c r="G174" s="239" t="str">
        <f t="shared" si="41"/>
        <v>BK00000145483</v>
      </c>
      <c r="H174" s="240" t="str">
        <f t="shared" si="42"/>
        <v>목록(Manifest)</v>
      </c>
      <c r="I174" s="241">
        <f t="shared" si="43"/>
        <v>83.4</v>
      </c>
      <c r="J174" s="242">
        <f t="shared" si="44"/>
        <v>1</v>
      </c>
      <c r="K174" s="242">
        <f t="shared" si="45"/>
        <v>2</v>
      </c>
      <c r="L174" s="243">
        <f t="shared" si="46"/>
        <v>0.2</v>
      </c>
      <c r="M174" s="243">
        <f t="shared" si="47"/>
        <v>2</v>
      </c>
      <c r="N174" s="149">
        <f t="shared" si="48"/>
        <v>11.3</v>
      </c>
      <c r="O174" s="149">
        <v>3.59</v>
      </c>
      <c r="P174" s="150"/>
      <c r="Q174" s="151">
        <f>VLOOKUP(H174,Mapping!$B$3:$D$13,3,0)</f>
        <v>0</v>
      </c>
      <c r="R174" s="149">
        <f>(IF(VLOOKUP(VLOOKUP(I174,Mapping!$B$15:$D$20,2,1),Mapping!$C$15:$E$20,2,0)=7000,0,VLOOKUP(VLOOKUP(I174,Mapping!$B$15:$D$20,2,1),Mapping!$C$15:$E$20,2,0)))</f>
        <v>0</v>
      </c>
      <c r="S174" s="149"/>
      <c r="T174" s="149"/>
      <c r="U174" s="149">
        <f t="shared" si="49"/>
        <v>14.89</v>
      </c>
      <c r="V174" s="6" t="str">
        <f t="shared" si="34"/>
        <v/>
      </c>
      <c r="X174" s="6" t="s">
        <v>1546</v>
      </c>
      <c r="Y174" s="6" t="s">
        <v>16</v>
      </c>
      <c r="Z174" s="6" t="s">
        <v>1547</v>
      </c>
      <c r="AA174" s="6" t="s">
        <v>1975</v>
      </c>
      <c r="AB174" s="6" t="s">
        <v>1976</v>
      </c>
      <c r="AC174" s="6" t="s">
        <v>1977</v>
      </c>
      <c r="AD174" s="6" t="s">
        <v>1321</v>
      </c>
      <c r="AE174" s="6" t="s">
        <v>156</v>
      </c>
      <c r="AF174" s="6">
        <v>1</v>
      </c>
      <c r="AG174" s="6">
        <v>2</v>
      </c>
      <c r="AH174" s="6">
        <v>0.2</v>
      </c>
      <c r="AI174" s="6">
        <v>2</v>
      </c>
      <c r="AJ174" s="6" t="s">
        <v>14</v>
      </c>
      <c r="AK174" s="6">
        <v>83.4</v>
      </c>
      <c r="AL174" s="6" t="s">
        <v>303</v>
      </c>
      <c r="AM174" s="6" t="s">
        <v>303</v>
      </c>
      <c r="AN174" s="6" t="s">
        <v>303</v>
      </c>
      <c r="AO174" s="6" t="s">
        <v>303</v>
      </c>
      <c r="AP174" s="6" t="s">
        <v>303</v>
      </c>
      <c r="AQ174" s="6" t="s">
        <v>304</v>
      </c>
      <c r="AR174" s="6" t="s">
        <v>305</v>
      </c>
      <c r="AS174" s="6" t="s">
        <v>325</v>
      </c>
      <c r="AT174" s="6" t="s">
        <v>156</v>
      </c>
      <c r="AU174" s="6" t="s">
        <v>307</v>
      </c>
      <c r="AV174" s="6" t="s">
        <v>1975</v>
      </c>
      <c r="AW174" s="6" t="s">
        <v>1978</v>
      </c>
      <c r="AX174" s="6" t="s">
        <v>1978</v>
      </c>
      <c r="AY174" s="6" t="s">
        <v>308</v>
      </c>
      <c r="AZ174" s="6" t="s">
        <v>1551</v>
      </c>
      <c r="BA174" s="6" t="s">
        <v>310</v>
      </c>
      <c r="BB174" s="6" t="s">
        <v>311</v>
      </c>
      <c r="BC174" s="6" t="s">
        <v>312</v>
      </c>
      <c r="BD174" s="6" t="s">
        <v>156</v>
      </c>
      <c r="BE174" s="6" t="s">
        <v>313</v>
      </c>
    </row>
    <row r="175" spans="1:57" ht="17.399999999999999" x14ac:dyDescent="0.4">
      <c r="A175" s="237">
        <f t="shared" si="35"/>
        <v>173</v>
      </c>
      <c r="B175" s="238" t="str">
        <f t="shared" si="36"/>
        <v>2025-09-07</v>
      </c>
      <c r="C175" s="238" t="str">
        <f t="shared" si="37"/>
        <v>LHR</v>
      </c>
      <c r="D175" s="238" t="str">
        <f t="shared" si="38"/>
        <v>99431913851</v>
      </c>
      <c r="E175" s="238" t="str">
        <f t="shared" si="39"/>
        <v>587196911455</v>
      </c>
      <c r="F175" s="238" t="str">
        <f t="shared" si="40"/>
        <v>구동현</v>
      </c>
      <c r="G175" s="239" t="str">
        <f t="shared" si="41"/>
        <v>BK00000145488</v>
      </c>
      <c r="H175" s="240" t="str">
        <f t="shared" si="42"/>
        <v>목록(Manifest)</v>
      </c>
      <c r="I175" s="241">
        <f t="shared" si="43"/>
        <v>141.35</v>
      </c>
      <c r="J175" s="242">
        <f t="shared" si="44"/>
        <v>1</v>
      </c>
      <c r="K175" s="242">
        <f t="shared" si="45"/>
        <v>5</v>
      </c>
      <c r="L175" s="243">
        <f t="shared" si="46"/>
        <v>7.3</v>
      </c>
      <c r="M175" s="243">
        <f t="shared" si="47"/>
        <v>7.5</v>
      </c>
      <c r="N175" s="149">
        <f t="shared" si="48"/>
        <v>31.650000000000002</v>
      </c>
      <c r="O175" s="149">
        <v>3.59</v>
      </c>
      <c r="P175" s="150"/>
      <c r="Q175" s="151">
        <f>VLOOKUP(H175,Mapping!$B$3:$D$13,3,0)</f>
        <v>0</v>
      </c>
      <c r="R175" s="149">
        <f>(IF(VLOOKUP(VLOOKUP(I175,Mapping!$B$15:$D$20,2,1),Mapping!$C$15:$E$20,2,0)=7000,0,VLOOKUP(VLOOKUP(I175,Mapping!$B$15:$D$20,2,1),Mapping!$C$15:$E$20,2,0)))</f>
        <v>0</v>
      </c>
      <c r="S175" s="149"/>
      <c r="T175" s="149"/>
      <c r="U175" s="149">
        <f t="shared" si="49"/>
        <v>35.24</v>
      </c>
      <c r="V175" s="6" t="str">
        <f t="shared" si="34"/>
        <v/>
      </c>
      <c r="X175" s="6" t="s">
        <v>1546</v>
      </c>
      <c r="Y175" s="6" t="s">
        <v>16</v>
      </c>
      <c r="Z175" s="6" t="s">
        <v>1547</v>
      </c>
      <c r="AA175" s="6" t="s">
        <v>1979</v>
      </c>
      <c r="AB175" s="6" t="s">
        <v>234</v>
      </c>
      <c r="AC175" s="6" t="s">
        <v>412</v>
      </c>
      <c r="AD175" s="6" t="s">
        <v>413</v>
      </c>
      <c r="AE175" s="6" t="s">
        <v>156</v>
      </c>
      <c r="AF175" s="6">
        <v>1</v>
      </c>
      <c r="AG175" s="6">
        <v>5</v>
      </c>
      <c r="AH175" s="6">
        <v>7.3</v>
      </c>
      <c r="AI175" s="6">
        <v>7.5</v>
      </c>
      <c r="AJ175" s="6" t="s">
        <v>14</v>
      </c>
      <c r="AK175" s="6">
        <v>141.35</v>
      </c>
      <c r="AL175" s="6" t="s">
        <v>303</v>
      </c>
      <c r="AM175" s="6" t="s">
        <v>303</v>
      </c>
      <c r="AN175" s="6" t="s">
        <v>303</v>
      </c>
      <c r="AO175" s="6" t="s">
        <v>303</v>
      </c>
      <c r="AP175" s="6" t="s">
        <v>303</v>
      </c>
      <c r="AQ175" s="6" t="s">
        <v>304</v>
      </c>
      <c r="AR175" s="6" t="s">
        <v>305</v>
      </c>
      <c r="AS175" s="6" t="s">
        <v>316</v>
      </c>
      <c r="AT175" s="6" t="s">
        <v>156</v>
      </c>
      <c r="AU175" s="6" t="s">
        <v>307</v>
      </c>
      <c r="AV175" s="6" t="s">
        <v>1979</v>
      </c>
      <c r="AW175" s="6" t="s">
        <v>1980</v>
      </c>
      <c r="AX175" s="6" t="s">
        <v>1980</v>
      </c>
      <c r="AY175" s="6" t="s">
        <v>308</v>
      </c>
      <c r="AZ175" s="6" t="s">
        <v>1551</v>
      </c>
      <c r="BA175" s="6" t="s">
        <v>310</v>
      </c>
      <c r="BB175" s="6" t="s">
        <v>311</v>
      </c>
      <c r="BC175" s="6" t="s">
        <v>312</v>
      </c>
      <c r="BD175" s="6" t="s">
        <v>156</v>
      </c>
      <c r="BE175" s="6" t="s">
        <v>313</v>
      </c>
    </row>
    <row r="176" spans="1:57" ht="17.399999999999999" x14ac:dyDescent="0.4">
      <c r="A176" s="237">
        <f t="shared" si="35"/>
        <v>174</v>
      </c>
      <c r="B176" s="238" t="str">
        <f t="shared" si="36"/>
        <v>2025-09-07</v>
      </c>
      <c r="C176" s="238" t="str">
        <f t="shared" si="37"/>
        <v>LHR</v>
      </c>
      <c r="D176" s="238" t="str">
        <f t="shared" si="38"/>
        <v>99431913851</v>
      </c>
      <c r="E176" s="238" t="str">
        <f t="shared" si="39"/>
        <v>587196910851</v>
      </c>
      <c r="F176" s="238" t="str">
        <f t="shared" si="40"/>
        <v>유영권</v>
      </c>
      <c r="G176" s="239" t="str">
        <f t="shared" si="41"/>
        <v>BK00000144920</v>
      </c>
      <c r="H176" s="240" t="str">
        <f t="shared" si="42"/>
        <v>간이(Simple)</v>
      </c>
      <c r="I176" s="241">
        <f t="shared" si="43"/>
        <v>154.79</v>
      </c>
      <c r="J176" s="242">
        <f t="shared" si="44"/>
        <v>1</v>
      </c>
      <c r="K176" s="242">
        <f t="shared" si="45"/>
        <v>2.5</v>
      </c>
      <c r="L176" s="243">
        <f t="shared" si="46"/>
        <v>0.2</v>
      </c>
      <c r="M176" s="243">
        <f t="shared" si="47"/>
        <v>2.5</v>
      </c>
      <c r="N176" s="149">
        <f t="shared" si="48"/>
        <v>13.15</v>
      </c>
      <c r="O176" s="149">
        <v>3.59</v>
      </c>
      <c r="P176" s="150"/>
      <c r="Q176" s="151">
        <f>VLOOKUP(H176,Mapping!$B$3:$D$13,3,0)</f>
        <v>0.8</v>
      </c>
      <c r="R176" s="149">
        <f>(IF(VLOOKUP(VLOOKUP(I176,Mapping!$B$15:$D$20,2,1),Mapping!$C$15:$E$20,2,0)=7000,0,VLOOKUP(VLOOKUP(I176,Mapping!$B$15:$D$20,2,1),Mapping!$C$15:$E$20,2,0)))</f>
        <v>0</v>
      </c>
      <c r="S176" s="149"/>
      <c r="T176" s="149"/>
      <c r="U176" s="149">
        <f t="shared" si="49"/>
        <v>17.540000000000003</v>
      </c>
      <c r="V176" s="6" t="str">
        <f t="shared" si="34"/>
        <v/>
      </c>
      <c r="X176" s="6" t="s">
        <v>1546</v>
      </c>
      <c r="Y176" s="6" t="s">
        <v>16</v>
      </c>
      <c r="Z176" s="6" t="s">
        <v>1547</v>
      </c>
      <c r="AA176" s="6" t="s">
        <v>1981</v>
      </c>
      <c r="AB176" s="6" t="s">
        <v>1982</v>
      </c>
      <c r="AC176" s="6" t="s">
        <v>1983</v>
      </c>
      <c r="AD176" s="6" t="s">
        <v>745</v>
      </c>
      <c r="AE176" s="6" t="s">
        <v>156</v>
      </c>
      <c r="AF176" s="6">
        <v>1</v>
      </c>
      <c r="AG176" s="6">
        <v>2.5</v>
      </c>
      <c r="AH176" s="6">
        <v>0.2</v>
      </c>
      <c r="AI176" s="6">
        <v>2.5</v>
      </c>
      <c r="AJ176" s="6" t="s">
        <v>15</v>
      </c>
      <c r="AK176" s="6">
        <v>154.79</v>
      </c>
      <c r="AL176" s="6" t="s">
        <v>303</v>
      </c>
      <c r="AM176" s="6" t="s">
        <v>303</v>
      </c>
      <c r="AN176" s="6" t="s">
        <v>303</v>
      </c>
      <c r="AO176" s="6" t="s">
        <v>303</v>
      </c>
      <c r="AP176" s="6" t="s">
        <v>303</v>
      </c>
      <c r="AQ176" s="6" t="s">
        <v>304</v>
      </c>
      <c r="AR176" s="6" t="s">
        <v>305</v>
      </c>
      <c r="AS176" s="6" t="s">
        <v>316</v>
      </c>
      <c r="AT176" s="6" t="s">
        <v>156</v>
      </c>
      <c r="AU176" s="6" t="s">
        <v>307</v>
      </c>
      <c r="AV176" s="6" t="s">
        <v>1981</v>
      </c>
      <c r="AW176" s="6" t="s">
        <v>1984</v>
      </c>
      <c r="AX176" s="6" t="s">
        <v>1984</v>
      </c>
      <c r="AY176" s="6" t="s">
        <v>308</v>
      </c>
      <c r="AZ176" s="6" t="s">
        <v>1551</v>
      </c>
      <c r="BA176" s="6" t="s">
        <v>310</v>
      </c>
      <c r="BB176" s="6" t="s">
        <v>311</v>
      </c>
      <c r="BC176" s="6" t="s">
        <v>312</v>
      </c>
      <c r="BD176" s="6" t="s">
        <v>156</v>
      </c>
      <c r="BE176" s="6" t="s">
        <v>313</v>
      </c>
    </row>
    <row r="177" spans="1:57" ht="17.399999999999999" x14ac:dyDescent="0.4">
      <c r="A177" s="237">
        <f t="shared" si="35"/>
        <v>175</v>
      </c>
      <c r="B177" s="238" t="str">
        <f t="shared" si="36"/>
        <v>2025-09-07</v>
      </c>
      <c r="C177" s="238" t="str">
        <f t="shared" si="37"/>
        <v>LHR</v>
      </c>
      <c r="D177" s="238" t="str">
        <f t="shared" si="38"/>
        <v>99431913851</v>
      </c>
      <c r="E177" s="238" t="str">
        <f t="shared" si="39"/>
        <v>587196911444</v>
      </c>
      <c r="F177" s="238" t="str">
        <f t="shared" si="40"/>
        <v>김정윤</v>
      </c>
      <c r="G177" s="239" t="str">
        <f t="shared" si="41"/>
        <v>BK00000144852</v>
      </c>
      <c r="H177" s="240" t="str">
        <f t="shared" si="42"/>
        <v>목록(Manifest)</v>
      </c>
      <c r="I177" s="241">
        <f t="shared" si="43"/>
        <v>144.83000000000001</v>
      </c>
      <c r="J177" s="242">
        <f t="shared" si="44"/>
        <v>1</v>
      </c>
      <c r="K177" s="242">
        <f t="shared" si="45"/>
        <v>1</v>
      </c>
      <c r="L177" s="243">
        <f t="shared" si="46"/>
        <v>0.2</v>
      </c>
      <c r="M177" s="243">
        <f t="shared" si="47"/>
        <v>1</v>
      </c>
      <c r="N177" s="149">
        <f t="shared" si="48"/>
        <v>7.6</v>
      </c>
      <c r="O177" s="149">
        <v>3.59</v>
      </c>
      <c r="P177" s="150"/>
      <c r="Q177" s="151">
        <f>VLOOKUP(H177,Mapping!$B$3:$D$13,3,0)</f>
        <v>0</v>
      </c>
      <c r="R177" s="149">
        <f>(IF(VLOOKUP(VLOOKUP(I177,Mapping!$B$15:$D$20,2,1),Mapping!$C$15:$E$20,2,0)=7000,0,VLOOKUP(VLOOKUP(I177,Mapping!$B$15:$D$20,2,1),Mapping!$C$15:$E$20,2,0)))</f>
        <v>0</v>
      </c>
      <c r="S177" s="149"/>
      <c r="T177" s="149"/>
      <c r="U177" s="149">
        <f t="shared" si="49"/>
        <v>11.19</v>
      </c>
      <c r="V177" s="6" t="str">
        <f t="shared" si="34"/>
        <v/>
      </c>
      <c r="X177" s="6" t="s">
        <v>1546</v>
      </c>
      <c r="Y177" s="6" t="s">
        <v>16</v>
      </c>
      <c r="Z177" s="6" t="s">
        <v>1547</v>
      </c>
      <c r="AA177" s="6" t="s">
        <v>1985</v>
      </c>
      <c r="AB177" s="6" t="s">
        <v>202</v>
      </c>
      <c r="AC177" s="6" t="s">
        <v>1107</v>
      </c>
      <c r="AD177" s="6" t="s">
        <v>1108</v>
      </c>
      <c r="AE177" s="6" t="s">
        <v>156</v>
      </c>
      <c r="AF177" s="6">
        <v>1</v>
      </c>
      <c r="AG177" s="6">
        <v>1</v>
      </c>
      <c r="AH177" s="6">
        <v>0.2</v>
      </c>
      <c r="AI177" s="6">
        <v>1</v>
      </c>
      <c r="AJ177" s="6" t="s">
        <v>14</v>
      </c>
      <c r="AK177" s="6">
        <v>144.83000000000001</v>
      </c>
      <c r="AL177" s="6" t="s">
        <v>303</v>
      </c>
      <c r="AM177" s="6" t="s">
        <v>303</v>
      </c>
      <c r="AN177" s="6" t="s">
        <v>303</v>
      </c>
      <c r="AO177" s="6" t="s">
        <v>303</v>
      </c>
      <c r="AP177" s="6" t="s">
        <v>303</v>
      </c>
      <c r="AQ177" s="6" t="s">
        <v>304</v>
      </c>
      <c r="AR177" s="6" t="s">
        <v>305</v>
      </c>
      <c r="AS177" s="6" t="s">
        <v>325</v>
      </c>
      <c r="AT177" s="6" t="s">
        <v>156</v>
      </c>
      <c r="AU177" s="6" t="s">
        <v>307</v>
      </c>
      <c r="AV177" s="6" t="s">
        <v>1985</v>
      </c>
      <c r="AW177" s="6" t="s">
        <v>1986</v>
      </c>
      <c r="AX177" s="6" t="s">
        <v>1986</v>
      </c>
      <c r="AY177" s="6" t="s">
        <v>308</v>
      </c>
      <c r="AZ177" s="6" t="s">
        <v>1551</v>
      </c>
      <c r="BA177" s="6" t="s">
        <v>310</v>
      </c>
      <c r="BB177" s="6" t="s">
        <v>311</v>
      </c>
      <c r="BC177" s="6" t="s">
        <v>312</v>
      </c>
      <c r="BD177" s="6" t="s">
        <v>156</v>
      </c>
      <c r="BE177" s="6" t="s">
        <v>313</v>
      </c>
    </row>
    <row r="178" spans="1:57" ht="17.399999999999999" x14ac:dyDescent="0.4">
      <c r="A178" s="237">
        <f t="shared" si="35"/>
        <v>176</v>
      </c>
      <c r="B178" s="238" t="str">
        <f t="shared" si="36"/>
        <v>2025-09-07</v>
      </c>
      <c r="C178" s="238" t="str">
        <f t="shared" si="37"/>
        <v>LHR</v>
      </c>
      <c r="D178" s="238" t="str">
        <f t="shared" si="38"/>
        <v>99431913851</v>
      </c>
      <c r="E178" s="238" t="str">
        <f t="shared" si="39"/>
        <v>587196910980</v>
      </c>
      <c r="F178" s="238" t="str">
        <f t="shared" si="40"/>
        <v>임경율</v>
      </c>
      <c r="G178" s="239" t="str">
        <f t="shared" si="41"/>
        <v>BK00000144961</v>
      </c>
      <c r="H178" s="240" t="str">
        <f t="shared" si="42"/>
        <v>간이(Simple)</v>
      </c>
      <c r="I178" s="241">
        <f t="shared" si="43"/>
        <v>169.63</v>
      </c>
      <c r="J178" s="242">
        <f t="shared" si="44"/>
        <v>1</v>
      </c>
      <c r="K178" s="242">
        <f t="shared" si="45"/>
        <v>1</v>
      </c>
      <c r="L178" s="243">
        <f t="shared" si="46"/>
        <v>0.2</v>
      </c>
      <c r="M178" s="243">
        <f t="shared" si="47"/>
        <v>1</v>
      </c>
      <c r="N178" s="149">
        <f t="shared" si="48"/>
        <v>7.6</v>
      </c>
      <c r="O178" s="149">
        <v>3.59</v>
      </c>
      <c r="P178" s="150"/>
      <c r="Q178" s="151">
        <f>VLOOKUP(H178,Mapping!$B$3:$D$13,3,0)</f>
        <v>0.8</v>
      </c>
      <c r="R178" s="149">
        <f>(IF(VLOOKUP(VLOOKUP(I178,Mapping!$B$15:$D$20,2,1),Mapping!$C$15:$E$20,2,0)=7000,0,VLOOKUP(VLOOKUP(I178,Mapping!$B$15:$D$20,2,1),Mapping!$C$15:$E$20,2,0)))</f>
        <v>0</v>
      </c>
      <c r="S178" s="149"/>
      <c r="T178" s="149"/>
      <c r="U178" s="149">
        <f t="shared" si="49"/>
        <v>11.99</v>
      </c>
      <c r="V178" s="6" t="str">
        <f t="shared" si="34"/>
        <v/>
      </c>
      <c r="X178" s="6" t="s">
        <v>1546</v>
      </c>
      <c r="Y178" s="6" t="s">
        <v>16</v>
      </c>
      <c r="Z178" s="6" t="s">
        <v>1547</v>
      </c>
      <c r="AA178" s="6" t="s">
        <v>1987</v>
      </c>
      <c r="AB178" s="6" t="s">
        <v>1988</v>
      </c>
      <c r="AC178" s="6" t="s">
        <v>1989</v>
      </c>
      <c r="AD178" s="6" t="s">
        <v>1990</v>
      </c>
      <c r="AE178" s="6" t="s">
        <v>156</v>
      </c>
      <c r="AF178" s="6">
        <v>1</v>
      </c>
      <c r="AG178" s="6">
        <v>1</v>
      </c>
      <c r="AH178" s="6">
        <v>0.2</v>
      </c>
      <c r="AI178" s="6">
        <v>1</v>
      </c>
      <c r="AJ178" s="6" t="s">
        <v>15</v>
      </c>
      <c r="AK178" s="6">
        <v>169.63</v>
      </c>
      <c r="AL178" s="6" t="s">
        <v>303</v>
      </c>
      <c r="AM178" s="6" t="s">
        <v>303</v>
      </c>
      <c r="AN178" s="6" t="s">
        <v>303</v>
      </c>
      <c r="AO178" s="6" t="s">
        <v>303</v>
      </c>
      <c r="AP178" s="6" t="s">
        <v>303</v>
      </c>
      <c r="AQ178" s="6" t="s">
        <v>304</v>
      </c>
      <c r="AR178" s="6" t="s">
        <v>305</v>
      </c>
      <c r="AS178" s="6" t="s">
        <v>1050</v>
      </c>
      <c r="AT178" s="6" t="s">
        <v>156</v>
      </c>
      <c r="AU178" s="6" t="s">
        <v>307</v>
      </c>
      <c r="AV178" s="6" t="s">
        <v>1987</v>
      </c>
      <c r="AW178" s="6" t="s">
        <v>1991</v>
      </c>
      <c r="AX178" s="6" t="s">
        <v>1991</v>
      </c>
      <c r="AY178" s="6" t="s">
        <v>308</v>
      </c>
      <c r="AZ178" s="6" t="s">
        <v>1551</v>
      </c>
      <c r="BA178" s="6" t="s">
        <v>310</v>
      </c>
      <c r="BB178" s="6" t="s">
        <v>311</v>
      </c>
      <c r="BC178" s="6" t="s">
        <v>312</v>
      </c>
      <c r="BD178" s="6" t="s">
        <v>156</v>
      </c>
      <c r="BE178" s="6" t="s">
        <v>313</v>
      </c>
    </row>
    <row r="179" spans="1:57" ht="17.399999999999999" x14ac:dyDescent="0.4">
      <c r="A179" s="237">
        <f t="shared" si="35"/>
        <v>177</v>
      </c>
      <c r="B179" s="238" t="str">
        <f t="shared" si="36"/>
        <v>2025-09-07</v>
      </c>
      <c r="C179" s="238" t="str">
        <f t="shared" si="37"/>
        <v>LHR</v>
      </c>
      <c r="D179" s="238" t="str">
        <f t="shared" si="38"/>
        <v>99431913851</v>
      </c>
      <c r="E179" s="238" t="str">
        <f t="shared" si="39"/>
        <v>587196910932</v>
      </c>
      <c r="F179" s="238" t="str">
        <f t="shared" si="40"/>
        <v>김진솔</v>
      </c>
      <c r="G179" s="239" t="str">
        <f t="shared" si="41"/>
        <v>BK00000145682</v>
      </c>
      <c r="H179" s="240" t="str">
        <f t="shared" si="42"/>
        <v>목록(Manifest)</v>
      </c>
      <c r="I179" s="241">
        <f t="shared" si="43"/>
        <v>119.82</v>
      </c>
      <c r="J179" s="242">
        <f t="shared" si="44"/>
        <v>1</v>
      </c>
      <c r="K179" s="242">
        <f t="shared" si="45"/>
        <v>1</v>
      </c>
      <c r="L179" s="243">
        <f t="shared" si="46"/>
        <v>0.2</v>
      </c>
      <c r="M179" s="243">
        <f t="shared" si="47"/>
        <v>1</v>
      </c>
      <c r="N179" s="149">
        <f t="shared" si="48"/>
        <v>7.6</v>
      </c>
      <c r="O179" s="149">
        <v>3.59</v>
      </c>
      <c r="P179" s="150"/>
      <c r="Q179" s="151">
        <f>VLOOKUP(H179,Mapping!$B$3:$D$13,3,0)</f>
        <v>0</v>
      </c>
      <c r="R179" s="149">
        <f>(IF(VLOOKUP(VLOOKUP(I179,Mapping!$B$15:$D$20,2,1),Mapping!$C$15:$E$20,2,0)=7000,0,VLOOKUP(VLOOKUP(I179,Mapping!$B$15:$D$20,2,1),Mapping!$C$15:$E$20,2,0)))</f>
        <v>0</v>
      </c>
      <c r="S179" s="149"/>
      <c r="T179" s="149"/>
      <c r="U179" s="149">
        <f t="shared" si="49"/>
        <v>11.19</v>
      </c>
      <c r="V179" s="6" t="str">
        <f t="shared" si="34"/>
        <v/>
      </c>
      <c r="X179" s="6" t="s">
        <v>1546</v>
      </c>
      <c r="Y179" s="6" t="s">
        <v>16</v>
      </c>
      <c r="Z179" s="6" t="s">
        <v>1547</v>
      </c>
      <c r="AA179" s="6" t="s">
        <v>1992</v>
      </c>
      <c r="AB179" s="6" t="s">
        <v>229</v>
      </c>
      <c r="AC179" s="6" t="s">
        <v>469</v>
      </c>
      <c r="AD179" s="6" t="s">
        <v>334</v>
      </c>
      <c r="AE179" s="6" t="s">
        <v>156</v>
      </c>
      <c r="AF179" s="6">
        <v>1</v>
      </c>
      <c r="AG179" s="6">
        <v>1</v>
      </c>
      <c r="AH179" s="6">
        <v>0.2</v>
      </c>
      <c r="AI179" s="6">
        <v>1</v>
      </c>
      <c r="AJ179" s="6" t="s">
        <v>14</v>
      </c>
      <c r="AK179" s="6">
        <v>119.82</v>
      </c>
      <c r="AL179" s="6" t="s">
        <v>303</v>
      </c>
      <c r="AM179" s="6" t="s">
        <v>303</v>
      </c>
      <c r="AN179" s="6" t="s">
        <v>303</v>
      </c>
      <c r="AO179" s="6" t="s">
        <v>303</v>
      </c>
      <c r="AP179" s="6" t="s">
        <v>303</v>
      </c>
      <c r="AQ179" s="6" t="s">
        <v>304</v>
      </c>
      <c r="AR179" s="6" t="s">
        <v>305</v>
      </c>
      <c r="AS179" s="6" t="s">
        <v>352</v>
      </c>
      <c r="AT179" s="6" t="s">
        <v>156</v>
      </c>
      <c r="AU179" s="6" t="s">
        <v>307</v>
      </c>
      <c r="AV179" s="6" t="s">
        <v>1992</v>
      </c>
      <c r="AW179" s="6" t="s">
        <v>1993</v>
      </c>
      <c r="AX179" s="6" t="s">
        <v>1993</v>
      </c>
      <c r="AY179" s="6" t="s">
        <v>308</v>
      </c>
      <c r="AZ179" s="6" t="s">
        <v>1551</v>
      </c>
      <c r="BA179" s="6" t="s">
        <v>310</v>
      </c>
      <c r="BB179" s="6" t="s">
        <v>311</v>
      </c>
      <c r="BC179" s="6" t="s">
        <v>312</v>
      </c>
      <c r="BD179" s="6" t="s">
        <v>156</v>
      </c>
      <c r="BE179" s="6" t="s">
        <v>313</v>
      </c>
    </row>
    <row r="180" spans="1:57" ht="17.399999999999999" x14ac:dyDescent="0.4">
      <c r="A180" s="237">
        <f t="shared" si="35"/>
        <v>178</v>
      </c>
      <c r="B180" s="238" t="str">
        <f t="shared" si="36"/>
        <v>2025-09-07</v>
      </c>
      <c r="C180" s="238" t="str">
        <f t="shared" si="37"/>
        <v>LHR</v>
      </c>
      <c r="D180" s="238" t="str">
        <f t="shared" si="38"/>
        <v>99431913851</v>
      </c>
      <c r="E180" s="238" t="str">
        <f t="shared" si="39"/>
        <v>587196911271</v>
      </c>
      <c r="F180" s="238" t="str">
        <f t="shared" si="40"/>
        <v>장찬희</v>
      </c>
      <c r="G180" s="239" t="str">
        <f t="shared" si="41"/>
        <v>BK00000145177</v>
      </c>
      <c r="H180" s="240" t="str">
        <f t="shared" si="42"/>
        <v>목록(Manifest)</v>
      </c>
      <c r="I180" s="241">
        <f t="shared" si="43"/>
        <v>47.05</v>
      </c>
      <c r="J180" s="242">
        <f t="shared" si="44"/>
        <v>1</v>
      </c>
      <c r="K180" s="242">
        <f t="shared" si="45"/>
        <v>0.5</v>
      </c>
      <c r="L180" s="243">
        <f t="shared" si="46"/>
        <v>0.2</v>
      </c>
      <c r="M180" s="243">
        <f t="shared" si="47"/>
        <v>0.5</v>
      </c>
      <c r="N180" s="149">
        <f t="shared" si="48"/>
        <v>5.75</v>
      </c>
      <c r="O180" s="149">
        <v>3.59</v>
      </c>
      <c r="P180" s="150"/>
      <c r="Q180" s="151">
        <f>VLOOKUP(H180,Mapping!$B$3:$D$13,3,0)</f>
        <v>0</v>
      </c>
      <c r="R180" s="149">
        <f>(IF(VLOOKUP(VLOOKUP(I180,Mapping!$B$15:$D$20,2,1),Mapping!$C$15:$E$20,2,0)=7000,0,VLOOKUP(VLOOKUP(I180,Mapping!$B$15:$D$20,2,1),Mapping!$C$15:$E$20,2,0)))</f>
        <v>0</v>
      </c>
      <c r="S180" s="149"/>
      <c r="T180" s="149"/>
      <c r="U180" s="149">
        <f t="shared" si="49"/>
        <v>9.34</v>
      </c>
      <c r="V180" s="6" t="str">
        <f t="shared" si="34"/>
        <v/>
      </c>
      <c r="X180" s="6" t="s">
        <v>1546</v>
      </c>
      <c r="Y180" s="6" t="s">
        <v>16</v>
      </c>
      <c r="Z180" s="6" t="s">
        <v>1547</v>
      </c>
      <c r="AA180" s="6" t="s">
        <v>1994</v>
      </c>
      <c r="AB180" s="6" t="s">
        <v>1995</v>
      </c>
      <c r="AC180" s="6" t="s">
        <v>1996</v>
      </c>
      <c r="AD180" s="6" t="s">
        <v>1997</v>
      </c>
      <c r="AE180" s="6" t="s">
        <v>156</v>
      </c>
      <c r="AF180" s="6">
        <v>1</v>
      </c>
      <c r="AG180" s="6">
        <v>0.5</v>
      </c>
      <c r="AH180" s="6">
        <v>0.2</v>
      </c>
      <c r="AI180" s="6">
        <v>0.5</v>
      </c>
      <c r="AJ180" s="6" t="s">
        <v>14</v>
      </c>
      <c r="AK180" s="6">
        <v>47.05</v>
      </c>
      <c r="AL180" s="6" t="s">
        <v>303</v>
      </c>
      <c r="AM180" s="6" t="s">
        <v>303</v>
      </c>
      <c r="AN180" s="6" t="s">
        <v>303</v>
      </c>
      <c r="AO180" s="6" t="s">
        <v>303</v>
      </c>
      <c r="AP180" s="6" t="s">
        <v>303</v>
      </c>
      <c r="AQ180" s="6" t="s">
        <v>304</v>
      </c>
      <c r="AR180" s="6" t="s">
        <v>305</v>
      </c>
      <c r="AS180" s="6" t="s">
        <v>316</v>
      </c>
      <c r="AT180" s="6" t="s">
        <v>156</v>
      </c>
      <c r="AU180" s="6" t="s">
        <v>307</v>
      </c>
      <c r="AV180" s="6" t="s">
        <v>1994</v>
      </c>
      <c r="AW180" s="6" t="s">
        <v>1998</v>
      </c>
      <c r="AX180" s="6" t="s">
        <v>1998</v>
      </c>
      <c r="AY180" s="6" t="s">
        <v>308</v>
      </c>
      <c r="AZ180" s="6" t="s">
        <v>1551</v>
      </c>
      <c r="BA180" s="6" t="s">
        <v>310</v>
      </c>
      <c r="BB180" s="6" t="s">
        <v>311</v>
      </c>
      <c r="BC180" s="6" t="s">
        <v>312</v>
      </c>
      <c r="BD180" s="6" t="s">
        <v>156</v>
      </c>
      <c r="BE180" s="6" t="s">
        <v>313</v>
      </c>
    </row>
    <row r="181" spans="1:57" ht="17.399999999999999" x14ac:dyDescent="0.4">
      <c r="A181" s="237">
        <f t="shared" si="35"/>
        <v>179</v>
      </c>
      <c r="B181" s="238" t="str">
        <f t="shared" si="36"/>
        <v>2025-09-07</v>
      </c>
      <c r="C181" s="238" t="str">
        <f t="shared" si="37"/>
        <v>LHR</v>
      </c>
      <c r="D181" s="238" t="str">
        <f t="shared" si="38"/>
        <v>99431913851</v>
      </c>
      <c r="E181" s="238" t="str">
        <f t="shared" si="39"/>
        <v>587196911400</v>
      </c>
      <c r="F181" s="238" t="str">
        <f t="shared" si="40"/>
        <v>한상진</v>
      </c>
      <c r="G181" s="239" t="str">
        <f t="shared" si="41"/>
        <v>BK00000145329</v>
      </c>
      <c r="H181" s="240" t="str">
        <f t="shared" si="42"/>
        <v>목록(Manifest)</v>
      </c>
      <c r="I181" s="241">
        <f t="shared" si="43"/>
        <v>139.94999999999999</v>
      </c>
      <c r="J181" s="242">
        <f t="shared" si="44"/>
        <v>2</v>
      </c>
      <c r="K181" s="242">
        <f t="shared" si="45"/>
        <v>16</v>
      </c>
      <c r="L181" s="243">
        <f t="shared" si="46"/>
        <v>23.9</v>
      </c>
      <c r="M181" s="243">
        <f t="shared" si="47"/>
        <v>24</v>
      </c>
      <c r="N181" s="149">
        <f t="shared" si="48"/>
        <v>92.7</v>
      </c>
      <c r="O181" s="149">
        <v>3.59</v>
      </c>
      <c r="P181" s="150"/>
      <c r="Q181" s="151">
        <f>VLOOKUP(H181,Mapping!$B$3:$D$13,3,0)</f>
        <v>0</v>
      </c>
      <c r="R181" s="149">
        <f>(IF(VLOOKUP(VLOOKUP(I181,Mapping!$B$15:$D$20,2,1),Mapping!$C$15:$E$20,2,0)=7000,0,VLOOKUP(VLOOKUP(I181,Mapping!$B$15:$D$20,2,1),Mapping!$C$15:$E$20,2,0)))</f>
        <v>0</v>
      </c>
      <c r="S181" s="149"/>
      <c r="T181" s="149"/>
      <c r="U181" s="149">
        <f t="shared" si="49"/>
        <v>96.29</v>
      </c>
      <c r="V181" s="6" t="str">
        <f t="shared" si="34"/>
        <v/>
      </c>
      <c r="X181" s="6" t="s">
        <v>1546</v>
      </c>
      <c r="Y181" s="6" t="s">
        <v>16</v>
      </c>
      <c r="Z181" s="6" t="s">
        <v>1547</v>
      </c>
      <c r="AA181" s="6" t="s">
        <v>1999</v>
      </c>
      <c r="AB181" s="6" t="s">
        <v>155</v>
      </c>
      <c r="AC181" s="6" t="s">
        <v>414</v>
      </c>
      <c r="AD181" s="6" t="s">
        <v>415</v>
      </c>
      <c r="AE181" s="6" t="s">
        <v>156</v>
      </c>
      <c r="AF181" s="6">
        <v>2</v>
      </c>
      <c r="AG181" s="6">
        <v>16</v>
      </c>
      <c r="AH181" s="6">
        <v>23.9</v>
      </c>
      <c r="AI181" s="6">
        <v>24</v>
      </c>
      <c r="AJ181" s="6" t="s">
        <v>14</v>
      </c>
      <c r="AK181" s="6">
        <v>139.94999999999999</v>
      </c>
      <c r="AL181" s="6" t="s">
        <v>303</v>
      </c>
      <c r="AM181" s="6" t="s">
        <v>303</v>
      </c>
      <c r="AN181" s="6" t="s">
        <v>303</v>
      </c>
      <c r="AO181" s="6" t="s">
        <v>303</v>
      </c>
      <c r="AP181" s="6" t="s">
        <v>303</v>
      </c>
      <c r="AQ181" s="6" t="s">
        <v>304</v>
      </c>
      <c r="AR181" s="6" t="s">
        <v>305</v>
      </c>
      <c r="AS181" s="6" t="s">
        <v>316</v>
      </c>
      <c r="AT181" s="6" t="s">
        <v>156</v>
      </c>
      <c r="AU181" s="6" t="s">
        <v>307</v>
      </c>
      <c r="AV181" s="6" t="s">
        <v>2000</v>
      </c>
      <c r="AW181" s="6" t="s">
        <v>2001</v>
      </c>
      <c r="AX181" s="6" t="s">
        <v>2001</v>
      </c>
      <c r="AY181" s="6" t="s">
        <v>308</v>
      </c>
      <c r="AZ181" s="6" t="s">
        <v>1551</v>
      </c>
      <c r="BA181" s="6" t="s">
        <v>310</v>
      </c>
      <c r="BB181" s="6" t="s">
        <v>311</v>
      </c>
      <c r="BC181" s="6" t="s">
        <v>312</v>
      </c>
      <c r="BD181" s="6" t="s">
        <v>156</v>
      </c>
      <c r="BE181" s="6" t="s">
        <v>313</v>
      </c>
    </row>
    <row r="182" spans="1:57" ht="17.399999999999999" x14ac:dyDescent="0.4">
      <c r="A182" s="237">
        <f t="shared" si="35"/>
        <v>180</v>
      </c>
      <c r="B182" s="238" t="str">
        <f t="shared" si="36"/>
        <v>2025-09-07</v>
      </c>
      <c r="C182" s="238" t="str">
        <f t="shared" si="37"/>
        <v>LHR</v>
      </c>
      <c r="D182" s="238" t="str">
        <f t="shared" si="38"/>
        <v>99431913851</v>
      </c>
      <c r="E182" s="238" t="str">
        <f t="shared" si="39"/>
        <v>587196911492</v>
      </c>
      <c r="F182" s="238" t="str">
        <f t="shared" si="40"/>
        <v>장지영</v>
      </c>
      <c r="G182" s="239" t="str">
        <f t="shared" si="41"/>
        <v>BK00000145338</v>
      </c>
      <c r="H182" s="240" t="str">
        <f t="shared" si="42"/>
        <v>목록(Manifest)</v>
      </c>
      <c r="I182" s="241">
        <f t="shared" si="43"/>
        <v>133.22</v>
      </c>
      <c r="J182" s="242">
        <f t="shared" si="44"/>
        <v>1</v>
      </c>
      <c r="K182" s="242">
        <f t="shared" si="45"/>
        <v>1</v>
      </c>
      <c r="L182" s="243">
        <f t="shared" si="46"/>
        <v>0.2</v>
      </c>
      <c r="M182" s="243">
        <f t="shared" si="47"/>
        <v>1</v>
      </c>
      <c r="N182" s="149">
        <f t="shared" si="48"/>
        <v>7.6</v>
      </c>
      <c r="O182" s="149">
        <v>3.59</v>
      </c>
      <c r="P182" s="150"/>
      <c r="Q182" s="151">
        <f>VLOOKUP(H182,Mapping!$B$3:$D$13,3,0)</f>
        <v>0</v>
      </c>
      <c r="R182" s="149">
        <f>(IF(VLOOKUP(VLOOKUP(I182,Mapping!$B$15:$D$20,2,1),Mapping!$C$15:$E$20,2,0)=7000,0,VLOOKUP(VLOOKUP(I182,Mapping!$B$15:$D$20,2,1),Mapping!$C$15:$E$20,2,0)))</f>
        <v>0</v>
      </c>
      <c r="S182" s="149"/>
      <c r="T182" s="149"/>
      <c r="U182" s="149">
        <f t="shared" si="49"/>
        <v>11.19</v>
      </c>
      <c r="V182" s="6" t="str">
        <f t="shared" si="34"/>
        <v/>
      </c>
      <c r="X182" s="6" t="s">
        <v>1546</v>
      </c>
      <c r="Y182" s="6" t="s">
        <v>16</v>
      </c>
      <c r="Z182" s="6" t="s">
        <v>1547</v>
      </c>
      <c r="AA182" s="6" t="s">
        <v>2002</v>
      </c>
      <c r="AB182" s="6" t="s">
        <v>2003</v>
      </c>
      <c r="AC182" s="6" t="s">
        <v>2004</v>
      </c>
      <c r="AD182" s="6" t="s">
        <v>2005</v>
      </c>
      <c r="AE182" s="6" t="s">
        <v>156</v>
      </c>
      <c r="AF182" s="6">
        <v>1</v>
      </c>
      <c r="AG182" s="6">
        <v>1</v>
      </c>
      <c r="AH182" s="6">
        <v>0.2</v>
      </c>
      <c r="AI182" s="6">
        <v>1</v>
      </c>
      <c r="AJ182" s="6" t="s">
        <v>14</v>
      </c>
      <c r="AK182" s="6">
        <v>133.22</v>
      </c>
      <c r="AL182" s="6" t="s">
        <v>303</v>
      </c>
      <c r="AM182" s="6" t="s">
        <v>303</v>
      </c>
      <c r="AN182" s="6" t="s">
        <v>303</v>
      </c>
      <c r="AO182" s="6" t="s">
        <v>303</v>
      </c>
      <c r="AP182" s="6" t="s">
        <v>303</v>
      </c>
      <c r="AQ182" s="6" t="s">
        <v>304</v>
      </c>
      <c r="AR182" s="6" t="s">
        <v>305</v>
      </c>
      <c r="AS182" s="6" t="s">
        <v>479</v>
      </c>
      <c r="AT182" s="6" t="s">
        <v>156</v>
      </c>
      <c r="AU182" s="6" t="s">
        <v>307</v>
      </c>
      <c r="AV182" s="6" t="s">
        <v>2002</v>
      </c>
      <c r="AW182" s="6" t="s">
        <v>2006</v>
      </c>
      <c r="AX182" s="6" t="s">
        <v>2006</v>
      </c>
      <c r="AY182" s="6" t="s">
        <v>308</v>
      </c>
      <c r="AZ182" s="6" t="s">
        <v>1551</v>
      </c>
      <c r="BA182" s="6" t="s">
        <v>310</v>
      </c>
      <c r="BB182" s="6" t="s">
        <v>311</v>
      </c>
      <c r="BC182" s="6" t="s">
        <v>312</v>
      </c>
      <c r="BD182" s="6" t="s">
        <v>156</v>
      </c>
      <c r="BE182" s="6" t="s">
        <v>313</v>
      </c>
    </row>
    <row r="183" spans="1:57" ht="17.399999999999999" x14ac:dyDescent="0.4">
      <c r="A183" s="237">
        <f t="shared" si="35"/>
        <v>181</v>
      </c>
      <c r="B183" s="238" t="str">
        <f t="shared" si="36"/>
        <v>2025-09-07</v>
      </c>
      <c r="C183" s="238" t="str">
        <f t="shared" si="37"/>
        <v>LHR</v>
      </c>
      <c r="D183" s="238" t="str">
        <f t="shared" si="38"/>
        <v>99431913851</v>
      </c>
      <c r="E183" s="238" t="str">
        <f t="shared" si="39"/>
        <v>587196911385</v>
      </c>
      <c r="F183" s="238" t="str">
        <f t="shared" si="40"/>
        <v>이준</v>
      </c>
      <c r="G183" s="239" t="str">
        <f t="shared" si="41"/>
        <v>BK00000145385</v>
      </c>
      <c r="H183" s="240" t="str">
        <f t="shared" si="42"/>
        <v>목록(Manifest)</v>
      </c>
      <c r="I183" s="241">
        <f t="shared" si="43"/>
        <v>92.85</v>
      </c>
      <c r="J183" s="242">
        <f t="shared" si="44"/>
        <v>1</v>
      </c>
      <c r="K183" s="242">
        <f t="shared" si="45"/>
        <v>1</v>
      </c>
      <c r="L183" s="243">
        <f t="shared" si="46"/>
        <v>0.2</v>
      </c>
      <c r="M183" s="243">
        <f t="shared" si="47"/>
        <v>1</v>
      </c>
      <c r="N183" s="149">
        <f t="shared" si="48"/>
        <v>7.6</v>
      </c>
      <c r="O183" s="149">
        <v>3.59</v>
      </c>
      <c r="P183" s="150"/>
      <c r="Q183" s="151">
        <f>VLOOKUP(H183,Mapping!$B$3:$D$13,3,0)</f>
        <v>0</v>
      </c>
      <c r="R183" s="149">
        <f>(IF(VLOOKUP(VLOOKUP(I183,Mapping!$B$15:$D$20,2,1),Mapping!$C$15:$E$20,2,0)=7000,0,VLOOKUP(VLOOKUP(I183,Mapping!$B$15:$D$20,2,1),Mapping!$C$15:$E$20,2,0)))</f>
        <v>0</v>
      </c>
      <c r="S183" s="149"/>
      <c r="T183" s="149"/>
      <c r="U183" s="149">
        <f t="shared" si="49"/>
        <v>11.19</v>
      </c>
      <c r="V183" s="6" t="str">
        <f t="shared" si="34"/>
        <v/>
      </c>
      <c r="X183" s="6" t="s">
        <v>1546</v>
      </c>
      <c r="Y183" s="6" t="s">
        <v>16</v>
      </c>
      <c r="Z183" s="6" t="s">
        <v>1547</v>
      </c>
      <c r="AA183" s="6" t="s">
        <v>2007</v>
      </c>
      <c r="AB183" s="6" t="s">
        <v>2008</v>
      </c>
      <c r="AC183" s="6" t="s">
        <v>2009</v>
      </c>
      <c r="AD183" s="6" t="s">
        <v>437</v>
      </c>
      <c r="AE183" s="6" t="s">
        <v>156</v>
      </c>
      <c r="AF183" s="6">
        <v>1</v>
      </c>
      <c r="AG183" s="6">
        <v>1</v>
      </c>
      <c r="AH183" s="6">
        <v>0.2</v>
      </c>
      <c r="AI183" s="6">
        <v>1</v>
      </c>
      <c r="AJ183" s="6" t="s">
        <v>14</v>
      </c>
      <c r="AK183" s="6">
        <v>92.85</v>
      </c>
      <c r="AL183" s="6" t="s">
        <v>303</v>
      </c>
      <c r="AM183" s="6" t="s">
        <v>303</v>
      </c>
      <c r="AN183" s="6" t="s">
        <v>303</v>
      </c>
      <c r="AO183" s="6" t="s">
        <v>303</v>
      </c>
      <c r="AP183" s="6" t="s">
        <v>303</v>
      </c>
      <c r="AQ183" s="6" t="s">
        <v>304</v>
      </c>
      <c r="AR183" s="6" t="s">
        <v>305</v>
      </c>
      <c r="AS183" s="6" t="s">
        <v>2010</v>
      </c>
      <c r="AT183" s="6" t="s">
        <v>156</v>
      </c>
      <c r="AU183" s="6" t="s">
        <v>307</v>
      </c>
      <c r="AV183" s="6" t="s">
        <v>2007</v>
      </c>
      <c r="AW183" s="6" t="s">
        <v>2011</v>
      </c>
      <c r="AX183" s="6" t="s">
        <v>2011</v>
      </c>
      <c r="AY183" s="6" t="s">
        <v>308</v>
      </c>
      <c r="AZ183" s="6" t="s">
        <v>1551</v>
      </c>
      <c r="BA183" s="6" t="s">
        <v>310</v>
      </c>
      <c r="BB183" s="6" t="s">
        <v>311</v>
      </c>
      <c r="BC183" s="6" t="s">
        <v>312</v>
      </c>
      <c r="BD183" s="6" t="s">
        <v>156</v>
      </c>
      <c r="BE183" s="6" t="s">
        <v>313</v>
      </c>
    </row>
    <row r="184" spans="1:57" ht="17.399999999999999" x14ac:dyDescent="0.4">
      <c r="A184" s="237">
        <f t="shared" si="35"/>
        <v>182</v>
      </c>
      <c r="B184" s="238" t="str">
        <f t="shared" si="36"/>
        <v>2025-09-07</v>
      </c>
      <c r="C184" s="238" t="str">
        <f t="shared" si="37"/>
        <v>LHR</v>
      </c>
      <c r="D184" s="238" t="str">
        <f t="shared" si="38"/>
        <v>99431913851</v>
      </c>
      <c r="E184" s="238" t="str">
        <f t="shared" si="39"/>
        <v>587196911002</v>
      </c>
      <c r="F184" s="238" t="str">
        <f t="shared" si="40"/>
        <v>조동희</v>
      </c>
      <c r="G184" s="239" t="str">
        <f t="shared" si="41"/>
        <v>BK00000145388</v>
      </c>
      <c r="H184" s="240" t="str">
        <f t="shared" si="42"/>
        <v>목록(Manifest)</v>
      </c>
      <c r="I184" s="241">
        <f t="shared" si="43"/>
        <v>114.43</v>
      </c>
      <c r="J184" s="242">
        <f t="shared" si="44"/>
        <v>1</v>
      </c>
      <c r="K184" s="242">
        <f t="shared" si="45"/>
        <v>3</v>
      </c>
      <c r="L184" s="243">
        <f t="shared" si="46"/>
        <v>7.1</v>
      </c>
      <c r="M184" s="243">
        <f t="shared" si="47"/>
        <v>7.5</v>
      </c>
      <c r="N184" s="149">
        <f t="shared" si="48"/>
        <v>31.650000000000002</v>
      </c>
      <c r="O184" s="149">
        <v>3.59</v>
      </c>
      <c r="P184" s="150"/>
      <c r="Q184" s="151">
        <f>VLOOKUP(H184,Mapping!$B$3:$D$13,3,0)</f>
        <v>0</v>
      </c>
      <c r="R184" s="149">
        <f>(IF(VLOOKUP(VLOOKUP(I184,Mapping!$B$15:$D$20,2,1),Mapping!$C$15:$E$20,2,0)=7000,0,VLOOKUP(VLOOKUP(I184,Mapping!$B$15:$D$20,2,1),Mapping!$C$15:$E$20,2,0)))</f>
        <v>0</v>
      </c>
      <c r="S184" s="149"/>
      <c r="T184" s="149"/>
      <c r="U184" s="149">
        <f t="shared" si="49"/>
        <v>35.24</v>
      </c>
      <c r="V184" s="6" t="str">
        <f t="shared" si="34"/>
        <v/>
      </c>
      <c r="X184" s="6" t="s">
        <v>1546</v>
      </c>
      <c r="Y184" s="6" t="s">
        <v>16</v>
      </c>
      <c r="Z184" s="6" t="s">
        <v>1547</v>
      </c>
      <c r="AA184" s="6" t="s">
        <v>2012</v>
      </c>
      <c r="AB184" s="6" t="s">
        <v>2013</v>
      </c>
      <c r="AC184" s="6" t="s">
        <v>2014</v>
      </c>
      <c r="AD184" s="6" t="s">
        <v>2015</v>
      </c>
      <c r="AE184" s="6" t="s">
        <v>156</v>
      </c>
      <c r="AF184" s="6">
        <v>1</v>
      </c>
      <c r="AG184" s="6">
        <v>3</v>
      </c>
      <c r="AH184" s="6">
        <v>7.1</v>
      </c>
      <c r="AI184" s="6">
        <v>7.5</v>
      </c>
      <c r="AJ184" s="6" t="s">
        <v>14</v>
      </c>
      <c r="AK184" s="6">
        <v>114.43</v>
      </c>
      <c r="AL184" s="6" t="s">
        <v>303</v>
      </c>
      <c r="AM184" s="6" t="s">
        <v>303</v>
      </c>
      <c r="AN184" s="6" t="s">
        <v>303</v>
      </c>
      <c r="AO184" s="6" t="s">
        <v>303</v>
      </c>
      <c r="AP184" s="6" t="s">
        <v>303</v>
      </c>
      <c r="AQ184" s="6" t="s">
        <v>304</v>
      </c>
      <c r="AR184" s="6" t="s">
        <v>305</v>
      </c>
      <c r="AS184" s="6" t="s">
        <v>331</v>
      </c>
      <c r="AT184" s="6" t="s">
        <v>156</v>
      </c>
      <c r="AU184" s="6" t="s">
        <v>307</v>
      </c>
      <c r="AV184" s="6" t="s">
        <v>2012</v>
      </c>
      <c r="AW184" s="6" t="s">
        <v>2016</v>
      </c>
      <c r="AX184" s="6" t="s">
        <v>2016</v>
      </c>
      <c r="AY184" s="6" t="s">
        <v>308</v>
      </c>
      <c r="AZ184" s="6" t="s">
        <v>1551</v>
      </c>
      <c r="BA184" s="6" t="s">
        <v>310</v>
      </c>
      <c r="BB184" s="6" t="s">
        <v>311</v>
      </c>
      <c r="BC184" s="6" t="s">
        <v>312</v>
      </c>
      <c r="BD184" s="6" t="s">
        <v>156</v>
      </c>
      <c r="BE184" s="6" t="s">
        <v>313</v>
      </c>
    </row>
    <row r="185" spans="1:57" ht="17.399999999999999" x14ac:dyDescent="0.4">
      <c r="A185" s="237">
        <f t="shared" si="35"/>
        <v>183</v>
      </c>
      <c r="B185" s="238" t="str">
        <f t="shared" si="36"/>
        <v>2025-09-07</v>
      </c>
      <c r="C185" s="238" t="str">
        <f t="shared" si="37"/>
        <v>LHR</v>
      </c>
      <c r="D185" s="238" t="str">
        <f t="shared" si="38"/>
        <v>99431913851</v>
      </c>
      <c r="E185" s="238" t="str">
        <f t="shared" si="39"/>
        <v>587196910921</v>
      </c>
      <c r="F185" s="238" t="str">
        <f t="shared" si="40"/>
        <v>김민정</v>
      </c>
      <c r="G185" s="239" t="str">
        <f t="shared" si="41"/>
        <v>BK00000145403</v>
      </c>
      <c r="H185" s="240" t="str">
        <f t="shared" si="42"/>
        <v>간이(Simple)</v>
      </c>
      <c r="I185" s="241">
        <f t="shared" si="43"/>
        <v>675.13</v>
      </c>
      <c r="J185" s="242">
        <f t="shared" si="44"/>
        <v>3</v>
      </c>
      <c r="K185" s="242">
        <f t="shared" si="45"/>
        <v>35</v>
      </c>
      <c r="L185" s="243">
        <f t="shared" si="46"/>
        <v>44.1</v>
      </c>
      <c r="M185" s="243">
        <f t="shared" si="47"/>
        <v>44.5</v>
      </c>
      <c r="N185" s="149">
        <f t="shared" si="48"/>
        <v>168.55</v>
      </c>
      <c r="O185" s="149">
        <v>3.59</v>
      </c>
      <c r="P185" s="150"/>
      <c r="Q185" s="151">
        <f>VLOOKUP(H185,Mapping!$B$3:$D$13,3,0)</f>
        <v>0.8</v>
      </c>
      <c r="R185" s="149">
        <f>(IF(VLOOKUP(VLOOKUP(I185,Mapping!$B$15:$D$20,2,1),Mapping!$C$15:$E$20,2,0)=7000,0,VLOOKUP(VLOOKUP(I185,Mapping!$B$15:$D$20,2,1),Mapping!$C$15:$E$20,2,0)))</f>
        <v>0</v>
      </c>
      <c r="S185" s="149"/>
      <c r="T185" s="149"/>
      <c r="U185" s="149">
        <f t="shared" si="49"/>
        <v>172.94000000000003</v>
      </c>
      <c r="V185" s="6" t="str">
        <f t="shared" si="34"/>
        <v/>
      </c>
      <c r="X185" s="6" t="s">
        <v>1546</v>
      </c>
      <c r="Y185" s="6" t="s">
        <v>16</v>
      </c>
      <c r="Z185" s="6" t="s">
        <v>1547</v>
      </c>
      <c r="AA185" s="6" t="s">
        <v>2017</v>
      </c>
      <c r="AB185" s="6" t="s">
        <v>2018</v>
      </c>
      <c r="AC185" s="6" t="s">
        <v>2019</v>
      </c>
      <c r="AD185" s="6" t="s">
        <v>1229</v>
      </c>
      <c r="AE185" s="6" t="s">
        <v>156</v>
      </c>
      <c r="AF185" s="6">
        <v>3</v>
      </c>
      <c r="AG185" s="6">
        <v>35</v>
      </c>
      <c r="AH185" s="6">
        <v>44.1</v>
      </c>
      <c r="AI185" s="6">
        <v>44.5</v>
      </c>
      <c r="AJ185" s="6" t="s">
        <v>15</v>
      </c>
      <c r="AK185" s="6">
        <v>675.13</v>
      </c>
      <c r="AL185" s="6" t="s">
        <v>303</v>
      </c>
      <c r="AM185" s="6" t="s">
        <v>303</v>
      </c>
      <c r="AN185" s="6" t="s">
        <v>303</v>
      </c>
      <c r="AO185" s="6" t="s">
        <v>303</v>
      </c>
      <c r="AP185" s="6" t="s">
        <v>303</v>
      </c>
      <c r="AQ185" s="6" t="s">
        <v>304</v>
      </c>
      <c r="AR185" s="6" t="s">
        <v>305</v>
      </c>
      <c r="AS185" s="6" t="s">
        <v>2020</v>
      </c>
      <c r="AT185" s="6" t="s">
        <v>156</v>
      </c>
      <c r="AU185" s="6" t="s">
        <v>307</v>
      </c>
      <c r="AV185" s="6" t="s">
        <v>2021</v>
      </c>
      <c r="AW185" s="6" t="s">
        <v>2022</v>
      </c>
      <c r="AX185" s="6" t="s">
        <v>2022</v>
      </c>
      <c r="AY185" s="6" t="s">
        <v>308</v>
      </c>
      <c r="AZ185" s="6" t="s">
        <v>1551</v>
      </c>
      <c r="BA185" s="6" t="s">
        <v>310</v>
      </c>
      <c r="BB185" s="6" t="s">
        <v>311</v>
      </c>
      <c r="BC185" s="6" t="s">
        <v>312</v>
      </c>
      <c r="BD185" s="6" t="s">
        <v>156</v>
      </c>
      <c r="BE185" s="6" t="s">
        <v>313</v>
      </c>
    </row>
    <row r="186" spans="1:57" ht="17.399999999999999" x14ac:dyDescent="0.4">
      <c r="A186" s="237">
        <f t="shared" si="35"/>
        <v>184</v>
      </c>
      <c r="B186" s="238" t="str">
        <f t="shared" si="36"/>
        <v>2025-09-07</v>
      </c>
      <c r="C186" s="238" t="str">
        <f t="shared" si="37"/>
        <v>LHR</v>
      </c>
      <c r="D186" s="238" t="str">
        <f t="shared" si="38"/>
        <v>99431913851</v>
      </c>
      <c r="E186" s="238" t="str">
        <f t="shared" si="39"/>
        <v>587196911466</v>
      </c>
      <c r="F186" s="238" t="str">
        <f t="shared" si="40"/>
        <v>전희연</v>
      </c>
      <c r="G186" s="239" t="str">
        <f t="shared" si="41"/>
        <v>BK00000145434</v>
      </c>
      <c r="H186" s="240" t="str">
        <f t="shared" si="42"/>
        <v>목록(Manifest)</v>
      </c>
      <c r="I186" s="241">
        <f t="shared" si="43"/>
        <v>129.28</v>
      </c>
      <c r="J186" s="242">
        <f t="shared" si="44"/>
        <v>1</v>
      </c>
      <c r="K186" s="242">
        <f t="shared" si="45"/>
        <v>2.5</v>
      </c>
      <c r="L186" s="243">
        <f t="shared" si="46"/>
        <v>0.2</v>
      </c>
      <c r="M186" s="243">
        <f t="shared" si="47"/>
        <v>2.5</v>
      </c>
      <c r="N186" s="149">
        <f t="shared" si="48"/>
        <v>13.15</v>
      </c>
      <c r="O186" s="149">
        <v>3.59</v>
      </c>
      <c r="P186" s="150"/>
      <c r="Q186" s="151">
        <f>VLOOKUP(H186,Mapping!$B$3:$D$13,3,0)</f>
        <v>0</v>
      </c>
      <c r="R186" s="149">
        <f>(IF(VLOOKUP(VLOOKUP(I186,Mapping!$B$15:$D$20,2,1),Mapping!$C$15:$E$20,2,0)=7000,0,VLOOKUP(VLOOKUP(I186,Mapping!$B$15:$D$20,2,1),Mapping!$C$15:$E$20,2,0)))</f>
        <v>0</v>
      </c>
      <c r="S186" s="149"/>
      <c r="T186" s="149"/>
      <c r="U186" s="149">
        <f t="shared" si="49"/>
        <v>16.740000000000002</v>
      </c>
      <c r="V186" s="6" t="str">
        <f t="shared" si="34"/>
        <v/>
      </c>
      <c r="X186" s="6" t="s">
        <v>1546</v>
      </c>
      <c r="Y186" s="6" t="s">
        <v>16</v>
      </c>
      <c r="Z186" s="6" t="s">
        <v>1547</v>
      </c>
      <c r="AA186" s="6" t="s">
        <v>2023</v>
      </c>
      <c r="AB186" s="6" t="s">
        <v>2024</v>
      </c>
      <c r="AC186" s="6" t="s">
        <v>2025</v>
      </c>
      <c r="AD186" s="6" t="s">
        <v>2026</v>
      </c>
      <c r="AE186" s="6" t="s">
        <v>156</v>
      </c>
      <c r="AF186" s="6">
        <v>1</v>
      </c>
      <c r="AG186" s="6">
        <v>2.5</v>
      </c>
      <c r="AH186" s="6">
        <v>0.2</v>
      </c>
      <c r="AI186" s="6">
        <v>2.5</v>
      </c>
      <c r="AJ186" s="6" t="s">
        <v>14</v>
      </c>
      <c r="AK186" s="6">
        <v>129.28</v>
      </c>
      <c r="AL186" s="6" t="s">
        <v>303</v>
      </c>
      <c r="AM186" s="6" t="s">
        <v>303</v>
      </c>
      <c r="AN186" s="6" t="s">
        <v>303</v>
      </c>
      <c r="AO186" s="6" t="s">
        <v>303</v>
      </c>
      <c r="AP186" s="6" t="s">
        <v>303</v>
      </c>
      <c r="AQ186" s="6" t="s">
        <v>304</v>
      </c>
      <c r="AR186" s="6" t="s">
        <v>305</v>
      </c>
      <c r="AS186" s="6" t="s">
        <v>352</v>
      </c>
      <c r="AT186" s="6" t="s">
        <v>156</v>
      </c>
      <c r="AU186" s="6" t="s">
        <v>307</v>
      </c>
      <c r="AV186" s="6" t="s">
        <v>2023</v>
      </c>
      <c r="AW186" s="6" t="s">
        <v>2027</v>
      </c>
      <c r="AX186" s="6" t="s">
        <v>2027</v>
      </c>
      <c r="AY186" s="6" t="s">
        <v>308</v>
      </c>
      <c r="AZ186" s="6" t="s">
        <v>1551</v>
      </c>
      <c r="BA186" s="6" t="s">
        <v>310</v>
      </c>
      <c r="BB186" s="6" t="s">
        <v>311</v>
      </c>
      <c r="BC186" s="6" t="s">
        <v>312</v>
      </c>
      <c r="BD186" s="6" t="s">
        <v>156</v>
      </c>
      <c r="BE186" s="6" t="s">
        <v>313</v>
      </c>
    </row>
    <row r="187" spans="1:57" ht="17.399999999999999" x14ac:dyDescent="0.4">
      <c r="A187" s="237">
        <f t="shared" si="35"/>
        <v>185</v>
      </c>
      <c r="B187" s="238" t="str">
        <f t="shared" si="36"/>
        <v>2025-09-07</v>
      </c>
      <c r="C187" s="238" t="str">
        <f t="shared" si="37"/>
        <v>LHR</v>
      </c>
      <c r="D187" s="238" t="str">
        <f t="shared" si="38"/>
        <v>99431913851</v>
      </c>
      <c r="E187" s="238" t="str">
        <f t="shared" si="39"/>
        <v>587196910954</v>
      </c>
      <c r="F187" s="238" t="str">
        <f t="shared" si="40"/>
        <v>김우진</v>
      </c>
      <c r="G187" s="239" t="str">
        <f t="shared" si="41"/>
        <v>BK00000145491</v>
      </c>
      <c r="H187" s="240" t="str">
        <f t="shared" si="42"/>
        <v>목록(Manifest)</v>
      </c>
      <c r="I187" s="241">
        <f t="shared" si="43"/>
        <v>141.35</v>
      </c>
      <c r="J187" s="242">
        <f t="shared" si="44"/>
        <v>1</v>
      </c>
      <c r="K187" s="242">
        <f t="shared" si="45"/>
        <v>0.5</v>
      </c>
      <c r="L187" s="243">
        <f t="shared" si="46"/>
        <v>0.2</v>
      </c>
      <c r="M187" s="243">
        <f t="shared" si="47"/>
        <v>0.5</v>
      </c>
      <c r="N187" s="149">
        <f t="shared" si="48"/>
        <v>5.75</v>
      </c>
      <c r="O187" s="149">
        <v>3.59</v>
      </c>
      <c r="P187" s="150"/>
      <c r="Q187" s="151">
        <f>VLOOKUP(H187,Mapping!$B$3:$D$13,3,0)</f>
        <v>0</v>
      </c>
      <c r="R187" s="149">
        <f>(IF(VLOOKUP(VLOOKUP(I187,Mapping!$B$15:$D$20,2,1),Mapping!$C$15:$E$20,2,0)=7000,0,VLOOKUP(VLOOKUP(I187,Mapping!$B$15:$D$20,2,1),Mapping!$C$15:$E$20,2,0)))</f>
        <v>0</v>
      </c>
      <c r="S187" s="149"/>
      <c r="T187" s="149"/>
      <c r="U187" s="149">
        <f t="shared" si="49"/>
        <v>9.34</v>
      </c>
      <c r="V187" s="6" t="str">
        <f t="shared" si="34"/>
        <v/>
      </c>
      <c r="X187" s="6" t="s">
        <v>1546</v>
      </c>
      <c r="Y187" s="6" t="s">
        <v>16</v>
      </c>
      <c r="Z187" s="6" t="s">
        <v>1547</v>
      </c>
      <c r="AA187" s="6" t="s">
        <v>2028</v>
      </c>
      <c r="AB187" s="6" t="s">
        <v>2029</v>
      </c>
      <c r="AC187" s="6" t="s">
        <v>2030</v>
      </c>
      <c r="AD187" s="6" t="s">
        <v>2031</v>
      </c>
      <c r="AE187" s="6" t="s">
        <v>156</v>
      </c>
      <c r="AF187" s="6">
        <v>1</v>
      </c>
      <c r="AG187" s="6">
        <v>0.5</v>
      </c>
      <c r="AH187" s="6">
        <v>0.2</v>
      </c>
      <c r="AI187" s="6">
        <v>0.5</v>
      </c>
      <c r="AJ187" s="6" t="s">
        <v>14</v>
      </c>
      <c r="AK187" s="6">
        <v>141.35</v>
      </c>
      <c r="AL187" s="6" t="s">
        <v>303</v>
      </c>
      <c r="AM187" s="6" t="s">
        <v>303</v>
      </c>
      <c r="AN187" s="6" t="s">
        <v>303</v>
      </c>
      <c r="AO187" s="6" t="s">
        <v>303</v>
      </c>
      <c r="AP187" s="6" t="s">
        <v>303</v>
      </c>
      <c r="AQ187" s="6" t="s">
        <v>304</v>
      </c>
      <c r="AR187" s="6" t="s">
        <v>305</v>
      </c>
      <c r="AS187" s="6" t="s">
        <v>327</v>
      </c>
      <c r="AT187" s="6" t="s">
        <v>156</v>
      </c>
      <c r="AU187" s="6" t="s">
        <v>307</v>
      </c>
      <c r="AV187" s="6" t="s">
        <v>2028</v>
      </c>
      <c r="AW187" s="6" t="s">
        <v>2032</v>
      </c>
      <c r="AX187" s="6" t="s">
        <v>2032</v>
      </c>
      <c r="AY187" s="6" t="s">
        <v>308</v>
      </c>
      <c r="AZ187" s="6" t="s">
        <v>1551</v>
      </c>
      <c r="BA187" s="6" t="s">
        <v>310</v>
      </c>
      <c r="BB187" s="6" t="s">
        <v>311</v>
      </c>
      <c r="BC187" s="6" t="s">
        <v>312</v>
      </c>
      <c r="BD187" s="6" t="s">
        <v>156</v>
      </c>
      <c r="BE187" s="6" t="s">
        <v>313</v>
      </c>
    </row>
    <row r="188" spans="1:57" ht="17.399999999999999" x14ac:dyDescent="0.4">
      <c r="A188" s="237">
        <f t="shared" si="35"/>
        <v>186</v>
      </c>
      <c r="B188" s="238" t="str">
        <f t="shared" si="36"/>
        <v>2025-09-07</v>
      </c>
      <c r="C188" s="238" t="str">
        <f t="shared" si="37"/>
        <v>LHR</v>
      </c>
      <c r="D188" s="238" t="str">
        <f t="shared" si="38"/>
        <v>99431913851</v>
      </c>
      <c r="E188" s="238" t="str">
        <f t="shared" si="39"/>
        <v>587196911223</v>
      </c>
      <c r="F188" s="238" t="str">
        <f t="shared" si="40"/>
        <v>송병욱</v>
      </c>
      <c r="G188" s="239" t="str">
        <f t="shared" si="41"/>
        <v>BK00000145497</v>
      </c>
      <c r="H188" s="240" t="str">
        <f t="shared" si="42"/>
        <v>일반(목록배제,Normal-Manifest Exception)</v>
      </c>
      <c r="I188" s="241">
        <f t="shared" si="43"/>
        <v>131.93</v>
      </c>
      <c r="J188" s="242">
        <f t="shared" si="44"/>
        <v>1</v>
      </c>
      <c r="K188" s="242">
        <f t="shared" si="45"/>
        <v>9.5</v>
      </c>
      <c r="L188" s="243">
        <f t="shared" si="46"/>
        <v>10</v>
      </c>
      <c r="M188" s="243">
        <f t="shared" si="47"/>
        <v>10</v>
      </c>
      <c r="N188" s="149">
        <f t="shared" si="48"/>
        <v>40.9</v>
      </c>
      <c r="O188" s="149">
        <v>3.59</v>
      </c>
      <c r="P188" s="150"/>
      <c r="Q188" s="151">
        <f>VLOOKUP(H188,Mapping!$B$3:$D$13,3,0)</f>
        <v>0.8</v>
      </c>
      <c r="R188" s="149">
        <f>(IF(VLOOKUP(VLOOKUP(I188,Mapping!$B$15:$D$20,2,1),Mapping!$C$15:$E$20,2,0)=7000,0,VLOOKUP(VLOOKUP(I188,Mapping!$B$15:$D$20,2,1),Mapping!$C$15:$E$20,2,0)))</f>
        <v>0</v>
      </c>
      <c r="S188" s="149"/>
      <c r="T188" s="149"/>
      <c r="U188" s="149">
        <f t="shared" si="49"/>
        <v>45.289999999999992</v>
      </c>
      <c r="V188" s="6" t="str">
        <f t="shared" si="34"/>
        <v>일반전환</v>
      </c>
      <c r="X188" s="6" t="s">
        <v>1546</v>
      </c>
      <c r="Y188" s="6" t="s">
        <v>16</v>
      </c>
      <c r="Z188" s="6" t="s">
        <v>1547</v>
      </c>
      <c r="AA188" s="6" t="s">
        <v>2033</v>
      </c>
      <c r="AB188" s="6" t="s">
        <v>2034</v>
      </c>
      <c r="AC188" s="6" t="s">
        <v>2035</v>
      </c>
      <c r="AD188" s="6" t="s">
        <v>2036</v>
      </c>
      <c r="AE188" s="6" t="s">
        <v>158</v>
      </c>
      <c r="AF188" s="6">
        <v>1</v>
      </c>
      <c r="AG188" s="6">
        <v>9.5</v>
      </c>
      <c r="AH188" s="6">
        <v>10</v>
      </c>
      <c r="AI188" s="6">
        <v>10</v>
      </c>
      <c r="AJ188" s="6" t="s">
        <v>110</v>
      </c>
      <c r="AK188" s="6">
        <v>131.93</v>
      </c>
      <c r="AL188" s="6" t="s">
        <v>303</v>
      </c>
      <c r="AM188" s="6" t="s">
        <v>303</v>
      </c>
      <c r="AN188" s="6" t="s">
        <v>303</v>
      </c>
      <c r="AO188" s="6" t="s">
        <v>303</v>
      </c>
      <c r="AP188" s="6" t="s">
        <v>303</v>
      </c>
      <c r="AQ188" s="6" t="s">
        <v>304</v>
      </c>
      <c r="AR188" s="6" t="s">
        <v>305</v>
      </c>
      <c r="AS188" s="6" t="s">
        <v>316</v>
      </c>
      <c r="AT188" s="6" t="s">
        <v>156</v>
      </c>
      <c r="AU188" s="6" t="s">
        <v>307</v>
      </c>
      <c r="AV188" s="6" t="s">
        <v>2033</v>
      </c>
      <c r="AW188" s="6" t="s">
        <v>2037</v>
      </c>
      <c r="AX188" s="6" t="s">
        <v>2037</v>
      </c>
      <c r="AY188" s="6" t="s">
        <v>308</v>
      </c>
      <c r="AZ188" s="6" t="s">
        <v>1551</v>
      </c>
      <c r="BA188" s="6" t="s">
        <v>310</v>
      </c>
      <c r="BB188" s="6" t="s">
        <v>311</v>
      </c>
      <c r="BC188" s="6" t="s">
        <v>312</v>
      </c>
      <c r="BD188" s="6" t="s">
        <v>156</v>
      </c>
      <c r="BE188" s="6" t="s">
        <v>313</v>
      </c>
    </row>
    <row r="189" spans="1:57" ht="17.399999999999999" x14ac:dyDescent="0.4">
      <c r="A189" s="237">
        <f t="shared" si="35"/>
        <v>187</v>
      </c>
      <c r="B189" s="238" t="str">
        <f t="shared" si="36"/>
        <v>2025-09-07</v>
      </c>
      <c r="C189" s="238" t="str">
        <f t="shared" si="37"/>
        <v>LHR</v>
      </c>
      <c r="D189" s="238" t="str">
        <f t="shared" si="38"/>
        <v>99431913851</v>
      </c>
      <c r="E189" s="238" t="str">
        <f t="shared" si="39"/>
        <v>587196910943</v>
      </c>
      <c r="F189" s="238" t="str">
        <f t="shared" si="40"/>
        <v>송하빈</v>
      </c>
      <c r="G189" s="239" t="str">
        <f t="shared" si="41"/>
        <v>BK00000145499</v>
      </c>
      <c r="H189" s="240" t="str">
        <f t="shared" si="42"/>
        <v>목록(Manifest)</v>
      </c>
      <c r="I189" s="241">
        <f t="shared" si="43"/>
        <v>149.61000000000001</v>
      </c>
      <c r="J189" s="242">
        <f t="shared" si="44"/>
        <v>1</v>
      </c>
      <c r="K189" s="242">
        <f t="shared" si="45"/>
        <v>0.5</v>
      </c>
      <c r="L189" s="243">
        <f t="shared" si="46"/>
        <v>0.2</v>
      </c>
      <c r="M189" s="243">
        <f t="shared" si="47"/>
        <v>0.5</v>
      </c>
      <c r="N189" s="149">
        <f t="shared" si="48"/>
        <v>5.75</v>
      </c>
      <c r="O189" s="149">
        <v>3.59</v>
      </c>
      <c r="P189" s="150"/>
      <c r="Q189" s="151">
        <f>VLOOKUP(H189,Mapping!$B$3:$D$13,3,0)</f>
        <v>0</v>
      </c>
      <c r="R189" s="149">
        <f>(IF(VLOOKUP(VLOOKUP(I189,Mapping!$B$15:$D$20,2,1),Mapping!$C$15:$E$20,2,0)=7000,0,VLOOKUP(VLOOKUP(I189,Mapping!$B$15:$D$20,2,1),Mapping!$C$15:$E$20,2,0)))</f>
        <v>0</v>
      </c>
      <c r="S189" s="149"/>
      <c r="T189" s="149"/>
      <c r="U189" s="149">
        <f t="shared" si="49"/>
        <v>9.34</v>
      </c>
      <c r="V189" s="6" t="str">
        <f t="shared" si="34"/>
        <v/>
      </c>
      <c r="X189" s="6" t="s">
        <v>1546</v>
      </c>
      <c r="Y189" s="6" t="s">
        <v>16</v>
      </c>
      <c r="Z189" s="6" t="s">
        <v>1547</v>
      </c>
      <c r="AA189" s="6" t="s">
        <v>2038</v>
      </c>
      <c r="AB189" s="6" t="s">
        <v>1061</v>
      </c>
      <c r="AC189" s="6" t="s">
        <v>1062</v>
      </c>
      <c r="AD189" s="6" t="s">
        <v>2039</v>
      </c>
      <c r="AE189" s="6" t="s">
        <v>156</v>
      </c>
      <c r="AF189" s="6">
        <v>1</v>
      </c>
      <c r="AG189" s="6">
        <v>0.5</v>
      </c>
      <c r="AH189" s="6">
        <v>0.2</v>
      </c>
      <c r="AI189" s="6">
        <v>0.5</v>
      </c>
      <c r="AJ189" s="6" t="s">
        <v>14</v>
      </c>
      <c r="AK189" s="6">
        <v>149.61000000000001</v>
      </c>
      <c r="AL189" s="6" t="s">
        <v>303</v>
      </c>
      <c r="AM189" s="6" t="s">
        <v>303</v>
      </c>
      <c r="AN189" s="6" t="s">
        <v>303</v>
      </c>
      <c r="AO189" s="6" t="s">
        <v>303</v>
      </c>
      <c r="AP189" s="6" t="s">
        <v>303</v>
      </c>
      <c r="AQ189" s="6" t="s">
        <v>304</v>
      </c>
      <c r="AR189" s="6" t="s">
        <v>305</v>
      </c>
      <c r="AS189" s="6" t="s">
        <v>316</v>
      </c>
      <c r="AT189" s="6" t="s">
        <v>156</v>
      </c>
      <c r="AU189" s="6" t="s">
        <v>307</v>
      </c>
      <c r="AV189" s="6" t="s">
        <v>2038</v>
      </c>
      <c r="AW189" s="6" t="s">
        <v>2040</v>
      </c>
      <c r="AX189" s="6" t="s">
        <v>2040</v>
      </c>
      <c r="AY189" s="6" t="s">
        <v>308</v>
      </c>
      <c r="AZ189" s="6" t="s">
        <v>1551</v>
      </c>
      <c r="BA189" s="6" t="s">
        <v>310</v>
      </c>
      <c r="BB189" s="6" t="s">
        <v>311</v>
      </c>
      <c r="BC189" s="6" t="s">
        <v>312</v>
      </c>
      <c r="BD189" s="6" t="s">
        <v>156</v>
      </c>
      <c r="BE189" s="6" t="s">
        <v>313</v>
      </c>
    </row>
    <row r="190" spans="1:57" ht="17.399999999999999" x14ac:dyDescent="0.4">
      <c r="A190" s="237">
        <f t="shared" si="35"/>
        <v>188</v>
      </c>
      <c r="B190" s="238" t="str">
        <f t="shared" si="36"/>
        <v>2025-09-07</v>
      </c>
      <c r="C190" s="238" t="str">
        <f t="shared" si="37"/>
        <v>LHR</v>
      </c>
      <c r="D190" s="238" t="str">
        <f t="shared" si="38"/>
        <v>99431913851</v>
      </c>
      <c r="E190" s="238" t="str">
        <f t="shared" si="39"/>
        <v>587196910895</v>
      </c>
      <c r="F190" s="238" t="str">
        <f t="shared" si="40"/>
        <v>김아름</v>
      </c>
      <c r="G190" s="239" t="str">
        <f t="shared" si="41"/>
        <v>BK00000145500</v>
      </c>
      <c r="H190" s="240" t="str">
        <f t="shared" si="42"/>
        <v>목록(Manifest)</v>
      </c>
      <c r="I190" s="241">
        <f t="shared" si="43"/>
        <v>80.77</v>
      </c>
      <c r="J190" s="242">
        <f t="shared" si="44"/>
        <v>1</v>
      </c>
      <c r="K190" s="242">
        <f t="shared" si="45"/>
        <v>0.5</v>
      </c>
      <c r="L190" s="243">
        <f t="shared" si="46"/>
        <v>0.2</v>
      </c>
      <c r="M190" s="243">
        <f t="shared" si="47"/>
        <v>0.5</v>
      </c>
      <c r="N190" s="149">
        <f t="shared" si="48"/>
        <v>5.75</v>
      </c>
      <c r="O190" s="149">
        <v>3.59</v>
      </c>
      <c r="P190" s="150"/>
      <c r="Q190" s="151">
        <f>VLOOKUP(H190,Mapping!$B$3:$D$13,3,0)</f>
        <v>0</v>
      </c>
      <c r="R190" s="149">
        <f>(IF(VLOOKUP(VLOOKUP(I190,Mapping!$B$15:$D$20,2,1),Mapping!$C$15:$E$20,2,0)=7000,0,VLOOKUP(VLOOKUP(I190,Mapping!$B$15:$D$20,2,1),Mapping!$C$15:$E$20,2,0)))</f>
        <v>0</v>
      </c>
      <c r="S190" s="149"/>
      <c r="T190" s="149"/>
      <c r="U190" s="149">
        <f t="shared" si="49"/>
        <v>9.34</v>
      </c>
      <c r="V190" s="6" t="str">
        <f t="shared" si="34"/>
        <v/>
      </c>
      <c r="X190" s="6" t="s">
        <v>1546</v>
      </c>
      <c r="Y190" s="6" t="s">
        <v>16</v>
      </c>
      <c r="Z190" s="6" t="s">
        <v>1547</v>
      </c>
      <c r="AA190" s="6" t="s">
        <v>2041</v>
      </c>
      <c r="AB190" s="6" t="s">
        <v>2042</v>
      </c>
      <c r="AC190" s="6" t="s">
        <v>2043</v>
      </c>
      <c r="AD190" s="6" t="s">
        <v>2044</v>
      </c>
      <c r="AE190" s="6" t="s">
        <v>156</v>
      </c>
      <c r="AF190" s="6">
        <v>1</v>
      </c>
      <c r="AG190" s="6">
        <v>0.5</v>
      </c>
      <c r="AH190" s="6">
        <v>0.2</v>
      </c>
      <c r="AI190" s="6">
        <v>0.5</v>
      </c>
      <c r="AJ190" s="6" t="s">
        <v>14</v>
      </c>
      <c r="AK190" s="6">
        <v>80.77</v>
      </c>
      <c r="AL190" s="6" t="s">
        <v>303</v>
      </c>
      <c r="AM190" s="6" t="s">
        <v>303</v>
      </c>
      <c r="AN190" s="6" t="s">
        <v>303</v>
      </c>
      <c r="AO190" s="6" t="s">
        <v>303</v>
      </c>
      <c r="AP190" s="6" t="s">
        <v>303</v>
      </c>
      <c r="AQ190" s="6" t="s">
        <v>304</v>
      </c>
      <c r="AR190" s="6" t="s">
        <v>305</v>
      </c>
      <c r="AS190" s="6" t="s">
        <v>2045</v>
      </c>
      <c r="AT190" s="6" t="s">
        <v>156</v>
      </c>
      <c r="AU190" s="6" t="s">
        <v>307</v>
      </c>
      <c r="AV190" s="6" t="s">
        <v>2041</v>
      </c>
      <c r="AW190" s="6" t="s">
        <v>2046</v>
      </c>
      <c r="AX190" s="6" t="s">
        <v>2046</v>
      </c>
      <c r="AY190" s="6" t="s">
        <v>308</v>
      </c>
      <c r="AZ190" s="6" t="s">
        <v>1551</v>
      </c>
      <c r="BA190" s="6" t="s">
        <v>310</v>
      </c>
      <c r="BB190" s="6" t="s">
        <v>311</v>
      </c>
      <c r="BC190" s="6" t="s">
        <v>312</v>
      </c>
      <c r="BD190" s="6" t="s">
        <v>156</v>
      </c>
      <c r="BE190" s="6" t="s">
        <v>313</v>
      </c>
    </row>
    <row r="191" spans="1:57" ht="17.399999999999999" x14ac:dyDescent="0.4">
      <c r="A191" s="237">
        <f t="shared" si="35"/>
        <v>189</v>
      </c>
      <c r="B191" s="238" t="str">
        <f t="shared" si="36"/>
        <v>2025-09-07</v>
      </c>
      <c r="C191" s="238" t="str">
        <f t="shared" si="37"/>
        <v>LHR</v>
      </c>
      <c r="D191" s="238" t="str">
        <f t="shared" si="38"/>
        <v>99431913851</v>
      </c>
      <c r="E191" s="238" t="str">
        <f t="shared" si="39"/>
        <v>587196911116</v>
      </c>
      <c r="F191" s="238" t="str">
        <f t="shared" si="40"/>
        <v>홍승표</v>
      </c>
      <c r="G191" s="239" t="str">
        <f t="shared" si="41"/>
        <v>BK00000145509</v>
      </c>
      <c r="H191" s="240" t="str">
        <f t="shared" si="42"/>
        <v>목록(Manifest)</v>
      </c>
      <c r="I191" s="241">
        <f t="shared" si="43"/>
        <v>56.18</v>
      </c>
      <c r="J191" s="242">
        <f t="shared" si="44"/>
        <v>1</v>
      </c>
      <c r="K191" s="242">
        <f t="shared" si="45"/>
        <v>0.5</v>
      </c>
      <c r="L191" s="243">
        <f t="shared" si="46"/>
        <v>0.2</v>
      </c>
      <c r="M191" s="243">
        <f t="shared" si="47"/>
        <v>0.5</v>
      </c>
      <c r="N191" s="149">
        <f t="shared" si="48"/>
        <v>5.75</v>
      </c>
      <c r="O191" s="149">
        <v>3.59</v>
      </c>
      <c r="P191" s="150"/>
      <c r="Q191" s="151">
        <f>VLOOKUP(H191,Mapping!$B$3:$D$13,3,0)</f>
        <v>0</v>
      </c>
      <c r="R191" s="149">
        <f>(IF(VLOOKUP(VLOOKUP(I191,Mapping!$B$15:$D$20,2,1),Mapping!$C$15:$E$20,2,0)=7000,0,VLOOKUP(VLOOKUP(I191,Mapping!$B$15:$D$20,2,1),Mapping!$C$15:$E$20,2,0)))</f>
        <v>0</v>
      </c>
      <c r="S191" s="149"/>
      <c r="T191" s="149"/>
      <c r="U191" s="149">
        <f t="shared" si="49"/>
        <v>9.34</v>
      </c>
      <c r="V191" s="6" t="str">
        <f t="shared" si="34"/>
        <v/>
      </c>
      <c r="X191" s="6" t="s">
        <v>1546</v>
      </c>
      <c r="Y191" s="6" t="s">
        <v>16</v>
      </c>
      <c r="Z191" s="6" t="s">
        <v>1547</v>
      </c>
      <c r="AA191" s="6" t="s">
        <v>2047</v>
      </c>
      <c r="AB191" s="6" t="s">
        <v>2048</v>
      </c>
      <c r="AC191" s="6" t="s">
        <v>2049</v>
      </c>
      <c r="AD191" s="6" t="s">
        <v>937</v>
      </c>
      <c r="AE191" s="6" t="s">
        <v>156</v>
      </c>
      <c r="AF191" s="6">
        <v>1</v>
      </c>
      <c r="AG191" s="6">
        <v>0.5</v>
      </c>
      <c r="AH191" s="6">
        <v>0.2</v>
      </c>
      <c r="AI191" s="6">
        <v>0.5</v>
      </c>
      <c r="AJ191" s="6" t="s">
        <v>14</v>
      </c>
      <c r="AK191" s="6">
        <v>56.18</v>
      </c>
      <c r="AL191" s="6" t="s">
        <v>303</v>
      </c>
      <c r="AM191" s="6" t="s">
        <v>303</v>
      </c>
      <c r="AN191" s="6" t="s">
        <v>303</v>
      </c>
      <c r="AO191" s="6" t="s">
        <v>303</v>
      </c>
      <c r="AP191" s="6" t="s">
        <v>303</v>
      </c>
      <c r="AQ191" s="6" t="s">
        <v>304</v>
      </c>
      <c r="AR191" s="6" t="s">
        <v>305</v>
      </c>
      <c r="AS191" s="6" t="s">
        <v>316</v>
      </c>
      <c r="AT191" s="6" t="s">
        <v>156</v>
      </c>
      <c r="AU191" s="6" t="s">
        <v>307</v>
      </c>
      <c r="AV191" s="6" t="s">
        <v>2047</v>
      </c>
      <c r="AW191" s="6" t="s">
        <v>2050</v>
      </c>
      <c r="AX191" s="6" t="s">
        <v>2050</v>
      </c>
      <c r="AY191" s="6" t="s">
        <v>308</v>
      </c>
      <c r="AZ191" s="6" t="s">
        <v>1551</v>
      </c>
      <c r="BA191" s="6" t="s">
        <v>310</v>
      </c>
      <c r="BB191" s="6" t="s">
        <v>311</v>
      </c>
      <c r="BC191" s="6" t="s">
        <v>312</v>
      </c>
      <c r="BD191" s="6" t="s">
        <v>156</v>
      </c>
      <c r="BE191" s="6" t="s">
        <v>313</v>
      </c>
    </row>
    <row r="192" spans="1:57" ht="17.399999999999999" x14ac:dyDescent="0.4">
      <c r="A192" s="237">
        <f t="shared" si="35"/>
        <v>190</v>
      </c>
      <c r="B192" s="238" t="str">
        <f t="shared" si="36"/>
        <v>2025-09-07</v>
      </c>
      <c r="C192" s="238" t="str">
        <f t="shared" si="37"/>
        <v>LHR</v>
      </c>
      <c r="D192" s="238" t="str">
        <f t="shared" si="38"/>
        <v>99431913851</v>
      </c>
      <c r="E192" s="238" t="str">
        <f t="shared" si="39"/>
        <v>587196910910</v>
      </c>
      <c r="F192" s="238" t="str">
        <f t="shared" si="40"/>
        <v>김도엽</v>
      </c>
      <c r="G192" s="239" t="str">
        <f t="shared" si="41"/>
        <v>BK00000145514</v>
      </c>
      <c r="H192" s="240" t="str">
        <f t="shared" si="42"/>
        <v>일반(목록배제,Normal-Manifest Exception)</v>
      </c>
      <c r="I192" s="241">
        <f t="shared" si="43"/>
        <v>42.6</v>
      </c>
      <c r="J192" s="242">
        <f t="shared" si="44"/>
        <v>1</v>
      </c>
      <c r="K192" s="242">
        <f t="shared" si="45"/>
        <v>0.5</v>
      </c>
      <c r="L192" s="243">
        <f t="shared" si="46"/>
        <v>0.2</v>
      </c>
      <c r="M192" s="243">
        <f t="shared" si="47"/>
        <v>0.5</v>
      </c>
      <c r="N192" s="149">
        <f t="shared" si="48"/>
        <v>5.75</v>
      </c>
      <c r="O192" s="149">
        <v>3.59</v>
      </c>
      <c r="P192" s="150"/>
      <c r="Q192" s="151">
        <f>VLOOKUP(H192,Mapping!$B$3:$D$13,3,0)</f>
        <v>0.8</v>
      </c>
      <c r="R192" s="149">
        <f>(IF(VLOOKUP(VLOOKUP(I192,Mapping!$B$15:$D$20,2,1),Mapping!$C$15:$E$20,2,0)=7000,0,VLOOKUP(VLOOKUP(I192,Mapping!$B$15:$D$20,2,1),Mapping!$C$15:$E$20,2,0)))</f>
        <v>0</v>
      </c>
      <c r="S192" s="149"/>
      <c r="T192" s="149"/>
      <c r="U192" s="149">
        <f t="shared" si="49"/>
        <v>10.14</v>
      </c>
      <c r="V192" s="6" t="str">
        <f t="shared" si="34"/>
        <v/>
      </c>
      <c r="X192" s="6" t="s">
        <v>1546</v>
      </c>
      <c r="Y192" s="6" t="s">
        <v>16</v>
      </c>
      <c r="Z192" s="6" t="s">
        <v>1547</v>
      </c>
      <c r="AA192" s="6" t="s">
        <v>2051</v>
      </c>
      <c r="AB192" s="6" t="s">
        <v>1292</v>
      </c>
      <c r="AC192" s="6" t="s">
        <v>1293</v>
      </c>
      <c r="AD192" s="6" t="s">
        <v>1294</v>
      </c>
      <c r="AE192" s="6" t="s">
        <v>156</v>
      </c>
      <c r="AF192" s="6">
        <v>1</v>
      </c>
      <c r="AG192" s="6">
        <v>0.5</v>
      </c>
      <c r="AH192" s="6">
        <v>0.2</v>
      </c>
      <c r="AI192" s="6">
        <v>0.5</v>
      </c>
      <c r="AJ192" s="6" t="s">
        <v>110</v>
      </c>
      <c r="AK192" s="6">
        <v>42.6</v>
      </c>
      <c r="AL192" s="6" t="s">
        <v>303</v>
      </c>
      <c r="AM192" s="6" t="s">
        <v>303</v>
      </c>
      <c r="AN192" s="6" t="s">
        <v>303</v>
      </c>
      <c r="AO192" s="6" t="s">
        <v>303</v>
      </c>
      <c r="AP192" s="6" t="s">
        <v>303</v>
      </c>
      <c r="AQ192" s="6" t="s">
        <v>304</v>
      </c>
      <c r="AR192" s="6" t="s">
        <v>305</v>
      </c>
      <c r="AS192" s="6" t="s">
        <v>317</v>
      </c>
      <c r="AT192" s="6" t="s">
        <v>156</v>
      </c>
      <c r="AU192" s="6" t="s">
        <v>307</v>
      </c>
      <c r="AV192" s="6" t="s">
        <v>2051</v>
      </c>
      <c r="AW192" s="6" t="s">
        <v>2052</v>
      </c>
      <c r="AX192" s="6" t="s">
        <v>2052</v>
      </c>
      <c r="AY192" s="6" t="s">
        <v>308</v>
      </c>
      <c r="AZ192" s="6" t="s">
        <v>1551</v>
      </c>
      <c r="BA192" s="6" t="s">
        <v>310</v>
      </c>
      <c r="BB192" s="6" t="s">
        <v>311</v>
      </c>
      <c r="BC192" s="6" t="s">
        <v>312</v>
      </c>
      <c r="BD192" s="6" t="s">
        <v>156</v>
      </c>
      <c r="BE192" s="6" t="s">
        <v>313</v>
      </c>
    </row>
    <row r="193" spans="1:57" ht="17.399999999999999" x14ac:dyDescent="0.4">
      <c r="A193" s="237">
        <f t="shared" si="35"/>
        <v>191</v>
      </c>
      <c r="B193" s="238" t="str">
        <f t="shared" si="36"/>
        <v>2025-09-07</v>
      </c>
      <c r="C193" s="238" t="str">
        <f t="shared" si="37"/>
        <v>LHR</v>
      </c>
      <c r="D193" s="238" t="str">
        <f t="shared" si="38"/>
        <v>99431913851</v>
      </c>
      <c r="E193" s="238" t="str">
        <f t="shared" si="39"/>
        <v>587196911411</v>
      </c>
      <c r="F193" s="238" t="str">
        <f t="shared" si="40"/>
        <v>조규태</v>
      </c>
      <c r="G193" s="239" t="str">
        <f t="shared" si="41"/>
        <v>BK00000145515</v>
      </c>
      <c r="H193" s="240" t="str">
        <f t="shared" si="42"/>
        <v>목록(Manifest)</v>
      </c>
      <c r="I193" s="241">
        <f t="shared" si="43"/>
        <v>121.15</v>
      </c>
      <c r="J193" s="242">
        <f t="shared" si="44"/>
        <v>1</v>
      </c>
      <c r="K193" s="242">
        <f t="shared" si="45"/>
        <v>0.5</v>
      </c>
      <c r="L193" s="243">
        <f t="shared" si="46"/>
        <v>0.2</v>
      </c>
      <c r="M193" s="243">
        <f t="shared" si="47"/>
        <v>0.5</v>
      </c>
      <c r="N193" s="149">
        <f t="shared" si="48"/>
        <v>5.75</v>
      </c>
      <c r="O193" s="149">
        <v>3.59</v>
      </c>
      <c r="P193" s="150"/>
      <c r="Q193" s="151">
        <f>VLOOKUP(H193,Mapping!$B$3:$D$13,3,0)</f>
        <v>0</v>
      </c>
      <c r="R193" s="149">
        <f>(IF(VLOOKUP(VLOOKUP(I193,Mapping!$B$15:$D$20,2,1),Mapping!$C$15:$E$20,2,0)=7000,0,VLOOKUP(VLOOKUP(I193,Mapping!$B$15:$D$20,2,1),Mapping!$C$15:$E$20,2,0)))</f>
        <v>0</v>
      </c>
      <c r="S193" s="149"/>
      <c r="T193" s="149"/>
      <c r="U193" s="149">
        <f t="shared" si="49"/>
        <v>9.34</v>
      </c>
      <c r="V193" s="6" t="str">
        <f t="shared" si="34"/>
        <v/>
      </c>
      <c r="X193" s="6" t="s">
        <v>1546</v>
      </c>
      <c r="Y193" s="6" t="s">
        <v>16</v>
      </c>
      <c r="Z193" s="6" t="s">
        <v>1547</v>
      </c>
      <c r="AA193" s="6" t="s">
        <v>2053</v>
      </c>
      <c r="AB193" s="6" t="s">
        <v>2054</v>
      </c>
      <c r="AC193" s="6" t="s">
        <v>2055</v>
      </c>
      <c r="AD193" s="6" t="s">
        <v>2056</v>
      </c>
      <c r="AE193" s="6" t="s">
        <v>156</v>
      </c>
      <c r="AF193" s="6">
        <v>1</v>
      </c>
      <c r="AG193" s="6">
        <v>0.5</v>
      </c>
      <c r="AH193" s="6">
        <v>0.2</v>
      </c>
      <c r="AI193" s="6">
        <v>0.5</v>
      </c>
      <c r="AJ193" s="6" t="s">
        <v>14</v>
      </c>
      <c r="AK193" s="6">
        <v>121.15</v>
      </c>
      <c r="AL193" s="6" t="s">
        <v>303</v>
      </c>
      <c r="AM193" s="6" t="s">
        <v>303</v>
      </c>
      <c r="AN193" s="6" t="s">
        <v>303</v>
      </c>
      <c r="AO193" s="6" t="s">
        <v>303</v>
      </c>
      <c r="AP193" s="6" t="s">
        <v>303</v>
      </c>
      <c r="AQ193" s="6" t="s">
        <v>304</v>
      </c>
      <c r="AR193" s="6" t="s">
        <v>305</v>
      </c>
      <c r="AS193" s="6" t="s">
        <v>2057</v>
      </c>
      <c r="AT193" s="6" t="s">
        <v>156</v>
      </c>
      <c r="AU193" s="6" t="s">
        <v>307</v>
      </c>
      <c r="AV193" s="6" t="s">
        <v>2053</v>
      </c>
      <c r="AW193" s="6" t="s">
        <v>2058</v>
      </c>
      <c r="AX193" s="6" t="s">
        <v>2058</v>
      </c>
      <c r="AY193" s="6" t="s">
        <v>308</v>
      </c>
      <c r="AZ193" s="6" t="s">
        <v>1551</v>
      </c>
      <c r="BA193" s="6" t="s">
        <v>310</v>
      </c>
      <c r="BB193" s="6" t="s">
        <v>311</v>
      </c>
      <c r="BC193" s="6" t="s">
        <v>312</v>
      </c>
      <c r="BD193" s="6" t="s">
        <v>156</v>
      </c>
      <c r="BE193" s="6" t="s">
        <v>313</v>
      </c>
    </row>
    <row r="194" spans="1:57" ht="17.399999999999999" x14ac:dyDescent="0.4">
      <c r="A194" s="237">
        <f t="shared" si="35"/>
        <v>192</v>
      </c>
      <c r="B194" s="238" t="str">
        <f t="shared" si="36"/>
        <v>2025-09-07</v>
      </c>
      <c r="C194" s="238" t="str">
        <f t="shared" si="37"/>
        <v>LHR</v>
      </c>
      <c r="D194" s="238" t="str">
        <f t="shared" si="38"/>
        <v>99431913851</v>
      </c>
      <c r="E194" s="238" t="str">
        <f t="shared" si="39"/>
        <v>587196910976</v>
      </c>
      <c r="F194" s="238" t="str">
        <f t="shared" si="40"/>
        <v>김숙진</v>
      </c>
      <c r="G194" s="239" t="str">
        <f t="shared" si="41"/>
        <v>BK00000145521</v>
      </c>
      <c r="H194" s="240" t="str">
        <f t="shared" si="42"/>
        <v>목록(Manifest)</v>
      </c>
      <c r="I194" s="241">
        <f t="shared" si="43"/>
        <v>44.41</v>
      </c>
      <c r="J194" s="242">
        <f t="shared" si="44"/>
        <v>1</v>
      </c>
      <c r="K194" s="242">
        <f t="shared" si="45"/>
        <v>1</v>
      </c>
      <c r="L194" s="243">
        <f t="shared" si="46"/>
        <v>0.2</v>
      </c>
      <c r="M194" s="243">
        <f t="shared" si="47"/>
        <v>1</v>
      </c>
      <c r="N194" s="149">
        <f t="shared" si="48"/>
        <v>7.6</v>
      </c>
      <c r="O194" s="149">
        <v>3.59</v>
      </c>
      <c r="P194" s="150"/>
      <c r="Q194" s="151">
        <f>VLOOKUP(H194,Mapping!$B$3:$D$13,3,0)</f>
        <v>0</v>
      </c>
      <c r="R194" s="149">
        <f>(IF(VLOOKUP(VLOOKUP(I194,Mapping!$B$15:$D$20,2,1),Mapping!$C$15:$E$20,2,0)=7000,0,VLOOKUP(VLOOKUP(I194,Mapping!$B$15:$D$20,2,1),Mapping!$C$15:$E$20,2,0)))</f>
        <v>0</v>
      </c>
      <c r="S194" s="149"/>
      <c r="T194" s="149"/>
      <c r="U194" s="149">
        <f t="shared" si="49"/>
        <v>11.19</v>
      </c>
      <c r="V194" s="6" t="str">
        <f t="shared" si="34"/>
        <v/>
      </c>
      <c r="X194" s="6" t="s">
        <v>1546</v>
      </c>
      <c r="Y194" s="6" t="s">
        <v>16</v>
      </c>
      <c r="Z194" s="6" t="s">
        <v>1547</v>
      </c>
      <c r="AA194" s="6" t="s">
        <v>2059</v>
      </c>
      <c r="AB194" s="6" t="s">
        <v>2060</v>
      </c>
      <c r="AC194" s="6" t="s">
        <v>2061</v>
      </c>
      <c r="AD194" s="6" t="s">
        <v>724</v>
      </c>
      <c r="AE194" s="6" t="s">
        <v>156</v>
      </c>
      <c r="AF194" s="6">
        <v>1</v>
      </c>
      <c r="AG194" s="6">
        <v>1</v>
      </c>
      <c r="AH194" s="6">
        <v>0.2</v>
      </c>
      <c r="AI194" s="6">
        <v>1</v>
      </c>
      <c r="AJ194" s="6" t="s">
        <v>14</v>
      </c>
      <c r="AK194" s="6">
        <v>44.41</v>
      </c>
      <c r="AL194" s="6" t="s">
        <v>303</v>
      </c>
      <c r="AM194" s="6" t="s">
        <v>303</v>
      </c>
      <c r="AN194" s="6" t="s">
        <v>303</v>
      </c>
      <c r="AO194" s="6" t="s">
        <v>303</v>
      </c>
      <c r="AP194" s="6" t="s">
        <v>303</v>
      </c>
      <c r="AQ194" s="6" t="s">
        <v>304</v>
      </c>
      <c r="AR194" s="6" t="s">
        <v>305</v>
      </c>
      <c r="AS194" s="6" t="s">
        <v>2062</v>
      </c>
      <c r="AT194" s="6" t="s">
        <v>156</v>
      </c>
      <c r="AU194" s="6" t="s">
        <v>307</v>
      </c>
      <c r="AV194" s="6" t="s">
        <v>2059</v>
      </c>
      <c r="AW194" s="6" t="s">
        <v>2063</v>
      </c>
      <c r="AX194" s="6" t="s">
        <v>2063</v>
      </c>
      <c r="AY194" s="6" t="s">
        <v>308</v>
      </c>
      <c r="AZ194" s="6" t="s">
        <v>1551</v>
      </c>
      <c r="BA194" s="6" t="s">
        <v>310</v>
      </c>
      <c r="BB194" s="6" t="s">
        <v>311</v>
      </c>
      <c r="BC194" s="6" t="s">
        <v>312</v>
      </c>
      <c r="BD194" s="6" t="s">
        <v>156</v>
      </c>
      <c r="BE194" s="6" t="s">
        <v>313</v>
      </c>
    </row>
    <row r="195" spans="1:57" ht="17.399999999999999" x14ac:dyDescent="0.4">
      <c r="A195" s="237">
        <f t="shared" si="35"/>
        <v>193</v>
      </c>
      <c r="B195" s="238" t="str">
        <f t="shared" si="36"/>
        <v>2025-09-07</v>
      </c>
      <c r="C195" s="238" t="str">
        <f t="shared" si="37"/>
        <v>LHR</v>
      </c>
      <c r="D195" s="238" t="str">
        <f t="shared" si="38"/>
        <v>99431913851</v>
      </c>
      <c r="E195" s="238" t="str">
        <f t="shared" si="39"/>
        <v>587196911061</v>
      </c>
      <c r="F195" s="238" t="str">
        <f t="shared" si="40"/>
        <v>정도영</v>
      </c>
      <c r="G195" s="239" t="str">
        <f t="shared" si="41"/>
        <v>BK00000145522</v>
      </c>
      <c r="H195" s="240" t="str">
        <f t="shared" si="42"/>
        <v>간이(Simple)</v>
      </c>
      <c r="I195" s="241">
        <f t="shared" si="43"/>
        <v>155.05000000000001</v>
      </c>
      <c r="J195" s="242">
        <f t="shared" si="44"/>
        <v>1</v>
      </c>
      <c r="K195" s="242">
        <f t="shared" si="45"/>
        <v>3.5</v>
      </c>
      <c r="L195" s="243">
        <f t="shared" si="46"/>
        <v>14.1</v>
      </c>
      <c r="M195" s="243">
        <f t="shared" si="47"/>
        <v>14.5</v>
      </c>
      <c r="N195" s="149">
        <f t="shared" si="48"/>
        <v>57.550000000000004</v>
      </c>
      <c r="O195" s="149">
        <v>3.59</v>
      </c>
      <c r="P195" s="150"/>
      <c r="Q195" s="151">
        <f>VLOOKUP(H195,Mapping!$B$3:$D$13,3,0)</f>
        <v>0.8</v>
      </c>
      <c r="R195" s="149">
        <f>(IF(VLOOKUP(VLOOKUP(I195,Mapping!$B$15:$D$20,2,1),Mapping!$C$15:$E$20,2,0)=7000,0,VLOOKUP(VLOOKUP(I195,Mapping!$B$15:$D$20,2,1),Mapping!$C$15:$E$20,2,0)))</f>
        <v>0</v>
      </c>
      <c r="S195" s="149"/>
      <c r="T195" s="149"/>
      <c r="U195" s="149">
        <f t="shared" si="49"/>
        <v>61.94</v>
      </c>
      <c r="V195" s="6" t="str">
        <f t="shared" si="34"/>
        <v/>
      </c>
      <c r="X195" s="6" t="s">
        <v>1546</v>
      </c>
      <c r="Y195" s="6" t="s">
        <v>16</v>
      </c>
      <c r="Z195" s="6" t="s">
        <v>1547</v>
      </c>
      <c r="AA195" s="6" t="s">
        <v>2064</v>
      </c>
      <c r="AB195" s="6" t="s">
        <v>2065</v>
      </c>
      <c r="AC195" s="6" t="s">
        <v>2066</v>
      </c>
      <c r="AD195" s="6" t="s">
        <v>2067</v>
      </c>
      <c r="AE195" s="6" t="s">
        <v>156</v>
      </c>
      <c r="AF195" s="6">
        <v>1</v>
      </c>
      <c r="AG195" s="6">
        <v>3.5</v>
      </c>
      <c r="AH195" s="6">
        <v>14.1</v>
      </c>
      <c r="AI195" s="6">
        <v>14.5</v>
      </c>
      <c r="AJ195" s="6" t="s">
        <v>15</v>
      </c>
      <c r="AK195" s="6">
        <v>155.05000000000001</v>
      </c>
      <c r="AL195" s="6" t="s">
        <v>303</v>
      </c>
      <c r="AM195" s="6" t="s">
        <v>303</v>
      </c>
      <c r="AN195" s="6" t="s">
        <v>303</v>
      </c>
      <c r="AO195" s="6" t="s">
        <v>303</v>
      </c>
      <c r="AP195" s="6" t="s">
        <v>303</v>
      </c>
      <c r="AQ195" s="6" t="s">
        <v>304</v>
      </c>
      <c r="AR195" s="6" t="s">
        <v>305</v>
      </c>
      <c r="AS195" s="6" t="s">
        <v>2068</v>
      </c>
      <c r="AT195" s="6" t="s">
        <v>156</v>
      </c>
      <c r="AU195" s="6" t="s">
        <v>307</v>
      </c>
      <c r="AV195" s="6" t="s">
        <v>2064</v>
      </c>
      <c r="AW195" s="6" t="s">
        <v>2069</v>
      </c>
      <c r="AX195" s="6" t="s">
        <v>2069</v>
      </c>
      <c r="AY195" s="6" t="s">
        <v>308</v>
      </c>
      <c r="AZ195" s="6" t="s">
        <v>1551</v>
      </c>
      <c r="BA195" s="6" t="s">
        <v>310</v>
      </c>
      <c r="BB195" s="6" t="s">
        <v>311</v>
      </c>
      <c r="BC195" s="6" t="s">
        <v>312</v>
      </c>
      <c r="BD195" s="6" t="s">
        <v>156</v>
      </c>
      <c r="BE195" s="6" t="s">
        <v>313</v>
      </c>
    </row>
    <row r="196" spans="1:57" ht="17.399999999999999" x14ac:dyDescent="0.4">
      <c r="A196" s="237">
        <f t="shared" si="35"/>
        <v>194</v>
      </c>
      <c r="B196" s="238" t="str">
        <f t="shared" si="36"/>
        <v>2025-09-07</v>
      </c>
      <c r="C196" s="238" t="str">
        <f t="shared" si="37"/>
        <v>LHR</v>
      </c>
      <c r="D196" s="238" t="str">
        <f t="shared" si="38"/>
        <v>99431913851</v>
      </c>
      <c r="E196" s="238" t="str">
        <f t="shared" si="39"/>
        <v>587196911083</v>
      </c>
      <c r="F196" s="238" t="str">
        <f t="shared" si="40"/>
        <v>안해숙</v>
      </c>
      <c r="G196" s="239" t="str">
        <f t="shared" si="41"/>
        <v>BK00000145528</v>
      </c>
      <c r="H196" s="240" t="str">
        <f t="shared" si="42"/>
        <v>일반(목록배제,Normal-Manifest Exception)</v>
      </c>
      <c r="I196" s="241">
        <f t="shared" si="43"/>
        <v>67.31</v>
      </c>
      <c r="J196" s="242">
        <f t="shared" si="44"/>
        <v>1</v>
      </c>
      <c r="K196" s="242">
        <f t="shared" si="45"/>
        <v>2</v>
      </c>
      <c r="L196" s="243">
        <f t="shared" si="46"/>
        <v>0.2</v>
      </c>
      <c r="M196" s="243">
        <f t="shared" si="47"/>
        <v>2</v>
      </c>
      <c r="N196" s="149">
        <f t="shared" si="48"/>
        <v>11.3</v>
      </c>
      <c r="O196" s="149">
        <v>3.59</v>
      </c>
      <c r="P196" s="150"/>
      <c r="Q196" s="151">
        <f>VLOOKUP(H196,Mapping!$B$3:$D$13,3,0)</f>
        <v>0.8</v>
      </c>
      <c r="R196" s="149">
        <f>(IF(VLOOKUP(VLOOKUP(I196,Mapping!$B$15:$D$20,2,1),Mapping!$C$15:$E$20,2,0)=7000,0,VLOOKUP(VLOOKUP(I196,Mapping!$B$15:$D$20,2,1),Mapping!$C$15:$E$20,2,0)))</f>
        <v>0</v>
      </c>
      <c r="S196" s="149"/>
      <c r="T196" s="149"/>
      <c r="U196" s="149">
        <f t="shared" si="49"/>
        <v>15.690000000000001</v>
      </c>
      <c r="V196" s="6" t="str">
        <f t="shared" ref="V196:V259" si="50">AE196</f>
        <v/>
      </c>
      <c r="X196" s="6" t="s">
        <v>1546</v>
      </c>
      <c r="Y196" s="6" t="s">
        <v>16</v>
      </c>
      <c r="Z196" s="6" t="s">
        <v>1547</v>
      </c>
      <c r="AA196" s="6" t="s">
        <v>2070</v>
      </c>
      <c r="AB196" s="6" t="s">
        <v>2071</v>
      </c>
      <c r="AC196" s="6" t="s">
        <v>2072</v>
      </c>
      <c r="AD196" s="6" t="s">
        <v>2073</v>
      </c>
      <c r="AE196" s="6" t="s">
        <v>156</v>
      </c>
      <c r="AF196" s="6">
        <v>1</v>
      </c>
      <c r="AG196" s="6">
        <v>2</v>
      </c>
      <c r="AH196" s="6">
        <v>0.2</v>
      </c>
      <c r="AI196" s="6">
        <v>2</v>
      </c>
      <c r="AJ196" s="6" t="s">
        <v>110</v>
      </c>
      <c r="AK196" s="6">
        <v>67.31</v>
      </c>
      <c r="AL196" s="6" t="s">
        <v>303</v>
      </c>
      <c r="AM196" s="6" t="s">
        <v>303</v>
      </c>
      <c r="AN196" s="6" t="s">
        <v>303</v>
      </c>
      <c r="AO196" s="6" t="s">
        <v>303</v>
      </c>
      <c r="AP196" s="6" t="s">
        <v>303</v>
      </c>
      <c r="AQ196" s="6" t="s">
        <v>304</v>
      </c>
      <c r="AR196" s="6" t="s">
        <v>305</v>
      </c>
      <c r="AS196" s="6" t="s">
        <v>2074</v>
      </c>
      <c r="AT196" s="6" t="s">
        <v>156</v>
      </c>
      <c r="AU196" s="6" t="s">
        <v>307</v>
      </c>
      <c r="AV196" s="6" t="s">
        <v>2070</v>
      </c>
      <c r="AW196" s="6" t="s">
        <v>2075</v>
      </c>
      <c r="AX196" s="6" t="s">
        <v>2075</v>
      </c>
      <c r="AY196" s="6" t="s">
        <v>308</v>
      </c>
      <c r="AZ196" s="6" t="s">
        <v>1551</v>
      </c>
      <c r="BA196" s="6" t="s">
        <v>310</v>
      </c>
      <c r="BB196" s="6" t="s">
        <v>311</v>
      </c>
      <c r="BC196" s="6" t="s">
        <v>312</v>
      </c>
      <c r="BD196" s="6" t="s">
        <v>156</v>
      </c>
      <c r="BE196" s="6" t="s">
        <v>313</v>
      </c>
    </row>
    <row r="197" spans="1:57" ht="17.399999999999999" x14ac:dyDescent="0.4">
      <c r="A197" s="237">
        <f t="shared" ref="A197:A260" si="51">A196+1</f>
        <v>195</v>
      </c>
      <c r="B197" s="238" t="str">
        <f t="shared" ref="B197:B260" si="52">X197</f>
        <v>2025-09-07</v>
      </c>
      <c r="C197" s="238" t="str">
        <f t="shared" ref="C197:C260" si="53">Y197</f>
        <v>LHR</v>
      </c>
      <c r="D197" s="238" t="str">
        <f t="shared" ref="D197:D260" si="54">Z197</f>
        <v>99431913851</v>
      </c>
      <c r="E197" s="238" t="str">
        <f t="shared" ref="E197:E260" si="55">AA197</f>
        <v>587196910991</v>
      </c>
      <c r="F197" s="238" t="str">
        <f t="shared" ref="F197:F260" si="56">AB197</f>
        <v>최우혁</v>
      </c>
      <c r="G197" s="239" t="str">
        <f t="shared" ref="G197:G260" si="57">AW197</f>
        <v>BK00000145531</v>
      </c>
      <c r="H197" s="240" t="str">
        <f t="shared" ref="H197:H260" si="58">AJ197</f>
        <v>목록(Manifest)</v>
      </c>
      <c r="I197" s="241">
        <f t="shared" ref="I197:I260" si="59">AK197</f>
        <v>106.19</v>
      </c>
      <c r="J197" s="242">
        <f t="shared" ref="J197:J260" si="60">AF197</f>
        <v>1</v>
      </c>
      <c r="K197" s="242">
        <f t="shared" ref="K197:K260" si="61">AG197</f>
        <v>0.5</v>
      </c>
      <c r="L197" s="243">
        <f t="shared" ref="L197:L260" si="62">AH197</f>
        <v>0.2</v>
      </c>
      <c r="M197" s="243">
        <f t="shared" ref="M197:M260" si="63">AI197</f>
        <v>0.5</v>
      </c>
      <c r="N197" s="149">
        <f t="shared" ref="N197:N260" si="64">5.75+(M197-0.5)/0.5*1.85</f>
        <v>5.75</v>
      </c>
      <c r="O197" s="149">
        <v>3.59</v>
      </c>
      <c r="P197" s="150"/>
      <c r="Q197" s="151">
        <f>VLOOKUP(H197,Mapping!$B$3:$D$13,3,0)</f>
        <v>0</v>
      </c>
      <c r="R197" s="149">
        <f>(IF(VLOOKUP(VLOOKUP(I197,Mapping!$B$15:$D$20,2,1),Mapping!$C$15:$E$20,2,0)=7000,0,VLOOKUP(VLOOKUP(I197,Mapping!$B$15:$D$20,2,1),Mapping!$C$15:$E$20,2,0)))</f>
        <v>0</v>
      </c>
      <c r="S197" s="149"/>
      <c r="T197" s="149"/>
      <c r="U197" s="149">
        <f t="shared" ref="U197:U260" si="65">SUM(N197:T197)</f>
        <v>9.34</v>
      </c>
      <c r="V197" s="6" t="str">
        <f t="shared" si="50"/>
        <v/>
      </c>
      <c r="X197" s="6" t="s">
        <v>1546</v>
      </c>
      <c r="Y197" s="6" t="s">
        <v>16</v>
      </c>
      <c r="Z197" s="6" t="s">
        <v>1547</v>
      </c>
      <c r="AA197" s="6" t="s">
        <v>2076</v>
      </c>
      <c r="AB197" s="6" t="s">
        <v>173</v>
      </c>
      <c r="AC197" s="6" t="s">
        <v>500</v>
      </c>
      <c r="AD197" s="6" t="s">
        <v>501</v>
      </c>
      <c r="AE197" s="6" t="s">
        <v>156</v>
      </c>
      <c r="AF197" s="6">
        <v>1</v>
      </c>
      <c r="AG197" s="6">
        <v>0.5</v>
      </c>
      <c r="AH197" s="6">
        <v>0.2</v>
      </c>
      <c r="AI197" s="6">
        <v>0.5</v>
      </c>
      <c r="AJ197" s="6" t="s">
        <v>14</v>
      </c>
      <c r="AK197" s="6">
        <v>106.19</v>
      </c>
      <c r="AL197" s="6" t="s">
        <v>303</v>
      </c>
      <c r="AM197" s="6" t="s">
        <v>303</v>
      </c>
      <c r="AN197" s="6" t="s">
        <v>303</v>
      </c>
      <c r="AO197" s="6" t="s">
        <v>303</v>
      </c>
      <c r="AP197" s="6" t="s">
        <v>303</v>
      </c>
      <c r="AQ197" s="6" t="s">
        <v>304</v>
      </c>
      <c r="AR197" s="6" t="s">
        <v>305</v>
      </c>
      <c r="AS197" s="6" t="s">
        <v>316</v>
      </c>
      <c r="AT197" s="6" t="s">
        <v>156</v>
      </c>
      <c r="AU197" s="6" t="s">
        <v>307</v>
      </c>
      <c r="AV197" s="6" t="s">
        <v>2076</v>
      </c>
      <c r="AW197" s="6" t="s">
        <v>2077</v>
      </c>
      <c r="AX197" s="6" t="s">
        <v>2077</v>
      </c>
      <c r="AY197" s="6" t="s">
        <v>308</v>
      </c>
      <c r="AZ197" s="6" t="s">
        <v>1551</v>
      </c>
      <c r="BA197" s="6" t="s">
        <v>310</v>
      </c>
      <c r="BB197" s="6" t="s">
        <v>311</v>
      </c>
      <c r="BC197" s="6" t="s">
        <v>312</v>
      </c>
      <c r="BD197" s="6" t="s">
        <v>156</v>
      </c>
      <c r="BE197" s="6" t="s">
        <v>313</v>
      </c>
    </row>
    <row r="198" spans="1:57" ht="17.399999999999999" x14ac:dyDescent="0.4">
      <c r="A198" s="237">
        <f t="shared" si="51"/>
        <v>196</v>
      </c>
      <c r="B198" s="238" t="str">
        <f t="shared" si="52"/>
        <v>2025-09-07</v>
      </c>
      <c r="C198" s="238" t="str">
        <f t="shared" si="53"/>
        <v>LHR</v>
      </c>
      <c r="D198" s="238" t="str">
        <f t="shared" si="54"/>
        <v>99431913851</v>
      </c>
      <c r="E198" s="238" t="str">
        <f t="shared" si="55"/>
        <v>587196911190</v>
      </c>
      <c r="F198" s="238" t="str">
        <f t="shared" si="56"/>
        <v>김지은</v>
      </c>
      <c r="G198" s="239" t="str">
        <f t="shared" si="57"/>
        <v>BK00000145532</v>
      </c>
      <c r="H198" s="240" t="str">
        <f t="shared" si="58"/>
        <v>목록(Manifest)</v>
      </c>
      <c r="I198" s="241">
        <f t="shared" si="59"/>
        <v>146.07</v>
      </c>
      <c r="J198" s="242">
        <f t="shared" si="60"/>
        <v>1</v>
      </c>
      <c r="K198" s="242">
        <f t="shared" si="61"/>
        <v>0.5</v>
      </c>
      <c r="L198" s="243">
        <f t="shared" si="62"/>
        <v>0.2</v>
      </c>
      <c r="M198" s="243">
        <f t="shared" si="63"/>
        <v>0.5</v>
      </c>
      <c r="N198" s="149">
        <f t="shared" si="64"/>
        <v>5.75</v>
      </c>
      <c r="O198" s="149">
        <v>3.59</v>
      </c>
      <c r="P198" s="150"/>
      <c r="Q198" s="151">
        <f>VLOOKUP(H198,Mapping!$B$3:$D$13,3,0)</f>
        <v>0</v>
      </c>
      <c r="R198" s="149">
        <f>(IF(VLOOKUP(VLOOKUP(I198,Mapping!$B$15:$D$20,2,1),Mapping!$C$15:$E$20,2,0)=7000,0,VLOOKUP(VLOOKUP(I198,Mapping!$B$15:$D$20,2,1),Mapping!$C$15:$E$20,2,0)))</f>
        <v>0</v>
      </c>
      <c r="S198" s="149"/>
      <c r="T198" s="149"/>
      <c r="U198" s="149">
        <f t="shared" si="65"/>
        <v>9.34</v>
      </c>
      <c r="V198" s="6" t="str">
        <f t="shared" si="50"/>
        <v/>
      </c>
      <c r="X198" s="6" t="s">
        <v>1546</v>
      </c>
      <c r="Y198" s="6" t="s">
        <v>16</v>
      </c>
      <c r="Z198" s="6" t="s">
        <v>1547</v>
      </c>
      <c r="AA198" s="6" t="s">
        <v>2078</v>
      </c>
      <c r="AB198" s="6" t="s">
        <v>199</v>
      </c>
      <c r="AC198" s="6" t="s">
        <v>2079</v>
      </c>
      <c r="AD198" s="6" t="s">
        <v>648</v>
      </c>
      <c r="AE198" s="6" t="s">
        <v>156</v>
      </c>
      <c r="AF198" s="6">
        <v>1</v>
      </c>
      <c r="AG198" s="6">
        <v>0.5</v>
      </c>
      <c r="AH198" s="6">
        <v>0.2</v>
      </c>
      <c r="AI198" s="6">
        <v>0.5</v>
      </c>
      <c r="AJ198" s="6" t="s">
        <v>14</v>
      </c>
      <c r="AK198" s="6">
        <v>146.07</v>
      </c>
      <c r="AL198" s="6" t="s">
        <v>303</v>
      </c>
      <c r="AM198" s="6" t="s">
        <v>303</v>
      </c>
      <c r="AN198" s="6" t="s">
        <v>303</v>
      </c>
      <c r="AO198" s="6" t="s">
        <v>303</v>
      </c>
      <c r="AP198" s="6" t="s">
        <v>303</v>
      </c>
      <c r="AQ198" s="6" t="s">
        <v>304</v>
      </c>
      <c r="AR198" s="6" t="s">
        <v>305</v>
      </c>
      <c r="AS198" s="6" t="s">
        <v>2080</v>
      </c>
      <c r="AT198" s="6" t="s">
        <v>156</v>
      </c>
      <c r="AU198" s="6" t="s">
        <v>307</v>
      </c>
      <c r="AV198" s="6" t="s">
        <v>2078</v>
      </c>
      <c r="AW198" s="6" t="s">
        <v>2081</v>
      </c>
      <c r="AX198" s="6" t="s">
        <v>2081</v>
      </c>
      <c r="AY198" s="6" t="s">
        <v>308</v>
      </c>
      <c r="AZ198" s="6" t="s">
        <v>1551</v>
      </c>
      <c r="BA198" s="6" t="s">
        <v>310</v>
      </c>
      <c r="BB198" s="6" t="s">
        <v>311</v>
      </c>
      <c r="BC198" s="6" t="s">
        <v>312</v>
      </c>
      <c r="BD198" s="6" t="s">
        <v>156</v>
      </c>
      <c r="BE198" s="6" t="s">
        <v>313</v>
      </c>
    </row>
    <row r="199" spans="1:57" ht="17.399999999999999" x14ac:dyDescent="0.4">
      <c r="A199" s="237">
        <f t="shared" si="51"/>
        <v>197</v>
      </c>
      <c r="B199" s="238" t="str">
        <f t="shared" si="52"/>
        <v>2025-09-07</v>
      </c>
      <c r="C199" s="238" t="str">
        <f t="shared" si="53"/>
        <v>LHR</v>
      </c>
      <c r="D199" s="238" t="str">
        <f t="shared" si="54"/>
        <v>99431913851</v>
      </c>
      <c r="E199" s="238" t="str">
        <f t="shared" si="55"/>
        <v>587196911315</v>
      </c>
      <c r="F199" s="238" t="str">
        <f t="shared" si="56"/>
        <v>이경준</v>
      </c>
      <c r="G199" s="239" t="str">
        <f t="shared" si="57"/>
        <v>BK00000145543</v>
      </c>
      <c r="H199" s="240" t="str">
        <f t="shared" si="58"/>
        <v>목록(Manifest)</v>
      </c>
      <c r="I199" s="241">
        <f t="shared" si="59"/>
        <v>109.35</v>
      </c>
      <c r="J199" s="242">
        <f t="shared" si="60"/>
        <v>1</v>
      </c>
      <c r="K199" s="242">
        <f t="shared" si="61"/>
        <v>9.5</v>
      </c>
      <c r="L199" s="243">
        <f t="shared" si="62"/>
        <v>0.2</v>
      </c>
      <c r="M199" s="243">
        <f t="shared" si="63"/>
        <v>9.5</v>
      </c>
      <c r="N199" s="149">
        <f t="shared" si="64"/>
        <v>39.050000000000004</v>
      </c>
      <c r="O199" s="149">
        <v>3.59</v>
      </c>
      <c r="P199" s="150"/>
      <c r="Q199" s="151">
        <f>VLOOKUP(H199,Mapping!$B$3:$D$13,3,0)</f>
        <v>0</v>
      </c>
      <c r="R199" s="149">
        <f>(IF(VLOOKUP(VLOOKUP(I199,Mapping!$B$15:$D$20,2,1),Mapping!$C$15:$E$20,2,0)=7000,0,VLOOKUP(VLOOKUP(I199,Mapping!$B$15:$D$20,2,1),Mapping!$C$15:$E$20,2,0)))</f>
        <v>0</v>
      </c>
      <c r="S199" s="149"/>
      <c r="T199" s="149"/>
      <c r="U199" s="149">
        <f t="shared" si="65"/>
        <v>42.64</v>
      </c>
      <c r="V199" s="6" t="str">
        <f t="shared" si="50"/>
        <v/>
      </c>
      <c r="X199" s="6" t="s">
        <v>1546</v>
      </c>
      <c r="Y199" s="6" t="s">
        <v>16</v>
      </c>
      <c r="Z199" s="6" t="s">
        <v>1547</v>
      </c>
      <c r="AA199" s="6" t="s">
        <v>2082</v>
      </c>
      <c r="AB199" s="6" t="s">
        <v>2083</v>
      </c>
      <c r="AC199" s="6" t="s">
        <v>2084</v>
      </c>
      <c r="AD199" s="6" t="s">
        <v>2085</v>
      </c>
      <c r="AE199" s="6" t="s">
        <v>156</v>
      </c>
      <c r="AF199" s="6">
        <v>1</v>
      </c>
      <c r="AG199" s="6">
        <v>9.5</v>
      </c>
      <c r="AH199" s="6">
        <v>0.2</v>
      </c>
      <c r="AI199" s="6">
        <v>9.5</v>
      </c>
      <c r="AJ199" s="6" t="s">
        <v>14</v>
      </c>
      <c r="AK199" s="6">
        <v>109.35</v>
      </c>
      <c r="AL199" s="6" t="s">
        <v>303</v>
      </c>
      <c r="AM199" s="6" t="s">
        <v>303</v>
      </c>
      <c r="AN199" s="6" t="s">
        <v>303</v>
      </c>
      <c r="AO199" s="6" t="s">
        <v>303</v>
      </c>
      <c r="AP199" s="6" t="s">
        <v>303</v>
      </c>
      <c r="AQ199" s="6" t="s">
        <v>304</v>
      </c>
      <c r="AR199" s="6" t="s">
        <v>305</v>
      </c>
      <c r="AS199" s="6" t="s">
        <v>2086</v>
      </c>
      <c r="AT199" s="6" t="s">
        <v>156</v>
      </c>
      <c r="AU199" s="6" t="s">
        <v>307</v>
      </c>
      <c r="AV199" s="6" t="s">
        <v>2082</v>
      </c>
      <c r="AW199" s="6" t="s">
        <v>2087</v>
      </c>
      <c r="AX199" s="6" t="s">
        <v>2087</v>
      </c>
      <c r="AY199" s="6" t="s">
        <v>308</v>
      </c>
      <c r="AZ199" s="6" t="s">
        <v>1551</v>
      </c>
      <c r="BA199" s="6" t="s">
        <v>310</v>
      </c>
      <c r="BB199" s="6" t="s">
        <v>311</v>
      </c>
      <c r="BC199" s="6" t="s">
        <v>312</v>
      </c>
      <c r="BD199" s="6" t="s">
        <v>156</v>
      </c>
      <c r="BE199" s="6" t="s">
        <v>313</v>
      </c>
    </row>
    <row r="200" spans="1:57" ht="17.399999999999999" x14ac:dyDescent="0.4">
      <c r="A200" s="237">
        <f t="shared" si="51"/>
        <v>198</v>
      </c>
      <c r="B200" s="238" t="str">
        <f t="shared" si="52"/>
        <v>2025-09-07</v>
      </c>
      <c r="C200" s="238" t="str">
        <f t="shared" si="53"/>
        <v>LHR</v>
      </c>
      <c r="D200" s="238" t="str">
        <f t="shared" si="54"/>
        <v>99431913851</v>
      </c>
      <c r="E200" s="238" t="str">
        <f t="shared" si="55"/>
        <v>587196911352</v>
      </c>
      <c r="F200" s="238" t="str">
        <f t="shared" si="56"/>
        <v>정문권</v>
      </c>
      <c r="G200" s="239" t="str">
        <f t="shared" si="57"/>
        <v>BK00000145545</v>
      </c>
      <c r="H200" s="240" t="str">
        <f t="shared" si="58"/>
        <v>목록(Manifest)</v>
      </c>
      <c r="I200" s="241">
        <f t="shared" si="59"/>
        <v>87.46</v>
      </c>
      <c r="J200" s="242">
        <f t="shared" si="60"/>
        <v>1</v>
      </c>
      <c r="K200" s="242">
        <f t="shared" si="61"/>
        <v>2.5</v>
      </c>
      <c r="L200" s="243">
        <f t="shared" si="62"/>
        <v>3.5</v>
      </c>
      <c r="M200" s="243">
        <f t="shared" si="63"/>
        <v>3.5</v>
      </c>
      <c r="N200" s="149">
        <f t="shared" si="64"/>
        <v>16.850000000000001</v>
      </c>
      <c r="O200" s="149">
        <v>3.59</v>
      </c>
      <c r="P200" s="150"/>
      <c r="Q200" s="151">
        <f>VLOOKUP(H200,Mapping!$B$3:$D$13,3,0)</f>
        <v>0</v>
      </c>
      <c r="R200" s="149">
        <f>(IF(VLOOKUP(VLOOKUP(I200,Mapping!$B$15:$D$20,2,1),Mapping!$C$15:$E$20,2,0)=7000,0,VLOOKUP(VLOOKUP(I200,Mapping!$B$15:$D$20,2,1),Mapping!$C$15:$E$20,2,0)))</f>
        <v>0</v>
      </c>
      <c r="S200" s="149"/>
      <c r="T200" s="149"/>
      <c r="U200" s="149">
        <f t="shared" si="65"/>
        <v>20.440000000000001</v>
      </c>
      <c r="V200" s="6" t="str">
        <f t="shared" si="50"/>
        <v/>
      </c>
      <c r="X200" s="6" t="s">
        <v>1546</v>
      </c>
      <c r="Y200" s="6" t="s">
        <v>16</v>
      </c>
      <c r="Z200" s="6" t="s">
        <v>1547</v>
      </c>
      <c r="AA200" s="6" t="s">
        <v>2088</v>
      </c>
      <c r="AB200" s="6" t="s">
        <v>447</v>
      </c>
      <c r="AC200" s="6" t="s">
        <v>448</v>
      </c>
      <c r="AD200" s="6" t="s">
        <v>449</v>
      </c>
      <c r="AE200" s="6" t="s">
        <v>156</v>
      </c>
      <c r="AF200" s="6">
        <v>1</v>
      </c>
      <c r="AG200" s="6">
        <v>2.5</v>
      </c>
      <c r="AH200" s="6">
        <v>3.5</v>
      </c>
      <c r="AI200" s="6">
        <v>3.5</v>
      </c>
      <c r="AJ200" s="6" t="s">
        <v>14</v>
      </c>
      <c r="AK200" s="6">
        <v>87.46</v>
      </c>
      <c r="AL200" s="6" t="s">
        <v>303</v>
      </c>
      <c r="AM200" s="6" t="s">
        <v>303</v>
      </c>
      <c r="AN200" s="6" t="s">
        <v>303</v>
      </c>
      <c r="AO200" s="6" t="s">
        <v>303</v>
      </c>
      <c r="AP200" s="6" t="s">
        <v>303</v>
      </c>
      <c r="AQ200" s="6" t="s">
        <v>304</v>
      </c>
      <c r="AR200" s="6" t="s">
        <v>305</v>
      </c>
      <c r="AS200" s="6" t="s">
        <v>316</v>
      </c>
      <c r="AT200" s="6" t="s">
        <v>156</v>
      </c>
      <c r="AU200" s="6" t="s">
        <v>307</v>
      </c>
      <c r="AV200" s="6" t="s">
        <v>2088</v>
      </c>
      <c r="AW200" s="6" t="s">
        <v>2089</v>
      </c>
      <c r="AX200" s="6" t="s">
        <v>2089</v>
      </c>
      <c r="AY200" s="6" t="s">
        <v>308</v>
      </c>
      <c r="AZ200" s="6" t="s">
        <v>1551</v>
      </c>
      <c r="BA200" s="6" t="s">
        <v>310</v>
      </c>
      <c r="BB200" s="6" t="s">
        <v>311</v>
      </c>
      <c r="BC200" s="6" t="s">
        <v>312</v>
      </c>
      <c r="BD200" s="6" t="s">
        <v>156</v>
      </c>
      <c r="BE200" s="6" t="s">
        <v>313</v>
      </c>
    </row>
    <row r="201" spans="1:57" ht="17.399999999999999" x14ac:dyDescent="0.4">
      <c r="A201" s="237">
        <f t="shared" si="51"/>
        <v>199</v>
      </c>
      <c r="B201" s="238" t="str">
        <f t="shared" si="52"/>
        <v>2025-09-07</v>
      </c>
      <c r="C201" s="238" t="str">
        <f t="shared" si="53"/>
        <v>LHR</v>
      </c>
      <c r="D201" s="238" t="str">
        <f t="shared" si="54"/>
        <v>99431913851</v>
      </c>
      <c r="E201" s="238" t="str">
        <f t="shared" si="55"/>
        <v>587196911050</v>
      </c>
      <c r="F201" s="238" t="str">
        <f t="shared" si="56"/>
        <v>백현민</v>
      </c>
      <c r="G201" s="239" t="str">
        <f t="shared" si="57"/>
        <v>BK00000145549</v>
      </c>
      <c r="H201" s="240" t="str">
        <f t="shared" si="58"/>
        <v>목록(Manifest)</v>
      </c>
      <c r="I201" s="241">
        <f t="shared" si="59"/>
        <v>141.35</v>
      </c>
      <c r="J201" s="242">
        <f t="shared" si="60"/>
        <v>1</v>
      </c>
      <c r="K201" s="242">
        <f t="shared" si="61"/>
        <v>3</v>
      </c>
      <c r="L201" s="243">
        <f t="shared" si="62"/>
        <v>0.2</v>
      </c>
      <c r="M201" s="243">
        <f t="shared" si="63"/>
        <v>3</v>
      </c>
      <c r="N201" s="149">
        <f t="shared" si="64"/>
        <v>15</v>
      </c>
      <c r="O201" s="149">
        <v>3.59</v>
      </c>
      <c r="P201" s="150"/>
      <c r="Q201" s="151">
        <f>VLOOKUP(H201,Mapping!$B$3:$D$13,3,0)</f>
        <v>0</v>
      </c>
      <c r="R201" s="149">
        <f>(IF(VLOOKUP(VLOOKUP(I201,Mapping!$B$15:$D$20,2,1),Mapping!$C$15:$E$20,2,0)=7000,0,VLOOKUP(VLOOKUP(I201,Mapping!$B$15:$D$20,2,1),Mapping!$C$15:$E$20,2,0)))</f>
        <v>0</v>
      </c>
      <c r="S201" s="149"/>
      <c r="T201" s="149"/>
      <c r="U201" s="149">
        <f t="shared" si="65"/>
        <v>18.59</v>
      </c>
      <c r="V201" s="6" t="str">
        <f t="shared" si="50"/>
        <v/>
      </c>
      <c r="X201" s="6" t="s">
        <v>1546</v>
      </c>
      <c r="Y201" s="6" t="s">
        <v>16</v>
      </c>
      <c r="Z201" s="6" t="s">
        <v>1547</v>
      </c>
      <c r="AA201" s="6" t="s">
        <v>2090</v>
      </c>
      <c r="AB201" s="6" t="s">
        <v>878</v>
      </c>
      <c r="AC201" s="6" t="s">
        <v>879</v>
      </c>
      <c r="AD201" s="6" t="s">
        <v>880</v>
      </c>
      <c r="AE201" s="6" t="s">
        <v>156</v>
      </c>
      <c r="AF201" s="6">
        <v>1</v>
      </c>
      <c r="AG201" s="6">
        <v>3</v>
      </c>
      <c r="AH201" s="6">
        <v>0.2</v>
      </c>
      <c r="AI201" s="6">
        <v>3</v>
      </c>
      <c r="AJ201" s="6" t="s">
        <v>14</v>
      </c>
      <c r="AK201" s="6">
        <v>141.35</v>
      </c>
      <c r="AL201" s="6" t="s">
        <v>303</v>
      </c>
      <c r="AM201" s="6" t="s">
        <v>303</v>
      </c>
      <c r="AN201" s="6" t="s">
        <v>303</v>
      </c>
      <c r="AO201" s="6" t="s">
        <v>303</v>
      </c>
      <c r="AP201" s="6" t="s">
        <v>303</v>
      </c>
      <c r="AQ201" s="6" t="s">
        <v>304</v>
      </c>
      <c r="AR201" s="6" t="s">
        <v>305</v>
      </c>
      <c r="AS201" s="6" t="s">
        <v>1060</v>
      </c>
      <c r="AT201" s="6" t="s">
        <v>156</v>
      </c>
      <c r="AU201" s="6" t="s">
        <v>307</v>
      </c>
      <c r="AV201" s="6" t="s">
        <v>2090</v>
      </c>
      <c r="AW201" s="6" t="s">
        <v>2091</v>
      </c>
      <c r="AX201" s="6" t="s">
        <v>2091</v>
      </c>
      <c r="AY201" s="6" t="s">
        <v>308</v>
      </c>
      <c r="AZ201" s="6" t="s">
        <v>1551</v>
      </c>
      <c r="BA201" s="6" t="s">
        <v>310</v>
      </c>
      <c r="BB201" s="6" t="s">
        <v>311</v>
      </c>
      <c r="BC201" s="6" t="s">
        <v>312</v>
      </c>
      <c r="BD201" s="6" t="s">
        <v>156</v>
      </c>
      <c r="BE201" s="6" t="s">
        <v>313</v>
      </c>
    </row>
    <row r="202" spans="1:57" ht="17.399999999999999" x14ac:dyDescent="0.4">
      <c r="A202" s="237">
        <f t="shared" si="51"/>
        <v>200</v>
      </c>
      <c r="B202" s="238" t="str">
        <f t="shared" si="52"/>
        <v>2025-09-07</v>
      </c>
      <c r="C202" s="238" t="str">
        <f t="shared" si="53"/>
        <v>LHR</v>
      </c>
      <c r="D202" s="238" t="str">
        <f t="shared" si="54"/>
        <v>99431913851</v>
      </c>
      <c r="E202" s="238" t="str">
        <f t="shared" si="55"/>
        <v>587196910906</v>
      </c>
      <c r="F202" s="238" t="str">
        <f t="shared" si="56"/>
        <v>신상호</v>
      </c>
      <c r="G202" s="239" t="str">
        <f t="shared" si="57"/>
        <v>BK00000145554</v>
      </c>
      <c r="H202" s="240" t="str">
        <f t="shared" si="58"/>
        <v>일반(목록배제,Normal-Manifest Exception)</v>
      </c>
      <c r="I202" s="241">
        <f t="shared" si="59"/>
        <v>90.96</v>
      </c>
      <c r="J202" s="242">
        <f t="shared" si="60"/>
        <v>1</v>
      </c>
      <c r="K202" s="242">
        <f t="shared" si="61"/>
        <v>0.5</v>
      </c>
      <c r="L202" s="243">
        <f t="shared" si="62"/>
        <v>0.2</v>
      </c>
      <c r="M202" s="243">
        <f t="shared" si="63"/>
        <v>0.5</v>
      </c>
      <c r="N202" s="149">
        <f t="shared" si="64"/>
        <v>5.75</v>
      </c>
      <c r="O202" s="149">
        <v>3.59</v>
      </c>
      <c r="P202" s="150"/>
      <c r="Q202" s="151">
        <f>VLOOKUP(H202,Mapping!$B$3:$D$13,3,0)</f>
        <v>0.8</v>
      </c>
      <c r="R202" s="149">
        <f>(IF(VLOOKUP(VLOOKUP(I202,Mapping!$B$15:$D$20,2,1),Mapping!$C$15:$E$20,2,0)=7000,0,VLOOKUP(VLOOKUP(I202,Mapping!$B$15:$D$20,2,1),Mapping!$C$15:$E$20,2,0)))</f>
        <v>0</v>
      </c>
      <c r="S202" s="149"/>
      <c r="T202" s="149"/>
      <c r="U202" s="149">
        <f t="shared" si="65"/>
        <v>10.14</v>
      </c>
      <c r="V202" s="6" t="str">
        <f t="shared" si="50"/>
        <v/>
      </c>
      <c r="X202" s="6" t="s">
        <v>1546</v>
      </c>
      <c r="Y202" s="6" t="s">
        <v>16</v>
      </c>
      <c r="Z202" s="6" t="s">
        <v>1547</v>
      </c>
      <c r="AA202" s="6" t="s">
        <v>2092</v>
      </c>
      <c r="AB202" s="6" t="s">
        <v>195</v>
      </c>
      <c r="AC202" s="6" t="s">
        <v>465</v>
      </c>
      <c r="AD202" s="6" t="s">
        <v>466</v>
      </c>
      <c r="AE202" s="6" t="s">
        <v>156</v>
      </c>
      <c r="AF202" s="6">
        <v>1</v>
      </c>
      <c r="AG202" s="6">
        <v>0.5</v>
      </c>
      <c r="AH202" s="6">
        <v>0.2</v>
      </c>
      <c r="AI202" s="6">
        <v>0.5</v>
      </c>
      <c r="AJ202" s="6" t="s">
        <v>110</v>
      </c>
      <c r="AK202" s="6">
        <v>90.96</v>
      </c>
      <c r="AL202" s="6" t="s">
        <v>303</v>
      </c>
      <c r="AM202" s="6" t="s">
        <v>303</v>
      </c>
      <c r="AN202" s="6" t="s">
        <v>303</v>
      </c>
      <c r="AO202" s="6" t="s">
        <v>303</v>
      </c>
      <c r="AP202" s="6" t="s">
        <v>303</v>
      </c>
      <c r="AQ202" s="6" t="s">
        <v>304</v>
      </c>
      <c r="AR202" s="6" t="s">
        <v>305</v>
      </c>
      <c r="AS202" s="6" t="s">
        <v>467</v>
      </c>
      <c r="AT202" s="6" t="s">
        <v>156</v>
      </c>
      <c r="AU202" s="6" t="s">
        <v>307</v>
      </c>
      <c r="AV202" s="6" t="s">
        <v>2092</v>
      </c>
      <c r="AW202" s="6" t="s">
        <v>2093</v>
      </c>
      <c r="AX202" s="6" t="s">
        <v>2093</v>
      </c>
      <c r="AY202" s="6" t="s">
        <v>308</v>
      </c>
      <c r="AZ202" s="6" t="s">
        <v>1551</v>
      </c>
      <c r="BA202" s="6" t="s">
        <v>310</v>
      </c>
      <c r="BB202" s="6" t="s">
        <v>311</v>
      </c>
      <c r="BC202" s="6" t="s">
        <v>312</v>
      </c>
      <c r="BD202" s="6" t="s">
        <v>156</v>
      </c>
      <c r="BE202" s="6" t="s">
        <v>313</v>
      </c>
    </row>
    <row r="203" spans="1:57" ht="17.399999999999999" x14ac:dyDescent="0.4">
      <c r="A203" s="237">
        <f t="shared" si="51"/>
        <v>201</v>
      </c>
      <c r="B203" s="238" t="str">
        <f t="shared" si="52"/>
        <v>2025-09-07</v>
      </c>
      <c r="C203" s="238" t="str">
        <f t="shared" si="53"/>
        <v>LHR</v>
      </c>
      <c r="D203" s="238" t="str">
        <f t="shared" si="54"/>
        <v>99431913851</v>
      </c>
      <c r="E203" s="238" t="str">
        <f t="shared" si="55"/>
        <v>587196911282</v>
      </c>
      <c r="F203" s="238" t="str">
        <f t="shared" si="56"/>
        <v>양지석</v>
      </c>
      <c r="G203" s="239" t="str">
        <f t="shared" si="57"/>
        <v>BK00000145556</v>
      </c>
      <c r="H203" s="240" t="str">
        <f t="shared" si="58"/>
        <v>목록(Manifest)</v>
      </c>
      <c r="I203" s="241">
        <f t="shared" si="59"/>
        <v>58.57</v>
      </c>
      <c r="J203" s="242">
        <f t="shared" si="60"/>
        <v>1</v>
      </c>
      <c r="K203" s="242">
        <f t="shared" si="61"/>
        <v>4</v>
      </c>
      <c r="L203" s="243">
        <f t="shared" si="62"/>
        <v>0.2</v>
      </c>
      <c r="M203" s="243">
        <f t="shared" si="63"/>
        <v>4</v>
      </c>
      <c r="N203" s="149">
        <f t="shared" si="64"/>
        <v>18.700000000000003</v>
      </c>
      <c r="O203" s="149">
        <v>3.59</v>
      </c>
      <c r="P203" s="150"/>
      <c r="Q203" s="151">
        <f>VLOOKUP(H203,Mapping!$B$3:$D$13,3,0)</f>
        <v>0</v>
      </c>
      <c r="R203" s="149">
        <f>(IF(VLOOKUP(VLOOKUP(I203,Mapping!$B$15:$D$20,2,1),Mapping!$C$15:$E$20,2,0)=7000,0,VLOOKUP(VLOOKUP(I203,Mapping!$B$15:$D$20,2,1),Mapping!$C$15:$E$20,2,0)))</f>
        <v>0</v>
      </c>
      <c r="S203" s="149"/>
      <c r="T203" s="149"/>
      <c r="U203" s="149">
        <f t="shared" si="65"/>
        <v>22.290000000000003</v>
      </c>
      <c r="V203" s="6" t="str">
        <f t="shared" si="50"/>
        <v/>
      </c>
      <c r="X203" s="6" t="s">
        <v>1546</v>
      </c>
      <c r="Y203" s="6" t="s">
        <v>16</v>
      </c>
      <c r="Z203" s="6" t="s">
        <v>1547</v>
      </c>
      <c r="AA203" s="6" t="s">
        <v>2094</v>
      </c>
      <c r="AB203" s="6" t="s">
        <v>460</v>
      </c>
      <c r="AC203" s="6" t="s">
        <v>461</v>
      </c>
      <c r="AD203" s="6" t="s">
        <v>462</v>
      </c>
      <c r="AE203" s="6" t="s">
        <v>156</v>
      </c>
      <c r="AF203" s="6">
        <v>1</v>
      </c>
      <c r="AG203" s="6">
        <v>4</v>
      </c>
      <c r="AH203" s="6">
        <v>0.2</v>
      </c>
      <c r="AI203" s="6">
        <v>4</v>
      </c>
      <c r="AJ203" s="6" t="s">
        <v>14</v>
      </c>
      <c r="AK203" s="6">
        <v>58.57</v>
      </c>
      <c r="AL203" s="6" t="s">
        <v>303</v>
      </c>
      <c r="AM203" s="6" t="s">
        <v>303</v>
      </c>
      <c r="AN203" s="6" t="s">
        <v>303</v>
      </c>
      <c r="AO203" s="6" t="s">
        <v>303</v>
      </c>
      <c r="AP203" s="6" t="s">
        <v>303</v>
      </c>
      <c r="AQ203" s="6" t="s">
        <v>304</v>
      </c>
      <c r="AR203" s="6" t="s">
        <v>305</v>
      </c>
      <c r="AS203" s="6" t="s">
        <v>807</v>
      </c>
      <c r="AT203" s="6" t="s">
        <v>156</v>
      </c>
      <c r="AU203" s="6" t="s">
        <v>307</v>
      </c>
      <c r="AV203" s="6" t="s">
        <v>2094</v>
      </c>
      <c r="AW203" s="6" t="s">
        <v>2095</v>
      </c>
      <c r="AX203" s="6" t="s">
        <v>2095</v>
      </c>
      <c r="AY203" s="6" t="s">
        <v>308</v>
      </c>
      <c r="AZ203" s="6" t="s">
        <v>1551</v>
      </c>
      <c r="BA203" s="6" t="s">
        <v>310</v>
      </c>
      <c r="BB203" s="6" t="s">
        <v>311</v>
      </c>
      <c r="BC203" s="6" t="s">
        <v>312</v>
      </c>
      <c r="BD203" s="6" t="s">
        <v>156</v>
      </c>
      <c r="BE203" s="6" t="s">
        <v>313</v>
      </c>
    </row>
    <row r="204" spans="1:57" ht="17.399999999999999" x14ac:dyDescent="0.4">
      <c r="A204" s="237">
        <f t="shared" si="51"/>
        <v>202</v>
      </c>
      <c r="B204" s="238" t="str">
        <f t="shared" si="52"/>
        <v>2025-09-07</v>
      </c>
      <c r="C204" s="238" t="str">
        <f t="shared" si="53"/>
        <v>LHR</v>
      </c>
      <c r="D204" s="238" t="str">
        <f t="shared" si="54"/>
        <v>99431913851</v>
      </c>
      <c r="E204" s="238" t="str">
        <f t="shared" si="55"/>
        <v>587196911260</v>
      </c>
      <c r="F204" s="238" t="str">
        <f t="shared" si="56"/>
        <v>이민정</v>
      </c>
      <c r="G204" s="239" t="str">
        <f t="shared" si="57"/>
        <v>BK00000145559</v>
      </c>
      <c r="H204" s="240" t="str">
        <f t="shared" si="58"/>
        <v>목록(Manifest)</v>
      </c>
      <c r="I204" s="241">
        <f t="shared" si="59"/>
        <v>114.31</v>
      </c>
      <c r="J204" s="242">
        <f t="shared" si="60"/>
        <v>1</v>
      </c>
      <c r="K204" s="242">
        <f t="shared" si="61"/>
        <v>4</v>
      </c>
      <c r="L204" s="243">
        <f t="shared" si="62"/>
        <v>0.2</v>
      </c>
      <c r="M204" s="243">
        <f t="shared" si="63"/>
        <v>4</v>
      </c>
      <c r="N204" s="149">
        <f t="shared" si="64"/>
        <v>18.700000000000003</v>
      </c>
      <c r="O204" s="149">
        <v>3.59</v>
      </c>
      <c r="P204" s="150"/>
      <c r="Q204" s="151">
        <f>VLOOKUP(H204,Mapping!$B$3:$D$13,3,0)</f>
        <v>0</v>
      </c>
      <c r="R204" s="149">
        <f>(IF(VLOOKUP(VLOOKUP(I204,Mapping!$B$15:$D$20,2,1),Mapping!$C$15:$E$20,2,0)=7000,0,VLOOKUP(VLOOKUP(I204,Mapping!$B$15:$D$20,2,1),Mapping!$C$15:$E$20,2,0)))</f>
        <v>0</v>
      </c>
      <c r="S204" s="149"/>
      <c r="T204" s="149"/>
      <c r="U204" s="149">
        <f t="shared" si="65"/>
        <v>22.290000000000003</v>
      </c>
      <c r="V204" s="6" t="str">
        <f t="shared" si="50"/>
        <v/>
      </c>
      <c r="X204" s="6" t="s">
        <v>1546</v>
      </c>
      <c r="Y204" s="6" t="s">
        <v>16</v>
      </c>
      <c r="Z204" s="6" t="s">
        <v>1547</v>
      </c>
      <c r="AA204" s="6" t="s">
        <v>2096</v>
      </c>
      <c r="AB204" s="6" t="s">
        <v>584</v>
      </c>
      <c r="AC204" s="6" t="s">
        <v>2097</v>
      </c>
      <c r="AD204" s="6" t="s">
        <v>2098</v>
      </c>
      <c r="AE204" s="6" t="s">
        <v>156</v>
      </c>
      <c r="AF204" s="6">
        <v>1</v>
      </c>
      <c r="AG204" s="6">
        <v>4</v>
      </c>
      <c r="AH204" s="6">
        <v>0.2</v>
      </c>
      <c r="AI204" s="6">
        <v>4</v>
      </c>
      <c r="AJ204" s="6" t="s">
        <v>14</v>
      </c>
      <c r="AK204" s="6">
        <v>114.31</v>
      </c>
      <c r="AL204" s="6" t="s">
        <v>303</v>
      </c>
      <c r="AM204" s="6" t="s">
        <v>303</v>
      </c>
      <c r="AN204" s="6" t="s">
        <v>303</v>
      </c>
      <c r="AO204" s="6" t="s">
        <v>303</v>
      </c>
      <c r="AP204" s="6" t="s">
        <v>303</v>
      </c>
      <c r="AQ204" s="6" t="s">
        <v>304</v>
      </c>
      <c r="AR204" s="6" t="s">
        <v>305</v>
      </c>
      <c r="AS204" s="6" t="s">
        <v>807</v>
      </c>
      <c r="AT204" s="6" t="s">
        <v>156</v>
      </c>
      <c r="AU204" s="6" t="s">
        <v>307</v>
      </c>
      <c r="AV204" s="6" t="s">
        <v>2096</v>
      </c>
      <c r="AW204" s="6" t="s">
        <v>2099</v>
      </c>
      <c r="AX204" s="6" t="s">
        <v>2099</v>
      </c>
      <c r="AY204" s="6" t="s">
        <v>308</v>
      </c>
      <c r="AZ204" s="6" t="s">
        <v>1551</v>
      </c>
      <c r="BA204" s="6" t="s">
        <v>310</v>
      </c>
      <c r="BB204" s="6" t="s">
        <v>311</v>
      </c>
      <c r="BC204" s="6" t="s">
        <v>312</v>
      </c>
      <c r="BD204" s="6" t="s">
        <v>156</v>
      </c>
      <c r="BE204" s="6" t="s">
        <v>313</v>
      </c>
    </row>
    <row r="205" spans="1:57" ht="17.399999999999999" x14ac:dyDescent="0.4">
      <c r="A205" s="237">
        <f t="shared" si="51"/>
        <v>203</v>
      </c>
      <c r="B205" s="238" t="str">
        <f t="shared" si="52"/>
        <v>2025-09-07</v>
      </c>
      <c r="C205" s="238" t="str">
        <f t="shared" si="53"/>
        <v>LHR</v>
      </c>
      <c r="D205" s="238" t="str">
        <f t="shared" si="54"/>
        <v>99431913851</v>
      </c>
      <c r="E205" s="238" t="str">
        <f t="shared" si="55"/>
        <v>587196911363</v>
      </c>
      <c r="F205" s="238" t="str">
        <f t="shared" si="56"/>
        <v>박세훈</v>
      </c>
      <c r="G205" s="239" t="str">
        <f t="shared" si="57"/>
        <v>BK00000145560</v>
      </c>
      <c r="H205" s="240" t="str">
        <f t="shared" si="58"/>
        <v>목록(Manifest)</v>
      </c>
      <c r="I205" s="241">
        <f t="shared" si="59"/>
        <v>137.32</v>
      </c>
      <c r="J205" s="242">
        <f t="shared" si="60"/>
        <v>1</v>
      </c>
      <c r="K205" s="242">
        <f t="shared" si="61"/>
        <v>1</v>
      </c>
      <c r="L205" s="243">
        <f t="shared" si="62"/>
        <v>0.2</v>
      </c>
      <c r="M205" s="243">
        <f t="shared" si="63"/>
        <v>1</v>
      </c>
      <c r="N205" s="149">
        <f t="shared" si="64"/>
        <v>7.6</v>
      </c>
      <c r="O205" s="149">
        <v>3.59</v>
      </c>
      <c r="P205" s="150"/>
      <c r="Q205" s="151">
        <f>VLOOKUP(H205,Mapping!$B$3:$D$13,3,0)</f>
        <v>0</v>
      </c>
      <c r="R205" s="149">
        <f>(IF(VLOOKUP(VLOOKUP(I205,Mapping!$B$15:$D$20,2,1),Mapping!$C$15:$E$20,2,0)=7000,0,VLOOKUP(VLOOKUP(I205,Mapping!$B$15:$D$20,2,1),Mapping!$C$15:$E$20,2,0)))</f>
        <v>0</v>
      </c>
      <c r="S205" s="149"/>
      <c r="T205" s="149"/>
      <c r="U205" s="149">
        <f t="shared" si="65"/>
        <v>11.19</v>
      </c>
      <c r="V205" s="6" t="str">
        <f t="shared" si="50"/>
        <v/>
      </c>
      <c r="X205" s="6" t="s">
        <v>1546</v>
      </c>
      <c r="Y205" s="6" t="s">
        <v>16</v>
      </c>
      <c r="Z205" s="6" t="s">
        <v>1547</v>
      </c>
      <c r="AA205" s="6" t="s">
        <v>2100</v>
      </c>
      <c r="AB205" s="6" t="s">
        <v>2101</v>
      </c>
      <c r="AC205" s="6" t="s">
        <v>2102</v>
      </c>
      <c r="AD205" s="6" t="s">
        <v>1191</v>
      </c>
      <c r="AE205" s="6" t="s">
        <v>156</v>
      </c>
      <c r="AF205" s="6">
        <v>1</v>
      </c>
      <c r="AG205" s="6">
        <v>1</v>
      </c>
      <c r="AH205" s="6">
        <v>0.2</v>
      </c>
      <c r="AI205" s="6">
        <v>1</v>
      </c>
      <c r="AJ205" s="6" t="s">
        <v>14</v>
      </c>
      <c r="AK205" s="6">
        <v>137.32</v>
      </c>
      <c r="AL205" s="6" t="s">
        <v>303</v>
      </c>
      <c r="AM205" s="6" t="s">
        <v>303</v>
      </c>
      <c r="AN205" s="6" t="s">
        <v>303</v>
      </c>
      <c r="AO205" s="6" t="s">
        <v>303</v>
      </c>
      <c r="AP205" s="6" t="s">
        <v>303</v>
      </c>
      <c r="AQ205" s="6" t="s">
        <v>304</v>
      </c>
      <c r="AR205" s="6" t="s">
        <v>305</v>
      </c>
      <c r="AS205" s="6" t="s">
        <v>849</v>
      </c>
      <c r="AT205" s="6" t="s">
        <v>156</v>
      </c>
      <c r="AU205" s="6" t="s">
        <v>307</v>
      </c>
      <c r="AV205" s="6" t="s">
        <v>2100</v>
      </c>
      <c r="AW205" s="6" t="s">
        <v>2103</v>
      </c>
      <c r="AX205" s="6" t="s">
        <v>2103</v>
      </c>
      <c r="AY205" s="6" t="s">
        <v>308</v>
      </c>
      <c r="AZ205" s="6" t="s">
        <v>1551</v>
      </c>
      <c r="BA205" s="6" t="s">
        <v>310</v>
      </c>
      <c r="BB205" s="6" t="s">
        <v>311</v>
      </c>
      <c r="BC205" s="6" t="s">
        <v>312</v>
      </c>
      <c r="BD205" s="6" t="s">
        <v>156</v>
      </c>
      <c r="BE205" s="6" t="s">
        <v>313</v>
      </c>
    </row>
    <row r="206" spans="1:57" ht="17.399999999999999" x14ac:dyDescent="0.4">
      <c r="A206" s="237">
        <f t="shared" si="51"/>
        <v>204</v>
      </c>
      <c r="B206" s="238" t="str">
        <f t="shared" si="52"/>
        <v>2025-09-07</v>
      </c>
      <c r="C206" s="238" t="str">
        <f t="shared" si="53"/>
        <v>LHR</v>
      </c>
      <c r="D206" s="238" t="str">
        <f t="shared" si="54"/>
        <v>99431913851</v>
      </c>
      <c r="E206" s="238" t="str">
        <f t="shared" si="55"/>
        <v>587196910965</v>
      </c>
      <c r="F206" s="238" t="str">
        <f t="shared" si="56"/>
        <v>김솔지</v>
      </c>
      <c r="G206" s="239" t="str">
        <f t="shared" si="57"/>
        <v>BK00000145568</v>
      </c>
      <c r="H206" s="240" t="str">
        <f t="shared" si="58"/>
        <v>목록(Manifest)</v>
      </c>
      <c r="I206" s="241">
        <f t="shared" si="59"/>
        <v>148.09</v>
      </c>
      <c r="J206" s="242">
        <f t="shared" si="60"/>
        <v>1</v>
      </c>
      <c r="K206" s="242">
        <f t="shared" si="61"/>
        <v>3</v>
      </c>
      <c r="L206" s="243">
        <f t="shared" si="62"/>
        <v>7.1</v>
      </c>
      <c r="M206" s="243">
        <f t="shared" si="63"/>
        <v>7.5</v>
      </c>
      <c r="N206" s="149">
        <f t="shared" si="64"/>
        <v>31.650000000000002</v>
      </c>
      <c r="O206" s="149">
        <v>3.59</v>
      </c>
      <c r="P206" s="150"/>
      <c r="Q206" s="151">
        <f>VLOOKUP(H206,Mapping!$B$3:$D$13,3,0)</f>
        <v>0</v>
      </c>
      <c r="R206" s="149">
        <f>(IF(VLOOKUP(VLOOKUP(I206,Mapping!$B$15:$D$20,2,1),Mapping!$C$15:$E$20,2,0)=7000,0,VLOOKUP(VLOOKUP(I206,Mapping!$B$15:$D$20,2,1),Mapping!$C$15:$E$20,2,0)))</f>
        <v>0</v>
      </c>
      <c r="S206" s="149"/>
      <c r="T206" s="149"/>
      <c r="U206" s="149">
        <f t="shared" si="65"/>
        <v>35.24</v>
      </c>
      <c r="V206" s="6" t="str">
        <f t="shared" si="50"/>
        <v/>
      </c>
      <c r="X206" s="6" t="s">
        <v>1546</v>
      </c>
      <c r="Y206" s="6" t="s">
        <v>16</v>
      </c>
      <c r="Z206" s="6" t="s">
        <v>1547</v>
      </c>
      <c r="AA206" s="6" t="s">
        <v>2104</v>
      </c>
      <c r="AB206" s="6" t="s">
        <v>2105</v>
      </c>
      <c r="AC206" s="6" t="s">
        <v>2106</v>
      </c>
      <c r="AD206" s="6" t="s">
        <v>2107</v>
      </c>
      <c r="AE206" s="6" t="s">
        <v>156</v>
      </c>
      <c r="AF206" s="6">
        <v>1</v>
      </c>
      <c r="AG206" s="6">
        <v>3</v>
      </c>
      <c r="AH206" s="6">
        <v>7.1</v>
      </c>
      <c r="AI206" s="6">
        <v>7.5</v>
      </c>
      <c r="AJ206" s="6" t="s">
        <v>14</v>
      </c>
      <c r="AK206" s="6">
        <v>148.09</v>
      </c>
      <c r="AL206" s="6" t="s">
        <v>303</v>
      </c>
      <c r="AM206" s="6" t="s">
        <v>303</v>
      </c>
      <c r="AN206" s="6" t="s">
        <v>303</v>
      </c>
      <c r="AO206" s="6" t="s">
        <v>303</v>
      </c>
      <c r="AP206" s="6" t="s">
        <v>303</v>
      </c>
      <c r="AQ206" s="6" t="s">
        <v>304</v>
      </c>
      <c r="AR206" s="6" t="s">
        <v>305</v>
      </c>
      <c r="AS206" s="6" t="s">
        <v>2108</v>
      </c>
      <c r="AT206" s="6" t="s">
        <v>156</v>
      </c>
      <c r="AU206" s="6" t="s">
        <v>307</v>
      </c>
      <c r="AV206" s="6" t="s">
        <v>2104</v>
      </c>
      <c r="AW206" s="6" t="s">
        <v>2109</v>
      </c>
      <c r="AX206" s="6" t="s">
        <v>2109</v>
      </c>
      <c r="AY206" s="6" t="s">
        <v>308</v>
      </c>
      <c r="AZ206" s="6" t="s">
        <v>1551</v>
      </c>
      <c r="BA206" s="6" t="s">
        <v>310</v>
      </c>
      <c r="BB206" s="6" t="s">
        <v>311</v>
      </c>
      <c r="BC206" s="6" t="s">
        <v>312</v>
      </c>
      <c r="BD206" s="6" t="s">
        <v>156</v>
      </c>
      <c r="BE206" s="6" t="s">
        <v>313</v>
      </c>
    </row>
    <row r="207" spans="1:57" ht="17.399999999999999" x14ac:dyDescent="0.4">
      <c r="A207" s="237">
        <f t="shared" si="51"/>
        <v>205</v>
      </c>
      <c r="B207" s="238" t="str">
        <f t="shared" si="52"/>
        <v>2025-09-07</v>
      </c>
      <c r="C207" s="238" t="str">
        <f t="shared" si="53"/>
        <v>LHR</v>
      </c>
      <c r="D207" s="238" t="str">
        <f t="shared" si="54"/>
        <v>99431913851</v>
      </c>
      <c r="E207" s="238" t="str">
        <f t="shared" si="55"/>
        <v>587196911256</v>
      </c>
      <c r="F207" s="238" t="str">
        <f t="shared" si="56"/>
        <v>이재혁</v>
      </c>
      <c r="G207" s="239" t="str">
        <f t="shared" si="57"/>
        <v>BK00000145579</v>
      </c>
      <c r="H207" s="240" t="str">
        <f t="shared" si="58"/>
        <v>목록(Manifest)</v>
      </c>
      <c r="I207" s="241">
        <f t="shared" si="59"/>
        <v>131.4</v>
      </c>
      <c r="J207" s="242">
        <f t="shared" si="60"/>
        <v>1</v>
      </c>
      <c r="K207" s="242">
        <f t="shared" si="61"/>
        <v>0.5</v>
      </c>
      <c r="L207" s="243">
        <f t="shared" si="62"/>
        <v>1.3</v>
      </c>
      <c r="M207" s="243">
        <f t="shared" si="63"/>
        <v>1.3</v>
      </c>
      <c r="N207" s="149">
        <f t="shared" si="64"/>
        <v>8.7100000000000009</v>
      </c>
      <c r="O207" s="149">
        <v>3.59</v>
      </c>
      <c r="P207" s="150"/>
      <c r="Q207" s="151">
        <f>VLOOKUP(H207,Mapping!$B$3:$D$13,3,0)</f>
        <v>0</v>
      </c>
      <c r="R207" s="149">
        <f>(IF(VLOOKUP(VLOOKUP(I207,Mapping!$B$15:$D$20,2,1),Mapping!$C$15:$E$20,2,0)=7000,0,VLOOKUP(VLOOKUP(I207,Mapping!$B$15:$D$20,2,1),Mapping!$C$15:$E$20,2,0)))</f>
        <v>0</v>
      </c>
      <c r="S207" s="149"/>
      <c r="T207" s="149"/>
      <c r="U207" s="149">
        <f t="shared" si="65"/>
        <v>12.3</v>
      </c>
      <c r="V207" s="6" t="str">
        <f t="shared" si="50"/>
        <v/>
      </c>
      <c r="X207" s="6" t="s">
        <v>1546</v>
      </c>
      <c r="Y207" s="6" t="s">
        <v>16</v>
      </c>
      <c r="Z207" s="6" t="s">
        <v>1547</v>
      </c>
      <c r="AA207" s="6" t="s">
        <v>2110</v>
      </c>
      <c r="AB207" s="6" t="s">
        <v>2111</v>
      </c>
      <c r="AC207" s="6" t="s">
        <v>2112</v>
      </c>
      <c r="AD207" s="6" t="s">
        <v>2113</v>
      </c>
      <c r="AE207" s="6" t="s">
        <v>156</v>
      </c>
      <c r="AF207" s="6">
        <v>1</v>
      </c>
      <c r="AG207" s="6">
        <v>0.5</v>
      </c>
      <c r="AH207" s="6">
        <v>1.3</v>
      </c>
      <c r="AI207" s="6">
        <v>1.3</v>
      </c>
      <c r="AJ207" s="6" t="s">
        <v>14</v>
      </c>
      <c r="AK207" s="6">
        <v>131.4</v>
      </c>
      <c r="AL207" s="6" t="s">
        <v>303</v>
      </c>
      <c r="AM207" s="6" t="s">
        <v>303</v>
      </c>
      <c r="AN207" s="6" t="s">
        <v>303</v>
      </c>
      <c r="AO207" s="6" t="s">
        <v>303</v>
      </c>
      <c r="AP207" s="6" t="s">
        <v>303</v>
      </c>
      <c r="AQ207" s="6" t="s">
        <v>304</v>
      </c>
      <c r="AR207" s="6" t="s">
        <v>305</v>
      </c>
      <c r="AS207" s="6" t="s">
        <v>349</v>
      </c>
      <c r="AT207" s="6" t="s">
        <v>156</v>
      </c>
      <c r="AU207" s="6" t="s">
        <v>307</v>
      </c>
      <c r="AV207" s="6" t="s">
        <v>2110</v>
      </c>
      <c r="AW207" s="6" t="s">
        <v>2114</v>
      </c>
      <c r="AX207" s="6" t="s">
        <v>2114</v>
      </c>
      <c r="AY207" s="6" t="s">
        <v>308</v>
      </c>
      <c r="AZ207" s="6" t="s">
        <v>1551</v>
      </c>
      <c r="BA207" s="6" t="s">
        <v>310</v>
      </c>
      <c r="BB207" s="6" t="s">
        <v>311</v>
      </c>
      <c r="BC207" s="6" t="s">
        <v>312</v>
      </c>
      <c r="BD207" s="6" t="s">
        <v>156</v>
      </c>
      <c r="BE207" s="6" t="s">
        <v>313</v>
      </c>
    </row>
    <row r="208" spans="1:57" ht="17.399999999999999" x14ac:dyDescent="0.4">
      <c r="A208" s="237">
        <f t="shared" si="51"/>
        <v>206</v>
      </c>
      <c r="B208" s="238" t="str">
        <f t="shared" si="52"/>
        <v>2025-09-07</v>
      </c>
      <c r="C208" s="238" t="str">
        <f t="shared" si="53"/>
        <v>LHR</v>
      </c>
      <c r="D208" s="238" t="str">
        <f t="shared" si="54"/>
        <v>99431913851</v>
      </c>
      <c r="E208" s="238" t="str">
        <f t="shared" si="55"/>
        <v>587196910862</v>
      </c>
      <c r="F208" s="238" t="str">
        <f t="shared" si="56"/>
        <v>박종덕</v>
      </c>
      <c r="G208" s="239" t="str">
        <f t="shared" si="57"/>
        <v>BK00000145580</v>
      </c>
      <c r="H208" s="240" t="str">
        <f t="shared" si="58"/>
        <v>목록(Manifest)</v>
      </c>
      <c r="I208" s="241">
        <f t="shared" si="59"/>
        <v>42.58</v>
      </c>
      <c r="J208" s="242">
        <f t="shared" si="60"/>
        <v>1</v>
      </c>
      <c r="K208" s="242">
        <f t="shared" si="61"/>
        <v>0.5</v>
      </c>
      <c r="L208" s="243">
        <f t="shared" si="62"/>
        <v>0.2</v>
      </c>
      <c r="M208" s="243">
        <f t="shared" si="63"/>
        <v>0.5</v>
      </c>
      <c r="N208" s="149">
        <f t="shared" si="64"/>
        <v>5.75</v>
      </c>
      <c r="O208" s="149">
        <v>3.59</v>
      </c>
      <c r="P208" s="150"/>
      <c r="Q208" s="151">
        <f>VLOOKUP(H208,Mapping!$B$3:$D$13,3,0)</f>
        <v>0</v>
      </c>
      <c r="R208" s="149">
        <f>(IF(VLOOKUP(VLOOKUP(I208,Mapping!$B$15:$D$20,2,1),Mapping!$C$15:$E$20,2,0)=7000,0,VLOOKUP(VLOOKUP(I208,Mapping!$B$15:$D$20,2,1),Mapping!$C$15:$E$20,2,0)))</f>
        <v>0</v>
      </c>
      <c r="S208" s="149"/>
      <c r="T208" s="149"/>
      <c r="U208" s="149">
        <f t="shared" si="65"/>
        <v>9.34</v>
      </c>
      <c r="V208" s="6" t="str">
        <f t="shared" si="50"/>
        <v/>
      </c>
      <c r="X208" s="6" t="s">
        <v>1546</v>
      </c>
      <c r="Y208" s="6" t="s">
        <v>16</v>
      </c>
      <c r="Z208" s="6" t="s">
        <v>1547</v>
      </c>
      <c r="AA208" s="6" t="s">
        <v>2115</v>
      </c>
      <c r="AB208" s="6" t="s">
        <v>2116</v>
      </c>
      <c r="AC208" s="6" t="s">
        <v>2117</v>
      </c>
      <c r="AD208" s="6" t="s">
        <v>2118</v>
      </c>
      <c r="AE208" s="6" t="s">
        <v>156</v>
      </c>
      <c r="AF208" s="6">
        <v>1</v>
      </c>
      <c r="AG208" s="6">
        <v>0.5</v>
      </c>
      <c r="AH208" s="6">
        <v>0.2</v>
      </c>
      <c r="AI208" s="6">
        <v>0.5</v>
      </c>
      <c r="AJ208" s="6" t="s">
        <v>14</v>
      </c>
      <c r="AK208" s="6">
        <v>42.58</v>
      </c>
      <c r="AL208" s="6" t="s">
        <v>303</v>
      </c>
      <c r="AM208" s="6" t="s">
        <v>303</v>
      </c>
      <c r="AN208" s="6" t="s">
        <v>303</v>
      </c>
      <c r="AO208" s="6" t="s">
        <v>303</v>
      </c>
      <c r="AP208" s="6" t="s">
        <v>303</v>
      </c>
      <c r="AQ208" s="6" t="s">
        <v>304</v>
      </c>
      <c r="AR208" s="6" t="s">
        <v>305</v>
      </c>
      <c r="AS208" s="6" t="s">
        <v>316</v>
      </c>
      <c r="AT208" s="6" t="s">
        <v>156</v>
      </c>
      <c r="AU208" s="6" t="s">
        <v>307</v>
      </c>
      <c r="AV208" s="6" t="s">
        <v>2115</v>
      </c>
      <c r="AW208" s="6" t="s">
        <v>2119</v>
      </c>
      <c r="AX208" s="6" t="s">
        <v>2119</v>
      </c>
      <c r="AY208" s="6" t="s">
        <v>308</v>
      </c>
      <c r="AZ208" s="6" t="s">
        <v>1551</v>
      </c>
      <c r="BA208" s="6" t="s">
        <v>310</v>
      </c>
      <c r="BB208" s="6" t="s">
        <v>311</v>
      </c>
      <c r="BC208" s="6" t="s">
        <v>312</v>
      </c>
      <c r="BD208" s="6" t="s">
        <v>156</v>
      </c>
      <c r="BE208" s="6" t="s">
        <v>313</v>
      </c>
    </row>
    <row r="209" spans="1:57" ht="17.399999999999999" x14ac:dyDescent="0.4">
      <c r="A209" s="237">
        <f t="shared" si="51"/>
        <v>207</v>
      </c>
      <c r="B209" s="238" t="str">
        <f t="shared" si="52"/>
        <v>2025-09-07</v>
      </c>
      <c r="C209" s="238" t="str">
        <f t="shared" si="53"/>
        <v>LHR</v>
      </c>
      <c r="D209" s="238" t="str">
        <f t="shared" si="54"/>
        <v>99431913851</v>
      </c>
      <c r="E209" s="238" t="str">
        <f t="shared" si="55"/>
        <v>587196911326</v>
      </c>
      <c r="F209" s="238" t="str">
        <f t="shared" si="56"/>
        <v>김정환</v>
      </c>
      <c r="G209" s="239" t="str">
        <f t="shared" si="57"/>
        <v>BK00000145594</v>
      </c>
      <c r="H209" s="240" t="str">
        <f t="shared" si="58"/>
        <v>목록(Manifest)</v>
      </c>
      <c r="I209" s="241">
        <f t="shared" si="59"/>
        <v>87.24</v>
      </c>
      <c r="J209" s="242">
        <f t="shared" si="60"/>
        <v>1</v>
      </c>
      <c r="K209" s="242">
        <f t="shared" si="61"/>
        <v>2.5</v>
      </c>
      <c r="L209" s="243">
        <f t="shared" si="62"/>
        <v>0.2</v>
      </c>
      <c r="M209" s="243">
        <f t="shared" si="63"/>
        <v>2.5</v>
      </c>
      <c r="N209" s="149">
        <f t="shared" si="64"/>
        <v>13.15</v>
      </c>
      <c r="O209" s="149">
        <v>3.59</v>
      </c>
      <c r="P209" s="150"/>
      <c r="Q209" s="151">
        <f>VLOOKUP(H209,Mapping!$B$3:$D$13,3,0)</f>
        <v>0</v>
      </c>
      <c r="R209" s="149">
        <f>(IF(VLOOKUP(VLOOKUP(I209,Mapping!$B$15:$D$20,2,1),Mapping!$C$15:$E$20,2,0)=7000,0,VLOOKUP(VLOOKUP(I209,Mapping!$B$15:$D$20,2,1),Mapping!$C$15:$E$20,2,0)))</f>
        <v>0</v>
      </c>
      <c r="S209" s="149"/>
      <c r="T209" s="149"/>
      <c r="U209" s="149">
        <f t="shared" si="65"/>
        <v>16.740000000000002</v>
      </c>
      <c r="V209" s="6" t="str">
        <f t="shared" si="50"/>
        <v/>
      </c>
      <c r="X209" s="6" t="s">
        <v>1546</v>
      </c>
      <c r="Y209" s="6" t="s">
        <v>16</v>
      </c>
      <c r="Z209" s="6" t="s">
        <v>1547</v>
      </c>
      <c r="AA209" s="6" t="s">
        <v>2120</v>
      </c>
      <c r="AB209" s="6" t="s">
        <v>2121</v>
      </c>
      <c r="AC209" s="6" t="s">
        <v>2122</v>
      </c>
      <c r="AD209" s="6" t="s">
        <v>1085</v>
      </c>
      <c r="AE209" s="6" t="s">
        <v>156</v>
      </c>
      <c r="AF209" s="6">
        <v>1</v>
      </c>
      <c r="AG209" s="6">
        <v>2.5</v>
      </c>
      <c r="AH209" s="6">
        <v>0.2</v>
      </c>
      <c r="AI209" s="6">
        <v>2.5</v>
      </c>
      <c r="AJ209" s="6" t="s">
        <v>14</v>
      </c>
      <c r="AK209" s="6">
        <v>87.24</v>
      </c>
      <c r="AL209" s="6" t="s">
        <v>303</v>
      </c>
      <c r="AM209" s="6" t="s">
        <v>303</v>
      </c>
      <c r="AN209" s="6" t="s">
        <v>303</v>
      </c>
      <c r="AO209" s="6" t="s">
        <v>303</v>
      </c>
      <c r="AP209" s="6" t="s">
        <v>303</v>
      </c>
      <c r="AQ209" s="6" t="s">
        <v>304</v>
      </c>
      <c r="AR209" s="6" t="s">
        <v>305</v>
      </c>
      <c r="AS209" s="6" t="s">
        <v>2123</v>
      </c>
      <c r="AT209" s="6" t="s">
        <v>156</v>
      </c>
      <c r="AU209" s="6" t="s">
        <v>307</v>
      </c>
      <c r="AV209" s="6" t="s">
        <v>2120</v>
      </c>
      <c r="AW209" s="6" t="s">
        <v>2124</v>
      </c>
      <c r="AX209" s="6" t="s">
        <v>2124</v>
      </c>
      <c r="AY209" s="6" t="s">
        <v>308</v>
      </c>
      <c r="AZ209" s="6" t="s">
        <v>1551</v>
      </c>
      <c r="BA209" s="6" t="s">
        <v>310</v>
      </c>
      <c r="BB209" s="6" t="s">
        <v>311</v>
      </c>
      <c r="BC209" s="6" t="s">
        <v>312</v>
      </c>
      <c r="BD209" s="6" t="s">
        <v>156</v>
      </c>
      <c r="BE209" s="6" t="s">
        <v>313</v>
      </c>
    </row>
    <row r="210" spans="1:57" ht="17.399999999999999" x14ac:dyDescent="0.4">
      <c r="A210" s="237">
        <f t="shared" si="51"/>
        <v>208</v>
      </c>
      <c r="B210" s="238" t="str">
        <f t="shared" si="52"/>
        <v>2025-09-07</v>
      </c>
      <c r="C210" s="238" t="str">
        <f t="shared" si="53"/>
        <v>LHR</v>
      </c>
      <c r="D210" s="238" t="str">
        <f t="shared" si="54"/>
        <v>99431913851</v>
      </c>
      <c r="E210" s="238" t="str">
        <f t="shared" si="55"/>
        <v>587196911396</v>
      </c>
      <c r="F210" s="238" t="str">
        <f t="shared" si="56"/>
        <v>한동관</v>
      </c>
      <c r="G210" s="239" t="str">
        <f t="shared" si="57"/>
        <v>BK00000145599</v>
      </c>
      <c r="H210" s="240" t="str">
        <f t="shared" si="58"/>
        <v>목록(Manifest)</v>
      </c>
      <c r="I210" s="241">
        <f t="shared" si="59"/>
        <v>115.84</v>
      </c>
      <c r="J210" s="242">
        <f t="shared" si="60"/>
        <v>1</v>
      </c>
      <c r="K210" s="242">
        <f t="shared" si="61"/>
        <v>1.5</v>
      </c>
      <c r="L210" s="243">
        <f t="shared" si="62"/>
        <v>0.2</v>
      </c>
      <c r="M210" s="243">
        <f t="shared" si="63"/>
        <v>1.5</v>
      </c>
      <c r="N210" s="149">
        <f t="shared" si="64"/>
        <v>9.4499999999999993</v>
      </c>
      <c r="O210" s="149">
        <v>3.59</v>
      </c>
      <c r="P210" s="150"/>
      <c r="Q210" s="151">
        <f>VLOOKUP(H210,Mapping!$B$3:$D$13,3,0)</f>
        <v>0</v>
      </c>
      <c r="R210" s="149">
        <f>(IF(VLOOKUP(VLOOKUP(I210,Mapping!$B$15:$D$20,2,1),Mapping!$C$15:$E$20,2,0)=7000,0,VLOOKUP(VLOOKUP(I210,Mapping!$B$15:$D$20,2,1),Mapping!$C$15:$E$20,2,0)))</f>
        <v>0</v>
      </c>
      <c r="S210" s="149"/>
      <c r="T210" s="149"/>
      <c r="U210" s="149">
        <f t="shared" si="65"/>
        <v>13.04</v>
      </c>
      <c r="V210" s="6" t="str">
        <f t="shared" si="50"/>
        <v/>
      </c>
      <c r="X210" s="6" t="s">
        <v>1546</v>
      </c>
      <c r="Y210" s="6" t="s">
        <v>16</v>
      </c>
      <c r="Z210" s="6" t="s">
        <v>1547</v>
      </c>
      <c r="AA210" s="6" t="s">
        <v>2125</v>
      </c>
      <c r="AB210" s="6" t="s">
        <v>2126</v>
      </c>
      <c r="AC210" s="6" t="s">
        <v>2127</v>
      </c>
      <c r="AD210" s="6" t="s">
        <v>2128</v>
      </c>
      <c r="AE210" s="6" t="s">
        <v>156</v>
      </c>
      <c r="AF210" s="6">
        <v>1</v>
      </c>
      <c r="AG210" s="6">
        <v>1.5</v>
      </c>
      <c r="AH210" s="6">
        <v>0.2</v>
      </c>
      <c r="AI210" s="6">
        <v>1.5</v>
      </c>
      <c r="AJ210" s="6" t="s">
        <v>14</v>
      </c>
      <c r="AK210" s="6">
        <v>115.84</v>
      </c>
      <c r="AL210" s="6" t="s">
        <v>303</v>
      </c>
      <c r="AM210" s="6" t="s">
        <v>303</v>
      </c>
      <c r="AN210" s="6" t="s">
        <v>303</v>
      </c>
      <c r="AO210" s="6" t="s">
        <v>303</v>
      </c>
      <c r="AP210" s="6" t="s">
        <v>303</v>
      </c>
      <c r="AQ210" s="6" t="s">
        <v>304</v>
      </c>
      <c r="AR210" s="6" t="s">
        <v>305</v>
      </c>
      <c r="AS210" s="6" t="s">
        <v>316</v>
      </c>
      <c r="AT210" s="6" t="s">
        <v>156</v>
      </c>
      <c r="AU210" s="6" t="s">
        <v>307</v>
      </c>
      <c r="AV210" s="6" t="s">
        <v>2125</v>
      </c>
      <c r="AW210" s="6" t="s">
        <v>2129</v>
      </c>
      <c r="AX210" s="6" t="s">
        <v>2129</v>
      </c>
      <c r="AY210" s="6" t="s">
        <v>308</v>
      </c>
      <c r="AZ210" s="6" t="s">
        <v>1551</v>
      </c>
      <c r="BA210" s="6" t="s">
        <v>310</v>
      </c>
      <c r="BB210" s="6" t="s">
        <v>311</v>
      </c>
      <c r="BC210" s="6" t="s">
        <v>312</v>
      </c>
      <c r="BD210" s="6" t="s">
        <v>156</v>
      </c>
      <c r="BE210" s="6" t="s">
        <v>313</v>
      </c>
    </row>
    <row r="211" spans="1:57" ht="17.399999999999999" x14ac:dyDescent="0.4">
      <c r="A211" s="237">
        <f t="shared" si="51"/>
        <v>209</v>
      </c>
      <c r="B211" s="238" t="str">
        <f t="shared" si="52"/>
        <v>2025-09-07</v>
      </c>
      <c r="C211" s="238" t="str">
        <f t="shared" si="53"/>
        <v>LHR</v>
      </c>
      <c r="D211" s="238" t="str">
        <f t="shared" si="54"/>
        <v>99431913851</v>
      </c>
      <c r="E211" s="238" t="str">
        <f t="shared" si="55"/>
        <v>587196910884</v>
      </c>
      <c r="F211" s="238" t="str">
        <f t="shared" si="56"/>
        <v>홍원기</v>
      </c>
      <c r="G211" s="239" t="str">
        <f t="shared" si="57"/>
        <v>BK00000145600</v>
      </c>
      <c r="H211" s="240" t="str">
        <f t="shared" si="58"/>
        <v>목록(Manifest)</v>
      </c>
      <c r="I211" s="241">
        <f t="shared" si="59"/>
        <v>33.64</v>
      </c>
      <c r="J211" s="242">
        <f t="shared" si="60"/>
        <v>1</v>
      </c>
      <c r="K211" s="242">
        <f t="shared" si="61"/>
        <v>0.5</v>
      </c>
      <c r="L211" s="243">
        <f t="shared" si="62"/>
        <v>0.2</v>
      </c>
      <c r="M211" s="243">
        <f t="shared" si="63"/>
        <v>0.5</v>
      </c>
      <c r="N211" s="149">
        <f t="shared" si="64"/>
        <v>5.75</v>
      </c>
      <c r="O211" s="149">
        <v>3.59</v>
      </c>
      <c r="P211" s="150"/>
      <c r="Q211" s="151">
        <f>VLOOKUP(H211,Mapping!$B$3:$D$13,3,0)</f>
        <v>0</v>
      </c>
      <c r="R211" s="149">
        <f>(IF(VLOOKUP(VLOOKUP(I211,Mapping!$B$15:$D$20,2,1),Mapping!$C$15:$E$20,2,0)=7000,0,VLOOKUP(VLOOKUP(I211,Mapping!$B$15:$D$20,2,1),Mapping!$C$15:$E$20,2,0)))</f>
        <v>0</v>
      </c>
      <c r="S211" s="149"/>
      <c r="T211" s="149"/>
      <c r="U211" s="149">
        <f t="shared" si="65"/>
        <v>9.34</v>
      </c>
      <c r="V211" s="6" t="str">
        <f t="shared" si="50"/>
        <v/>
      </c>
      <c r="X211" s="6" t="s">
        <v>1546</v>
      </c>
      <c r="Y211" s="6" t="s">
        <v>16</v>
      </c>
      <c r="Z211" s="6" t="s">
        <v>1547</v>
      </c>
      <c r="AA211" s="6" t="s">
        <v>2130</v>
      </c>
      <c r="AB211" s="6" t="s">
        <v>2131</v>
      </c>
      <c r="AC211" s="6" t="s">
        <v>2132</v>
      </c>
      <c r="AD211" s="6" t="s">
        <v>2133</v>
      </c>
      <c r="AE211" s="6" t="s">
        <v>156</v>
      </c>
      <c r="AF211" s="6">
        <v>1</v>
      </c>
      <c r="AG211" s="6">
        <v>0.5</v>
      </c>
      <c r="AH211" s="6">
        <v>0.2</v>
      </c>
      <c r="AI211" s="6">
        <v>0.5</v>
      </c>
      <c r="AJ211" s="6" t="s">
        <v>14</v>
      </c>
      <c r="AK211" s="6">
        <v>33.64</v>
      </c>
      <c r="AL211" s="6" t="s">
        <v>303</v>
      </c>
      <c r="AM211" s="6" t="s">
        <v>303</v>
      </c>
      <c r="AN211" s="6" t="s">
        <v>303</v>
      </c>
      <c r="AO211" s="6" t="s">
        <v>303</v>
      </c>
      <c r="AP211" s="6" t="s">
        <v>303</v>
      </c>
      <c r="AQ211" s="6" t="s">
        <v>304</v>
      </c>
      <c r="AR211" s="6" t="s">
        <v>305</v>
      </c>
      <c r="AS211" s="6" t="s">
        <v>2134</v>
      </c>
      <c r="AT211" s="6" t="s">
        <v>156</v>
      </c>
      <c r="AU211" s="6" t="s">
        <v>307</v>
      </c>
      <c r="AV211" s="6" t="s">
        <v>2130</v>
      </c>
      <c r="AW211" s="6" t="s">
        <v>2135</v>
      </c>
      <c r="AX211" s="6" t="s">
        <v>2135</v>
      </c>
      <c r="AY211" s="6" t="s">
        <v>308</v>
      </c>
      <c r="AZ211" s="6" t="s">
        <v>1551</v>
      </c>
      <c r="BA211" s="6" t="s">
        <v>310</v>
      </c>
      <c r="BB211" s="6" t="s">
        <v>311</v>
      </c>
      <c r="BC211" s="6" t="s">
        <v>312</v>
      </c>
      <c r="BD211" s="6" t="s">
        <v>156</v>
      </c>
      <c r="BE211" s="6" t="s">
        <v>313</v>
      </c>
    </row>
    <row r="212" spans="1:57" ht="17.399999999999999" x14ac:dyDescent="0.4">
      <c r="A212" s="237">
        <f t="shared" si="51"/>
        <v>210</v>
      </c>
      <c r="B212" s="238" t="str">
        <f t="shared" si="52"/>
        <v>2025-09-07</v>
      </c>
      <c r="C212" s="238" t="str">
        <f t="shared" si="53"/>
        <v>LHR</v>
      </c>
      <c r="D212" s="238" t="str">
        <f t="shared" si="54"/>
        <v>99431913851</v>
      </c>
      <c r="E212" s="238" t="str">
        <f t="shared" si="55"/>
        <v>587196910873</v>
      </c>
      <c r="F212" s="238" t="str">
        <f t="shared" si="56"/>
        <v>오현준</v>
      </c>
      <c r="G212" s="239" t="str">
        <f t="shared" si="57"/>
        <v>BK00000145602</v>
      </c>
      <c r="H212" s="240" t="str">
        <f t="shared" si="58"/>
        <v>목록(Manifest)</v>
      </c>
      <c r="I212" s="241">
        <f t="shared" si="59"/>
        <v>134.62</v>
      </c>
      <c r="J212" s="242">
        <f t="shared" si="60"/>
        <v>1</v>
      </c>
      <c r="K212" s="242">
        <f t="shared" si="61"/>
        <v>1.5</v>
      </c>
      <c r="L212" s="243">
        <f t="shared" si="62"/>
        <v>0.2</v>
      </c>
      <c r="M212" s="243">
        <f t="shared" si="63"/>
        <v>1.5</v>
      </c>
      <c r="N212" s="149">
        <f t="shared" si="64"/>
        <v>9.4499999999999993</v>
      </c>
      <c r="O212" s="149">
        <v>3.59</v>
      </c>
      <c r="P212" s="150"/>
      <c r="Q212" s="151">
        <f>VLOOKUP(H212,Mapping!$B$3:$D$13,3,0)</f>
        <v>0</v>
      </c>
      <c r="R212" s="149">
        <f>(IF(VLOOKUP(VLOOKUP(I212,Mapping!$B$15:$D$20,2,1),Mapping!$C$15:$E$20,2,0)=7000,0,VLOOKUP(VLOOKUP(I212,Mapping!$B$15:$D$20,2,1),Mapping!$C$15:$E$20,2,0)))</f>
        <v>0</v>
      </c>
      <c r="S212" s="149"/>
      <c r="T212" s="149"/>
      <c r="U212" s="149">
        <f t="shared" si="65"/>
        <v>13.04</v>
      </c>
      <c r="V212" s="6" t="str">
        <f t="shared" si="50"/>
        <v/>
      </c>
      <c r="X212" s="6" t="s">
        <v>1546</v>
      </c>
      <c r="Y212" s="6" t="s">
        <v>16</v>
      </c>
      <c r="Z212" s="6" t="s">
        <v>1547</v>
      </c>
      <c r="AA212" s="6" t="s">
        <v>2136</v>
      </c>
      <c r="AB212" s="6" t="s">
        <v>901</v>
      </c>
      <c r="AC212" s="6" t="s">
        <v>2137</v>
      </c>
      <c r="AD212" s="6" t="s">
        <v>2138</v>
      </c>
      <c r="AE212" s="6" t="s">
        <v>156</v>
      </c>
      <c r="AF212" s="6">
        <v>1</v>
      </c>
      <c r="AG212" s="6">
        <v>1.5</v>
      </c>
      <c r="AH212" s="6">
        <v>0.2</v>
      </c>
      <c r="AI212" s="6">
        <v>1.5</v>
      </c>
      <c r="AJ212" s="6" t="s">
        <v>14</v>
      </c>
      <c r="AK212" s="6">
        <v>134.62</v>
      </c>
      <c r="AL212" s="6" t="s">
        <v>303</v>
      </c>
      <c r="AM212" s="6" t="s">
        <v>303</v>
      </c>
      <c r="AN212" s="6" t="s">
        <v>303</v>
      </c>
      <c r="AO212" s="6" t="s">
        <v>303</v>
      </c>
      <c r="AP212" s="6" t="s">
        <v>303</v>
      </c>
      <c r="AQ212" s="6" t="s">
        <v>304</v>
      </c>
      <c r="AR212" s="6" t="s">
        <v>305</v>
      </c>
      <c r="AS212" s="6" t="s">
        <v>2139</v>
      </c>
      <c r="AT212" s="6" t="s">
        <v>156</v>
      </c>
      <c r="AU212" s="6" t="s">
        <v>307</v>
      </c>
      <c r="AV212" s="6" t="s">
        <v>2136</v>
      </c>
      <c r="AW212" s="6" t="s">
        <v>2140</v>
      </c>
      <c r="AX212" s="6" t="s">
        <v>2140</v>
      </c>
      <c r="AY212" s="6" t="s">
        <v>308</v>
      </c>
      <c r="AZ212" s="6" t="s">
        <v>1551</v>
      </c>
      <c r="BA212" s="6" t="s">
        <v>310</v>
      </c>
      <c r="BB212" s="6" t="s">
        <v>311</v>
      </c>
      <c r="BC212" s="6" t="s">
        <v>312</v>
      </c>
      <c r="BD212" s="6" t="s">
        <v>156</v>
      </c>
      <c r="BE212" s="6" t="s">
        <v>313</v>
      </c>
    </row>
    <row r="213" spans="1:57" ht="17.399999999999999" x14ac:dyDescent="0.4">
      <c r="A213" s="237">
        <f t="shared" si="51"/>
        <v>211</v>
      </c>
      <c r="B213" s="238" t="str">
        <f t="shared" si="52"/>
        <v>2025-09-07</v>
      </c>
      <c r="C213" s="238" t="str">
        <f t="shared" si="53"/>
        <v>LHR</v>
      </c>
      <c r="D213" s="238" t="str">
        <f t="shared" si="54"/>
        <v>99431913851</v>
      </c>
      <c r="E213" s="238" t="str">
        <f t="shared" si="55"/>
        <v>587196911105</v>
      </c>
      <c r="F213" s="238" t="str">
        <f t="shared" si="56"/>
        <v>안승재</v>
      </c>
      <c r="G213" s="239" t="str">
        <f t="shared" si="57"/>
        <v>BK00000145617</v>
      </c>
      <c r="H213" s="240" t="str">
        <f t="shared" si="58"/>
        <v>목록(Manifest)</v>
      </c>
      <c r="I213" s="241">
        <f t="shared" si="59"/>
        <v>142.41</v>
      </c>
      <c r="J213" s="242">
        <f t="shared" si="60"/>
        <v>1</v>
      </c>
      <c r="K213" s="242">
        <f t="shared" si="61"/>
        <v>1</v>
      </c>
      <c r="L213" s="243">
        <f t="shared" si="62"/>
        <v>0.2</v>
      </c>
      <c r="M213" s="243">
        <f t="shared" si="63"/>
        <v>1</v>
      </c>
      <c r="N213" s="149">
        <f t="shared" si="64"/>
        <v>7.6</v>
      </c>
      <c r="O213" s="149">
        <v>3.59</v>
      </c>
      <c r="P213" s="150"/>
      <c r="Q213" s="151">
        <f>VLOOKUP(H213,Mapping!$B$3:$D$13,3,0)</f>
        <v>0</v>
      </c>
      <c r="R213" s="149">
        <f>(IF(VLOOKUP(VLOOKUP(I213,Mapping!$B$15:$D$20,2,1),Mapping!$C$15:$E$20,2,0)=7000,0,VLOOKUP(VLOOKUP(I213,Mapping!$B$15:$D$20,2,1),Mapping!$C$15:$E$20,2,0)))</f>
        <v>0</v>
      </c>
      <c r="S213" s="149"/>
      <c r="T213" s="149"/>
      <c r="U213" s="149">
        <f t="shared" si="65"/>
        <v>11.19</v>
      </c>
      <c r="V213" s="6" t="str">
        <f t="shared" si="50"/>
        <v/>
      </c>
      <c r="X213" s="6" t="s">
        <v>1546</v>
      </c>
      <c r="Y213" s="6" t="s">
        <v>16</v>
      </c>
      <c r="Z213" s="6" t="s">
        <v>1547</v>
      </c>
      <c r="AA213" s="6" t="s">
        <v>2141</v>
      </c>
      <c r="AB213" s="6" t="s">
        <v>1092</v>
      </c>
      <c r="AC213" s="6" t="s">
        <v>1093</v>
      </c>
      <c r="AD213" s="6" t="s">
        <v>722</v>
      </c>
      <c r="AE213" s="6" t="s">
        <v>156</v>
      </c>
      <c r="AF213" s="6">
        <v>1</v>
      </c>
      <c r="AG213" s="6">
        <v>1</v>
      </c>
      <c r="AH213" s="6">
        <v>0.2</v>
      </c>
      <c r="AI213" s="6">
        <v>1</v>
      </c>
      <c r="AJ213" s="6" t="s">
        <v>14</v>
      </c>
      <c r="AK213" s="6">
        <v>142.41</v>
      </c>
      <c r="AL213" s="6" t="s">
        <v>303</v>
      </c>
      <c r="AM213" s="6" t="s">
        <v>303</v>
      </c>
      <c r="AN213" s="6" t="s">
        <v>303</v>
      </c>
      <c r="AO213" s="6" t="s">
        <v>303</v>
      </c>
      <c r="AP213" s="6" t="s">
        <v>303</v>
      </c>
      <c r="AQ213" s="6" t="s">
        <v>304</v>
      </c>
      <c r="AR213" s="6" t="s">
        <v>305</v>
      </c>
      <c r="AS213" s="6" t="s">
        <v>444</v>
      </c>
      <c r="AT213" s="6" t="s">
        <v>156</v>
      </c>
      <c r="AU213" s="6" t="s">
        <v>307</v>
      </c>
      <c r="AV213" s="6" t="s">
        <v>2141</v>
      </c>
      <c r="AW213" s="6" t="s">
        <v>2142</v>
      </c>
      <c r="AX213" s="6" t="s">
        <v>2142</v>
      </c>
      <c r="AY213" s="6" t="s">
        <v>308</v>
      </c>
      <c r="AZ213" s="6" t="s">
        <v>1551</v>
      </c>
      <c r="BA213" s="6" t="s">
        <v>310</v>
      </c>
      <c r="BB213" s="6" t="s">
        <v>311</v>
      </c>
      <c r="BC213" s="6" t="s">
        <v>312</v>
      </c>
      <c r="BD213" s="6" t="s">
        <v>156</v>
      </c>
      <c r="BE213" s="6" t="s">
        <v>313</v>
      </c>
    </row>
    <row r="214" spans="1:57" ht="17.399999999999999" x14ac:dyDescent="0.4">
      <c r="A214" s="237">
        <f t="shared" si="51"/>
        <v>212</v>
      </c>
      <c r="B214" s="238" t="str">
        <f t="shared" si="52"/>
        <v>2025-09-07</v>
      </c>
      <c r="C214" s="238" t="str">
        <f t="shared" si="53"/>
        <v>LHR</v>
      </c>
      <c r="D214" s="238" t="str">
        <f t="shared" si="54"/>
        <v>99431913851</v>
      </c>
      <c r="E214" s="238" t="str">
        <f t="shared" si="55"/>
        <v>587196911374</v>
      </c>
      <c r="F214" s="238" t="str">
        <f t="shared" si="56"/>
        <v>김한균</v>
      </c>
      <c r="G214" s="239" t="str">
        <f t="shared" si="57"/>
        <v>BK00000145620</v>
      </c>
      <c r="H214" s="240" t="str">
        <f t="shared" si="58"/>
        <v>일반(목록배제,Normal-Manifest Exception)</v>
      </c>
      <c r="I214" s="241">
        <f t="shared" si="59"/>
        <v>20.170000000000002</v>
      </c>
      <c r="J214" s="242">
        <f t="shared" si="60"/>
        <v>1</v>
      </c>
      <c r="K214" s="242">
        <f t="shared" si="61"/>
        <v>0.5</v>
      </c>
      <c r="L214" s="243">
        <f t="shared" si="62"/>
        <v>0.2</v>
      </c>
      <c r="M214" s="243">
        <f t="shared" si="63"/>
        <v>0.5</v>
      </c>
      <c r="N214" s="149">
        <f t="shared" si="64"/>
        <v>5.75</v>
      </c>
      <c r="O214" s="149">
        <v>3.59</v>
      </c>
      <c r="P214" s="150"/>
      <c r="Q214" s="151">
        <f>VLOOKUP(H214,Mapping!$B$3:$D$13,3,0)</f>
        <v>0.8</v>
      </c>
      <c r="R214" s="149">
        <f>(IF(VLOOKUP(VLOOKUP(I214,Mapping!$B$15:$D$20,2,1),Mapping!$C$15:$E$20,2,0)=7000,0,VLOOKUP(VLOOKUP(I214,Mapping!$B$15:$D$20,2,1),Mapping!$C$15:$E$20,2,0)))</f>
        <v>0</v>
      </c>
      <c r="S214" s="149"/>
      <c r="T214" s="149"/>
      <c r="U214" s="149">
        <f t="shared" si="65"/>
        <v>10.14</v>
      </c>
      <c r="V214" s="6" t="str">
        <f t="shared" si="50"/>
        <v/>
      </c>
      <c r="X214" s="6" t="s">
        <v>1546</v>
      </c>
      <c r="Y214" s="6" t="s">
        <v>16</v>
      </c>
      <c r="Z214" s="6" t="s">
        <v>1547</v>
      </c>
      <c r="AA214" s="6" t="s">
        <v>2143</v>
      </c>
      <c r="AB214" s="6" t="s">
        <v>2144</v>
      </c>
      <c r="AC214" s="6" t="s">
        <v>2145</v>
      </c>
      <c r="AD214" s="6" t="s">
        <v>2146</v>
      </c>
      <c r="AE214" s="6" t="s">
        <v>156</v>
      </c>
      <c r="AF214" s="6">
        <v>1</v>
      </c>
      <c r="AG214" s="6">
        <v>0.5</v>
      </c>
      <c r="AH214" s="6">
        <v>0.2</v>
      </c>
      <c r="AI214" s="6">
        <v>0.5</v>
      </c>
      <c r="AJ214" s="6" t="s">
        <v>110</v>
      </c>
      <c r="AK214" s="6">
        <v>20.170000000000002</v>
      </c>
      <c r="AL214" s="6" t="s">
        <v>303</v>
      </c>
      <c r="AM214" s="6" t="s">
        <v>303</v>
      </c>
      <c r="AN214" s="6" t="s">
        <v>303</v>
      </c>
      <c r="AO214" s="6" t="s">
        <v>303</v>
      </c>
      <c r="AP214" s="6" t="s">
        <v>303</v>
      </c>
      <c r="AQ214" s="6" t="s">
        <v>304</v>
      </c>
      <c r="AR214" s="6" t="s">
        <v>305</v>
      </c>
      <c r="AS214" s="6" t="s">
        <v>316</v>
      </c>
      <c r="AT214" s="6" t="s">
        <v>156</v>
      </c>
      <c r="AU214" s="6" t="s">
        <v>307</v>
      </c>
      <c r="AV214" s="6" t="s">
        <v>2143</v>
      </c>
      <c r="AW214" s="6" t="s">
        <v>2147</v>
      </c>
      <c r="AX214" s="6" t="s">
        <v>2147</v>
      </c>
      <c r="AY214" s="6" t="s">
        <v>308</v>
      </c>
      <c r="AZ214" s="6" t="s">
        <v>1551</v>
      </c>
      <c r="BA214" s="6" t="s">
        <v>310</v>
      </c>
      <c r="BB214" s="6" t="s">
        <v>311</v>
      </c>
      <c r="BC214" s="6" t="s">
        <v>312</v>
      </c>
      <c r="BD214" s="6" t="s">
        <v>156</v>
      </c>
      <c r="BE214" s="6" t="s">
        <v>313</v>
      </c>
    </row>
    <row r="215" spans="1:57" ht="17.399999999999999" x14ac:dyDescent="0.4">
      <c r="A215" s="237">
        <f t="shared" si="51"/>
        <v>213</v>
      </c>
      <c r="B215" s="238" t="str">
        <f t="shared" si="52"/>
        <v>2025-09-07</v>
      </c>
      <c r="C215" s="238" t="str">
        <f t="shared" si="53"/>
        <v>LHR</v>
      </c>
      <c r="D215" s="238" t="str">
        <f t="shared" si="54"/>
        <v>99431913851</v>
      </c>
      <c r="E215" s="238" t="str">
        <f t="shared" si="55"/>
        <v>587196911035</v>
      </c>
      <c r="F215" s="238" t="str">
        <f t="shared" si="56"/>
        <v>박다정</v>
      </c>
      <c r="G215" s="239" t="str">
        <f t="shared" si="57"/>
        <v>BK00000145622</v>
      </c>
      <c r="H215" s="240" t="str">
        <f t="shared" si="58"/>
        <v>목록(Manifest)</v>
      </c>
      <c r="I215" s="241">
        <f t="shared" si="59"/>
        <v>32.979999999999997</v>
      </c>
      <c r="J215" s="242">
        <f t="shared" si="60"/>
        <v>1</v>
      </c>
      <c r="K215" s="242">
        <f t="shared" si="61"/>
        <v>0.5</v>
      </c>
      <c r="L215" s="243">
        <f t="shared" si="62"/>
        <v>0.2</v>
      </c>
      <c r="M215" s="243">
        <f t="shared" si="63"/>
        <v>0.5</v>
      </c>
      <c r="N215" s="149">
        <f t="shared" si="64"/>
        <v>5.75</v>
      </c>
      <c r="O215" s="149">
        <v>3.59</v>
      </c>
      <c r="P215" s="150"/>
      <c r="Q215" s="151">
        <f>VLOOKUP(H215,Mapping!$B$3:$D$13,3,0)</f>
        <v>0</v>
      </c>
      <c r="R215" s="149">
        <f>(IF(VLOOKUP(VLOOKUP(I215,Mapping!$B$15:$D$20,2,1),Mapping!$C$15:$E$20,2,0)=7000,0,VLOOKUP(VLOOKUP(I215,Mapping!$B$15:$D$20,2,1),Mapping!$C$15:$E$20,2,0)))</f>
        <v>0</v>
      </c>
      <c r="S215" s="149"/>
      <c r="T215" s="149"/>
      <c r="U215" s="149">
        <f t="shared" si="65"/>
        <v>9.34</v>
      </c>
      <c r="V215" s="6" t="str">
        <f t="shared" si="50"/>
        <v/>
      </c>
      <c r="X215" s="6" t="s">
        <v>1546</v>
      </c>
      <c r="Y215" s="6" t="s">
        <v>16</v>
      </c>
      <c r="Z215" s="6" t="s">
        <v>1547</v>
      </c>
      <c r="AA215" s="6" t="s">
        <v>2148</v>
      </c>
      <c r="AB215" s="6" t="s">
        <v>2149</v>
      </c>
      <c r="AC215" s="6" t="s">
        <v>2150</v>
      </c>
      <c r="AD215" s="6" t="s">
        <v>2151</v>
      </c>
      <c r="AE215" s="6" t="s">
        <v>156</v>
      </c>
      <c r="AF215" s="6">
        <v>1</v>
      </c>
      <c r="AG215" s="6">
        <v>0.5</v>
      </c>
      <c r="AH215" s="6">
        <v>0.2</v>
      </c>
      <c r="AI215" s="6">
        <v>0.5</v>
      </c>
      <c r="AJ215" s="6" t="s">
        <v>14</v>
      </c>
      <c r="AK215" s="6">
        <v>32.979999999999997</v>
      </c>
      <c r="AL215" s="6" t="s">
        <v>303</v>
      </c>
      <c r="AM215" s="6" t="s">
        <v>303</v>
      </c>
      <c r="AN215" s="6" t="s">
        <v>303</v>
      </c>
      <c r="AO215" s="6" t="s">
        <v>303</v>
      </c>
      <c r="AP215" s="6" t="s">
        <v>303</v>
      </c>
      <c r="AQ215" s="6" t="s">
        <v>304</v>
      </c>
      <c r="AR215" s="6" t="s">
        <v>305</v>
      </c>
      <c r="AS215" s="6" t="s">
        <v>489</v>
      </c>
      <c r="AT215" s="6" t="s">
        <v>156</v>
      </c>
      <c r="AU215" s="6" t="s">
        <v>307</v>
      </c>
      <c r="AV215" s="6" t="s">
        <v>2148</v>
      </c>
      <c r="AW215" s="6" t="s">
        <v>2152</v>
      </c>
      <c r="AX215" s="6" t="s">
        <v>2152</v>
      </c>
      <c r="AY215" s="6" t="s">
        <v>308</v>
      </c>
      <c r="AZ215" s="6" t="s">
        <v>1551</v>
      </c>
      <c r="BA215" s="6" t="s">
        <v>310</v>
      </c>
      <c r="BB215" s="6" t="s">
        <v>311</v>
      </c>
      <c r="BC215" s="6" t="s">
        <v>312</v>
      </c>
      <c r="BD215" s="6" t="s">
        <v>156</v>
      </c>
      <c r="BE215" s="6" t="s">
        <v>313</v>
      </c>
    </row>
    <row r="216" spans="1:57" ht="17.399999999999999" x14ac:dyDescent="0.4">
      <c r="A216" s="237">
        <f t="shared" si="51"/>
        <v>214</v>
      </c>
      <c r="B216" s="238" t="str">
        <f t="shared" si="52"/>
        <v>2025-09-07</v>
      </c>
      <c r="C216" s="238" t="str">
        <f t="shared" si="53"/>
        <v>LHR</v>
      </c>
      <c r="D216" s="238" t="str">
        <f t="shared" si="54"/>
        <v>99431913851</v>
      </c>
      <c r="E216" s="238" t="str">
        <f t="shared" si="55"/>
        <v>587196911245</v>
      </c>
      <c r="F216" s="238" t="str">
        <f t="shared" si="56"/>
        <v>한창훈</v>
      </c>
      <c r="G216" s="239" t="str">
        <f t="shared" si="57"/>
        <v>BK00000145632</v>
      </c>
      <c r="H216" s="240" t="str">
        <f t="shared" si="58"/>
        <v>목록(Manifest)</v>
      </c>
      <c r="I216" s="241">
        <f t="shared" si="59"/>
        <v>130.97999999999999</v>
      </c>
      <c r="J216" s="242">
        <f t="shared" si="60"/>
        <v>1</v>
      </c>
      <c r="K216" s="242">
        <f t="shared" si="61"/>
        <v>1</v>
      </c>
      <c r="L216" s="243">
        <f t="shared" si="62"/>
        <v>1.3</v>
      </c>
      <c r="M216" s="243">
        <f t="shared" si="63"/>
        <v>1.3</v>
      </c>
      <c r="N216" s="149">
        <f t="shared" si="64"/>
        <v>8.7100000000000009</v>
      </c>
      <c r="O216" s="149">
        <v>3.59</v>
      </c>
      <c r="P216" s="150"/>
      <c r="Q216" s="151">
        <f>VLOOKUP(H216,Mapping!$B$3:$D$13,3,0)</f>
        <v>0</v>
      </c>
      <c r="R216" s="149">
        <f>(IF(VLOOKUP(VLOOKUP(I216,Mapping!$B$15:$D$20,2,1),Mapping!$C$15:$E$20,2,0)=7000,0,VLOOKUP(VLOOKUP(I216,Mapping!$B$15:$D$20,2,1),Mapping!$C$15:$E$20,2,0)))</f>
        <v>0</v>
      </c>
      <c r="S216" s="149"/>
      <c r="T216" s="149"/>
      <c r="U216" s="149">
        <f t="shared" si="65"/>
        <v>12.3</v>
      </c>
      <c r="V216" s="6" t="str">
        <f t="shared" si="50"/>
        <v/>
      </c>
      <c r="X216" s="6" t="s">
        <v>1546</v>
      </c>
      <c r="Y216" s="6" t="s">
        <v>16</v>
      </c>
      <c r="Z216" s="6" t="s">
        <v>1547</v>
      </c>
      <c r="AA216" s="6" t="s">
        <v>2153</v>
      </c>
      <c r="AB216" s="6" t="s">
        <v>1021</v>
      </c>
      <c r="AC216" s="6" t="s">
        <v>1022</v>
      </c>
      <c r="AD216" s="6" t="s">
        <v>1023</v>
      </c>
      <c r="AE216" s="6" t="s">
        <v>156</v>
      </c>
      <c r="AF216" s="6">
        <v>1</v>
      </c>
      <c r="AG216" s="6">
        <v>1</v>
      </c>
      <c r="AH216" s="6">
        <v>1.3</v>
      </c>
      <c r="AI216" s="6">
        <v>1.3</v>
      </c>
      <c r="AJ216" s="6" t="s">
        <v>14</v>
      </c>
      <c r="AK216" s="6">
        <v>130.97999999999999</v>
      </c>
      <c r="AL216" s="6" t="s">
        <v>303</v>
      </c>
      <c r="AM216" s="6" t="s">
        <v>303</v>
      </c>
      <c r="AN216" s="6" t="s">
        <v>303</v>
      </c>
      <c r="AO216" s="6" t="s">
        <v>303</v>
      </c>
      <c r="AP216" s="6" t="s">
        <v>303</v>
      </c>
      <c r="AQ216" s="6" t="s">
        <v>304</v>
      </c>
      <c r="AR216" s="6" t="s">
        <v>305</v>
      </c>
      <c r="AS216" s="6" t="s">
        <v>349</v>
      </c>
      <c r="AT216" s="6" t="s">
        <v>156</v>
      </c>
      <c r="AU216" s="6" t="s">
        <v>307</v>
      </c>
      <c r="AV216" s="6" t="s">
        <v>2153</v>
      </c>
      <c r="AW216" s="6" t="s">
        <v>2154</v>
      </c>
      <c r="AX216" s="6" t="s">
        <v>2154</v>
      </c>
      <c r="AY216" s="6" t="s">
        <v>308</v>
      </c>
      <c r="AZ216" s="6" t="s">
        <v>1551</v>
      </c>
      <c r="BA216" s="6" t="s">
        <v>310</v>
      </c>
      <c r="BB216" s="6" t="s">
        <v>311</v>
      </c>
      <c r="BC216" s="6" t="s">
        <v>312</v>
      </c>
      <c r="BD216" s="6" t="s">
        <v>156</v>
      </c>
      <c r="BE216" s="6" t="s">
        <v>313</v>
      </c>
    </row>
    <row r="217" spans="1:57" ht="17.399999999999999" x14ac:dyDescent="0.4">
      <c r="A217" s="237">
        <f t="shared" si="51"/>
        <v>215</v>
      </c>
      <c r="B217" s="238" t="str">
        <f t="shared" si="52"/>
        <v>2025-09-07</v>
      </c>
      <c r="C217" s="238" t="str">
        <f t="shared" si="53"/>
        <v>LHR</v>
      </c>
      <c r="D217" s="238" t="str">
        <f t="shared" si="54"/>
        <v>99431913851</v>
      </c>
      <c r="E217" s="238" t="str">
        <f t="shared" si="55"/>
        <v>587196911013</v>
      </c>
      <c r="F217" s="238" t="str">
        <f t="shared" si="56"/>
        <v>김영민</v>
      </c>
      <c r="G217" s="239" t="str">
        <f t="shared" si="57"/>
        <v>BK00000145638</v>
      </c>
      <c r="H217" s="240" t="str">
        <f t="shared" si="58"/>
        <v>간이(Simple)</v>
      </c>
      <c r="I217" s="241">
        <f t="shared" si="59"/>
        <v>183.09</v>
      </c>
      <c r="J217" s="242">
        <f t="shared" si="60"/>
        <v>1</v>
      </c>
      <c r="K217" s="242">
        <f t="shared" si="61"/>
        <v>5</v>
      </c>
      <c r="L217" s="243">
        <f t="shared" si="62"/>
        <v>0.2</v>
      </c>
      <c r="M217" s="243">
        <f t="shared" si="63"/>
        <v>5</v>
      </c>
      <c r="N217" s="149">
        <f t="shared" si="64"/>
        <v>22.400000000000002</v>
      </c>
      <c r="O217" s="149">
        <v>3.59</v>
      </c>
      <c r="P217" s="150"/>
      <c r="Q217" s="151">
        <f>VLOOKUP(H217,Mapping!$B$3:$D$13,3,0)</f>
        <v>0.8</v>
      </c>
      <c r="R217" s="149">
        <f>(IF(VLOOKUP(VLOOKUP(I217,Mapping!$B$15:$D$20,2,1),Mapping!$C$15:$E$20,2,0)=7000,0,VLOOKUP(VLOOKUP(I217,Mapping!$B$15:$D$20,2,1),Mapping!$C$15:$E$20,2,0)))</f>
        <v>0</v>
      </c>
      <c r="S217" s="149"/>
      <c r="T217" s="149"/>
      <c r="U217" s="149">
        <f t="shared" si="65"/>
        <v>26.790000000000003</v>
      </c>
      <c r="V217" s="6" t="str">
        <f t="shared" si="50"/>
        <v/>
      </c>
      <c r="X217" s="6" t="s">
        <v>1546</v>
      </c>
      <c r="Y217" s="6" t="s">
        <v>16</v>
      </c>
      <c r="Z217" s="6" t="s">
        <v>1547</v>
      </c>
      <c r="AA217" s="6" t="s">
        <v>2155</v>
      </c>
      <c r="AB217" s="6" t="s">
        <v>178</v>
      </c>
      <c r="AC217" s="6" t="s">
        <v>347</v>
      </c>
      <c r="AD217" s="6" t="s">
        <v>348</v>
      </c>
      <c r="AE217" s="6" t="s">
        <v>156</v>
      </c>
      <c r="AF217" s="6">
        <v>1</v>
      </c>
      <c r="AG217" s="6">
        <v>5</v>
      </c>
      <c r="AH217" s="6">
        <v>0.2</v>
      </c>
      <c r="AI217" s="6">
        <v>5</v>
      </c>
      <c r="AJ217" s="6" t="s">
        <v>15</v>
      </c>
      <c r="AK217" s="6">
        <v>183.09</v>
      </c>
      <c r="AL217" s="6" t="s">
        <v>303</v>
      </c>
      <c r="AM217" s="6" t="s">
        <v>303</v>
      </c>
      <c r="AN217" s="6" t="s">
        <v>303</v>
      </c>
      <c r="AO217" s="6" t="s">
        <v>303</v>
      </c>
      <c r="AP217" s="6" t="s">
        <v>303</v>
      </c>
      <c r="AQ217" s="6" t="s">
        <v>304</v>
      </c>
      <c r="AR217" s="6" t="s">
        <v>305</v>
      </c>
      <c r="AS217" s="6" t="s">
        <v>383</v>
      </c>
      <c r="AT217" s="6" t="s">
        <v>156</v>
      </c>
      <c r="AU217" s="6" t="s">
        <v>307</v>
      </c>
      <c r="AV217" s="6" t="s">
        <v>2155</v>
      </c>
      <c r="AW217" s="6" t="s">
        <v>2156</v>
      </c>
      <c r="AX217" s="6" t="s">
        <v>2156</v>
      </c>
      <c r="AY217" s="6" t="s">
        <v>308</v>
      </c>
      <c r="AZ217" s="6" t="s">
        <v>1551</v>
      </c>
      <c r="BA217" s="6" t="s">
        <v>310</v>
      </c>
      <c r="BB217" s="6" t="s">
        <v>311</v>
      </c>
      <c r="BC217" s="6" t="s">
        <v>312</v>
      </c>
      <c r="BD217" s="6" t="s">
        <v>156</v>
      </c>
      <c r="BE217" s="6" t="s">
        <v>313</v>
      </c>
    </row>
    <row r="218" spans="1:57" ht="17.399999999999999" x14ac:dyDescent="0.4">
      <c r="A218" s="237">
        <f t="shared" si="51"/>
        <v>216</v>
      </c>
      <c r="B218" s="238" t="str">
        <f t="shared" si="52"/>
        <v>2025-09-07</v>
      </c>
      <c r="C218" s="238" t="str">
        <f t="shared" si="53"/>
        <v>LHR</v>
      </c>
      <c r="D218" s="238" t="str">
        <f t="shared" si="54"/>
        <v>99431913851</v>
      </c>
      <c r="E218" s="238" t="str">
        <f t="shared" si="55"/>
        <v>587196911131</v>
      </c>
      <c r="F218" s="238" t="str">
        <f t="shared" si="56"/>
        <v>이정은</v>
      </c>
      <c r="G218" s="239" t="str">
        <f t="shared" si="57"/>
        <v>BK00000145639</v>
      </c>
      <c r="H218" s="240" t="str">
        <f t="shared" si="58"/>
        <v>목록(Manifest)</v>
      </c>
      <c r="I218" s="241">
        <f t="shared" si="59"/>
        <v>28.2</v>
      </c>
      <c r="J218" s="242">
        <f t="shared" si="60"/>
        <v>1</v>
      </c>
      <c r="K218" s="242">
        <f t="shared" si="61"/>
        <v>0.5</v>
      </c>
      <c r="L218" s="243">
        <f t="shared" si="62"/>
        <v>0.2</v>
      </c>
      <c r="M218" s="243">
        <f t="shared" si="63"/>
        <v>0.5</v>
      </c>
      <c r="N218" s="149">
        <f t="shared" si="64"/>
        <v>5.75</v>
      </c>
      <c r="O218" s="149">
        <v>3.59</v>
      </c>
      <c r="P218" s="150"/>
      <c r="Q218" s="151">
        <f>VLOOKUP(H218,Mapping!$B$3:$D$13,3,0)</f>
        <v>0</v>
      </c>
      <c r="R218" s="149">
        <f>(IF(VLOOKUP(VLOOKUP(I218,Mapping!$B$15:$D$20,2,1),Mapping!$C$15:$E$20,2,0)=7000,0,VLOOKUP(VLOOKUP(I218,Mapping!$B$15:$D$20,2,1),Mapping!$C$15:$E$20,2,0)))</f>
        <v>0</v>
      </c>
      <c r="S218" s="149"/>
      <c r="T218" s="149"/>
      <c r="U218" s="149">
        <f t="shared" si="65"/>
        <v>9.34</v>
      </c>
      <c r="V218" s="6" t="str">
        <f t="shared" si="50"/>
        <v/>
      </c>
      <c r="X218" s="6" t="s">
        <v>1546</v>
      </c>
      <c r="Y218" s="6" t="s">
        <v>16</v>
      </c>
      <c r="Z218" s="6" t="s">
        <v>1547</v>
      </c>
      <c r="AA218" s="6" t="s">
        <v>2157</v>
      </c>
      <c r="AB218" s="6" t="s">
        <v>2158</v>
      </c>
      <c r="AC218" s="6" t="s">
        <v>2159</v>
      </c>
      <c r="AD218" s="6" t="s">
        <v>2160</v>
      </c>
      <c r="AE218" s="6" t="s">
        <v>156</v>
      </c>
      <c r="AF218" s="6">
        <v>1</v>
      </c>
      <c r="AG218" s="6">
        <v>0.5</v>
      </c>
      <c r="AH218" s="6">
        <v>0.2</v>
      </c>
      <c r="AI218" s="6">
        <v>0.5</v>
      </c>
      <c r="AJ218" s="6" t="s">
        <v>14</v>
      </c>
      <c r="AK218" s="6">
        <v>28.2</v>
      </c>
      <c r="AL218" s="6" t="s">
        <v>303</v>
      </c>
      <c r="AM218" s="6" t="s">
        <v>303</v>
      </c>
      <c r="AN218" s="6" t="s">
        <v>303</v>
      </c>
      <c r="AO218" s="6" t="s">
        <v>303</v>
      </c>
      <c r="AP218" s="6" t="s">
        <v>303</v>
      </c>
      <c r="AQ218" s="6" t="s">
        <v>304</v>
      </c>
      <c r="AR218" s="6" t="s">
        <v>305</v>
      </c>
      <c r="AS218" s="6" t="s">
        <v>2161</v>
      </c>
      <c r="AT218" s="6" t="s">
        <v>156</v>
      </c>
      <c r="AU218" s="6" t="s">
        <v>307</v>
      </c>
      <c r="AV218" s="6" t="s">
        <v>2157</v>
      </c>
      <c r="AW218" s="6" t="s">
        <v>2162</v>
      </c>
      <c r="AX218" s="6" t="s">
        <v>2162</v>
      </c>
      <c r="AY218" s="6" t="s">
        <v>308</v>
      </c>
      <c r="AZ218" s="6" t="s">
        <v>1551</v>
      </c>
      <c r="BA218" s="6" t="s">
        <v>310</v>
      </c>
      <c r="BB218" s="6" t="s">
        <v>311</v>
      </c>
      <c r="BC218" s="6" t="s">
        <v>312</v>
      </c>
      <c r="BD218" s="6" t="s">
        <v>156</v>
      </c>
      <c r="BE218" s="6" t="s">
        <v>313</v>
      </c>
    </row>
    <row r="219" spans="1:57" ht="17.399999999999999" x14ac:dyDescent="0.4">
      <c r="A219" s="237">
        <f t="shared" si="51"/>
        <v>217</v>
      </c>
      <c r="B219" s="238" t="str">
        <f t="shared" si="52"/>
        <v>2025-09-07</v>
      </c>
      <c r="C219" s="238" t="str">
        <f t="shared" si="53"/>
        <v>LHR</v>
      </c>
      <c r="D219" s="238" t="str">
        <f t="shared" si="54"/>
        <v>99431913851</v>
      </c>
      <c r="E219" s="238" t="str">
        <f t="shared" si="55"/>
        <v>587196911175</v>
      </c>
      <c r="F219" s="238" t="str">
        <f t="shared" si="56"/>
        <v>김영민</v>
      </c>
      <c r="G219" s="239" t="str">
        <f t="shared" si="57"/>
        <v>BK00000145640</v>
      </c>
      <c r="H219" s="240" t="str">
        <f t="shared" si="58"/>
        <v>목록(Manifest)</v>
      </c>
      <c r="I219" s="241">
        <f t="shared" si="59"/>
        <v>140.01</v>
      </c>
      <c r="J219" s="242">
        <f t="shared" si="60"/>
        <v>1</v>
      </c>
      <c r="K219" s="242">
        <f t="shared" si="61"/>
        <v>1.5</v>
      </c>
      <c r="L219" s="243">
        <f t="shared" si="62"/>
        <v>0.2</v>
      </c>
      <c r="M219" s="243">
        <f t="shared" si="63"/>
        <v>1.5</v>
      </c>
      <c r="N219" s="149">
        <f t="shared" si="64"/>
        <v>9.4499999999999993</v>
      </c>
      <c r="O219" s="149">
        <v>3.59</v>
      </c>
      <c r="P219" s="150"/>
      <c r="Q219" s="151">
        <f>VLOOKUP(H219,Mapping!$B$3:$D$13,3,0)</f>
        <v>0</v>
      </c>
      <c r="R219" s="149">
        <f>(IF(VLOOKUP(VLOOKUP(I219,Mapping!$B$15:$D$20,2,1),Mapping!$C$15:$E$20,2,0)=7000,0,VLOOKUP(VLOOKUP(I219,Mapping!$B$15:$D$20,2,1),Mapping!$C$15:$E$20,2,0)))</f>
        <v>0</v>
      </c>
      <c r="S219" s="149"/>
      <c r="T219" s="149"/>
      <c r="U219" s="149">
        <f t="shared" si="65"/>
        <v>13.04</v>
      </c>
      <c r="V219" s="6" t="str">
        <f t="shared" si="50"/>
        <v/>
      </c>
      <c r="X219" s="6" t="s">
        <v>1546</v>
      </c>
      <c r="Y219" s="6" t="s">
        <v>16</v>
      </c>
      <c r="Z219" s="6" t="s">
        <v>1547</v>
      </c>
      <c r="AA219" s="6" t="s">
        <v>2163</v>
      </c>
      <c r="AB219" s="6" t="s">
        <v>178</v>
      </c>
      <c r="AC219" s="6" t="s">
        <v>347</v>
      </c>
      <c r="AD219" s="6" t="s">
        <v>348</v>
      </c>
      <c r="AE219" s="6" t="s">
        <v>156</v>
      </c>
      <c r="AF219" s="6">
        <v>1</v>
      </c>
      <c r="AG219" s="6">
        <v>1.5</v>
      </c>
      <c r="AH219" s="6">
        <v>0.2</v>
      </c>
      <c r="AI219" s="6">
        <v>1.5</v>
      </c>
      <c r="AJ219" s="6" t="s">
        <v>14</v>
      </c>
      <c r="AK219" s="6">
        <v>140.01</v>
      </c>
      <c r="AL219" s="6" t="s">
        <v>303</v>
      </c>
      <c r="AM219" s="6" t="s">
        <v>303</v>
      </c>
      <c r="AN219" s="6" t="s">
        <v>303</v>
      </c>
      <c r="AO219" s="6" t="s">
        <v>303</v>
      </c>
      <c r="AP219" s="6" t="s">
        <v>303</v>
      </c>
      <c r="AQ219" s="6" t="s">
        <v>304</v>
      </c>
      <c r="AR219" s="6" t="s">
        <v>305</v>
      </c>
      <c r="AS219" s="6" t="s">
        <v>349</v>
      </c>
      <c r="AT219" s="6" t="s">
        <v>156</v>
      </c>
      <c r="AU219" s="6" t="s">
        <v>307</v>
      </c>
      <c r="AV219" s="6" t="s">
        <v>2163</v>
      </c>
      <c r="AW219" s="6" t="s">
        <v>2164</v>
      </c>
      <c r="AX219" s="6" t="s">
        <v>2164</v>
      </c>
      <c r="AY219" s="6" t="s">
        <v>308</v>
      </c>
      <c r="AZ219" s="6" t="s">
        <v>1551</v>
      </c>
      <c r="BA219" s="6" t="s">
        <v>310</v>
      </c>
      <c r="BB219" s="6" t="s">
        <v>311</v>
      </c>
      <c r="BC219" s="6" t="s">
        <v>312</v>
      </c>
      <c r="BD219" s="6" t="s">
        <v>156</v>
      </c>
      <c r="BE219" s="6" t="s">
        <v>313</v>
      </c>
    </row>
    <row r="220" spans="1:57" ht="17.399999999999999" x14ac:dyDescent="0.4">
      <c r="A220" s="237">
        <f t="shared" si="51"/>
        <v>218</v>
      </c>
      <c r="B220" s="238" t="str">
        <f t="shared" si="52"/>
        <v>2025-09-07</v>
      </c>
      <c r="C220" s="238" t="str">
        <f t="shared" si="53"/>
        <v>LHR</v>
      </c>
      <c r="D220" s="238" t="str">
        <f t="shared" si="54"/>
        <v>99431913851</v>
      </c>
      <c r="E220" s="238" t="str">
        <f t="shared" si="55"/>
        <v>587196911024</v>
      </c>
      <c r="F220" s="238" t="str">
        <f t="shared" si="56"/>
        <v>최한나</v>
      </c>
      <c r="G220" s="239" t="str">
        <f t="shared" si="57"/>
        <v>BK00000145642</v>
      </c>
      <c r="H220" s="240" t="str">
        <f t="shared" si="58"/>
        <v>목록(Manifest)</v>
      </c>
      <c r="I220" s="241">
        <f t="shared" si="59"/>
        <v>134.72</v>
      </c>
      <c r="J220" s="242">
        <f t="shared" si="60"/>
        <v>1</v>
      </c>
      <c r="K220" s="242">
        <f t="shared" si="61"/>
        <v>0.5</v>
      </c>
      <c r="L220" s="243">
        <f t="shared" si="62"/>
        <v>0.2</v>
      </c>
      <c r="M220" s="243">
        <f t="shared" si="63"/>
        <v>0.5</v>
      </c>
      <c r="N220" s="149">
        <f t="shared" si="64"/>
        <v>5.75</v>
      </c>
      <c r="O220" s="149">
        <v>3.59</v>
      </c>
      <c r="P220" s="150"/>
      <c r="Q220" s="151">
        <f>VLOOKUP(H220,Mapping!$B$3:$D$13,3,0)</f>
        <v>0</v>
      </c>
      <c r="R220" s="149">
        <f>(IF(VLOOKUP(VLOOKUP(I220,Mapping!$B$15:$D$20,2,1),Mapping!$C$15:$E$20,2,0)=7000,0,VLOOKUP(VLOOKUP(I220,Mapping!$B$15:$D$20,2,1),Mapping!$C$15:$E$20,2,0)))</f>
        <v>0</v>
      </c>
      <c r="S220" s="149"/>
      <c r="T220" s="149"/>
      <c r="U220" s="149">
        <f t="shared" si="65"/>
        <v>9.34</v>
      </c>
      <c r="V220" s="6" t="str">
        <f t="shared" si="50"/>
        <v/>
      </c>
      <c r="X220" s="6" t="s">
        <v>1546</v>
      </c>
      <c r="Y220" s="6" t="s">
        <v>16</v>
      </c>
      <c r="Z220" s="6" t="s">
        <v>1547</v>
      </c>
      <c r="AA220" s="6" t="s">
        <v>2165</v>
      </c>
      <c r="AB220" s="6" t="s">
        <v>2166</v>
      </c>
      <c r="AC220" s="6" t="s">
        <v>2167</v>
      </c>
      <c r="AD220" s="6" t="s">
        <v>2168</v>
      </c>
      <c r="AE220" s="6" t="s">
        <v>156</v>
      </c>
      <c r="AF220" s="6">
        <v>1</v>
      </c>
      <c r="AG220" s="6">
        <v>0.5</v>
      </c>
      <c r="AH220" s="6">
        <v>0.2</v>
      </c>
      <c r="AI220" s="6">
        <v>0.5</v>
      </c>
      <c r="AJ220" s="6" t="s">
        <v>14</v>
      </c>
      <c r="AK220" s="6">
        <v>134.72</v>
      </c>
      <c r="AL220" s="6" t="s">
        <v>303</v>
      </c>
      <c r="AM220" s="6" t="s">
        <v>303</v>
      </c>
      <c r="AN220" s="6" t="s">
        <v>303</v>
      </c>
      <c r="AO220" s="6" t="s">
        <v>303</v>
      </c>
      <c r="AP220" s="6" t="s">
        <v>303</v>
      </c>
      <c r="AQ220" s="6" t="s">
        <v>304</v>
      </c>
      <c r="AR220" s="6" t="s">
        <v>305</v>
      </c>
      <c r="AS220" s="6" t="s">
        <v>1494</v>
      </c>
      <c r="AT220" s="6" t="s">
        <v>156</v>
      </c>
      <c r="AU220" s="6" t="s">
        <v>307</v>
      </c>
      <c r="AV220" s="6" t="s">
        <v>2165</v>
      </c>
      <c r="AW220" s="6" t="s">
        <v>2169</v>
      </c>
      <c r="AX220" s="6" t="s">
        <v>2169</v>
      </c>
      <c r="AY220" s="6" t="s">
        <v>308</v>
      </c>
      <c r="AZ220" s="6" t="s">
        <v>1551</v>
      </c>
      <c r="BA220" s="6" t="s">
        <v>310</v>
      </c>
      <c r="BB220" s="6" t="s">
        <v>311</v>
      </c>
      <c r="BC220" s="6" t="s">
        <v>312</v>
      </c>
      <c r="BD220" s="6" t="s">
        <v>156</v>
      </c>
      <c r="BE220" s="6" t="s">
        <v>313</v>
      </c>
    </row>
    <row r="221" spans="1:57" ht="17.399999999999999" x14ac:dyDescent="0.4">
      <c r="A221" s="237">
        <f t="shared" si="51"/>
        <v>219</v>
      </c>
      <c r="B221" s="238" t="str">
        <f t="shared" si="52"/>
        <v>2025-09-07</v>
      </c>
      <c r="C221" s="238" t="str">
        <f t="shared" si="53"/>
        <v>LHR</v>
      </c>
      <c r="D221" s="238" t="str">
        <f t="shared" si="54"/>
        <v>99431913851</v>
      </c>
      <c r="E221" s="238" t="str">
        <f t="shared" si="55"/>
        <v>587196911072</v>
      </c>
      <c r="F221" s="238" t="str">
        <f t="shared" si="56"/>
        <v>윤태훈</v>
      </c>
      <c r="G221" s="239" t="str">
        <f t="shared" si="57"/>
        <v>BK00000145649</v>
      </c>
      <c r="H221" s="240" t="str">
        <f t="shared" si="58"/>
        <v>목록(Manifest)</v>
      </c>
      <c r="I221" s="241">
        <f t="shared" si="59"/>
        <v>104.29</v>
      </c>
      <c r="J221" s="242">
        <f t="shared" si="60"/>
        <v>1</v>
      </c>
      <c r="K221" s="242">
        <f t="shared" si="61"/>
        <v>3</v>
      </c>
      <c r="L221" s="243">
        <f t="shared" si="62"/>
        <v>6.9</v>
      </c>
      <c r="M221" s="243">
        <f t="shared" si="63"/>
        <v>7</v>
      </c>
      <c r="N221" s="149">
        <f t="shared" si="64"/>
        <v>29.8</v>
      </c>
      <c r="O221" s="149">
        <v>3.59</v>
      </c>
      <c r="P221" s="150"/>
      <c r="Q221" s="151">
        <f>VLOOKUP(H221,Mapping!$B$3:$D$13,3,0)</f>
        <v>0</v>
      </c>
      <c r="R221" s="149">
        <f>(IF(VLOOKUP(VLOOKUP(I221,Mapping!$B$15:$D$20,2,1),Mapping!$C$15:$E$20,2,0)=7000,0,VLOOKUP(VLOOKUP(I221,Mapping!$B$15:$D$20,2,1),Mapping!$C$15:$E$20,2,0)))</f>
        <v>0</v>
      </c>
      <c r="S221" s="149"/>
      <c r="T221" s="149"/>
      <c r="U221" s="149">
        <f t="shared" si="65"/>
        <v>33.39</v>
      </c>
      <c r="V221" s="6" t="str">
        <f t="shared" si="50"/>
        <v/>
      </c>
      <c r="X221" s="6" t="s">
        <v>1546</v>
      </c>
      <c r="Y221" s="6" t="s">
        <v>16</v>
      </c>
      <c r="Z221" s="6" t="s">
        <v>1547</v>
      </c>
      <c r="AA221" s="6" t="s">
        <v>2170</v>
      </c>
      <c r="AB221" s="6" t="s">
        <v>2171</v>
      </c>
      <c r="AC221" s="6" t="s">
        <v>2172</v>
      </c>
      <c r="AD221" s="6" t="s">
        <v>2173</v>
      </c>
      <c r="AE221" s="6" t="s">
        <v>156</v>
      </c>
      <c r="AF221" s="6">
        <v>1</v>
      </c>
      <c r="AG221" s="6">
        <v>3</v>
      </c>
      <c r="AH221" s="6">
        <v>6.9</v>
      </c>
      <c r="AI221" s="6">
        <v>7</v>
      </c>
      <c r="AJ221" s="6" t="s">
        <v>14</v>
      </c>
      <c r="AK221" s="6">
        <v>104.29</v>
      </c>
      <c r="AL221" s="6" t="s">
        <v>303</v>
      </c>
      <c r="AM221" s="6" t="s">
        <v>303</v>
      </c>
      <c r="AN221" s="6" t="s">
        <v>303</v>
      </c>
      <c r="AO221" s="6" t="s">
        <v>303</v>
      </c>
      <c r="AP221" s="6" t="s">
        <v>303</v>
      </c>
      <c r="AQ221" s="6" t="s">
        <v>304</v>
      </c>
      <c r="AR221" s="6" t="s">
        <v>305</v>
      </c>
      <c r="AS221" s="6" t="s">
        <v>2174</v>
      </c>
      <c r="AT221" s="6" t="s">
        <v>156</v>
      </c>
      <c r="AU221" s="6" t="s">
        <v>307</v>
      </c>
      <c r="AV221" s="6" t="s">
        <v>2170</v>
      </c>
      <c r="AW221" s="6" t="s">
        <v>2175</v>
      </c>
      <c r="AX221" s="6" t="s">
        <v>2175</v>
      </c>
      <c r="AY221" s="6" t="s">
        <v>308</v>
      </c>
      <c r="AZ221" s="6" t="s">
        <v>1551</v>
      </c>
      <c r="BA221" s="6" t="s">
        <v>310</v>
      </c>
      <c r="BB221" s="6" t="s">
        <v>311</v>
      </c>
      <c r="BC221" s="6" t="s">
        <v>312</v>
      </c>
      <c r="BD221" s="6" t="s">
        <v>156</v>
      </c>
      <c r="BE221" s="6" t="s">
        <v>313</v>
      </c>
    </row>
    <row r="222" spans="1:57" ht="17.399999999999999" x14ac:dyDescent="0.4">
      <c r="A222" s="237">
        <f t="shared" si="51"/>
        <v>220</v>
      </c>
      <c r="B222" s="238" t="str">
        <f t="shared" si="52"/>
        <v>2025-09-07</v>
      </c>
      <c r="C222" s="238" t="str">
        <f t="shared" si="53"/>
        <v>LHR</v>
      </c>
      <c r="D222" s="238" t="str">
        <f t="shared" si="54"/>
        <v>99431913851</v>
      </c>
      <c r="E222" s="238" t="str">
        <f t="shared" si="55"/>
        <v>587196911046</v>
      </c>
      <c r="F222" s="238" t="str">
        <f t="shared" si="56"/>
        <v>황태원</v>
      </c>
      <c r="G222" s="239" t="str">
        <f t="shared" si="57"/>
        <v>BK00000145651</v>
      </c>
      <c r="H222" s="240" t="str">
        <f t="shared" si="58"/>
        <v>목록(Manifest)</v>
      </c>
      <c r="I222" s="241">
        <f t="shared" si="59"/>
        <v>48.46</v>
      </c>
      <c r="J222" s="242">
        <f t="shared" si="60"/>
        <v>1</v>
      </c>
      <c r="K222" s="242">
        <f t="shared" si="61"/>
        <v>1.5</v>
      </c>
      <c r="L222" s="243">
        <f t="shared" si="62"/>
        <v>2.9</v>
      </c>
      <c r="M222" s="243">
        <f t="shared" si="63"/>
        <v>2.9</v>
      </c>
      <c r="N222" s="149">
        <f t="shared" si="64"/>
        <v>14.63</v>
      </c>
      <c r="O222" s="149">
        <v>3.59</v>
      </c>
      <c r="P222" s="150"/>
      <c r="Q222" s="151">
        <f>VLOOKUP(H222,Mapping!$B$3:$D$13,3,0)</f>
        <v>0</v>
      </c>
      <c r="R222" s="149">
        <f>(IF(VLOOKUP(VLOOKUP(I222,Mapping!$B$15:$D$20,2,1),Mapping!$C$15:$E$20,2,0)=7000,0,VLOOKUP(VLOOKUP(I222,Mapping!$B$15:$D$20,2,1),Mapping!$C$15:$E$20,2,0)))</f>
        <v>0</v>
      </c>
      <c r="S222" s="149"/>
      <c r="T222" s="149"/>
      <c r="U222" s="149">
        <f t="shared" si="65"/>
        <v>18.22</v>
      </c>
      <c r="V222" s="6" t="str">
        <f t="shared" si="50"/>
        <v/>
      </c>
      <c r="X222" s="6" t="s">
        <v>1546</v>
      </c>
      <c r="Y222" s="6" t="s">
        <v>16</v>
      </c>
      <c r="Z222" s="6" t="s">
        <v>1547</v>
      </c>
      <c r="AA222" s="6" t="s">
        <v>2176</v>
      </c>
      <c r="AB222" s="6" t="s">
        <v>2177</v>
      </c>
      <c r="AC222" s="6" t="s">
        <v>2178</v>
      </c>
      <c r="AD222" s="6" t="s">
        <v>2179</v>
      </c>
      <c r="AE222" s="6" t="s">
        <v>156</v>
      </c>
      <c r="AF222" s="6">
        <v>1</v>
      </c>
      <c r="AG222" s="6">
        <v>1.5</v>
      </c>
      <c r="AH222" s="6">
        <v>2.9</v>
      </c>
      <c r="AI222" s="6">
        <v>2.9</v>
      </c>
      <c r="AJ222" s="6" t="s">
        <v>14</v>
      </c>
      <c r="AK222" s="6">
        <v>48.46</v>
      </c>
      <c r="AL222" s="6" t="s">
        <v>303</v>
      </c>
      <c r="AM222" s="6" t="s">
        <v>303</v>
      </c>
      <c r="AN222" s="6" t="s">
        <v>303</v>
      </c>
      <c r="AO222" s="6" t="s">
        <v>303</v>
      </c>
      <c r="AP222" s="6" t="s">
        <v>303</v>
      </c>
      <c r="AQ222" s="6" t="s">
        <v>304</v>
      </c>
      <c r="AR222" s="6" t="s">
        <v>305</v>
      </c>
      <c r="AS222" s="6" t="s">
        <v>316</v>
      </c>
      <c r="AT222" s="6" t="s">
        <v>156</v>
      </c>
      <c r="AU222" s="6" t="s">
        <v>307</v>
      </c>
      <c r="AV222" s="6" t="s">
        <v>2176</v>
      </c>
      <c r="AW222" s="6" t="s">
        <v>2180</v>
      </c>
      <c r="AX222" s="6" t="s">
        <v>2180</v>
      </c>
      <c r="AY222" s="6" t="s">
        <v>308</v>
      </c>
      <c r="AZ222" s="6" t="s">
        <v>1551</v>
      </c>
      <c r="BA222" s="6" t="s">
        <v>310</v>
      </c>
      <c r="BB222" s="6" t="s">
        <v>311</v>
      </c>
      <c r="BC222" s="6" t="s">
        <v>312</v>
      </c>
      <c r="BD222" s="6" t="s">
        <v>156</v>
      </c>
      <c r="BE222" s="6" t="s">
        <v>313</v>
      </c>
    </row>
    <row r="223" spans="1:57" ht="17.399999999999999" x14ac:dyDescent="0.4">
      <c r="A223" s="237">
        <f t="shared" si="51"/>
        <v>221</v>
      </c>
      <c r="B223" s="238" t="str">
        <f t="shared" si="52"/>
        <v>2025-09-07</v>
      </c>
      <c r="C223" s="238" t="str">
        <f t="shared" si="53"/>
        <v>LHR</v>
      </c>
      <c r="D223" s="238" t="str">
        <f t="shared" si="54"/>
        <v>99431913851</v>
      </c>
      <c r="E223" s="238" t="str">
        <f t="shared" si="55"/>
        <v>587196911341</v>
      </c>
      <c r="F223" s="238" t="str">
        <f t="shared" si="56"/>
        <v>강효린</v>
      </c>
      <c r="G223" s="239" t="str">
        <f t="shared" si="57"/>
        <v>BK00000145653</v>
      </c>
      <c r="H223" s="240" t="str">
        <f t="shared" si="58"/>
        <v>목록(Manifest)</v>
      </c>
      <c r="I223" s="241">
        <f t="shared" si="59"/>
        <v>67.319999999999993</v>
      </c>
      <c r="J223" s="242">
        <f t="shared" si="60"/>
        <v>1</v>
      </c>
      <c r="K223" s="242">
        <f t="shared" si="61"/>
        <v>1.5</v>
      </c>
      <c r="L223" s="243">
        <f t="shared" si="62"/>
        <v>2.5</v>
      </c>
      <c r="M223" s="243">
        <f t="shared" si="63"/>
        <v>2.5</v>
      </c>
      <c r="N223" s="149">
        <f t="shared" si="64"/>
        <v>13.15</v>
      </c>
      <c r="O223" s="149">
        <v>3.59</v>
      </c>
      <c r="P223" s="150"/>
      <c r="Q223" s="151">
        <f>VLOOKUP(H223,Mapping!$B$3:$D$13,3,0)</f>
        <v>0</v>
      </c>
      <c r="R223" s="149">
        <f>(IF(VLOOKUP(VLOOKUP(I223,Mapping!$B$15:$D$20,2,1),Mapping!$C$15:$E$20,2,0)=7000,0,VLOOKUP(VLOOKUP(I223,Mapping!$B$15:$D$20,2,1),Mapping!$C$15:$E$20,2,0)))</f>
        <v>0</v>
      </c>
      <c r="S223" s="149"/>
      <c r="T223" s="149"/>
      <c r="U223" s="149">
        <f t="shared" si="65"/>
        <v>16.740000000000002</v>
      </c>
      <c r="V223" s="6" t="str">
        <f t="shared" si="50"/>
        <v/>
      </c>
      <c r="X223" s="6" t="s">
        <v>1546</v>
      </c>
      <c r="Y223" s="6" t="s">
        <v>16</v>
      </c>
      <c r="Z223" s="6" t="s">
        <v>1547</v>
      </c>
      <c r="AA223" s="6" t="s">
        <v>2181</v>
      </c>
      <c r="AB223" s="6" t="s">
        <v>794</v>
      </c>
      <c r="AC223" s="6" t="s">
        <v>795</v>
      </c>
      <c r="AD223" s="6" t="s">
        <v>796</v>
      </c>
      <c r="AE223" s="6" t="s">
        <v>156</v>
      </c>
      <c r="AF223" s="6">
        <v>1</v>
      </c>
      <c r="AG223" s="6">
        <v>1.5</v>
      </c>
      <c r="AH223" s="6">
        <v>2.5</v>
      </c>
      <c r="AI223" s="6">
        <v>2.5</v>
      </c>
      <c r="AJ223" s="6" t="s">
        <v>14</v>
      </c>
      <c r="AK223" s="6">
        <v>67.319999999999993</v>
      </c>
      <c r="AL223" s="6" t="s">
        <v>303</v>
      </c>
      <c r="AM223" s="6" t="s">
        <v>303</v>
      </c>
      <c r="AN223" s="6" t="s">
        <v>303</v>
      </c>
      <c r="AO223" s="6" t="s">
        <v>303</v>
      </c>
      <c r="AP223" s="6" t="s">
        <v>303</v>
      </c>
      <c r="AQ223" s="6" t="s">
        <v>304</v>
      </c>
      <c r="AR223" s="6" t="s">
        <v>305</v>
      </c>
      <c r="AS223" s="6" t="s">
        <v>316</v>
      </c>
      <c r="AT223" s="6" t="s">
        <v>156</v>
      </c>
      <c r="AU223" s="6" t="s">
        <v>307</v>
      </c>
      <c r="AV223" s="6" t="s">
        <v>2181</v>
      </c>
      <c r="AW223" s="6" t="s">
        <v>2182</v>
      </c>
      <c r="AX223" s="6" t="s">
        <v>2182</v>
      </c>
      <c r="AY223" s="6" t="s">
        <v>308</v>
      </c>
      <c r="AZ223" s="6" t="s">
        <v>1551</v>
      </c>
      <c r="BA223" s="6" t="s">
        <v>310</v>
      </c>
      <c r="BB223" s="6" t="s">
        <v>311</v>
      </c>
      <c r="BC223" s="6" t="s">
        <v>312</v>
      </c>
      <c r="BD223" s="6" t="s">
        <v>156</v>
      </c>
      <c r="BE223" s="6" t="s">
        <v>313</v>
      </c>
    </row>
    <row r="224" spans="1:57" ht="17.399999999999999" x14ac:dyDescent="0.4">
      <c r="A224" s="237">
        <f t="shared" si="51"/>
        <v>222</v>
      </c>
      <c r="B224" s="238" t="str">
        <f t="shared" si="52"/>
        <v>2025-09-07</v>
      </c>
      <c r="C224" s="238" t="str">
        <f t="shared" si="53"/>
        <v>LHR</v>
      </c>
      <c r="D224" s="238" t="str">
        <f t="shared" si="54"/>
        <v>99431913851</v>
      </c>
      <c r="E224" s="238" t="str">
        <f t="shared" si="55"/>
        <v>587196911304</v>
      </c>
      <c r="F224" s="238" t="str">
        <f t="shared" si="56"/>
        <v>고병국</v>
      </c>
      <c r="G224" s="239" t="str">
        <f t="shared" si="57"/>
        <v>BK00000145664</v>
      </c>
      <c r="H224" s="240" t="str">
        <f t="shared" si="58"/>
        <v>간이(Simple)</v>
      </c>
      <c r="I224" s="241">
        <f t="shared" si="59"/>
        <v>275.27999999999997</v>
      </c>
      <c r="J224" s="242">
        <f t="shared" si="60"/>
        <v>1</v>
      </c>
      <c r="K224" s="242">
        <f t="shared" si="61"/>
        <v>3</v>
      </c>
      <c r="L224" s="243">
        <f t="shared" si="62"/>
        <v>3.4</v>
      </c>
      <c r="M224" s="243">
        <f t="shared" si="63"/>
        <v>3.4</v>
      </c>
      <c r="N224" s="149">
        <f t="shared" si="64"/>
        <v>16.48</v>
      </c>
      <c r="O224" s="149">
        <v>3.59</v>
      </c>
      <c r="P224" s="150"/>
      <c r="Q224" s="151">
        <f>VLOOKUP(H224,Mapping!$B$3:$D$13,3,0)</f>
        <v>0.8</v>
      </c>
      <c r="R224" s="149">
        <f>(IF(VLOOKUP(VLOOKUP(I224,Mapping!$B$15:$D$20,2,1),Mapping!$C$15:$E$20,2,0)=7000,0,VLOOKUP(VLOOKUP(I224,Mapping!$B$15:$D$20,2,1),Mapping!$C$15:$E$20,2,0)))</f>
        <v>0</v>
      </c>
      <c r="S224" s="149"/>
      <c r="T224" s="149"/>
      <c r="U224" s="149">
        <f t="shared" si="65"/>
        <v>20.87</v>
      </c>
      <c r="V224" s="6" t="str">
        <f t="shared" si="50"/>
        <v/>
      </c>
      <c r="X224" s="6" t="s">
        <v>1546</v>
      </c>
      <c r="Y224" s="6" t="s">
        <v>16</v>
      </c>
      <c r="Z224" s="6" t="s">
        <v>1547</v>
      </c>
      <c r="AA224" s="6" t="s">
        <v>2183</v>
      </c>
      <c r="AB224" s="6" t="s">
        <v>416</v>
      </c>
      <c r="AC224" s="6" t="s">
        <v>417</v>
      </c>
      <c r="AD224" s="6" t="s">
        <v>418</v>
      </c>
      <c r="AE224" s="6" t="s">
        <v>156</v>
      </c>
      <c r="AF224" s="6">
        <v>1</v>
      </c>
      <c r="AG224" s="6">
        <v>3</v>
      </c>
      <c r="AH224" s="6">
        <v>3.4</v>
      </c>
      <c r="AI224" s="6">
        <v>3.4</v>
      </c>
      <c r="AJ224" s="6" t="s">
        <v>15</v>
      </c>
      <c r="AK224" s="6">
        <v>275.27999999999997</v>
      </c>
      <c r="AL224" s="6" t="s">
        <v>303</v>
      </c>
      <c r="AM224" s="6" t="s">
        <v>303</v>
      </c>
      <c r="AN224" s="6" t="s">
        <v>303</v>
      </c>
      <c r="AO224" s="6" t="s">
        <v>303</v>
      </c>
      <c r="AP224" s="6" t="s">
        <v>303</v>
      </c>
      <c r="AQ224" s="6" t="s">
        <v>304</v>
      </c>
      <c r="AR224" s="6" t="s">
        <v>305</v>
      </c>
      <c r="AS224" s="6" t="s">
        <v>444</v>
      </c>
      <c r="AT224" s="6" t="s">
        <v>156</v>
      </c>
      <c r="AU224" s="6" t="s">
        <v>307</v>
      </c>
      <c r="AV224" s="6" t="s">
        <v>2183</v>
      </c>
      <c r="AW224" s="6" t="s">
        <v>2184</v>
      </c>
      <c r="AX224" s="6" t="s">
        <v>2184</v>
      </c>
      <c r="AY224" s="6" t="s">
        <v>308</v>
      </c>
      <c r="AZ224" s="6" t="s">
        <v>1551</v>
      </c>
      <c r="BA224" s="6" t="s">
        <v>310</v>
      </c>
      <c r="BB224" s="6" t="s">
        <v>311</v>
      </c>
      <c r="BC224" s="6" t="s">
        <v>312</v>
      </c>
      <c r="BD224" s="6" t="s">
        <v>156</v>
      </c>
      <c r="BE224" s="6" t="s">
        <v>313</v>
      </c>
    </row>
    <row r="225" spans="1:57" ht="17.399999999999999" x14ac:dyDescent="0.4">
      <c r="A225" s="237">
        <f t="shared" si="51"/>
        <v>223</v>
      </c>
      <c r="B225" s="238" t="str">
        <f t="shared" si="52"/>
        <v>2025-09-07</v>
      </c>
      <c r="C225" s="238" t="str">
        <f t="shared" si="53"/>
        <v>LHR</v>
      </c>
      <c r="D225" s="238" t="str">
        <f t="shared" si="54"/>
        <v>99431913851</v>
      </c>
      <c r="E225" s="238" t="str">
        <f t="shared" si="55"/>
        <v>587196911422</v>
      </c>
      <c r="F225" s="238" t="str">
        <f t="shared" si="56"/>
        <v>홍재정</v>
      </c>
      <c r="G225" s="239" t="str">
        <f t="shared" si="57"/>
        <v>BK00000145665</v>
      </c>
      <c r="H225" s="240" t="str">
        <f t="shared" si="58"/>
        <v>목록(Manifest)</v>
      </c>
      <c r="I225" s="241">
        <f t="shared" si="59"/>
        <v>103.74</v>
      </c>
      <c r="J225" s="242">
        <f t="shared" si="60"/>
        <v>1</v>
      </c>
      <c r="K225" s="242">
        <f t="shared" si="61"/>
        <v>3</v>
      </c>
      <c r="L225" s="243">
        <f t="shared" si="62"/>
        <v>0.2</v>
      </c>
      <c r="M225" s="243">
        <f t="shared" si="63"/>
        <v>3</v>
      </c>
      <c r="N225" s="149">
        <f t="shared" si="64"/>
        <v>15</v>
      </c>
      <c r="O225" s="149">
        <v>3.59</v>
      </c>
      <c r="P225" s="150"/>
      <c r="Q225" s="151">
        <f>VLOOKUP(H225,Mapping!$B$3:$D$13,3,0)</f>
        <v>0</v>
      </c>
      <c r="R225" s="149">
        <f>(IF(VLOOKUP(VLOOKUP(I225,Mapping!$B$15:$D$20,2,1),Mapping!$C$15:$E$20,2,0)=7000,0,VLOOKUP(VLOOKUP(I225,Mapping!$B$15:$D$20,2,1),Mapping!$C$15:$E$20,2,0)))</f>
        <v>0</v>
      </c>
      <c r="S225" s="149"/>
      <c r="T225" s="149"/>
      <c r="U225" s="149">
        <f t="shared" si="65"/>
        <v>18.59</v>
      </c>
      <c r="V225" s="6" t="str">
        <f t="shared" si="50"/>
        <v/>
      </c>
      <c r="X225" s="6" t="s">
        <v>1546</v>
      </c>
      <c r="Y225" s="6" t="s">
        <v>16</v>
      </c>
      <c r="Z225" s="6" t="s">
        <v>1547</v>
      </c>
      <c r="AA225" s="6" t="s">
        <v>2185</v>
      </c>
      <c r="AB225" s="6" t="s">
        <v>917</v>
      </c>
      <c r="AC225" s="6" t="s">
        <v>918</v>
      </c>
      <c r="AD225" s="6" t="s">
        <v>919</v>
      </c>
      <c r="AE225" s="6" t="s">
        <v>156</v>
      </c>
      <c r="AF225" s="6">
        <v>1</v>
      </c>
      <c r="AG225" s="6">
        <v>3</v>
      </c>
      <c r="AH225" s="6">
        <v>0.2</v>
      </c>
      <c r="AI225" s="6">
        <v>3</v>
      </c>
      <c r="AJ225" s="6" t="s">
        <v>14</v>
      </c>
      <c r="AK225" s="6">
        <v>103.74</v>
      </c>
      <c r="AL225" s="6" t="s">
        <v>303</v>
      </c>
      <c r="AM225" s="6" t="s">
        <v>303</v>
      </c>
      <c r="AN225" s="6" t="s">
        <v>303</v>
      </c>
      <c r="AO225" s="6" t="s">
        <v>303</v>
      </c>
      <c r="AP225" s="6" t="s">
        <v>303</v>
      </c>
      <c r="AQ225" s="6" t="s">
        <v>304</v>
      </c>
      <c r="AR225" s="6" t="s">
        <v>305</v>
      </c>
      <c r="AS225" s="6" t="s">
        <v>608</v>
      </c>
      <c r="AT225" s="6" t="s">
        <v>156</v>
      </c>
      <c r="AU225" s="6" t="s">
        <v>307</v>
      </c>
      <c r="AV225" s="6" t="s">
        <v>2185</v>
      </c>
      <c r="AW225" s="6" t="s">
        <v>2186</v>
      </c>
      <c r="AX225" s="6" t="s">
        <v>2186</v>
      </c>
      <c r="AY225" s="6" t="s">
        <v>308</v>
      </c>
      <c r="AZ225" s="6" t="s">
        <v>1551</v>
      </c>
      <c r="BA225" s="6" t="s">
        <v>310</v>
      </c>
      <c r="BB225" s="6" t="s">
        <v>311</v>
      </c>
      <c r="BC225" s="6" t="s">
        <v>312</v>
      </c>
      <c r="BD225" s="6" t="s">
        <v>156</v>
      </c>
      <c r="BE225" s="6" t="s">
        <v>313</v>
      </c>
    </row>
    <row r="226" spans="1:57" ht="17.399999999999999" x14ac:dyDescent="0.4">
      <c r="A226" s="237">
        <f t="shared" si="51"/>
        <v>224</v>
      </c>
      <c r="B226" s="238" t="str">
        <f t="shared" si="52"/>
        <v>2025-09-07</v>
      </c>
      <c r="C226" s="238" t="str">
        <f t="shared" si="53"/>
        <v>LHR</v>
      </c>
      <c r="D226" s="238" t="str">
        <f t="shared" si="54"/>
        <v>99431913851</v>
      </c>
      <c r="E226" s="238" t="str">
        <f t="shared" si="55"/>
        <v>587196911120</v>
      </c>
      <c r="F226" s="238" t="str">
        <f t="shared" si="56"/>
        <v>이현아</v>
      </c>
      <c r="G226" s="239" t="str">
        <f t="shared" si="57"/>
        <v>BK00000145671</v>
      </c>
      <c r="H226" s="240" t="str">
        <f t="shared" si="58"/>
        <v>목록(Manifest)</v>
      </c>
      <c r="I226" s="241">
        <f t="shared" si="59"/>
        <v>53</v>
      </c>
      <c r="J226" s="242">
        <f t="shared" si="60"/>
        <v>1</v>
      </c>
      <c r="K226" s="242">
        <f t="shared" si="61"/>
        <v>0.5</v>
      </c>
      <c r="L226" s="243">
        <f t="shared" si="62"/>
        <v>0.2</v>
      </c>
      <c r="M226" s="243">
        <f t="shared" si="63"/>
        <v>0.5</v>
      </c>
      <c r="N226" s="149">
        <f t="shared" si="64"/>
        <v>5.75</v>
      </c>
      <c r="O226" s="149">
        <v>3.59</v>
      </c>
      <c r="P226" s="150"/>
      <c r="Q226" s="151">
        <f>VLOOKUP(H226,Mapping!$B$3:$D$13,3,0)</f>
        <v>0</v>
      </c>
      <c r="R226" s="149">
        <f>(IF(VLOOKUP(VLOOKUP(I226,Mapping!$B$15:$D$20,2,1),Mapping!$C$15:$E$20,2,0)=7000,0,VLOOKUP(VLOOKUP(I226,Mapping!$B$15:$D$20,2,1),Mapping!$C$15:$E$20,2,0)))</f>
        <v>0</v>
      </c>
      <c r="S226" s="149"/>
      <c r="T226" s="149"/>
      <c r="U226" s="149">
        <f t="shared" si="65"/>
        <v>9.34</v>
      </c>
      <c r="V226" s="6" t="str">
        <f t="shared" si="50"/>
        <v/>
      </c>
      <c r="X226" s="6" t="s">
        <v>1546</v>
      </c>
      <c r="Y226" s="6" t="s">
        <v>16</v>
      </c>
      <c r="Z226" s="6" t="s">
        <v>1547</v>
      </c>
      <c r="AA226" s="6" t="s">
        <v>2187</v>
      </c>
      <c r="AB226" s="6" t="s">
        <v>246</v>
      </c>
      <c r="AC226" s="6" t="s">
        <v>2188</v>
      </c>
      <c r="AD226" s="6" t="s">
        <v>2189</v>
      </c>
      <c r="AE226" s="6" t="s">
        <v>156</v>
      </c>
      <c r="AF226" s="6">
        <v>1</v>
      </c>
      <c r="AG226" s="6">
        <v>0.5</v>
      </c>
      <c r="AH226" s="6">
        <v>0.2</v>
      </c>
      <c r="AI226" s="6">
        <v>0.5</v>
      </c>
      <c r="AJ226" s="6" t="s">
        <v>14</v>
      </c>
      <c r="AK226" s="6">
        <v>53</v>
      </c>
      <c r="AL226" s="6" t="s">
        <v>303</v>
      </c>
      <c r="AM226" s="6" t="s">
        <v>303</v>
      </c>
      <c r="AN226" s="6" t="s">
        <v>303</v>
      </c>
      <c r="AO226" s="6" t="s">
        <v>303</v>
      </c>
      <c r="AP226" s="6" t="s">
        <v>303</v>
      </c>
      <c r="AQ226" s="6" t="s">
        <v>304</v>
      </c>
      <c r="AR226" s="6" t="s">
        <v>305</v>
      </c>
      <c r="AS226" s="6" t="s">
        <v>316</v>
      </c>
      <c r="AT226" s="6" t="s">
        <v>156</v>
      </c>
      <c r="AU226" s="6" t="s">
        <v>307</v>
      </c>
      <c r="AV226" s="6" t="s">
        <v>2187</v>
      </c>
      <c r="AW226" s="6" t="s">
        <v>2190</v>
      </c>
      <c r="AX226" s="6" t="s">
        <v>2190</v>
      </c>
      <c r="AY226" s="6" t="s">
        <v>308</v>
      </c>
      <c r="AZ226" s="6" t="s">
        <v>1551</v>
      </c>
      <c r="BA226" s="6" t="s">
        <v>310</v>
      </c>
      <c r="BB226" s="6" t="s">
        <v>311</v>
      </c>
      <c r="BC226" s="6" t="s">
        <v>312</v>
      </c>
      <c r="BD226" s="6" t="s">
        <v>156</v>
      </c>
      <c r="BE226" s="6" t="s">
        <v>313</v>
      </c>
    </row>
    <row r="227" spans="1:57" ht="17.399999999999999" x14ac:dyDescent="0.4">
      <c r="A227" s="237">
        <f t="shared" si="51"/>
        <v>225</v>
      </c>
      <c r="B227" s="238" t="str">
        <f t="shared" si="52"/>
        <v>2025-09-07</v>
      </c>
      <c r="C227" s="238" t="str">
        <f t="shared" si="53"/>
        <v>LHR</v>
      </c>
      <c r="D227" s="238" t="str">
        <f t="shared" si="54"/>
        <v>99431913851</v>
      </c>
      <c r="E227" s="238" t="str">
        <f t="shared" si="55"/>
        <v>587196911164</v>
      </c>
      <c r="F227" s="238" t="str">
        <f t="shared" si="56"/>
        <v>켐플랜트코퍼레이션</v>
      </c>
      <c r="G227" s="239" t="str">
        <f t="shared" si="57"/>
        <v>BK00000145672</v>
      </c>
      <c r="H227" s="240" t="str">
        <f t="shared" si="58"/>
        <v>간이(Simple)</v>
      </c>
      <c r="I227" s="241">
        <f t="shared" si="59"/>
        <v>427.99</v>
      </c>
      <c r="J227" s="242">
        <f t="shared" si="60"/>
        <v>1</v>
      </c>
      <c r="K227" s="242">
        <f t="shared" si="61"/>
        <v>1.5</v>
      </c>
      <c r="L227" s="243">
        <f t="shared" si="62"/>
        <v>2.6</v>
      </c>
      <c r="M227" s="243">
        <f t="shared" si="63"/>
        <v>2.6</v>
      </c>
      <c r="N227" s="149">
        <f t="shared" si="64"/>
        <v>13.52</v>
      </c>
      <c r="O227" s="149">
        <v>3.59</v>
      </c>
      <c r="P227" s="150"/>
      <c r="Q227" s="151">
        <f>VLOOKUP(H227,Mapping!$B$3:$D$13,3,0)</f>
        <v>0.8</v>
      </c>
      <c r="R227" s="149">
        <f>(IF(VLOOKUP(VLOOKUP(I227,Mapping!$B$15:$D$20,2,1),Mapping!$C$15:$E$20,2,0)=7000,0,VLOOKUP(VLOOKUP(I227,Mapping!$B$15:$D$20,2,1),Mapping!$C$15:$E$20,2,0)))</f>
        <v>0</v>
      </c>
      <c r="S227" s="149"/>
      <c r="T227" s="149"/>
      <c r="U227" s="149">
        <f t="shared" si="65"/>
        <v>17.91</v>
      </c>
      <c r="V227" s="6" t="str">
        <f t="shared" si="50"/>
        <v>[사업자]</v>
      </c>
      <c r="X227" s="6" t="s">
        <v>1546</v>
      </c>
      <c r="Y227" s="6" t="s">
        <v>16</v>
      </c>
      <c r="Z227" s="6" t="s">
        <v>1547</v>
      </c>
      <c r="AA227" s="6" t="s">
        <v>2191</v>
      </c>
      <c r="AB227" s="6" t="s">
        <v>175</v>
      </c>
      <c r="AC227" s="6" t="s">
        <v>609</v>
      </c>
      <c r="AD227" s="6" t="s">
        <v>610</v>
      </c>
      <c r="AE227" s="6" t="s">
        <v>157</v>
      </c>
      <c r="AF227" s="6">
        <v>1</v>
      </c>
      <c r="AG227" s="6">
        <v>1.5</v>
      </c>
      <c r="AH227" s="6">
        <v>2.6</v>
      </c>
      <c r="AI227" s="6">
        <v>2.6</v>
      </c>
      <c r="AJ227" s="6" t="s">
        <v>15</v>
      </c>
      <c r="AK227" s="6">
        <v>427.99</v>
      </c>
      <c r="AL227" s="6" t="s">
        <v>303</v>
      </c>
      <c r="AM227" s="6" t="s">
        <v>303</v>
      </c>
      <c r="AN227" s="6" t="s">
        <v>303</v>
      </c>
      <c r="AO227" s="6" t="s">
        <v>303</v>
      </c>
      <c r="AP227" s="6" t="s">
        <v>303</v>
      </c>
      <c r="AQ227" s="6" t="s">
        <v>304</v>
      </c>
      <c r="AR227" s="6" t="s">
        <v>305</v>
      </c>
      <c r="AS227" s="6" t="s">
        <v>2192</v>
      </c>
      <c r="AT227" s="6" t="s">
        <v>156</v>
      </c>
      <c r="AU227" s="6" t="s">
        <v>307</v>
      </c>
      <c r="AV227" s="6" t="s">
        <v>2191</v>
      </c>
      <c r="AW227" s="6" t="s">
        <v>2193</v>
      </c>
      <c r="AX227" s="6" t="s">
        <v>2193</v>
      </c>
      <c r="AY227" s="6" t="s">
        <v>308</v>
      </c>
      <c r="AZ227" s="6" t="s">
        <v>1551</v>
      </c>
      <c r="BA227" s="6" t="s">
        <v>310</v>
      </c>
      <c r="BB227" s="6" t="s">
        <v>311</v>
      </c>
      <c r="BC227" s="6" t="s">
        <v>312</v>
      </c>
      <c r="BD227" s="6" t="s">
        <v>156</v>
      </c>
      <c r="BE227" s="6" t="s">
        <v>313</v>
      </c>
    </row>
    <row r="228" spans="1:57" ht="17.399999999999999" x14ac:dyDescent="0.4">
      <c r="A228" s="237">
        <f t="shared" si="51"/>
        <v>226</v>
      </c>
      <c r="B228" s="238" t="str">
        <f t="shared" si="52"/>
        <v>2025-09-07</v>
      </c>
      <c r="C228" s="238" t="str">
        <f t="shared" si="53"/>
        <v>LHR</v>
      </c>
      <c r="D228" s="238" t="str">
        <f t="shared" si="54"/>
        <v>99431913851</v>
      </c>
      <c r="E228" s="238" t="str">
        <f t="shared" si="55"/>
        <v>587196911201</v>
      </c>
      <c r="F228" s="238" t="str">
        <f t="shared" si="56"/>
        <v>권소망</v>
      </c>
      <c r="G228" s="239" t="str">
        <f t="shared" si="57"/>
        <v>BK00000145683</v>
      </c>
      <c r="H228" s="240" t="str">
        <f t="shared" si="58"/>
        <v>목록(Manifest)</v>
      </c>
      <c r="I228" s="241">
        <f t="shared" si="59"/>
        <v>59.91</v>
      </c>
      <c r="J228" s="242">
        <f t="shared" si="60"/>
        <v>1</v>
      </c>
      <c r="K228" s="242">
        <f t="shared" si="61"/>
        <v>1</v>
      </c>
      <c r="L228" s="243">
        <f t="shared" si="62"/>
        <v>1.5</v>
      </c>
      <c r="M228" s="243">
        <f t="shared" si="63"/>
        <v>1.5</v>
      </c>
      <c r="N228" s="149">
        <f t="shared" si="64"/>
        <v>9.4499999999999993</v>
      </c>
      <c r="O228" s="149">
        <v>3.59</v>
      </c>
      <c r="P228" s="150"/>
      <c r="Q228" s="151">
        <f>VLOOKUP(H228,Mapping!$B$3:$D$13,3,0)</f>
        <v>0</v>
      </c>
      <c r="R228" s="149">
        <f>(IF(VLOOKUP(VLOOKUP(I228,Mapping!$B$15:$D$20,2,1),Mapping!$C$15:$E$20,2,0)=7000,0,VLOOKUP(VLOOKUP(I228,Mapping!$B$15:$D$20,2,1),Mapping!$C$15:$E$20,2,0)))</f>
        <v>0</v>
      </c>
      <c r="S228" s="149"/>
      <c r="T228" s="149"/>
      <c r="U228" s="149">
        <f t="shared" si="65"/>
        <v>13.04</v>
      </c>
      <c r="V228" s="6" t="str">
        <f t="shared" si="50"/>
        <v/>
      </c>
      <c r="X228" s="6" t="s">
        <v>1546</v>
      </c>
      <c r="Y228" s="6" t="s">
        <v>16</v>
      </c>
      <c r="Z228" s="6" t="s">
        <v>1547</v>
      </c>
      <c r="AA228" s="6" t="s">
        <v>2194</v>
      </c>
      <c r="AB228" s="6" t="s">
        <v>171</v>
      </c>
      <c r="AC228" s="6" t="s">
        <v>600</v>
      </c>
      <c r="AD228" s="6" t="s">
        <v>601</v>
      </c>
      <c r="AE228" s="6" t="s">
        <v>156</v>
      </c>
      <c r="AF228" s="6">
        <v>1</v>
      </c>
      <c r="AG228" s="6">
        <v>1</v>
      </c>
      <c r="AH228" s="6">
        <v>1.5</v>
      </c>
      <c r="AI228" s="6">
        <v>1.5</v>
      </c>
      <c r="AJ228" s="6" t="s">
        <v>14</v>
      </c>
      <c r="AK228" s="6">
        <v>59.91</v>
      </c>
      <c r="AL228" s="6" t="s">
        <v>303</v>
      </c>
      <c r="AM228" s="6" t="s">
        <v>303</v>
      </c>
      <c r="AN228" s="6" t="s">
        <v>303</v>
      </c>
      <c r="AO228" s="6" t="s">
        <v>303</v>
      </c>
      <c r="AP228" s="6" t="s">
        <v>303</v>
      </c>
      <c r="AQ228" s="6" t="s">
        <v>304</v>
      </c>
      <c r="AR228" s="6" t="s">
        <v>305</v>
      </c>
      <c r="AS228" s="6" t="s">
        <v>489</v>
      </c>
      <c r="AT228" s="6" t="s">
        <v>156</v>
      </c>
      <c r="AU228" s="6" t="s">
        <v>307</v>
      </c>
      <c r="AV228" s="6" t="s">
        <v>2194</v>
      </c>
      <c r="AW228" s="6" t="s">
        <v>2195</v>
      </c>
      <c r="AX228" s="6" t="s">
        <v>2195</v>
      </c>
      <c r="AY228" s="6" t="s">
        <v>308</v>
      </c>
      <c r="AZ228" s="6" t="s">
        <v>1551</v>
      </c>
      <c r="BA228" s="6" t="s">
        <v>310</v>
      </c>
      <c r="BB228" s="6" t="s">
        <v>311</v>
      </c>
      <c r="BC228" s="6" t="s">
        <v>312</v>
      </c>
      <c r="BD228" s="6" t="s">
        <v>156</v>
      </c>
      <c r="BE228" s="6" t="s">
        <v>313</v>
      </c>
    </row>
    <row r="229" spans="1:57" ht="17.399999999999999" x14ac:dyDescent="0.4">
      <c r="A229" s="237">
        <f t="shared" si="51"/>
        <v>227</v>
      </c>
      <c r="B229" s="238" t="str">
        <f t="shared" si="52"/>
        <v>2025-09-07</v>
      </c>
      <c r="C229" s="238" t="str">
        <f t="shared" si="53"/>
        <v>LHR</v>
      </c>
      <c r="D229" s="238" t="str">
        <f t="shared" si="54"/>
        <v>99431913851</v>
      </c>
      <c r="E229" s="238" t="str">
        <f t="shared" si="55"/>
        <v>587196911186</v>
      </c>
      <c r="F229" s="238" t="str">
        <f t="shared" si="56"/>
        <v>윤형석</v>
      </c>
      <c r="G229" s="239" t="str">
        <f t="shared" si="57"/>
        <v>BK00000145688</v>
      </c>
      <c r="H229" s="240" t="str">
        <f t="shared" si="58"/>
        <v>목록(Manifest)</v>
      </c>
      <c r="I229" s="241">
        <f t="shared" si="59"/>
        <v>134.88999999999999</v>
      </c>
      <c r="J229" s="242">
        <f t="shared" si="60"/>
        <v>1</v>
      </c>
      <c r="K229" s="242">
        <f t="shared" si="61"/>
        <v>0.5</v>
      </c>
      <c r="L229" s="243">
        <f t="shared" si="62"/>
        <v>0.2</v>
      </c>
      <c r="M229" s="243">
        <f t="shared" si="63"/>
        <v>0.5</v>
      </c>
      <c r="N229" s="149">
        <f t="shared" si="64"/>
        <v>5.75</v>
      </c>
      <c r="O229" s="149">
        <v>3.59</v>
      </c>
      <c r="P229" s="150"/>
      <c r="Q229" s="151">
        <f>VLOOKUP(H229,Mapping!$B$3:$D$13,3,0)</f>
        <v>0</v>
      </c>
      <c r="R229" s="149">
        <f>(IF(VLOOKUP(VLOOKUP(I229,Mapping!$B$15:$D$20,2,1),Mapping!$C$15:$E$20,2,0)=7000,0,VLOOKUP(VLOOKUP(I229,Mapping!$B$15:$D$20,2,1),Mapping!$C$15:$E$20,2,0)))</f>
        <v>0</v>
      </c>
      <c r="S229" s="149"/>
      <c r="T229" s="149"/>
      <c r="U229" s="149">
        <f t="shared" si="65"/>
        <v>9.34</v>
      </c>
      <c r="V229" s="6" t="str">
        <f t="shared" si="50"/>
        <v/>
      </c>
      <c r="X229" s="6" t="s">
        <v>1546</v>
      </c>
      <c r="Y229" s="6" t="s">
        <v>16</v>
      </c>
      <c r="Z229" s="6" t="s">
        <v>1547</v>
      </c>
      <c r="AA229" s="6" t="s">
        <v>2196</v>
      </c>
      <c r="AB229" s="6" t="s">
        <v>2197</v>
      </c>
      <c r="AC229" s="6" t="s">
        <v>2198</v>
      </c>
      <c r="AD229" s="6" t="s">
        <v>1278</v>
      </c>
      <c r="AE229" s="6" t="s">
        <v>156</v>
      </c>
      <c r="AF229" s="6">
        <v>1</v>
      </c>
      <c r="AG229" s="6">
        <v>0.5</v>
      </c>
      <c r="AH229" s="6">
        <v>0.2</v>
      </c>
      <c r="AI229" s="6">
        <v>0.5</v>
      </c>
      <c r="AJ229" s="6" t="s">
        <v>14</v>
      </c>
      <c r="AK229" s="6">
        <v>134.88999999999999</v>
      </c>
      <c r="AL229" s="6" t="s">
        <v>303</v>
      </c>
      <c r="AM229" s="6" t="s">
        <v>303</v>
      </c>
      <c r="AN229" s="6" t="s">
        <v>303</v>
      </c>
      <c r="AO229" s="6" t="s">
        <v>303</v>
      </c>
      <c r="AP229" s="6" t="s">
        <v>303</v>
      </c>
      <c r="AQ229" s="6" t="s">
        <v>304</v>
      </c>
      <c r="AR229" s="6" t="s">
        <v>305</v>
      </c>
      <c r="AS229" s="6" t="s">
        <v>2199</v>
      </c>
      <c r="AT229" s="6" t="s">
        <v>156</v>
      </c>
      <c r="AU229" s="6" t="s">
        <v>307</v>
      </c>
      <c r="AV229" s="6" t="s">
        <v>2196</v>
      </c>
      <c r="AW229" s="6" t="s">
        <v>2200</v>
      </c>
      <c r="AX229" s="6" t="s">
        <v>2200</v>
      </c>
      <c r="AY229" s="6" t="s">
        <v>308</v>
      </c>
      <c r="AZ229" s="6" t="s">
        <v>1551</v>
      </c>
      <c r="BA229" s="6" t="s">
        <v>310</v>
      </c>
      <c r="BB229" s="6" t="s">
        <v>311</v>
      </c>
      <c r="BC229" s="6" t="s">
        <v>312</v>
      </c>
      <c r="BD229" s="6" t="s">
        <v>156</v>
      </c>
      <c r="BE229" s="6" t="s">
        <v>313</v>
      </c>
    </row>
    <row r="230" spans="1:57" ht="17.399999999999999" x14ac:dyDescent="0.4">
      <c r="A230" s="237">
        <f t="shared" si="51"/>
        <v>228</v>
      </c>
      <c r="B230" s="238" t="str">
        <f t="shared" si="52"/>
        <v>2025-09-07</v>
      </c>
      <c r="C230" s="238" t="str">
        <f t="shared" si="53"/>
        <v>LHR</v>
      </c>
      <c r="D230" s="238" t="str">
        <f t="shared" si="54"/>
        <v>99431913851</v>
      </c>
      <c r="E230" s="238" t="str">
        <f t="shared" si="55"/>
        <v>587196911212</v>
      </c>
      <c r="F230" s="238" t="str">
        <f t="shared" si="56"/>
        <v>김고은</v>
      </c>
      <c r="G230" s="239" t="str">
        <f t="shared" si="57"/>
        <v>BK00000145693</v>
      </c>
      <c r="H230" s="240" t="str">
        <f t="shared" si="58"/>
        <v>목록(Manifest)</v>
      </c>
      <c r="I230" s="241">
        <f t="shared" si="59"/>
        <v>127.89</v>
      </c>
      <c r="J230" s="242">
        <f t="shared" si="60"/>
        <v>1</v>
      </c>
      <c r="K230" s="242">
        <f t="shared" si="61"/>
        <v>2</v>
      </c>
      <c r="L230" s="243">
        <f t="shared" si="62"/>
        <v>0.2</v>
      </c>
      <c r="M230" s="243">
        <f t="shared" si="63"/>
        <v>2</v>
      </c>
      <c r="N230" s="149">
        <f t="shared" si="64"/>
        <v>11.3</v>
      </c>
      <c r="O230" s="149">
        <v>3.59</v>
      </c>
      <c r="P230" s="150"/>
      <c r="Q230" s="151">
        <f>VLOOKUP(H230,Mapping!$B$3:$D$13,3,0)</f>
        <v>0</v>
      </c>
      <c r="R230" s="149">
        <f>(IF(VLOOKUP(VLOOKUP(I230,Mapping!$B$15:$D$20,2,1),Mapping!$C$15:$E$20,2,0)=7000,0,VLOOKUP(VLOOKUP(I230,Mapping!$B$15:$D$20,2,1),Mapping!$C$15:$E$20,2,0)))</f>
        <v>0</v>
      </c>
      <c r="S230" s="149"/>
      <c r="T230" s="149"/>
      <c r="U230" s="149">
        <f t="shared" si="65"/>
        <v>14.89</v>
      </c>
      <c r="V230" s="6" t="str">
        <f t="shared" si="50"/>
        <v/>
      </c>
      <c r="X230" s="6" t="s">
        <v>1546</v>
      </c>
      <c r="Y230" s="6" t="s">
        <v>16</v>
      </c>
      <c r="Z230" s="6" t="s">
        <v>1547</v>
      </c>
      <c r="AA230" s="6" t="s">
        <v>2201</v>
      </c>
      <c r="AB230" s="6" t="s">
        <v>2202</v>
      </c>
      <c r="AC230" s="6" t="s">
        <v>2203</v>
      </c>
      <c r="AD230" s="6" t="s">
        <v>1268</v>
      </c>
      <c r="AE230" s="6" t="s">
        <v>156</v>
      </c>
      <c r="AF230" s="6">
        <v>1</v>
      </c>
      <c r="AG230" s="6">
        <v>2</v>
      </c>
      <c r="AH230" s="6">
        <v>0.2</v>
      </c>
      <c r="AI230" s="6">
        <v>2</v>
      </c>
      <c r="AJ230" s="6" t="s">
        <v>14</v>
      </c>
      <c r="AK230" s="6">
        <v>127.89</v>
      </c>
      <c r="AL230" s="6" t="s">
        <v>303</v>
      </c>
      <c r="AM230" s="6" t="s">
        <v>303</v>
      </c>
      <c r="AN230" s="6" t="s">
        <v>303</v>
      </c>
      <c r="AO230" s="6" t="s">
        <v>303</v>
      </c>
      <c r="AP230" s="6" t="s">
        <v>303</v>
      </c>
      <c r="AQ230" s="6" t="s">
        <v>304</v>
      </c>
      <c r="AR230" s="6" t="s">
        <v>305</v>
      </c>
      <c r="AS230" s="6" t="s">
        <v>489</v>
      </c>
      <c r="AT230" s="6" t="s">
        <v>156</v>
      </c>
      <c r="AU230" s="6" t="s">
        <v>307</v>
      </c>
      <c r="AV230" s="6" t="s">
        <v>2201</v>
      </c>
      <c r="AW230" s="6" t="s">
        <v>2204</v>
      </c>
      <c r="AX230" s="6" t="s">
        <v>2204</v>
      </c>
      <c r="AY230" s="6" t="s">
        <v>308</v>
      </c>
      <c r="AZ230" s="6" t="s">
        <v>1551</v>
      </c>
      <c r="BA230" s="6" t="s">
        <v>310</v>
      </c>
      <c r="BB230" s="6" t="s">
        <v>311</v>
      </c>
      <c r="BC230" s="6" t="s">
        <v>312</v>
      </c>
      <c r="BD230" s="6" t="s">
        <v>156</v>
      </c>
      <c r="BE230" s="6" t="s">
        <v>313</v>
      </c>
    </row>
    <row r="231" spans="1:57" ht="17.399999999999999" x14ac:dyDescent="0.4">
      <c r="A231" s="237">
        <f t="shared" si="51"/>
        <v>229</v>
      </c>
      <c r="B231" s="238" t="str">
        <f t="shared" si="52"/>
        <v>2025-09-07</v>
      </c>
      <c r="C231" s="238" t="str">
        <f t="shared" si="53"/>
        <v>LHR</v>
      </c>
      <c r="D231" s="238" t="str">
        <f t="shared" si="54"/>
        <v>99431913851</v>
      </c>
      <c r="E231" s="238" t="str">
        <f t="shared" si="55"/>
        <v>587196911234</v>
      </c>
      <c r="F231" s="238" t="str">
        <f t="shared" si="56"/>
        <v>조혜숙</v>
      </c>
      <c r="G231" s="239" t="str">
        <f t="shared" si="57"/>
        <v>BK00000145695</v>
      </c>
      <c r="H231" s="240" t="str">
        <f t="shared" si="58"/>
        <v>목록(Manifest)</v>
      </c>
      <c r="I231" s="241">
        <f t="shared" si="59"/>
        <v>124.8</v>
      </c>
      <c r="J231" s="242">
        <f t="shared" si="60"/>
        <v>1</v>
      </c>
      <c r="K231" s="242">
        <f t="shared" si="61"/>
        <v>2.5</v>
      </c>
      <c r="L231" s="243">
        <f t="shared" si="62"/>
        <v>3.8</v>
      </c>
      <c r="M231" s="243">
        <f t="shared" si="63"/>
        <v>3.8</v>
      </c>
      <c r="N231" s="149">
        <f t="shared" si="64"/>
        <v>17.96</v>
      </c>
      <c r="O231" s="149">
        <v>3.59</v>
      </c>
      <c r="P231" s="150"/>
      <c r="Q231" s="151">
        <f>VLOOKUP(H231,Mapping!$B$3:$D$13,3,0)</f>
        <v>0</v>
      </c>
      <c r="R231" s="149">
        <f>(IF(VLOOKUP(VLOOKUP(I231,Mapping!$B$15:$D$20,2,1),Mapping!$C$15:$E$20,2,0)=7000,0,VLOOKUP(VLOOKUP(I231,Mapping!$B$15:$D$20,2,1),Mapping!$C$15:$E$20,2,0)))</f>
        <v>0</v>
      </c>
      <c r="S231" s="149"/>
      <c r="T231" s="149"/>
      <c r="U231" s="149">
        <f t="shared" si="65"/>
        <v>21.55</v>
      </c>
      <c r="V231" s="6" t="str">
        <f t="shared" si="50"/>
        <v/>
      </c>
      <c r="X231" s="6" t="s">
        <v>1546</v>
      </c>
      <c r="Y231" s="6" t="s">
        <v>16</v>
      </c>
      <c r="Z231" s="6" t="s">
        <v>1547</v>
      </c>
      <c r="AA231" s="6" t="s">
        <v>2205</v>
      </c>
      <c r="AB231" s="6" t="s">
        <v>2206</v>
      </c>
      <c r="AC231" s="6" t="s">
        <v>2207</v>
      </c>
      <c r="AD231" s="6" t="s">
        <v>2208</v>
      </c>
      <c r="AE231" s="6" t="s">
        <v>156</v>
      </c>
      <c r="AF231" s="6">
        <v>1</v>
      </c>
      <c r="AG231" s="6">
        <v>2.5</v>
      </c>
      <c r="AH231" s="6">
        <v>3.8</v>
      </c>
      <c r="AI231" s="6">
        <v>3.8</v>
      </c>
      <c r="AJ231" s="6" t="s">
        <v>14</v>
      </c>
      <c r="AK231" s="6">
        <v>124.8</v>
      </c>
      <c r="AL231" s="6" t="s">
        <v>303</v>
      </c>
      <c r="AM231" s="6" t="s">
        <v>303</v>
      </c>
      <c r="AN231" s="6" t="s">
        <v>303</v>
      </c>
      <c r="AO231" s="6" t="s">
        <v>303</v>
      </c>
      <c r="AP231" s="6" t="s">
        <v>303</v>
      </c>
      <c r="AQ231" s="6" t="s">
        <v>304</v>
      </c>
      <c r="AR231" s="6" t="s">
        <v>305</v>
      </c>
      <c r="AS231" s="6" t="s">
        <v>489</v>
      </c>
      <c r="AT231" s="6" t="s">
        <v>156</v>
      </c>
      <c r="AU231" s="6" t="s">
        <v>307</v>
      </c>
      <c r="AV231" s="6" t="s">
        <v>2205</v>
      </c>
      <c r="AW231" s="6" t="s">
        <v>2209</v>
      </c>
      <c r="AX231" s="6" t="s">
        <v>2209</v>
      </c>
      <c r="AY231" s="6" t="s">
        <v>308</v>
      </c>
      <c r="AZ231" s="6" t="s">
        <v>1551</v>
      </c>
      <c r="BA231" s="6" t="s">
        <v>310</v>
      </c>
      <c r="BB231" s="6" t="s">
        <v>311</v>
      </c>
      <c r="BC231" s="6" t="s">
        <v>312</v>
      </c>
      <c r="BD231" s="6" t="s">
        <v>156</v>
      </c>
      <c r="BE231" s="6" t="s">
        <v>313</v>
      </c>
    </row>
    <row r="232" spans="1:57" ht="17.399999999999999" x14ac:dyDescent="0.4">
      <c r="A232" s="237">
        <f t="shared" si="51"/>
        <v>230</v>
      </c>
      <c r="B232" s="238" t="str">
        <f t="shared" si="52"/>
        <v>2025-09-07</v>
      </c>
      <c r="C232" s="238" t="str">
        <f t="shared" si="53"/>
        <v>LHR</v>
      </c>
      <c r="D232" s="238" t="str">
        <f t="shared" si="54"/>
        <v>99431913851</v>
      </c>
      <c r="E232" s="238" t="str">
        <f t="shared" si="55"/>
        <v>587196911142</v>
      </c>
      <c r="F232" s="238" t="str">
        <f t="shared" si="56"/>
        <v>박진희</v>
      </c>
      <c r="G232" s="239" t="str">
        <f t="shared" si="57"/>
        <v>BK00000145699</v>
      </c>
      <c r="H232" s="240" t="str">
        <f t="shared" si="58"/>
        <v>목록(Manifest)</v>
      </c>
      <c r="I232" s="241">
        <f t="shared" si="59"/>
        <v>147.08000000000001</v>
      </c>
      <c r="J232" s="242">
        <f t="shared" si="60"/>
        <v>1</v>
      </c>
      <c r="K232" s="242">
        <f t="shared" si="61"/>
        <v>1</v>
      </c>
      <c r="L232" s="243">
        <f t="shared" si="62"/>
        <v>0.2</v>
      </c>
      <c r="M232" s="243">
        <f t="shared" si="63"/>
        <v>1</v>
      </c>
      <c r="N232" s="149">
        <f t="shared" si="64"/>
        <v>7.6</v>
      </c>
      <c r="O232" s="149">
        <v>3.59</v>
      </c>
      <c r="P232" s="150"/>
      <c r="Q232" s="151">
        <f>VLOOKUP(H232,Mapping!$B$3:$D$13,3,0)</f>
        <v>0</v>
      </c>
      <c r="R232" s="149">
        <f>(IF(VLOOKUP(VLOOKUP(I232,Mapping!$B$15:$D$20,2,1),Mapping!$C$15:$E$20,2,0)=7000,0,VLOOKUP(VLOOKUP(I232,Mapping!$B$15:$D$20,2,1),Mapping!$C$15:$E$20,2,0)))</f>
        <v>0</v>
      </c>
      <c r="S232" s="149"/>
      <c r="T232" s="149"/>
      <c r="U232" s="149">
        <f t="shared" si="65"/>
        <v>11.19</v>
      </c>
      <c r="V232" s="6" t="str">
        <f t="shared" si="50"/>
        <v/>
      </c>
      <c r="X232" s="6" t="s">
        <v>1546</v>
      </c>
      <c r="Y232" s="6" t="s">
        <v>16</v>
      </c>
      <c r="Z232" s="6" t="s">
        <v>1547</v>
      </c>
      <c r="AA232" s="6" t="s">
        <v>2210</v>
      </c>
      <c r="AB232" s="6" t="s">
        <v>499</v>
      </c>
      <c r="AC232" s="6" t="s">
        <v>2211</v>
      </c>
      <c r="AD232" s="6" t="s">
        <v>2212</v>
      </c>
      <c r="AE232" s="6" t="s">
        <v>156</v>
      </c>
      <c r="AF232" s="6">
        <v>1</v>
      </c>
      <c r="AG232" s="6">
        <v>1</v>
      </c>
      <c r="AH232" s="6">
        <v>0.2</v>
      </c>
      <c r="AI232" s="6">
        <v>1</v>
      </c>
      <c r="AJ232" s="6" t="s">
        <v>14</v>
      </c>
      <c r="AK232" s="6">
        <v>147.08000000000001</v>
      </c>
      <c r="AL232" s="6" t="s">
        <v>303</v>
      </c>
      <c r="AM232" s="6" t="s">
        <v>303</v>
      </c>
      <c r="AN232" s="6" t="s">
        <v>303</v>
      </c>
      <c r="AO232" s="6" t="s">
        <v>303</v>
      </c>
      <c r="AP232" s="6" t="s">
        <v>303</v>
      </c>
      <c r="AQ232" s="6" t="s">
        <v>304</v>
      </c>
      <c r="AR232" s="6" t="s">
        <v>305</v>
      </c>
      <c r="AS232" s="6" t="s">
        <v>352</v>
      </c>
      <c r="AT232" s="6" t="s">
        <v>156</v>
      </c>
      <c r="AU232" s="6" t="s">
        <v>307</v>
      </c>
      <c r="AV232" s="6" t="s">
        <v>2210</v>
      </c>
      <c r="AW232" s="6" t="s">
        <v>2213</v>
      </c>
      <c r="AX232" s="6" t="s">
        <v>2213</v>
      </c>
      <c r="AY232" s="6" t="s">
        <v>308</v>
      </c>
      <c r="AZ232" s="6" t="s">
        <v>1551</v>
      </c>
      <c r="BA232" s="6" t="s">
        <v>310</v>
      </c>
      <c r="BB232" s="6" t="s">
        <v>311</v>
      </c>
      <c r="BC232" s="6" t="s">
        <v>312</v>
      </c>
      <c r="BD232" s="6" t="s">
        <v>156</v>
      </c>
      <c r="BE232" s="6" t="s">
        <v>313</v>
      </c>
    </row>
    <row r="233" spans="1:57" ht="17.399999999999999" x14ac:dyDescent="0.4">
      <c r="A233" s="237">
        <f t="shared" si="51"/>
        <v>231</v>
      </c>
      <c r="B233" s="238" t="str">
        <f t="shared" si="52"/>
        <v>2025-09-07</v>
      </c>
      <c r="C233" s="238" t="str">
        <f t="shared" si="53"/>
        <v>LHR</v>
      </c>
      <c r="D233" s="238" t="str">
        <f t="shared" si="54"/>
        <v>99431913851</v>
      </c>
      <c r="E233" s="238" t="str">
        <f t="shared" si="55"/>
        <v>587196911293</v>
      </c>
      <c r="F233" s="238" t="str">
        <f t="shared" si="56"/>
        <v>최영일</v>
      </c>
      <c r="G233" s="239" t="str">
        <f t="shared" si="57"/>
        <v>BK00000145700</v>
      </c>
      <c r="H233" s="240" t="str">
        <f t="shared" si="58"/>
        <v>목록(Manifest)</v>
      </c>
      <c r="I233" s="241">
        <f t="shared" si="59"/>
        <v>141.31</v>
      </c>
      <c r="J233" s="242">
        <f t="shared" si="60"/>
        <v>1</v>
      </c>
      <c r="K233" s="242">
        <f t="shared" si="61"/>
        <v>1</v>
      </c>
      <c r="L233" s="243">
        <f t="shared" si="62"/>
        <v>1.8</v>
      </c>
      <c r="M233" s="243">
        <f t="shared" si="63"/>
        <v>1.8</v>
      </c>
      <c r="N233" s="149">
        <f t="shared" si="64"/>
        <v>10.56</v>
      </c>
      <c r="O233" s="149">
        <v>3.59</v>
      </c>
      <c r="P233" s="150"/>
      <c r="Q233" s="151">
        <f>VLOOKUP(H233,Mapping!$B$3:$D$13,3,0)</f>
        <v>0</v>
      </c>
      <c r="R233" s="149">
        <f>(IF(VLOOKUP(VLOOKUP(I233,Mapping!$B$15:$D$20,2,1),Mapping!$C$15:$E$20,2,0)=7000,0,VLOOKUP(VLOOKUP(I233,Mapping!$B$15:$D$20,2,1),Mapping!$C$15:$E$20,2,0)))</f>
        <v>0</v>
      </c>
      <c r="S233" s="149"/>
      <c r="T233" s="149"/>
      <c r="U233" s="149">
        <f t="shared" si="65"/>
        <v>14.15</v>
      </c>
      <c r="V233" s="6" t="str">
        <f t="shared" si="50"/>
        <v/>
      </c>
      <c r="X233" s="6" t="s">
        <v>1546</v>
      </c>
      <c r="Y233" s="6" t="s">
        <v>16</v>
      </c>
      <c r="Z233" s="6" t="s">
        <v>1547</v>
      </c>
      <c r="AA233" s="6" t="s">
        <v>2214</v>
      </c>
      <c r="AB233" s="6" t="s">
        <v>931</v>
      </c>
      <c r="AC233" s="6" t="s">
        <v>932</v>
      </c>
      <c r="AD233" s="6" t="s">
        <v>933</v>
      </c>
      <c r="AE233" s="6" t="s">
        <v>156</v>
      </c>
      <c r="AF233" s="6">
        <v>1</v>
      </c>
      <c r="AG233" s="6">
        <v>1</v>
      </c>
      <c r="AH233" s="6">
        <v>1.8</v>
      </c>
      <c r="AI233" s="6">
        <v>1.8</v>
      </c>
      <c r="AJ233" s="6" t="s">
        <v>14</v>
      </c>
      <c r="AK233" s="6">
        <v>141.31</v>
      </c>
      <c r="AL233" s="6" t="s">
        <v>303</v>
      </c>
      <c r="AM233" s="6" t="s">
        <v>303</v>
      </c>
      <c r="AN233" s="6" t="s">
        <v>303</v>
      </c>
      <c r="AO233" s="6" t="s">
        <v>303</v>
      </c>
      <c r="AP233" s="6" t="s">
        <v>303</v>
      </c>
      <c r="AQ233" s="6" t="s">
        <v>304</v>
      </c>
      <c r="AR233" s="6" t="s">
        <v>305</v>
      </c>
      <c r="AS233" s="6" t="s">
        <v>349</v>
      </c>
      <c r="AT233" s="6" t="s">
        <v>156</v>
      </c>
      <c r="AU233" s="6" t="s">
        <v>307</v>
      </c>
      <c r="AV233" s="6" t="s">
        <v>2214</v>
      </c>
      <c r="AW233" s="6" t="s">
        <v>2215</v>
      </c>
      <c r="AX233" s="6" t="s">
        <v>2215</v>
      </c>
      <c r="AY233" s="6" t="s">
        <v>308</v>
      </c>
      <c r="AZ233" s="6" t="s">
        <v>1551</v>
      </c>
      <c r="BA233" s="6" t="s">
        <v>310</v>
      </c>
      <c r="BB233" s="6" t="s">
        <v>311</v>
      </c>
      <c r="BC233" s="6" t="s">
        <v>312</v>
      </c>
      <c r="BD233" s="6" t="s">
        <v>156</v>
      </c>
      <c r="BE233" s="6" t="s">
        <v>313</v>
      </c>
    </row>
    <row r="234" spans="1:57" ht="17.399999999999999" x14ac:dyDescent="0.4">
      <c r="A234" s="237">
        <f t="shared" si="51"/>
        <v>232</v>
      </c>
      <c r="B234" s="238" t="str">
        <f t="shared" si="52"/>
        <v>2025-09-07</v>
      </c>
      <c r="C234" s="238" t="str">
        <f t="shared" si="53"/>
        <v>LHR</v>
      </c>
      <c r="D234" s="238" t="str">
        <f t="shared" si="54"/>
        <v>99431913851</v>
      </c>
      <c r="E234" s="238" t="str">
        <f t="shared" si="55"/>
        <v>587196911433</v>
      </c>
      <c r="F234" s="238" t="str">
        <f t="shared" si="56"/>
        <v>제이엠 디스트</v>
      </c>
      <c r="G234" s="239" t="str">
        <f t="shared" si="57"/>
        <v>BK00000145707</v>
      </c>
      <c r="H234" s="240" t="str">
        <f t="shared" si="58"/>
        <v>간이(Simple)</v>
      </c>
      <c r="I234" s="241">
        <f t="shared" si="59"/>
        <v>423.9</v>
      </c>
      <c r="J234" s="242">
        <f t="shared" si="60"/>
        <v>1</v>
      </c>
      <c r="K234" s="242">
        <f t="shared" si="61"/>
        <v>1.5</v>
      </c>
      <c r="L234" s="243">
        <f t="shared" si="62"/>
        <v>0.2</v>
      </c>
      <c r="M234" s="243">
        <f t="shared" si="63"/>
        <v>1.5</v>
      </c>
      <c r="N234" s="149">
        <f t="shared" si="64"/>
        <v>9.4499999999999993</v>
      </c>
      <c r="O234" s="149">
        <v>3.59</v>
      </c>
      <c r="P234" s="150"/>
      <c r="Q234" s="151">
        <f>VLOOKUP(H234,Mapping!$B$3:$D$13,3,0)</f>
        <v>0.8</v>
      </c>
      <c r="R234" s="149">
        <f>(IF(VLOOKUP(VLOOKUP(I234,Mapping!$B$15:$D$20,2,1),Mapping!$C$15:$E$20,2,0)=7000,0,VLOOKUP(VLOOKUP(I234,Mapping!$B$15:$D$20,2,1),Mapping!$C$15:$E$20,2,0)))</f>
        <v>0</v>
      </c>
      <c r="S234" s="149"/>
      <c r="T234" s="149"/>
      <c r="U234" s="149">
        <f t="shared" si="65"/>
        <v>13.84</v>
      </c>
      <c r="V234" s="6" t="str">
        <f t="shared" si="50"/>
        <v>[사업자]</v>
      </c>
      <c r="X234" s="6" t="s">
        <v>1546</v>
      </c>
      <c r="Y234" s="6" t="s">
        <v>16</v>
      </c>
      <c r="Z234" s="6" t="s">
        <v>1547</v>
      </c>
      <c r="AA234" s="6" t="s">
        <v>2216</v>
      </c>
      <c r="AB234" s="6" t="s">
        <v>2217</v>
      </c>
      <c r="AC234" s="6" t="s">
        <v>2218</v>
      </c>
      <c r="AD234" s="6" t="s">
        <v>971</v>
      </c>
      <c r="AE234" s="6" t="s">
        <v>157</v>
      </c>
      <c r="AF234" s="6">
        <v>1</v>
      </c>
      <c r="AG234" s="6">
        <v>1.5</v>
      </c>
      <c r="AH234" s="6">
        <v>0.2</v>
      </c>
      <c r="AI234" s="6">
        <v>1.5</v>
      </c>
      <c r="AJ234" s="6" t="s">
        <v>15</v>
      </c>
      <c r="AK234" s="6">
        <v>423.9</v>
      </c>
      <c r="AL234" s="6" t="s">
        <v>303</v>
      </c>
      <c r="AM234" s="6" t="s">
        <v>303</v>
      </c>
      <c r="AN234" s="6" t="s">
        <v>303</v>
      </c>
      <c r="AO234" s="6" t="s">
        <v>303</v>
      </c>
      <c r="AP234" s="6" t="s">
        <v>303</v>
      </c>
      <c r="AQ234" s="6" t="s">
        <v>304</v>
      </c>
      <c r="AR234" s="6" t="s">
        <v>305</v>
      </c>
      <c r="AS234" s="6" t="s">
        <v>2219</v>
      </c>
      <c r="AT234" s="6" t="s">
        <v>156</v>
      </c>
      <c r="AU234" s="6" t="s">
        <v>307</v>
      </c>
      <c r="AV234" s="6" t="s">
        <v>2216</v>
      </c>
      <c r="AW234" s="6" t="s">
        <v>2220</v>
      </c>
      <c r="AX234" s="6" t="s">
        <v>2220</v>
      </c>
      <c r="AY234" s="6" t="s">
        <v>308</v>
      </c>
      <c r="AZ234" s="6" t="s">
        <v>1551</v>
      </c>
      <c r="BA234" s="6" t="s">
        <v>310</v>
      </c>
      <c r="BB234" s="6" t="s">
        <v>311</v>
      </c>
      <c r="BC234" s="6" t="s">
        <v>312</v>
      </c>
      <c r="BD234" s="6" t="s">
        <v>156</v>
      </c>
      <c r="BE234" s="6" t="s">
        <v>313</v>
      </c>
    </row>
    <row r="235" spans="1:57" ht="17.399999999999999" x14ac:dyDescent="0.4">
      <c r="A235" s="237">
        <f t="shared" si="51"/>
        <v>233</v>
      </c>
      <c r="B235" s="238" t="str">
        <f t="shared" si="52"/>
        <v>2025-09-07</v>
      </c>
      <c r="C235" s="238" t="str">
        <f t="shared" si="53"/>
        <v>LHR</v>
      </c>
      <c r="D235" s="238" t="str">
        <f t="shared" si="54"/>
        <v>99431913851</v>
      </c>
      <c r="E235" s="238" t="str">
        <f t="shared" si="55"/>
        <v>587196911094</v>
      </c>
      <c r="F235" s="238" t="str">
        <f t="shared" si="56"/>
        <v>김종은</v>
      </c>
      <c r="G235" s="239" t="str">
        <f t="shared" si="57"/>
        <v>BK00000145718</v>
      </c>
      <c r="H235" s="240" t="str">
        <f t="shared" si="58"/>
        <v>목록(Manifest)</v>
      </c>
      <c r="I235" s="241">
        <f t="shared" si="59"/>
        <v>28.71</v>
      </c>
      <c r="J235" s="242">
        <f t="shared" si="60"/>
        <v>1</v>
      </c>
      <c r="K235" s="242">
        <f t="shared" si="61"/>
        <v>1.5</v>
      </c>
      <c r="L235" s="243">
        <f t="shared" si="62"/>
        <v>0.2</v>
      </c>
      <c r="M235" s="243">
        <f t="shared" si="63"/>
        <v>1.5</v>
      </c>
      <c r="N235" s="149">
        <f t="shared" si="64"/>
        <v>9.4499999999999993</v>
      </c>
      <c r="O235" s="149">
        <v>3.59</v>
      </c>
      <c r="P235" s="150"/>
      <c r="Q235" s="151">
        <f>VLOOKUP(H235,Mapping!$B$3:$D$13,3,0)</f>
        <v>0</v>
      </c>
      <c r="R235" s="149">
        <f>(IF(VLOOKUP(VLOOKUP(I235,Mapping!$B$15:$D$20,2,1),Mapping!$C$15:$E$20,2,0)=7000,0,VLOOKUP(VLOOKUP(I235,Mapping!$B$15:$D$20,2,1),Mapping!$C$15:$E$20,2,0)))</f>
        <v>0</v>
      </c>
      <c r="S235" s="149"/>
      <c r="T235" s="149"/>
      <c r="U235" s="149">
        <f t="shared" si="65"/>
        <v>13.04</v>
      </c>
      <c r="V235" s="6" t="str">
        <f t="shared" si="50"/>
        <v>후)주소변경(송하인요청)</v>
      </c>
      <c r="X235" s="6" t="s">
        <v>1546</v>
      </c>
      <c r="Y235" s="6" t="s">
        <v>16</v>
      </c>
      <c r="Z235" s="6" t="s">
        <v>1547</v>
      </c>
      <c r="AA235" s="6" t="s">
        <v>2221</v>
      </c>
      <c r="AB235" s="6" t="s">
        <v>2222</v>
      </c>
      <c r="AC235" s="6" t="s">
        <v>2223</v>
      </c>
      <c r="AD235" s="6" t="s">
        <v>2224</v>
      </c>
      <c r="AE235" s="6" t="s">
        <v>2225</v>
      </c>
      <c r="AF235" s="6">
        <v>1</v>
      </c>
      <c r="AG235" s="6">
        <v>1.5</v>
      </c>
      <c r="AH235" s="6">
        <v>0.2</v>
      </c>
      <c r="AI235" s="6">
        <v>1.5</v>
      </c>
      <c r="AJ235" s="6" t="s">
        <v>14</v>
      </c>
      <c r="AK235" s="6">
        <v>28.71</v>
      </c>
      <c r="AL235" s="6" t="s">
        <v>303</v>
      </c>
      <c r="AM235" s="6" t="s">
        <v>303</v>
      </c>
      <c r="AN235" s="6" t="s">
        <v>303</v>
      </c>
      <c r="AO235" s="6" t="s">
        <v>303</v>
      </c>
      <c r="AP235" s="6" t="s">
        <v>303</v>
      </c>
      <c r="AQ235" s="6" t="s">
        <v>304</v>
      </c>
      <c r="AR235" s="6" t="s">
        <v>305</v>
      </c>
      <c r="AS235" s="6" t="s">
        <v>2226</v>
      </c>
      <c r="AT235" s="6" t="s">
        <v>156</v>
      </c>
      <c r="AU235" s="6" t="s">
        <v>307</v>
      </c>
      <c r="AV235" s="6" t="s">
        <v>2227</v>
      </c>
      <c r="AW235" s="6" t="s">
        <v>2228</v>
      </c>
      <c r="AX235" s="6" t="s">
        <v>2228</v>
      </c>
      <c r="AY235" s="6" t="s">
        <v>308</v>
      </c>
      <c r="AZ235" s="6" t="s">
        <v>1551</v>
      </c>
      <c r="BA235" s="6" t="s">
        <v>310</v>
      </c>
      <c r="BB235" s="6" t="s">
        <v>311</v>
      </c>
      <c r="BC235" s="6" t="s">
        <v>312</v>
      </c>
      <c r="BD235" s="6" t="s">
        <v>156</v>
      </c>
      <c r="BE235" s="6" t="s">
        <v>313</v>
      </c>
    </row>
    <row r="236" spans="1:57" ht="17.399999999999999" x14ac:dyDescent="0.4">
      <c r="A236" s="237">
        <f t="shared" si="51"/>
        <v>234</v>
      </c>
      <c r="B236" s="238" t="str">
        <f t="shared" si="52"/>
        <v>2025-09-07</v>
      </c>
      <c r="C236" s="238" t="str">
        <f t="shared" si="53"/>
        <v>LHR</v>
      </c>
      <c r="D236" s="238" t="str">
        <f t="shared" si="54"/>
        <v>99431913851</v>
      </c>
      <c r="E236" s="238" t="str">
        <f t="shared" si="55"/>
        <v>587196911330</v>
      </c>
      <c r="F236" s="238" t="str">
        <f t="shared" si="56"/>
        <v>차승헌</v>
      </c>
      <c r="G236" s="239" t="str">
        <f t="shared" si="57"/>
        <v>BK00000145726</v>
      </c>
      <c r="H236" s="240" t="str">
        <f t="shared" si="58"/>
        <v>목록(Manifest)</v>
      </c>
      <c r="I236" s="241">
        <f t="shared" si="59"/>
        <v>40.39</v>
      </c>
      <c r="J236" s="242">
        <f t="shared" si="60"/>
        <v>1</v>
      </c>
      <c r="K236" s="242">
        <f t="shared" si="61"/>
        <v>0.5</v>
      </c>
      <c r="L236" s="243">
        <f t="shared" si="62"/>
        <v>0.2</v>
      </c>
      <c r="M236" s="243">
        <f t="shared" si="63"/>
        <v>0.5</v>
      </c>
      <c r="N236" s="149">
        <f t="shared" si="64"/>
        <v>5.75</v>
      </c>
      <c r="O236" s="149">
        <v>3.59</v>
      </c>
      <c r="P236" s="150"/>
      <c r="Q236" s="151">
        <f>VLOOKUP(H236,Mapping!$B$3:$D$13,3,0)</f>
        <v>0</v>
      </c>
      <c r="R236" s="149">
        <f>(IF(VLOOKUP(VLOOKUP(I236,Mapping!$B$15:$D$20,2,1),Mapping!$C$15:$E$20,2,0)=7000,0,VLOOKUP(VLOOKUP(I236,Mapping!$B$15:$D$20,2,1),Mapping!$C$15:$E$20,2,0)))</f>
        <v>0</v>
      </c>
      <c r="S236" s="149"/>
      <c r="T236" s="149"/>
      <c r="U236" s="149">
        <f t="shared" si="65"/>
        <v>9.34</v>
      </c>
      <c r="V236" s="6" t="str">
        <f t="shared" si="50"/>
        <v/>
      </c>
      <c r="X236" s="6" t="s">
        <v>1546</v>
      </c>
      <c r="Y236" s="6" t="s">
        <v>16</v>
      </c>
      <c r="Z236" s="6" t="s">
        <v>1547</v>
      </c>
      <c r="AA236" s="6" t="s">
        <v>2229</v>
      </c>
      <c r="AB236" s="6" t="s">
        <v>2230</v>
      </c>
      <c r="AC236" s="6" t="s">
        <v>2231</v>
      </c>
      <c r="AD236" s="6" t="s">
        <v>2232</v>
      </c>
      <c r="AE236" s="6" t="s">
        <v>156</v>
      </c>
      <c r="AF236" s="6">
        <v>1</v>
      </c>
      <c r="AG236" s="6">
        <v>0.5</v>
      </c>
      <c r="AH236" s="6">
        <v>0.2</v>
      </c>
      <c r="AI236" s="6">
        <v>0.5</v>
      </c>
      <c r="AJ236" s="6" t="s">
        <v>14</v>
      </c>
      <c r="AK236" s="6">
        <v>40.39</v>
      </c>
      <c r="AL236" s="6" t="s">
        <v>303</v>
      </c>
      <c r="AM236" s="6" t="s">
        <v>303</v>
      </c>
      <c r="AN236" s="6" t="s">
        <v>303</v>
      </c>
      <c r="AO236" s="6" t="s">
        <v>303</v>
      </c>
      <c r="AP236" s="6" t="s">
        <v>303</v>
      </c>
      <c r="AQ236" s="6" t="s">
        <v>304</v>
      </c>
      <c r="AR236" s="6" t="s">
        <v>305</v>
      </c>
      <c r="AS236" s="6" t="s">
        <v>316</v>
      </c>
      <c r="AT236" s="6" t="s">
        <v>156</v>
      </c>
      <c r="AU236" s="6" t="s">
        <v>307</v>
      </c>
      <c r="AV236" s="6" t="s">
        <v>2229</v>
      </c>
      <c r="AW236" s="6" t="s">
        <v>2233</v>
      </c>
      <c r="AX236" s="6" t="s">
        <v>2233</v>
      </c>
      <c r="AY236" s="6" t="s">
        <v>308</v>
      </c>
      <c r="AZ236" s="6" t="s">
        <v>1551</v>
      </c>
      <c r="BA236" s="6" t="s">
        <v>310</v>
      </c>
      <c r="BB236" s="6" t="s">
        <v>311</v>
      </c>
      <c r="BC236" s="6" t="s">
        <v>312</v>
      </c>
      <c r="BD236" s="6" t="s">
        <v>156</v>
      </c>
      <c r="BE236" s="6" t="s">
        <v>313</v>
      </c>
    </row>
    <row r="237" spans="1:57" ht="17.399999999999999" x14ac:dyDescent="0.4">
      <c r="A237" s="237">
        <f t="shared" si="51"/>
        <v>235</v>
      </c>
      <c r="B237" s="238" t="str">
        <f t="shared" si="52"/>
        <v>2025-09-07</v>
      </c>
      <c r="C237" s="238" t="str">
        <f t="shared" si="53"/>
        <v>LHR</v>
      </c>
      <c r="D237" s="238" t="str">
        <f t="shared" si="54"/>
        <v>99431913851</v>
      </c>
      <c r="E237" s="238" t="str">
        <f t="shared" si="55"/>
        <v>587196911573</v>
      </c>
      <c r="F237" s="238" t="str">
        <f t="shared" si="56"/>
        <v>홍정주</v>
      </c>
      <c r="G237" s="239" t="str">
        <f t="shared" si="57"/>
        <v>BK00000145761</v>
      </c>
      <c r="H237" s="240" t="str">
        <f t="shared" si="58"/>
        <v>일반(목록배제,Normal-Manifest Exception)</v>
      </c>
      <c r="I237" s="241">
        <f t="shared" si="59"/>
        <v>80.73</v>
      </c>
      <c r="J237" s="242">
        <f t="shared" si="60"/>
        <v>1</v>
      </c>
      <c r="K237" s="242">
        <f t="shared" si="61"/>
        <v>2.5</v>
      </c>
      <c r="L237" s="243">
        <f t="shared" si="62"/>
        <v>0.2</v>
      </c>
      <c r="M237" s="243">
        <f t="shared" si="63"/>
        <v>2.5</v>
      </c>
      <c r="N237" s="149">
        <f t="shared" si="64"/>
        <v>13.15</v>
      </c>
      <c r="O237" s="149">
        <v>3.59</v>
      </c>
      <c r="P237" s="150"/>
      <c r="Q237" s="151">
        <f>VLOOKUP(H237,Mapping!$B$3:$D$13,3,0)</f>
        <v>0.8</v>
      </c>
      <c r="R237" s="149">
        <f>(IF(VLOOKUP(VLOOKUP(I237,Mapping!$B$15:$D$20,2,1),Mapping!$C$15:$E$20,2,0)=7000,0,VLOOKUP(VLOOKUP(I237,Mapping!$B$15:$D$20,2,1),Mapping!$C$15:$E$20,2,0)))</f>
        <v>0</v>
      </c>
      <c r="S237" s="149"/>
      <c r="T237" s="149"/>
      <c r="U237" s="149">
        <f t="shared" si="65"/>
        <v>17.540000000000003</v>
      </c>
      <c r="V237" s="6" t="str">
        <f t="shared" si="50"/>
        <v/>
      </c>
      <c r="X237" s="6" t="s">
        <v>1546</v>
      </c>
      <c r="Y237" s="6" t="s">
        <v>16</v>
      </c>
      <c r="Z237" s="6" t="s">
        <v>1547</v>
      </c>
      <c r="AA237" s="6" t="s">
        <v>2234</v>
      </c>
      <c r="AB237" s="6" t="s">
        <v>213</v>
      </c>
      <c r="AC237" s="6" t="s">
        <v>398</v>
      </c>
      <c r="AD237" s="6" t="s">
        <v>399</v>
      </c>
      <c r="AE237" s="6" t="s">
        <v>156</v>
      </c>
      <c r="AF237" s="6">
        <v>1</v>
      </c>
      <c r="AG237" s="6">
        <v>2.5</v>
      </c>
      <c r="AH237" s="6">
        <v>0.2</v>
      </c>
      <c r="AI237" s="6">
        <v>2.5</v>
      </c>
      <c r="AJ237" s="6" t="s">
        <v>110</v>
      </c>
      <c r="AK237" s="6">
        <v>80.73</v>
      </c>
      <c r="AL237" s="6" t="s">
        <v>303</v>
      </c>
      <c r="AM237" s="6" t="s">
        <v>303</v>
      </c>
      <c r="AN237" s="6" t="s">
        <v>303</v>
      </c>
      <c r="AO237" s="6" t="s">
        <v>303</v>
      </c>
      <c r="AP237" s="6" t="s">
        <v>303</v>
      </c>
      <c r="AQ237" s="6" t="s">
        <v>304</v>
      </c>
      <c r="AR237" s="6" t="s">
        <v>305</v>
      </c>
      <c r="AS237" s="6" t="s">
        <v>400</v>
      </c>
      <c r="AT237" s="6" t="s">
        <v>156</v>
      </c>
      <c r="AU237" s="6" t="s">
        <v>307</v>
      </c>
      <c r="AV237" s="6" t="s">
        <v>2234</v>
      </c>
      <c r="AW237" s="6" t="s">
        <v>2235</v>
      </c>
      <c r="AX237" s="6" t="s">
        <v>2235</v>
      </c>
      <c r="AY237" s="6" t="s">
        <v>308</v>
      </c>
      <c r="AZ237" s="6" t="s">
        <v>1551</v>
      </c>
      <c r="BA237" s="6" t="s">
        <v>310</v>
      </c>
      <c r="BB237" s="6" t="s">
        <v>311</v>
      </c>
      <c r="BC237" s="6" t="s">
        <v>312</v>
      </c>
      <c r="BD237" s="6" t="s">
        <v>156</v>
      </c>
      <c r="BE237" s="6" t="s">
        <v>313</v>
      </c>
    </row>
    <row r="238" spans="1:57" ht="17.399999999999999" x14ac:dyDescent="0.4">
      <c r="A238" s="237">
        <f t="shared" si="51"/>
        <v>236</v>
      </c>
      <c r="B238" s="238" t="str">
        <f t="shared" si="52"/>
        <v>2025-09-07</v>
      </c>
      <c r="C238" s="238" t="str">
        <f t="shared" si="53"/>
        <v>LHR</v>
      </c>
      <c r="D238" s="238" t="str">
        <f t="shared" si="54"/>
        <v>99431913851</v>
      </c>
      <c r="E238" s="238" t="str">
        <f t="shared" si="55"/>
        <v>587196911562</v>
      </c>
      <c r="F238" s="238" t="str">
        <f t="shared" si="56"/>
        <v>이성미</v>
      </c>
      <c r="G238" s="239" t="str">
        <f t="shared" si="57"/>
        <v>BK00000145762</v>
      </c>
      <c r="H238" s="240" t="str">
        <f t="shared" si="58"/>
        <v>일반(목록배제,Normal-Manifest Exception)</v>
      </c>
      <c r="I238" s="241">
        <f t="shared" si="59"/>
        <v>80.73</v>
      </c>
      <c r="J238" s="242">
        <f t="shared" si="60"/>
        <v>1</v>
      </c>
      <c r="K238" s="242">
        <f t="shared" si="61"/>
        <v>2.5</v>
      </c>
      <c r="L238" s="243">
        <f t="shared" si="62"/>
        <v>0.2</v>
      </c>
      <c r="M238" s="243">
        <f t="shared" si="63"/>
        <v>2.5</v>
      </c>
      <c r="N238" s="149">
        <f t="shared" si="64"/>
        <v>13.15</v>
      </c>
      <c r="O238" s="149">
        <v>3.59</v>
      </c>
      <c r="P238" s="150"/>
      <c r="Q238" s="151">
        <f>VLOOKUP(H238,Mapping!$B$3:$D$13,3,0)</f>
        <v>0.8</v>
      </c>
      <c r="R238" s="149">
        <f>(IF(VLOOKUP(VLOOKUP(I238,Mapping!$B$15:$D$20,2,1),Mapping!$C$15:$E$20,2,0)=7000,0,VLOOKUP(VLOOKUP(I238,Mapping!$B$15:$D$20,2,1),Mapping!$C$15:$E$20,2,0)))</f>
        <v>0</v>
      </c>
      <c r="S238" s="149"/>
      <c r="T238" s="149"/>
      <c r="U238" s="149">
        <f t="shared" si="65"/>
        <v>17.540000000000003</v>
      </c>
      <c r="V238" s="6" t="str">
        <f t="shared" si="50"/>
        <v/>
      </c>
      <c r="X238" s="6" t="s">
        <v>1546</v>
      </c>
      <c r="Y238" s="6" t="s">
        <v>16</v>
      </c>
      <c r="Z238" s="6" t="s">
        <v>1547</v>
      </c>
      <c r="AA238" s="6" t="s">
        <v>2236</v>
      </c>
      <c r="AB238" s="6" t="s">
        <v>214</v>
      </c>
      <c r="AC238" s="6" t="s">
        <v>401</v>
      </c>
      <c r="AD238" s="6" t="s">
        <v>399</v>
      </c>
      <c r="AE238" s="6" t="s">
        <v>156</v>
      </c>
      <c r="AF238" s="6">
        <v>1</v>
      </c>
      <c r="AG238" s="6">
        <v>2.5</v>
      </c>
      <c r="AH238" s="6">
        <v>0.2</v>
      </c>
      <c r="AI238" s="6">
        <v>2.5</v>
      </c>
      <c r="AJ238" s="6" t="s">
        <v>110</v>
      </c>
      <c r="AK238" s="6">
        <v>80.73</v>
      </c>
      <c r="AL238" s="6" t="s">
        <v>303</v>
      </c>
      <c r="AM238" s="6" t="s">
        <v>303</v>
      </c>
      <c r="AN238" s="6" t="s">
        <v>303</v>
      </c>
      <c r="AO238" s="6" t="s">
        <v>303</v>
      </c>
      <c r="AP238" s="6" t="s">
        <v>303</v>
      </c>
      <c r="AQ238" s="6" t="s">
        <v>304</v>
      </c>
      <c r="AR238" s="6" t="s">
        <v>305</v>
      </c>
      <c r="AS238" s="6" t="s">
        <v>400</v>
      </c>
      <c r="AT238" s="6" t="s">
        <v>156</v>
      </c>
      <c r="AU238" s="6" t="s">
        <v>307</v>
      </c>
      <c r="AV238" s="6" t="s">
        <v>2236</v>
      </c>
      <c r="AW238" s="6" t="s">
        <v>2237</v>
      </c>
      <c r="AX238" s="6" t="s">
        <v>2237</v>
      </c>
      <c r="AY238" s="6" t="s">
        <v>308</v>
      </c>
      <c r="AZ238" s="6" t="s">
        <v>1551</v>
      </c>
      <c r="BA238" s="6" t="s">
        <v>310</v>
      </c>
      <c r="BB238" s="6" t="s">
        <v>311</v>
      </c>
      <c r="BC238" s="6" t="s">
        <v>312</v>
      </c>
      <c r="BD238" s="6" t="s">
        <v>156</v>
      </c>
      <c r="BE238" s="6" t="s">
        <v>313</v>
      </c>
    </row>
    <row r="239" spans="1:57" ht="17.399999999999999" x14ac:dyDescent="0.4">
      <c r="A239" s="237">
        <f t="shared" si="51"/>
        <v>237</v>
      </c>
      <c r="B239" s="238" t="str">
        <f t="shared" si="52"/>
        <v>2025-09-07</v>
      </c>
      <c r="C239" s="238" t="str">
        <f t="shared" si="53"/>
        <v>LHR</v>
      </c>
      <c r="D239" s="238" t="str">
        <f t="shared" si="54"/>
        <v>99431913851</v>
      </c>
      <c r="E239" s="238" t="str">
        <f t="shared" si="55"/>
        <v>587196911551</v>
      </c>
      <c r="F239" s="238" t="str">
        <f t="shared" si="56"/>
        <v>김천배</v>
      </c>
      <c r="G239" s="239" t="str">
        <f t="shared" si="57"/>
        <v>BK00000145763</v>
      </c>
      <c r="H239" s="240" t="str">
        <f t="shared" si="58"/>
        <v>일반(목록배제,Normal-Manifest Exception)</v>
      </c>
      <c r="I239" s="241">
        <f t="shared" si="59"/>
        <v>80.73</v>
      </c>
      <c r="J239" s="242">
        <f t="shared" si="60"/>
        <v>1</v>
      </c>
      <c r="K239" s="242">
        <f t="shared" si="61"/>
        <v>2.5</v>
      </c>
      <c r="L239" s="243">
        <f t="shared" si="62"/>
        <v>0.2</v>
      </c>
      <c r="M239" s="243">
        <f t="shared" si="63"/>
        <v>2.5</v>
      </c>
      <c r="N239" s="149">
        <f t="shared" si="64"/>
        <v>13.15</v>
      </c>
      <c r="O239" s="149">
        <v>3.59</v>
      </c>
      <c r="P239" s="150"/>
      <c r="Q239" s="151">
        <f>VLOOKUP(H239,Mapping!$B$3:$D$13,3,0)</f>
        <v>0.8</v>
      </c>
      <c r="R239" s="149">
        <f>(IF(VLOOKUP(VLOOKUP(I239,Mapping!$B$15:$D$20,2,1),Mapping!$C$15:$E$20,2,0)=7000,0,VLOOKUP(VLOOKUP(I239,Mapping!$B$15:$D$20,2,1),Mapping!$C$15:$E$20,2,0)))</f>
        <v>0</v>
      </c>
      <c r="S239" s="149"/>
      <c r="T239" s="149"/>
      <c r="U239" s="149">
        <f t="shared" si="65"/>
        <v>17.540000000000003</v>
      </c>
      <c r="V239" s="6" t="str">
        <f t="shared" si="50"/>
        <v/>
      </c>
      <c r="X239" s="6" t="s">
        <v>1546</v>
      </c>
      <c r="Y239" s="6" t="s">
        <v>16</v>
      </c>
      <c r="Z239" s="6" t="s">
        <v>1547</v>
      </c>
      <c r="AA239" s="6" t="s">
        <v>2238</v>
      </c>
      <c r="AB239" s="6" t="s">
        <v>215</v>
      </c>
      <c r="AC239" s="6" t="s">
        <v>402</v>
      </c>
      <c r="AD239" s="6" t="s">
        <v>399</v>
      </c>
      <c r="AE239" s="6" t="s">
        <v>156</v>
      </c>
      <c r="AF239" s="6">
        <v>1</v>
      </c>
      <c r="AG239" s="6">
        <v>2.5</v>
      </c>
      <c r="AH239" s="6">
        <v>0.2</v>
      </c>
      <c r="AI239" s="6">
        <v>2.5</v>
      </c>
      <c r="AJ239" s="6" t="s">
        <v>110</v>
      </c>
      <c r="AK239" s="6">
        <v>80.73</v>
      </c>
      <c r="AL239" s="6" t="s">
        <v>303</v>
      </c>
      <c r="AM239" s="6" t="s">
        <v>303</v>
      </c>
      <c r="AN239" s="6" t="s">
        <v>303</v>
      </c>
      <c r="AO239" s="6" t="s">
        <v>303</v>
      </c>
      <c r="AP239" s="6" t="s">
        <v>303</v>
      </c>
      <c r="AQ239" s="6" t="s">
        <v>304</v>
      </c>
      <c r="AR239" s="6" t="s">
        <v>305</v>
      </c>
      <c r="AS239" s="6" t="s">
        <v>400</v>
      </c>
      <c r="AT239" s="6" t="s">
        <v>156</v>
      </c>
      <c r="AU239" s="6" t="s">
        <v>307</v>
      </c>
      <c r="AV239" s="6" t="s">
        <v>2238</v>
      </c>
      <c r="AW239" s="6" t="s">
        <v>2239</v>
      </c>
      <c r="AX239" s="6" t="s">
        <v>2239</v>
      </c>
      <c r="AY239" s="6" t="s">
        <v>308</v>
      </c>
      <c r="AZ239" s="6" t="s">
        <v>1551</v>
      </c>
      <c r="BA239" s="6" t="s">
        <v>310</v>
      </c>
      <c r="BB239" s="6" t="s">
        <v>311</v>
      </c>
      <c r="BC239" s="6" t="s">
        <v>312</v>
      </c>
      <c r="BD239" s="6" t="s">
        <v>156</v>
      </c>
      <c r="BE239" s="6" t="s">
        <v>313</v>
      </c>
    </row>
    <row r="240" spans="1:57" ht="17.399999999999999" x14ac:dyDescent="0.4">
      <c r="A240" s="237">
        <f t="shared" si="51"/>
        <v>238</v>
      </c>
      <c r="B240" s="238" t="str">
        <f t="shared" si="52"/>
        <v>2025-09-07</v>
      </c>
      <c r="C240" s="238" t="str">
        <f t="shared" si="53"/>
        <v>LHR</v>
      </c>
      <c r="D240" s="238" t="str">
        <f t="shared" si="54"/>
        <v>99431913851</v>
      </c>
      <c r="E240" s="238" t="str">
        <f t="shared" si="55"/>
        <v>587196911540</v>
      </c>
      <c r="F240" s="238" t="str">
        <f t="shared" si="56"/>
        <v>김주환</v>
      </c>
      <c r="G240" s="239" t="str">
        <f t="shared" si="57"/>
        <v>BK00000145764</v>
      </c>
      <c r="H240" s="240" t="str">
        <f t="shared" si="58"/>
        <v>일반(목록배제,Normal-Manifest Exception)</v>
      </c>
      <c r="I240" s="241">
        <f t="shared" si="59"/>
        <v>80.73</v>
      </c>
      <c r="J240" s="242">
        <f t="shared" si="60"/>
        <v>1</v>
      </c>
      <c r="K240" s="242">
        <f t="shared" si="61"/>
        <v>2.5</v>
      </c>
      <c r="L240" s="243">
        <f t="shared" si="62"/>
        <v>0.2</v>
      </c>
      <c r="M240" s="243">
        <f t="shared" si="63"/>
        <v>2.5</v>
      </c>
      <c r="N240" s="149">
        <f t="shared" si="64"/>
        <v>13.15</v>
      </c>
      <c r="O240" s="149">
        <v>3.59</v>
      </c>
      <c r="P240" s="150"/>
      <c r="Q240" s="151">
        <f>VLOOKUP(H240,Mapping!$B$3:$D$13,3,0)</f>
        <v>0.8</v>
      </c>
      <c r="R240" s="149">
        <f>(IF(VLOOKUP(VLOOKUP(I240,Mapping!$B$15:$D$20,2,1),Mapping!$C$15:$E$20,2,0)=7000,0,VLOOKUP(VLOOKUP(I240,Mapping!$B$15:$D$20,2,1),Mapping!$C$15:$E$20,2,0)))</f>
        <v>0</v>
      </c>
      <c r="S240" s="149"/>
      <c r="T240" s="149"/>
      <c r="U240" s="149">
        <f t="shared" si="65"/>
        <v>17.540000000000003</v>
      </c>
      <c r="V240" s="6" t="str">
        <f t="shared" si="50"/>
        <v/>
      </c>
      <c r="X240" s="6" t="s">
        <v>1546</v>
      </c>
      <c r="Y240" s="6" t="s">
        <v>16</v>
      </c>
      <c r="Z240" s="6" t="s">
        <v>1547</v>
      </c>
      <c r="AA240" s="6" t="s">
        <v>2240</v>
      </c>
      <c r="AB240" s="6" t="s">
        <v>216</v>
      </c>
      <c r="AC240" s="6" t="s">
        <v>403</v>
      </c>
      <c r="AD240" s="6" t="s">
        <v>399</v>
      </c>
      <c r="AE240" s="6" t="s">
        <v>156</v>
      </c>
      <c r="AF240" s="6">
        <v>1</v>
      </c>
      <c r="AG240" s="6">
        <v>2.5</v>
      </c>
      <c r="AH240" s="6">
        <v>0.2</v>
      </c>
      <c r="AI240" s="6">
        <v>2.5</v>
      </c>
      <c r="AJ240" s="6" t="s">
        <v>110</v>
      </c>
      <c r="AK240" s="6">
        <v>80.73</v>
      </c>
      <c r="AL240" s="6" t="s">
        <v>303</v>
      </c>
      <c r="AM240" s="6" t="s">
        <v>303</v>
      </c>
      <c r="AN240" s="6" t="s">
        <v>303</v>
      </c>
      <c r="AO240" s="6" t="s">
        <v>303</v>
      </c>
      <c r="AP240" s="6" t="s">
        <v>303</v>
      </c>
      <c r="AQ240" s="6" t="s">
        <v>304</v>
      </c>
      <c r="AR240" s="6" t="s">
        <v>305</v>
      </c>
      <c r="AS240" s="6" t="s">
        <v>400</v>
      </c>
      <c r="AT240" s="6" t="s">
        <v>156</v>
      </c>
      <c r="AU240" s="6" t="s">
        <v>307</v>
      </c>
      <c r="AV240" s="6" t="s">
        <v>2240</v>
      </c>
      <c r="AW240" s="6" t="s">
        <v>2241</v>
      </c>
      <c r="AX240" s="6" t="s">
        <v>2241</v>
      </c>
      <c r="AY240" s="6" t="s">
        <v>308</v>
      </c>
      <c r="AZ240" s="6" t="s">
        <v>1551</v>
      </c>
      <c r="BA240" s="6" t="s">
        <v>310</v>
      </c>
      <c r="BB240" s="6" t="s">
        <v>311</v>
      </c>
      <c r="BC240" s="6" t="s">
        <v>312</v>
      </c>
      <c r="BD240" s="6" t="s">
        <v>156</v>
      </c>
      <c r="BE240" s="6" t="s">
        <v>313</v>
      </c>
    </row>
    <row r="241" spans="1:57" ht="17.399999999999999" x14ac:dyDescent="0.4">
      <c r="A241" s="237">
        <f t="shared" si="51"/>
        <v>239</v>
      </c>
      <c r="B241" s="238" t="str">
        <f t="shared" si="52"/>
        <v>2025-09-07</v>
      </c>
      <c r="C241" s="238" t="str">
        <f t="shared" si="53"/>
        <v>LHR</v>
      </c>
      <c r="D241" s="238" t="str">
        <f t="shared" si="54"/>
        <v>99431913851</v>
      </c>
      <c r="E241" s="238" t="str">
        <f t="shared" si="55"/>
        <v>587196911536</v>
      </c>
      <c r="F241" s="238" t="str">
        <f t="shared" si="56"/>
        <v>김윤미</v>
      </c>
      <c r="G241" s="239" t="str">
        <f t="shared" si="57"/>
        <v>BK00000145765</v>
      </c>
      <c r="H241" s="240" t="str">
        <f t="shared" si="58"/>
        <v>일반(목록배제,Normal-Manifest Exception)</v>
      </c>
      <c r="I241" s="241">
        <f t="shared" si="59"/>
        <v>80.73</v>
      </c>
      <c r="J241" s="242">
        <f t="shared" si="60"/>
        <v>1</v>
      </c>
      <c r="K241" s="242">
        <f t="shared" si="61"/>
        <v>2.5</v>
      </c>
      <c r="L241" s="243">
        <f t="shared" si="62"/>
        <v>0.2</v>
      </c>
      <c r="M241" s="243">
        <f t="shared" si="63"/>
        <v>2.5</v>
      </c>
      <c r="N241" s="149">
        <f t="shared" si="64"/>
        <v>13.15</v>
      </c>
      <c r="O241" s="149">
        <v>3.59</v>
      </c>
      <c r="P241" s="150"/>
      <c r="Q241" s="151">
        <f>VLOOKUP(H241,Mapping!$B$3:$D$13,3,0)</f>
        <v>0.8</v>
      </c>
      <c r="R241" s="149">
        <f>(IF(VLOOKUP(VLOOKUP(I241,Mapping!$B$15:$D$20,2,1),Mapping!$C$15:$E$20,2,0)=7000,0,VLOOKUP(VLOOKUP(I241,Mapping!$B$15:$D$20,2,1),Mapping!$C$15:$E$20,2,0)))</f>
        <v>0</v>
      </c>
      <c r="S241" s="149"/>
      <c r="T241" s="149"/>
      <c r="U241" s="149">
        <f t="shared" si="65"/>
        <v>17.540000000000003</v>
      </c>
      <c r="V241" s="6" t="str">
        <f t="shared" si="50"/>
        <v/>
      </c>
      <c r="X241" s="6" t="s">
        <v>1546</v>
      </c>
      <c r="Y241" s="6" t="s">
        <v>16</v>
      </c>
      <c r="Z241" s="6" t="s">
        <v>1547</v>
      </c>
      <c r="AA241" s="6" t="s">
        <v>2242</v>
      </c>
      <c r="AB241" s="6" t="s">
        <v>217</v>
      </c>
      <c r="AC241" s="6" t="s">
        <v>404</v>
      </c>
      <c r="AD241" s="6" t="s">
        <v>399</v>
      </c>
      <c r="AE241" s="6" t="s">
        <v>156</v>
      </c>
      <c r="AF241" s="6">
        <v>1</v>
      </c>
      <c r="AG241" s="6">
        <v>2.5</v>
      </c>
      <c r="AH241" s="6">
        <v>0.2</v>
      </c>
      <c r="AI241" s="6">
        <v>2.5</v>
      </c>
      <c r="AJ241" s="6" t="s">
        <v>110</v>
      </c>
      <c r="AK241" s="6">
        <v>80.73</v>
      </c>
      <c r="AL241" s="6" t="s">
        <v>303</v>
      </c>
      <c r="AM241" s="6" t="s">
        <v>303</v>
      </c>
      <c r="AN241" s="6" t="s">
        <v>303</v>
      </c>
      <c r="AO241" s="6" t="s">
        <v>303</v>
      </c>
      <c r="AP241" s="6" t="s">
        <v>303</v>
      </c>
      <c r="AQ241" s="6" t="s">
        <v>304</v>
      </c>
      <c r="AR241" s="6" t="s">
        <v>305</v>
      </c>
      <c r="AS241" s="6" t="s">
        <v>400</v>
      </c>
      <c r="AT241" s="6" t="s">
        <v>156</v>
      </c>
      <c r="AU241" s="6" t="s">
        <v>307</v>
      </c>
      <c r="AV241" s="6" t="s">
        <v>2242</v>
      </c>
      <c r="AW241" s="6" t="s">
        <v>2243</v>
      </c>
      <c r="AX241" s="6" t="s">
        <v>2243</v>
      </c>
      <c r="AY241" s="6" t="s">
        <v>308</v>
      </c>
      <c r="AZ241" s="6" t="s">
        <v>1551</v>
      </c>
      <c r="BA241" s="6" t="s">
        <v>310</v>
      </c>
      <c r="BB241" s="6" t="s">
        <v>311</v>
      </c>
      <c r="BC241" s="6" t="s">
        <v>312</v>
      </c>
      <c r="BD241" s="6" t="s">
        <v>156</v>
      </c>
      <c r="BE241" s="6" t="s">
        <v>313</v>
      </c>
    </row>
    <row r="242" spans="1:57" ht="17.399999999999999" x14ac:dyDescent="0.4">
      <c r="A242" s="237">
        <f t="shared" si="51"/>
        <v>240</v>
      </c>
      <c r="B242" s="238" t="str">
        <f t="shared" si="52"/>
        <v>2025-09-07</v>
      </c>
      <c r="C242" s="238" t="str">
        <f t="shared" si="53"/>
        <v>LHR</v>
      </c>
      <c r="D242" s="238" t="str">
        <f t="shared" si="54"/>
        <v>99431913851</v>
      </c>
      <c r="E242" s="238" t="str">
        <f t="shared" si="55"/>
        <v>587196911525</v>
      </c>
      <c r="F242" s="238" t="str">
        <f t="shared" si="56"/>
        <v>정종서</v>
      </c>
      <c r="G242" s="239" t="str">
        <f t="shared" si="57"/>
        <v>BK00000145766</v>
      </c>
      <c r="H242" s="240" t="str">
        <f t="shared" si="58"/>
        <v>일반(목록배제,Normal-Manifest Exception)</v>
      </c>
      <c r="I242" s="241">
        <f t="shared" si="59"/>
        <v>80.73</v>
      </c>
      <c r="J242" s="242">
        <f t="shared" si="60"/>
        <v>1</v>
      </c>
      <c r="K242" s="242">
        <f t="shared" si="61"/>
        <v>2.5</v>
      </c>
      <c r="L242" s="243">
        <f t="shared" si="62"/>
        <v>0.2</v>
      </c>
      <c r="M242" s="243">
        <f t="shared" si="63"/>
        <v>2.5</v>
      </c>
      <c r="N242" s="149">
        <f t="shared" si="64"/>
        <v>13.15</v>
      </c>
      <c r="O242" s="149">
        <v>3.59</v>
      </c>
      <c r="P242" s="150"/>
      <c r="Q242" s="151">
        <f>VLOOKUP(H242,Mapping!$B$3:$D$13,3,0)</f>
        <v>0.8</v>
      </c>
      <c r="R242" s="149">
        <f>(IF(VLOOKUP(VLOOKUP(I242,Mapping!$B$15:$D$20,2,1),Mapping!$C$15:$E$20,2,0)=7000,0,VLOOKUP(VLOOKUP(I242,Mapping!$B$15:$D$20,2,1),Mapping!$C$15:$E$20,2,0)))</f>
        <v>0</v>
      </c>
      <c r="S242" s="149"/>
      <c r="T242" s="149"/>
      <c r="U242" s="149">
        <f t="shared" si="65"/>
        <v>17.540000000000003</v>
      </c>
      <c r="V242" s="6" t="str">
        <f t="shared" si="50"/>
        <v/>
      </c>
      <c r="X242" s="6" t="s">
        <v>1546</v>
      </c>
      <c r="Y242" s="6" t="s">
        <v>16</v>
      </c>
      <c r="Z242" s="6" t="s">
        <v>1547</v>
      </c>
      <c r="AA242" s="6" t="s">
        <v>2244</v>
      </c>
      <c r="AB242" s="6" t="s">
        <v>221</v>
      </c>
      <c r="AC242" s="6" t="s">
        <v>405</v>
      </c>
      <c r="AD242" s="6" t="s">
        <v>399</v>
      </c>
      <c r="AE242" s="6" t="s">
        <v>156</v>
      </c>
      <c r="AF242" s="6">
        <v>1</v>
      </c>
      <c r="AG242" s="6">
        <v>2.5</v>
      </c>
      <c r="AH242" s="6">
        <v>0.2</v>
      </c>
      <c r="AI242" s="6">
        <v>2.5</v>
      </c>
      <c r="AJ242" s="6" t="s">
        <v>110</v>
      </c>
      <c r="AK242" s="6">
        <v>80.73</v>
      </c>
      <c r="AL242" s="6" t="s">
        <v>303</v>
      </c>
      <c r="AM242" s="6" t="s">
        <v>303</v>
      </c>
      <c r="AN242" s="6" t="s">
        <v>303</v>
      </c>
      <c r="AO242" s="6" t="s">
        <v>303</v>
      </c>
      <c r="AP242" s="6" t="s">
        <v>303</v>
      </c>
      <c r="AQ242" s="6" t="s">
        <v>304</v>
      </c>
      <c r="AR242" s="6" t="s">
        <v>305</v>
      </c>
      <c r="AS242" s="6" t="s">
        <v>400</v>
      </c>
      <c r="AT242" s="6" t="s">
        <v>156</v>
      </c>
      <c r="AU242" s="6" t="s">
        <v>307</v>
      </c>
      <c r="AV242" s="6" t="s">
        <v>2244</v>
      </c>
      <c r="AW242" s="6" t="s">
        <v>2245</v>
      </c>
      <c r="AX242" s="6" t="s">
        <v>2245</v>
      </c>
      <c r="AY242" s="6" t="s">
        <v>308</v>
      </c>
      <c r="AZ242" s="6" t="s">
        <v>1551</v>
      </c>
      <c r="BA242" s="6" t="s">
        <v>310</v>
      </c>
      <c r="BB242" s="6" t="s">
        <v>311</v>
      </c>
      <c r="BC242" s="6" t="s">
        <v>312</v>
      </c>
      <c r="BD242" s="6" t="s">
        <v>156</v>
      </c>
      <c r="BE242" s="6" t="s">
        <v>313</v>
      </c>
    </row>
    <row r="243" spans="1:57" ht="17.399999999999999" x14ac:dyDescent="0.4">
      <c r="A243" s="237">
        <f t="shared" si="51"/>
        <v>241</v>
      </c>
      <c r="B243" s="238" t="str">
        <f t="shared" si="52"/>
        <v>2025-09-07</v>
      </c>
      <c r="C243" s="238" t="str">
        <f t="shared" si="53"/>
        <v>LHR</v>
      </c>
      <c r="D243" s="238" t="str">
        <f t="shared" si="54"/>
        <v>99431913851</v>
      </c>
      <c r="E243" s="238" t="str">
        <f t="shared" si="55"/>
        <v>587196911514</v>
      </c>
      <c r="F243" s="238" t="str">
        <f t="shared" si="56"/>
        <v>유영규</v>
      </c>
      <c r="G243" s="239" t="str">
        <f t="shared" si="57"/>
        <v>BK00000145767</v>
      </c>
      <c r="H243" s="240" t="str">
        <f t="shared" si="58"/>
        <v>일반(목록배제,Normal-Manifest Exception)</v>
      </c>
      <c r="I243" s="241">
        <f t="shared" si="59"/>
        <v>80.73</v>
      </c>
      <c r="J243" s="242">
        <f t="shared" si="60"/>
        <v>1</v>
      </c>
      <c r="K243" s="242">
        <f t="shared" si="61"/>
        <v>2.5</v>
      </c>
      <c r="L243" s="243">
        <f t="shared" si="62"/>
        <v>0.2</v>
      </c>
      <c r="M243" s="243">
        <f t="shared" si="63"/>
        <v>2.5</v>
      </c>
      <c r="N243" s="149">
        <f t="shared" si="64"/>
        <v>13.15</v>
      </c>
      <c r="O243" s="149">
        <v>3.59</v>
      </c>
      <c r="P243" s="150"/>
      <c r="Q243" s="151">
        <f>VLOOKUP(H243,Mapping!$B$3:$D$13,3,0)</f>
        <v>0.8</v>
      </c>
      <c r="R243" s="149">
        <f>(IF(VLOOKUP(VLOOKUP(I243,Mapping!$B$15:$D$20,2,1),Mapping!$C$15:$E$20,2,0)=7000,0,VLOOKUP(VLOOKUP(I243,Mapping!$B$15:$D$20,2,1),Mapping!$C$15:$E$20,2,0)))</f>
        <v>0</v>
      </c>
      <c r="S243" s="149"/>
      <c r="T243" s="149"/>
      <c r="U243" s="149">
        <f t="shared" si="65"/>
        <v>17.540000000000003</v>
      </c>
      <c r="V243" s="6" t="str">
        <f t="shared" si="50"/>
        <v/>
      </c>
      <c r="X243" s="6" t="s">
        <v>1546</v>
      </c>
      <c r="Y243" s="6" t="s">
        <v>16</v>
      </c>
      <c r="Z243" s="6" t="s">
        <v>1547</v>
      </c>
      <c r="AA243" s="6" t="s">
        <v>2246</v>
      </c>
      <c r="AB243" s="6" t="s">
        <v>222</v>
      </c>
      <c r="AC243" s="6" t="s">
        <v>406</v>
      </c>
      <c r="AD243" s="6" t="s">
        <v>399</v>
      </c>
      <c r="AE243" s="6" t="s">
        <v>156</v>
      </c>
      <c r="AF243" s="6">
        <v>1</v>
      </c>
      <c r="AG243" s="6">
        <v>2.5</v>
      </c>
      <c r="AH243" s="6">
        <v>0.2</v>
      </c>
      <c r="AI243" s="6">
        <v>2.5</v>
      </c>
      <c r="AJ243" s="6" t="s">
        <v>110</v>
      </c>
      <c r="AK243" s="6">
        <v>80.73</v>
      </c>
      <c r="AL243" s="6" t="s">
        <v>303</v>
      </c>
      <c r="AM243" s="6" t="s">
        <v>303</v>
      </c>
      <c r="AN243" s="6" t="s">
        <v>303</v>
      </c>
      <c r="AO243" s="6" t="s">
        <v>303</v>
      </c>
      <c r="AP243" s="6" t="s">
        <v>303</v>
      </c>
      <c r="AQ243" s="6" t="s">
        <v>304</v>
      </c>
      <c r="AR243" s="6" t="s">
        <v>305</v>
      </c>
      <c r="AS243" s="6" t="s">
        <v>400</v>
      </c>
      <c r="AT243" s="6" t="s">
        <v>156</v>
      </c>
      <c r="AU243" s="6" t="s">
        <v>307</v>
      </c>
      <c r="AV243" s="6" t="s">
        <v>2246</v>
      </c>
      <c r="AW243" s="6" t="s">
        <v>2247</v>
      </c>
      <c r="AX243" s="6" t="s">
        <v>2247</v>
      </c>
      <c r="AY243" s="6" t="s">
        <v>308</v>
      </c>
      <c r="AZ243" s="6" t="s">
        <v>1551</v>
      </c>
      <c r="BA243" s="6" t="s">
        <v>310</v>
      </c>
      <c r="BB243" s="6" t="s">
        <v>311</v>
      </c>
      <c r="BC243" s="6" t="s">
        <v>312</v>
      </c>
      <c r="BD243" s="6" t="s">
        <v>156</v>
      </c>
      <c r="BE243" s="6" t="s">
        <v>313</v>
      </c>
    </row>
    <row r="244" spans="1:57" ht="17.399999999999999" x14ac:dyDescent="0.4">
      <c r="A244" s="237">
        <f t="shared" si="51"/>
        <v>242</v>
      </c>
      <c r="B244" s="238" t="str">
        <f t="shared" si="52"/>
        <v>2025-09-07</v>
      </c>
      <c r="C244" s="238" t="str">
        <f t="shared" si="53"/>
        <v>LHR</v>
      </c>
      <c r="D244" s="238" t="str">
        <f t="shared" si="54"/>
        <v>99431913851</v>
      </c>
      <c r="E244" s="238" t="str">
        <f t="shared" si="55"/>
        <v>587196911503</v>
      </c>
      <c r="F244" s="238" t="str">
        <f t="shared" si="56"/>
        <v>이효정</v>
      </c>
      <c r="G244" s="239" t="str">
        <f t="shared" si="57"/>
        <v>BK00000145768</v>
      </c>
      <c r="H244" s="240" t="str">
        <f t="shared" si="58"/>
        <v>일반(목록배제,Normal-Manifest Exception)</v>
      </c>
      <c r="I244" s="241">
        <f t="shared" si="59"/>
        <v>80.73</v>
      </c>
      <c r="J244" s="242">
        <f t="shared" si="60"/>
        <v>1</v>
      </c>
      <c r="K244" s="242">
        <f t="shared" si="61"/>
        <v>2.5</v>
      </c>
      <c r="L244" s="243">
        <f t="shared" si="62"/>
        <v>0.2</v>
      </c>
      <c r="M244" s="243">
        <f t="shared" si="63"/>
        <v>2.5</v>
      </c>
      <c r="N244" s="149">
        <f t="shared" si="64"/>
        <v>13.15</v>
      </c>
      <c r="O244" s="149">
        <v>3.59</v>
      </c>
      <c r="P244" s="150"/>
      <c r="Q244" s="151">
        <f>VLOOKUP(H244,Mapping!$B$3:$D$13,3,0)</f>
        <v>0.8</v>
      </c>
      <c r="R244" s="149">
        <f>(IF(VLOOKUP(VLOOKUP(I244,Mapping!$B$15:$D$20,2,1),Mapping!$C$15:$E$20,2,0)=7000,0,VLOOKUP(VLOOKUP(I244,Mapping!$B$15:$D$20,2,1),Mapping!$C$15:$E$20,2,0)))</f>
        <v>0</v>
      </c>
      <c r="S244" s="149"/>
      <c r="T244" s="149"/>
      <c r="U244" s="149">
        <f t="shared" si="65"/>
        <v>17.540000000000003</v>
      </c>
      <c r="V244" s="6" t="str">
        <f t="shared" si="50"/>
        <v/>
      </c>
      <c r="X244" s="6" t="s">
        <v>1546</v>
      </c>
      <c r="Y244" s="6" t="s">
        <v>16</v>
      </c>
      <c r="Z244" s="6" t="s">
        <v>1547</v>
      </c>
      <c r="AA244" s="6" t="s">
        <v>2248</v>
      </c>
      <c r="AB244" s="6" t="s">
        <v>223</v>
      </c>
      <c r="AC244" s="6" t="s">
        <v>407</v>
      </c>
      <c r="AD244" s="6" t="s">
        <v>399</v>
      </c>
      <c r="AE244" s="6" t="s">
        <v>156</v>
      </c>
      <c r="AF244" s="6">
        <v>1</v>
      </c>
      <c r="AG244" s="6">
        <v>2.5</v>
      </c>
      <c r="AH244" s="6">
        <v>0.2</v>
      </c>
      <c r="AI244" s="6">
        <v>2.5</v>
      </c>
      <c r="AJ244" s="6" t="s">
        <v>110</v>
      </c>
      <c r="AK244" s="6">
        <v>80.73</v>
      </c>
      <c r="AL244" s="6" t="s">
        <v>303</v>
      </c>
      <c r="AM244" s="6" t="s">
        <v>303</v>
      </c>
      <c r="AN244" s="6" t="s">
        <v>303</v>
      </c>
      <c r="AO244" s="6" t="s">
        <v>303</v>
      </c>
      <c r="AP244" s="6" t="s">
        <v>303</v>
      </c>
      <c r="AQ244" s="6" t="s">
        <v>304</v>
      </c>
      <c r="AR244" s="6" t="s">
        <v>305</v>
      </c>
      <c r="AS244" s="6" t="s">
        <v>400</v>
      </c>
      <c r="AT244" s="6" t="s">
        <v>156</v>
      </c>
      <c r="AU244" s="6" t="s">
        <v>307</v>
      </c>
      <c r="AV244" s="6" t="s">
        <v>2248</v>
      </c>
      <c r="AW244" s="6" t="s">
        <v>2249</v>
      </c>
      <c r="AX244" s="6" t="s">
        <v>2249</v>
      </c>
      <c r="AY244" s="6" t="s">
        <v>308</v>
      </c>
      <c r="AZ244" s="6" t="s">
        <v>1551</v>
      </c>
      <c r="BA244" s="6" t="s">
        <v>310</v>
      </c>
      <c r="BB244" s="6" t="s">
        <v>311</v>
      </c>
      <c r="BC244" s="6" t="s">
        <v>312</v>
      </c>
      <c r="BD244" s="6" t="s">
        <v>156</v>
      </c>
      <c r="BE244" s="6" t="s">
        <v>313</v>
      </c>
    </row>
    <row r="245" spans="1:57" ht="17.399999999999999" x14ac:dyDescent="0.4">
      <c r="A245" s="237">
        <f t="shared" si="51"/>
        <v>243</v>
      </c>
      <c r="B245" s="238" t="str">
        <f t="shared" si="52"/>
        <v>2025-09-07</v>
      </c>
      <c r="C245" s="238" t="str">
        <f t="shared" si="53"/>
        <v>LHR</v>
      </c>
      <c r="D245" s="238" t="str">
        <f t="shared" si="54"/>
        <v>99431913851</v>
      </c>
      <c r="E245" s="238" t="str">
        <f t="shared" si="55"/>
        <v>587196911481</v>
      </c>
      <c r="F245" s="238" t="str">
        <f t="shared" si="56"/>
        <v>백석봉</v>
      </c>
      <c r="G245" s="239" t="str">
        <f t="shared" si="57"/>
        <v>BK00000145769</v>
      </c>
      <c r="H245" s="240" t="str">
        <f t="shared" si="58"/>
        <v>일반(목록배제,Normal-Manifest Exception)</v>
      </c>
      <c r="I245" s="241">
        <f t="shared" si="59"/>
        <v>80.73</v>
      </c>
      <c r="J245" s="242">
        <f t="shared" si="60"/>
        <v>1</v>
      </c>
      <c r="K245" s="242">
        <f t="shared" si="61"/>
        <v>2.5</v>
      </c>
      <c r="L245" s="243">
        <f t="shared" si="62"/>
        <v>0.2</v>
      </c>
      <c r="M245" s="243">
        <f t="shared" si="63"/>
        <v>2.5</v>
      </c>
      <c r="N245" s="149">
        <f t="shared" si="64"/>
        <v>13.15</v>
      </c>
      <c r="O245" s="149">
        <v>3.59</v>
      </c>
      <c r="P245" s="150"/>
      <c r="Q245" s="151">
        <f>VLOOKUP(H245,Mapping!$B$3:$D$13,3,0)</f>
        <v>0.8</v>
      </c>
      <c r="R245" s="149">
        <f>(IF(VLOOKUP(VLOOKUP(I245,Mapping!$B$15:$D$20,2,1),Mapping!$C$15:$E$20,2,0)=7000,0,VLOOKUP(VLOOKUP(I245,Mapping!$B$15:$D$20,2,1),Mapping!$C$15:$E$20,2,0)))</f>
        <v>0</v>
      </c>
      <c r="S245" s="149"/>
      <c r="T245" s="149"/>
      <c r="U245" s="149">
        <f t="shared" si="65"/>
        <v>17.540000000000003</v>
      </c>
      <c r="V245" s="6" t="str">
        <f t="shared" si="50"/>
        <v/>
      </c>
      <c r="X245" s="6" t="s">
        <v>1546</v>
      </c>
      <c r="Y245" s="6" t="s">
        <v>16</v>
      </c>
      <c r="Z245" s="6" t="s">
        <v>1547</v>
      </c>
      <c r="AA245" s="6" t="s">
        <v>2250</v>
      </c>
      <c r="AB245" s="6" t="s">
        <v>224</v>
      </c>
      <c r="AC245" s="6" t="s">
        <v>408</v>
      </c>
      <c r="AD245" s="6" t="s">
        <v>399</v>
      </c>
      <c r="AE245" s="6" t="s">
        <v>156</v>
      </c>
      <c r="AF245" s="6">
        <v>1</v>
      </c>
      <c r="AG245" s="6">
        <v>2.5</v>
      </c>
      <c r="AH245" s="6">
        <v>0.2</v>
      </c>
      <c r="AI245" s="6">
        <v>2.5</v>
      </c>
      <c r="AJ245" s="6" t="s">
        <v>110</v>
      </c>
      <c r="AK245" s="6">
        <v>80.73</v>
      </c>
      <c r="AL245" s="6" t="s">
        <v>303</v>
      </c>
      <c r="AM245" s="6" t="s">
        <v>303</v>
      </c>
      <c r="AN245" s="6" t="s">
        <v>303</v>
      </c>
      <c r="AO245" s="6" t="s">
        <v>303</v>
      </c>
      <c r="AP245" s="6" t="s">
        <v>303</v>
      </c>
      <c r="AQ245" s="6" t="s">
        <v>304</v>
      </c>
      <c r="AR245" s="6" t="s">
        <v>305</v>
      </c>
      <c r="AS245" s="6" t="s">
        <v>400</v>
      </c>
      <c r="AT245" s="6" t="s">
        <v>156</v>
      </c>
      <c r="AU245" s="6" t="s">
        <v>307</v>
      </c>
      <c r="AV245" s="6" t="s">
        <v>2250</v>
      </c>
      <c r="AW245" s="6" t="s">
        <v>2251</v>
      </c>
      <c r="AX245" s="6" t="s">
        <v>2251</v>
      </c>
      <c r="AY245" s="6" t="s">
        <v>308</v>
      </c>
      <c r="AZ245" s="6" t="s">
        <v>1551</v>
      </c>
      <c r="BA245" s="6" t="s">
        <v>310</v>
      </c>
      <c r="BB245" s="6" t="s">
        <v>311</v>
      </c>
      <c r="BC245" s="6" t="s">
        <v>312</v>
      </c>
      <c r="BD245" s="6" t="s">
        <v>156</v>
      </c>
      <c r="BE245" s="6" t="s">
        <v>313</v>
      </c>
    </row>
    <row r="246" spans="1:57" ht="17.399999999999999" x14ac:dyDescent="0.4">
      <c r="A246" s="237">
        <f t="shared" si="51"/>
        <v>244</v>
      </c>
      <c r="B246" s="238" t="str">
        <f t="shared" si="52"/>
        <v>2025-09-07</v>
      </c>
      <c r="C246" s="238" t="str">
        <f t="shared" si="53"/>
        <v>LHR</v>
      </c>
      <c r="D246" s="238" t="str">
        <f t="shared" si="54"/>
        <v>99431913851</v>
      </c>
      <c r="E246" s="238" t="str">
        <f t="shared" si="55"/>
        <v>587196911470</v>
      </c>
      <c r="F246" s="238" t="str">
        <f t="shared" si="56"/>
        <v>김진균</v>
      </c>
      <c r="G246" s="239" t="str">
        <f t="shared" si="57"/>
        <v>BK00000145770</v>
      </c>
      <c r="H246" s="240" t="str">
        <f t="shared" si="58"/>
        <v>일반(목록배제,Normal-Manifest Exception)</v>
      </c>
      <c r="I246" s="241">
        <f t="shared" si="59"/>
        <v>80.73</v>
      </c>
      <c r="J246" s="242">
        <f t="shared" si="60"/>
        <v>1</v>
      </c>
      <c r="K246" s="242">
        <f t="shared" si="61"/>
        <v>2.5</v>
      </c>
      <c r="L246" s="243">
        <f t="shared" si="62"/>
        <v>0.2</v>
      </c>
      <c r="M246" s="243">
        <f t="shared" si="63"/>
        <v>2.5</v>
      </c>
      <c r="N246" s="149">
        <f t="shared" si="64"/>
        <v>13.15</v>
      </c>
      <c r="O246" s="149">
        <v>3.59</v>
      </c>
      <c r="P246" s="150"/>
      <c r="Q246" s="151">
        <f>VLOOKUP(H246,Mapping!$B$3:$D$13,3,0)</f>
        <v>0.8</v>
      </c>
      <c r="R246" s="149">
        <f>(IF(VLOOKUP(VLOOKUP(I246,Mapping!$B$15:$D$20,2,1),Mapping!$C$15:$E$20,2,0)=7000,0,VLOOKUP(VLOOKUP(I246,Mapping!$B$15:$D$20,2,1),Mapping!$C$15:$E$20,2,0)))</f>
        <v>0</v>
      </c>
      <c r="S246" s="149"/>
      <c r="T246" s="149"/>
      <c r="U246" s="149">
        <f t="shared" si="65"/>
        <v>17.540000000000003</v>
      </c>
      <c r="V246" s="6" t="str">
        <f t="shared" si="50"/>
        <v/>
      </c>
      <c r="X246" s="6" t="s">
        <v>1546</v>
      </c>
      <c r="Y246" s="6" t="s">
        <v>16</v>
      </c>
      <c r="Z246" s="6" t="s">
        <v>1547</v>
      </c>
      <c r="AA246" s="6" t="s">
        <v>2252</v>
      </c>
      <c r="AB246" s="6" t="s">
        <v>225</v>
      </c>
      <c r="AC246" s="6" t="s">
        <v>409</v>
      </c>
      <c r="AD246" s="6" t="s">
        <v>399</v>
      </c>
      <c r="AE246" s="6" t="s">
        <v>156</v>
      </c>
      <c r="AF246" s="6">
        <v>1</v>
      </c>
      <c r="AG246" s="6">
        <v>2.5</v>
      </c>
      <c r="AH246" s="6">
        <v>0.2</v>
      </c>
      <c r="AI246" s="6">
        <v>2.5</v>
      </c>
      <c r="AJ246" s="6" t="s">
        <v>110</v>
      </c>
      <c r="AK246" s="6">
        <v>80.73</v>
      </c>
      <c r="AL246" s="6" t="s">
        <v>303</v>
      </c>
      <c r="AM246" s="6" t="s">
        <v>303</v>
      </c>
      <c r="AN246" s="6" t="s">
        <v>303</v>
      </c>
      <c r="AO246" s="6" t="s">
        <v>303</v>
      </c>
      <c r="AP246" s="6" t="s">
        <v>303</v>
      </c>
      <c r="AQ246" s="6" t="s">
        <v>304</v>
      </c>
      <c r="AR246" s="6" t="s">
        <v>305</v>
      </c>
      <c r="AS246" s="6" t="s">
        <v>400</v>
      </c>
      <c r="AT246" s="6" t="s">
        <v>156</v>
      </c>
      <c r="AU246" s="6" t="s">
        <v>307</v>
      </c>
      <c r="AV246" s="6" t="s">
        <v>2252</v>
      </c>
      <c r="AW246" s="6" t="s">
        <v>2253</v>
      </c>
      <c r="AX246" s="6" t="s">
        <v>2253</v>
      </c>
      <c r="AY246" s="6" t="s">
        <v>308</v>
      </c>
      <c r="AZ246" s="6" t="s">
        <v>1551</v>
      </c>
      <c r="BA246" s="6" t="s">
        <v>310</v>
      </c>
      <c r="BB246" s="6" t="s">
        <v>311</v>
      </c>
      <c r="BC246" s="6" t="s">
        <v>312</v>
      </c>
      <c r="BD246" s="6" t="s">
        <v>156</v>
      </c>
      <c r="BE246" s="6" t="s">
        <v>313</v>
      </c>
    </row>
    <row r="247" spans="1:57" ht="17.399999999999999" x14ac:dyDescent="0.4">
      <c r="A247" s="237">
        <f t="shared" si="51"/>
        <v>245</v>
      </c>
      <c r="B247" s="238" t="str">
        <f t="shared" si="52"/>
        <v>2025-09-11</v>
      </c>
      <c r="C247" s="238" t="str">
        <f t="shared" si="53"/>
        <v>LHR</v>
      </c>
      <c r="D247" s="238" t="str">
        <f t="shared" si="54"/>
        <v>99431913862</v>
      </c>
      <c r="E247" s="238" t="str">
        <f t="shared" si="55"/>
        <v>587196912251</v>
      </c>
      <c r="F247" s="238" t="str">
        <f t="shared" si="56"/>
        <v>최고은</v>
      </c>
      <c r="G247" s="239" t="str">
        <f t="shared" si="57"/>
        <v>BK00000145536</v>
      </c>
      <c r="H247" s="240" t="str">
        <f t="shared" si="58"/>
        <v>목록(Manifest)</v>
      </c>
      <c r="I247" s="241">
        <f t="shared" si="59"/>
        <v>113.08</v>
      </c>
      <c r="J247" s="242">
        <f t="shared" si="60"/>
        <v>1</v>
      </c>
      <c r="K247" s="242">
        <f t="shared" si="61"/>
        <v>1</v>
      </c>
      <c r="L247" s="243">
        <f t="shared" si="62"/>
        <v>0.2</v>
      </c>
      <c r="M247" s="243">
        <f t="shared" si="63"/>
        <v>1</v>
      </c>
      <c r="N247" s="149">
        <f t="shared" si="64"/>
        <v>7.6</v>
      </c>
      <c r="O247" s="149">
        <v>3.59</v>
      </c>
      <c r="P247" s="150"/>
      <c r="Q247" s="151">
        <f>VLOOKUP(H247,Mapping!$B$3:$D$13,3,0)</f>
        <v>0</v>
      </c>
      <c r="R247" s="149">
        <f>(IF(VLOOKUP(VLOOKUP(I247,Mapping!$B$15:$D$20,2,1),Mapping!$C$15:$E$20,2,0)=7000,0,VLOOKUP(VLOOKUP(I247,Mapping!$B$15:$D$20,2,1),Mapping!$C$15:$E$20,2,0)))</f>
        <v>0</v>
      </c>
      <c r="S247" s="149"/>
      <c r="T247" s="149"/>
      <c r="U247" s="149">
        <f t="shared" si="65"/>
        <v>11.19</v>
      </c>
      <c r="V247" s="6" t="str">
        <f t="shared" si="50"/>
        <v/>
      </c>
      <c r="X247" s="6" t="s">
        <v>2254</v>
      </c>
      <c r="Y247" s="6" t="s">
        <v>16</v>
      </c>
      <c r="Z247" s="6" t="s">
        <v>2255</v>
      </c>
      <c r="AA247" s="6" t="s">
        <v>2256</v>
      </c>
      <c r="AB247" s="6" t="s">
        <v>539</v>
      </c>
      <c r="AC247" s="6" t="s">
        <v>1067</v>
      </c>
      <c r="AD247" s="6" t="s">
        <v>1068</v>
      </c>
      <c r="AE247" s="6" t="s">
        <v>156</v>
      </c>
      <c r="AF247" s="6">
        <v>1</v>
      </c>
      <c r="AG247" s="6">
        <v>1</v>
      </c>
      <c r="AH247" s="6">
        <v>0.2</v>
      </c>
      <c r="AI247" s="6">
        <v>1</v>
      </c>
      <c r="AJ247" s="6" t="s">
        <v>14</v>
      </c>
      <c r="AK247" s="6">
        <v>113.08</v>
      </c>
      <c r="AL247" s="6" t="s">
        <v>303</v>
      </c>
      <c r="AM247" s="6" t="s">
        <v>303</v>
      </c>
      <c r="AN247" s="6" t="s">
        <v>303</v>
      </c>
      <c r="AO247" s="6" t="s">
        <v>303</v>
      </c>
      <c r="AP247" s="6" t="s">
        <v>303</v>
      </c>
      <c r="AQ247" s="6" t="s">
        <v>304</v>
      </c>
      <c r="AR247" s="6" t="s">
        <v>305</v>
      </c>
      <c r="AS247" s="6" t="s">
        <v>324</v>
      </c>
      <c r="AT247" s="6" t="s">
        <v>156</v>
      </c>
      <c r="AU247" s="6" t="s">
        <v>307</v>
      </c>
      <c r="AV247" s="6" t="s">
        <v>2256</v>
      </c>
      <c r="AW247" s="6" t="s">
        <v>2257</v>
      </c>
      <c r="AX247" s="6" t="s">
        <v>2257</v>
      </c>
      <c r="AY247" s="6" t="s">
        <v>308</v>
      </c>
      <c r="AZ247" s="6" t="s">
        <v>771</v>
      </c>
      <c r="BA247" s="6" t="s">
        <v>310</v>
      </c>
      <c r="BB247" s="6" t="s">
        <v>311</v>
      </c>
      <c r="BC247" s="6" t="s">
        <v>312</v>
      </c>
      <c r="BD247" s="6" t="s">
        <v>156</v>
      </c>
      <c r="BE247" s="6" t="s">
        <v>313</v>
      </c>
    </row>
    <row r="248" spans="1:57" ht="17.399999999999999" x14ac:dyDescent="0.4">
      <c r="A248" s="237">
        <f t="shared" si="51"/>
        <v>246</v>
      </c>
      <c r="B248" s="238" t="str">
        <f t="shared" si="52"/>
        <v>2025-09-11</v>
      </c>
      <c r="C248" s="238" t="str">
        <f t="shared" si="53"/>
        <v>LHR</v>
      </c>
      <c r="D248" s="238" t="str">
        <f t="shared" si="54"/>
        <v>99431913862</v>
      </c>
      <c r="E248" s="238" t="str">
        <f t="shared" si="55"/>
        <v>587196911724</v>
      </c>
      <c r="F248" s="238" t="str">
        <f t="shared" si="56"/>
        <v>박용주</v>
      </c>
      <c r="G248" s="239" t="str">
        <f t="shared" si="57"/>
        <v>BK00000145539</v>
      </c>
      <c r="H248" s="240" t="str">
        <f t="shared" si="58"/>
        <v>목록(Manifest)</v>
      </c>
      <c r="I248" s="241">
        <f t="shared" si="59"/>
        <v>44.43</v>
      </c>
      <c r="J248" s="242">
        <f t="shared" si="60"/>
        <v>1</v>
      </c>
      <c r="K248" s="242">
        <f t="shared" si="61"/>
        <v>0.5</v>
      </c>
      <c r="L248" s="243">
        <f t="shared" si="62"/>
        <v>0.2</v>
      </c>
      <c r="M248" s="243">
        <f t="shared" si="63"/>
        <v>0.5</v>
      </c>
      <c r="N248" s="149">
        <f t="shared" si="64"/>
        <v>5.75</v>
      </c>
      <c r="O248" s="149">
        <v>3.59</v>
      </c>
      <c r="P248" s="150"/>
      <c r="Q248" s="151">
        <f>VLOOKUP(H248,Mapping!$B$3:$D$13,3,0)</f>
        <v>0</v>
      </c>
      <c r="R248" s="149">
        <f>(IF(VLOOKUP(VLOOKUP(I248,Mapping!$B$15:$D$20,2,1),Mapping!$C$15:$E$20,2,0)=7000,0,VLOOKUP(VLOOKUP(I248,Mapping!$B$15:$D$20,2,1),Mapping!$C$15:$E$20,2,0)))</f>
        <v>0</v>
      </c>
      <c r="S248" s="149"/>
      <c r="T248" s="149"/>
      <c r="U248" s="149">
        <f t="shared" si="65"/>
        <v>9.34</v>
      </c>
      <c r="V248" s="6" t="str">
        <f t="shared" si="50"/>
        <v/>
      </c>
      <c r="X248" s="6" t="s">
        <v>2254</v>
      </c>
      <c r="Y248" s="6" t="s">
        <v>16</v>
      </c>
      <c r="Z248" s="6" t="s">
        <v>2255</v>
      </c>
      <c r="AA248" s="6" t="s">
        <v>2258</v>
      </c>
      <c r="AB248" s="6" t="s">
        <v>867</v>
      </c>
      <c r="AC248" s="6" t="s">
        <v>868</v>
      </c>
      <c r="AD248" s="6" t="s">
        <v>762</v>
      </c>
      <c r="AE248" s="6" t="s">
        <v>156</v>
      </c>
      <c r="AF248" s="6">
        <v>1</v>
      </c>
      <c r="AG248" s="6">
        <v>0.5</v>
      </c>
      <c r="AH248" s="6">
        <v>0.2</v>
      </c>
      <c r="AI248" s="6">
        <v>0.5</v>
      </c>
      <c r="AJ248" s="6" t="s">
        <v>14</v>
      </c>
      <c r="AK248" s="6">
        <v>44.43</v>
      </c>
      <c r="AL248" s="6" t="s">
        <v>303</v>
      </c>
      <c r="AM248" s="6" t="s">
        <v>303</v>
      </c>
      <c r="AN248" s="6" t="s">
        <v>303</v>
      </c>
      <c r="AO248" s="6" t="s">
        <v>303</v>
      </c>
      <c r="AP248" s="6" t="s">
        <v>303</v>
      </c>
      <c r="AQ248" s="6" t="s">
        <v>304</v>
      </c>
      <c r="AR248" s="6" t="s">
        <v>305</v>
      </c>
      <c r="AS248" s="6" t="s">
        <v>316</v>
      </c>
      <c r="AT248" s="6" t="s">
        <v>156</v>
      </c>
      <c r="AU248" s="6" t="s">
        <v>307</v>
      </c>
      <c r="AV248" s="6" t="s">
        <v>2258</v>
      </c>
      <c r="AW248" s="6" t="s">
        <v>2259</v>
      </c>
      <c r="AX248" s="6" t="s">
        <v>2259</v>
      </c>
      <c r="AY248" s="6" t="s">
        <v>308</v>
      </c>
      <c r="AZ248" s="6" t="s">
        <v>771</v>
      </c>
      <c r="BA248" s="6" t="s">
        <v>310</v>
      </c>
      <c r="BB248" s="6" t="s">
        <v>311</v>
      </c>
      <c r="BC248" s="6" t="s">
        <v>312</v>
      </c>
      <c r="BD248" s="6" t="s">
        <v>156</v>
      </c>
      <c r="BE248" s="6" t="s">
        <v>313</v>
      </c>
    </row>
    <row r="249" spans="1:57" ht="17.399999999999999" x14ac:dyDescent="0.4">
      <c r="A249" s="237">
        <f t="shared" si="51"/>
        <v>247</v>
      </c>
      <c r="B249" s="238" t="str">
        <f t="shared" si="52"/>
        <v>2025-09-11</v>
      </c>
      <c r="C249" s="238" t="str">
        <f t="shared" si="53"/>
        <v>LHR</v>
      </c>
      <c r="D249" s="238" t="str">
        <f t="shared" si="54"/>
        <v>99431913862</v>
      </c>
      <c r="E249" s="238" t="str">
        <f t="shared" si="55"/>
        <v>587196912100</v>
      </c>
      <c r="F249" s="238" t="str">
        <f t="shared" si="56"/>
        <v>이광석</v>
      </c>
      <c r="G249" s="239" t="str">
        <f t="shared" si="57"/>
        <v>BK00000145541</v>
      </c>
      <c r="H249" s="240" t="str">
        <f t="shared" si="58"/>
        <v>목록(Manifest)</v>
      </c>
      <c r="I249" s="241">
        <f t="shared" si="59"/>
        <v>147.22</v>
      </c>
      <c r="J249" s="242">
        <f t="shared" si="60"/>
        <v>1</v>
      </c>
      <c r="K249" s="242">
        <f t="shared" si="61"/>
        <v>2</v>
      </c>
      <c r="L249" s="243">
        <f t="shared" si="62"/>
        <v>0.2</v>
      </c>
      <c r="M249" s="243">
        <f t="shared" si="63"/>
        <v>2</v>
      </c>
      <c r="N249" s="149">
        <f t="shared" si="64"/>
        <v>11.3</v>
      </c>
      <c r="O249" s="149">
        <v>3.59</v>
      </c>
      <c r="P249" s="150"/>
      <c r="Q249" s="151">
        <f>VLOOKUP(H249,Mapping!$B$3:$D$13,3,0)</f>
        <v>0</v>
      </c>
      <c r="R249" s="149">
        <f>(IF(VLOOKUP(VLOOKUP(I249,Mapping!$B$15:$D$20,2,1),Mapping!$C$15:$E$20,2,0)=7000,0,VLOOKUP(VLOOKUP(I249,Mapping!$B$15:$D$20,2,1),Mapping!$C$15:$E$20,2,0)))</f>
        <v>0</v>
      </c>
      <c r="S249" s="149"/>
      <c r="T249" s="149"/>
      <c r="U249" s="149">
        <f t="shared" si="65"/>
        <v>14.89</v>
      </c>
      <c r="V249" s="6" t="str">
        <f t="shared" si="50"/>
        <v/>
      </c>
      <c r="X249" s="6" t="s">
        <v>2254</v>
      </c>
      <c r="Y249" s="6" t="s">
        <v>16</v>
      </c>
      <c r="Z249" s="6" t="s">
        <v>2255</v>
      </c>
      <c r="AA249" s="6" t="s">
        <v>2260</v>
      </c>
      <c r="AB249" s="6" t="s">
        <v>962</v>
      </c>
      <c r="AC249" s="6" t="s">
        <v>963</v>
      </c>
      <c r="AD249" s="6" t="s">
        <v>899</v>
      </c>
      <c r="AE249" s="6" t="s">
        <v>156</v>
      </c>
      <c r="AF249" s="6">
        <v>1</v>
      </c>
      <c r="AG249" s="6">
        <v>2</v>
      </c>
      <c r="AH249" s="6">
        <v>0.2</v>
      </c>
      <c r="AI249" s="6">
        <v>2</v>
      </c>
      <c r="AJ249" s="6" t="s">
        <v>14</v>
      </c>
      <c r="AK249" s="6">
        <v>147.22</v>
      </c>
      <c r="AL249" s="6" t="s">
        <v>303</v>
      </c>
      <c r="AM249" s="6" t="s">
        <v>303</v>
      </c>
      <c r="AN249" s="6" t="s">
        <v>303</v>
      </c>
      <c r="AO249" s="6" t="s">
        <v>303</v>
      </c>
      <c r="AP249" s="6" t="s">
        <v>303</v>
      </c>
      <c r="AQ249" s="6" t="s">
        <v>304</v>
      </c>
      <c r="AR249" s="6" t="s">
        <v>305</v>
      </c>
      <c r="AS249" s="6" t="s">
        <v>943</v>
      </c>
      <c r="AT249" s="6" t="s">
        <v>156</v>
      </c>
      <c r="AU249" s="6" t="s">
        <v>307</v>
      </c>
      <c r="AV249" s="6" t="s">
        <v>2260</v>
      </c>
      <c r="AW249" s="6" t="s">
        <v>2261</v>
      </c>
      <c r="AX249" s="6" t="s">
        <v>2261</v>
      </c>
      <c r="AY249" s="6" t="s">
        <v>308</v>
      </c>
      <c r="AZ249" s="6" t="s">
        <v>771</v>
      </c>
      <c r="BA249" s="6" t="s">
        <v>310</v>
      </c>
      <c r="BB249" s="6" t="s">
        <v>311</v>
      </c>
      <c r="BC249" s="6" t="s">
        <v>312</v>
      </c>
      <c r="BD249" s="6" t="s">
        <v>156</v>
      </c>
      <c r="BE249" s="6" t="s">
        <v>313</v>
      </c>
    </row>
    <row r="250" spans="1:57" ht="17.399999999999999" x14ac:dyDescent="0.4">
      <c r="A250" s="237">
        <f t="shared" si="51"/>
        <v>248</v>
      </c>
      <c r="B250" s="238" t="str">
        <f t="shared" si="52"/>
        <v>2025-09-11</v>
      </c>
      <c r="C250" s="238" t="str">
        <f t="shared" si="53"/>
        <v>LHR</v>
      </c>
      <c r="D250" s="238" t="str">
        <f t="shared" si="54"/>
        <v>99431913862</v>
      </c>
      <c r="E250" s="238" t="str">
        <f t="shared" si="55"/>
        <v>587196911923</v>
      </c>
      <c r="F250" s="238" t="str">
        <f t="shared" si="56"/>
        <v>김지영</v>
      </c>
      <c r="G250" s="239" t="str">
        <f t="shared" si="57"/>
        <v>BK00000145552</v>
      </c>
      <c r="H250" s="240" t="str">
        <f t="shared" si="58"/>
        <v>일반(목록배제,Normal-Manifest Exception)</v>
      </c>
      <c r="I250" s="241">
        <f t="shared" si="59"/>
        <v>53.84</v>
      </c>
      <c r="J250" s="242">
        <f t="shared" si="60"/>
        <v>1</v>
      </c>
      <c r="K250" s="242">
        <f t="shared" si="61"/>
        <v>1</v>
      </c>
      <c r="L250" s="243">
        <f t="shared" si="62"/>
        <v>0.2</v>
      </c>
      <c r="M250" s="243">
        <f t="shared" si="63"/>
        <v>1</v>
      </c>
      <c r="N250" s="149">
        <f t="shared" si="64"/>
        <v>7.6</v>
      </c>
      <c r="O250" s="149">
        <v>3.59</v>
      </c>
      <c r="P250" s="150"/>
      <c r="Q250" s="151">
        <f>VLOOKUP(H250,Mapping!$B$3:$D$13,3,0)</f>
        <v>0.8</v>
      </c>
      <c r="R250" s="149">
        <f>(IF(VLOOKUP(VLOOKUP(I250,Mapping!$B$15:$D$20,2,1),Mapping!$C$15:$E$20,2,0)=7000,0,VLOOKUP(VLOOKUP(I250,Mapping!$B$15:$D$20,2,1),Mapping!$C$15:$E$20,2,0)))</f>
        <v>0</v>
      </c>
      <c r="S250" s="149"/>
      <c r="T250" s="149"/>
      <c r="U250" s="149">
        <f t="shared" si="65"/>
        <v>11.99</v>
      </c>
      <c r="V250" s="6" t="str">
        <f t="shared" si="50"/>
        <v/>
      </c>
      <c r="X250" s="6" t="s">
        <v>2254</v>
      </c>
      <c r="Y250" s="6" t="s">
        <v>16</v>
      </c>
      <c r="Z250" s="6" t="s">
        <v>2255</v>
      </c>
      <c r="AA250" s="6" t="s">
        <v>2262</v>
      </c>
      <c r="AB250" s="6" t="s">
        <v>1158</v>
      </c>
      <c r="AC250" s="6" t="s">
        <v>2263</v>
      </c>
      <c r="AD250" s="6" t="s">
        <v>2264</v>
      </c>
      <c r="AE250" s="6" t="s">
        <v>156</v>
      </c>
      <c r="AF250" s="6">
        <v>1</v>
      </c>
      <c r="AG250" s="6">
        <v>1</v>
      </c>
      <c r="AH250" s="6">
        <v>0.2</v>
      </c>
      <c r="AI250" s="6">
        <v>1</v>
      </c>
      <c r="AJ250" s="6" t="s">
        <v>110</v>
      </c>
      <c r="AK250" s="6">
        <v>53.84</v>
      </c>
      <c r="AL250" s="6" t="s">
        <v>303</v>
      </c>
      <c r="AM250" s="6" t="s">
        <v>303</v>
      </c>
      <c r="AN250" s="6" t="s">
        <v>303</v>
      </c>
      <c r="AO250" s="6" t="s">
        <v>303</v>
      </c>
      <c r="AP250" s="6" t="s">
        <v>303</v>
      </c>
      <c r="AQ250" s="6" t="s">
        <v>304</v>
      </c>
      <c r="AR250" s="6" t="s">
        <v>305</v>
      </c>
      <c r="AS250" s="6" t="s">
        <v>2265</v>
      </c>
      <c r="AT250" s="6" t="s">
        <v>156</v>
      </c>
      <c r="AU250" s="6" t="s">
        <v>307</v>
      </c>
      <c r="AV250" s="6" t="s">
        <v>2262</v>
      </c>
      <c r="AW250" s="6" t="s">
        <v>2266</v>
      </c>
      <c r="AX250" s="6" t="s">
        <v>2266</v>
      </c>
      <c r="AY250" s="6" t="s">
        <v>308</v>
      </c>
      <c r="AZ250" s="6" t="s">
        <v>771</v>
      </c>
      <c r="BA250" s="6" t="s">
        <v>310</v>
      </c>
      <c r="BB250" s="6" t="s">
        <v>311</v>
      </c>
      <c r="BC250" s="6" t="s">
        <v>312</v>
      </c>
      <c r="BD250" s="6" t="s">
        <v>156</v>
      </c>
      <c r="BE250" s="6" t="s">
        <v>313</v>
      </c>
    </row>
    <row r="251" spans="1:57" ht="17.399999999999999" x14ac:dyDescent="0.4">
      <c r="A251" s="237">
        <f t="shared" si="51"/>
        <v>249</v>
      </c>
      <c r="B251" s="238" t="str">
        <f t="shared" si="52"/>
        <v>2025-09-11</v>
      </c>
      <c r="C251" s="238" t="str">
        <f t="shared" si="53"/>
        <v>LHR</v>
      </c>
      <c r="D251" s="238" t="str">
        <f t="shared" si="54"/>
        <v>99431913862</v>
      </c>
      <c r="E251" s="238" t="str">
        <f t="shared" si="55"/>
        <v>587196911610</v>
      </c>
      <c r="F251" s="238" t="str">
        <f t="shared" si="56"/>
        <v>나지희</v>
      </c>
      <c r="G251" s="239" t="str">
        <f t="shared" si="57"/>
        <v>BK00000145563</v>
      </c>
      <c r="H251" s="240" t="str">
        <f t="shared" si="58"/>
        <v>일반(목록배제,Normal-Manifest Exception)</v>
      </c>
      <c r="I251" s="241">
        <f t="shared" si="59"/>
        <v>109.04</v>
      </c>
      <c r="J251" s="242">
        <f t="shared" si="60"/>
        <v>1</v>
      </c>
      <c r="K251" s="242">
        <f t="shared" si="61"/>
        <v>2</v>
      </c>
      <c r="L251" s="243">
        <f t="shared" si="62"/>
        <v>4.4000000000000004</v>
      </c>
      <c r="M251" s="243">
        <f t="shared" si="63"/>
        <v>4.4000000000000004</v>
      </c>
      <c r="N251" s="149">
        <f t="shared" si="64"/>
        <v>20.18</v>
      </c>
      <c r="O251" s="149">
        <v>3.59</v>
      </c>
      <c r="P251" s="150"/>
      <c r="Q251" s="151">
        <f>VLOOKUP(H251,Mapping!$B$3:$D$13,3,0)</f>
        <v>0.8</v>
      </c>
      <c r="R251" s="149">
        <f>(IF(VLOOKUP(VLOOKUP(I251,Mapping!$B$15:$D$20,2,1),Mapping!$C$15:$E$20,2,0)=7000,0,VLOOKUP(VLOOKUP(I251,Mapping!$B$15:$D$20,2,1),Mapping!$C$15:$E$20,2,0)))</f>
        <v>0</v>
      </c>
      <c r="S251" s="149"/>
      <c r="T251" s="149"/>
      <c r="U251" s="149">
        <f t="shared" si="65"/>
        <v>24.57</v>
      </c>
      <c r="V251" s="6" t="str">
        <f t="shared" si="50"/>
        <v>[사업자]</v>
      </c>
      <c r="X251" s="6" t="s">
        <v>2254</v>
      </c>
      <c r="Y251" s="6" t="s">
        <v>16</v>
      </c>
      <c r="Z251" s="6" t="s">
        <v>2255</v>
      </c>
      <c r="AA251" s="6" t="s">
        <v>2267</v>
      </c>
      <c r="AB251" s="6" t="s">
        <v>2268</v>
      </c>
      <c r="AC251" s="6" t="s">
        <v>2269</v>
      </c>
      <c r="AD251" s="6" t="s">
        <v>2270</v>
      </c>
      <c r="AE251" s="6" t="s">
        <v>157</v>
      </c>
      <c r="AF251" s="6">
        <v>1</v>
      </c>
      <c r="AG251" s="6">
        <v>2</v>
      </c>
      <c r="AH251" s="6">
        <v>4.4000000000000004</v>
      </c>
      <c r="AI251" s="6">
        <v>4.4000000000000004</v>
      </c>
      <c r="AJ251" s="6" t="s">
        <v>110</v>
      </c>
      <c r="AK251" s="6">
        <v>109.04</v>
      </c>
      <c r="AL251" s="6" t="s">
        <v>303</v>
      </c>
      <c r="AM251" s="6" t="s">
        <v>303</v>
      </c>
      <c r="AN251" s="6" t="s">
        <v>303</v>
      </c>
      <c r="AO251" s="6" t="s">
        <v>303</v>
      </c>
      <c r="AP251" s="6" t="s">
        <v>303</v>
      </c>
      <c r="AQ251" s="6" t="s">
        <v>304</v>
      </c>
      <c r="AR251" s="6" t="s">
        <v>305</v>
      </c>
      <c r="AS251" s="6" t="s">
        <v>2271</v>
      </c>
      <c r="AT251" s="6" t="s">
        <v>156</v>
      </c>
      <c r="AU251" s="6" t="s">
        <v>307</v>
      </c>
      <c r="AV251" s="6" t="s">
        <v>2267</v>
      </c>
      <c r="AW251" s="6" t="s">
        <v>2272</v>
      </c>
      <c r="AX251" s="6" t="s">
        <v>2272</v>
      </c>
      <c r="AY251" s="6" t="s">
        <v>308</v>
      </c>
      <c r="AZ251" s="6" t="s">
        <v>771</v>
      </c>
      <c r="BA251" s="6" t="s">
        <v>310</v>
      </c>
      <c r="BB251" s="6" t="s">
        <v>311</v>
      </c>
      <c r="BC251" s="6" t="s">
        <v>312</v>
      </c>
      <c r="BD251" s="6" t="s">
        <v>156</v>
      </c>
      <c r="BE251" s="6" t="s">
        <v>313</v>
      </c>
    </row>
    <row r="252" spans="1:57" ht="17.399999999999999" x14ac:dyDescent="0.4">
      <c r="A252" s="237">
        <f t="shared" si="51"/>
        <v>250</v>
      </c>
      <c r="B252" s="238" t="str">
        <f t="shared" si="52"/>
        <v>2025-09-11</v>
      </c>
      <c r="C252" s="238" t="str">
        <f t="shared" si="53"/>
        <v>LHR</v>
      </c>
      <c r="D252" s="238" t="str">
        <f t="shared" si="54"/>
        <v>99431913862</v>
      </c>
      <c r="E252" s="238" t="str">
        <f t="shared" si="55"/>
        <v>587196912144</v>
      </c>
      <c r="F252" s="238" t="str">
        <f t="shared" si="56"/>
        <v>이용훈</v>
      </c>
      <c r="G252" s="239" t="str">
        <f t="shared" si="57"/>
        <v>BK00000145566</v>
      </c>
      <c r="H252" s="240" t="str">
        <f t="shared" si="58"/>
        <v>목록(Manifest)</v>
      </c>
      <c r="I252" s="241">
        <f t="shared" si="59"/>
        <v>71.31</v>
      </c>
      <c r="J252" s="242">
        <f t="shared" si="60"/>
        <v>1</v>
      </c>
      <c r="K252" s="242">
        <f t="shared" si="61"/>
        <v>1</v>
      </c>
      <c r="L252" s="243">
        <f t="shared" si="62"/>
        <v>1.5</v>
      </c>
      <c r="M252" s="243">
        <f t="shared" si="63"/>
        <v>1.5</v>
      </c>
      <c r="N252" s="149">
        <f t="shared" si="64"/>
        <v>9.4499999999999993</v>
      </c>
      <c r="O252" s="149">
        <v>3.59</v>
      </c>
      <c r="P252" s="150"/>
      <c r="Q252" s="151">
        <f>VLOOKUP(H252,Mapping!$B$3:$D$13,3,0)</f>
        <v>0</v>
      </c>
      <c r="R252" s="149">
        <f>(IF(VLOOKUP(VLOOKUP(I252,Mapping!$B$15:$D$20,2,1),Mapping!$C$15:$E$20,2,0)=7000,0,VLOOKUP(VLOOKUP(I252,Mapping!$B$15:$D$20,2,1),Mapping!$C$15:$E$20,2,0)))</f>
        <v>0</v>
      </c>
      <c r="S252" s="149"/>
      <c r="T252" s="149"/>
      <c r="U252" s="149">
        <f t="shared" si="65"/>
        <v>13.04</v>
      </c>
      <c r="V252" s="6" t="str">
        <f t="shared" si="50"/>
        <v/>
      </c>
      <c r="X252" s="6" t="s">
        <v>2254</v>
      </c>
      <c r="Y252" s="6" t="s">
        <v>16</v>
      </c>
      <c r="Z252" s="6" t="s">
        <v>2255</v>
      </c>
      <c r="AA252" s="6" t="s">
        <v>2273</v>
      </c>
      <c r="AB252" s="6" t="s">
        <v>1138</v>
      </c>
      <c r="AC252" s="6" t="s">
        <v>1139</v>
      </c>
      <c r="AD252" s="6" t="s">
        <v>1140</v>
      </c>
      <c r="AE252" s="6" t="s">
        <v>156</v>
      </c>
      <c r="AF252" s="6">
        <v>1</v>
      </c>
      <c r="AG252" s="6">
        <v>1</v>
      </c>
      <c r="AH252" s="6">
        <v>1.5</v>
      </c>
      <c r="AI252" s="6">
        <v>1.5</v>
      </c>
      <c r="AJ252" s="6" t="s">
        <v>14</v>
      </c>
      <c r="AK252" s="6">
        <v>71.31</v>
      </c>
      <c r="AL252" s="6" t="s">
        <v>303</v>
      </c>
      <c r="AM252" s="6" t="s">
        <v>303</v>
      </c>
      <c r="AN252" s="6" t="s">
        <v>303</v>
      </c>
      <c r="AO252" s="6" t="s">
        <v>303</v>
      </c>
      <c r="AP252" s="6" t="s">
        <v>303</v>
      </c>
      <c r="AQ252" s="6" t="s">
        <v>304</v>
      </c>
      <c r="AR252" s="6" t="s">
        <v>305</v>
      </c>
      <c r="AS252" s="6" t="s">
        <v>1141</v>
      </c>
      <c r="AT252" s="6" t="s">
        <v>156</v>
      </c>
      <c r="AU252" s="6" t="s">
        <v>307</v>
      </c>
      <c r="AV252" s="6" t="s">
        <v>2273</v>
      </c>
      <c r="AW252" s="6" t="s">
        <v>2274</v>
      </c>
      <c r="AX252" s="6" t="s">
        <v>2274</v>
      </c>
      <c r="AY252" s="6" t="s">
        <v>308</v>
      </c>
      <c r="AZ252" s="6" t="s">
        <v>771</v>
      </c>
      <c r="BA252" s="6" t="s">
        <v>310</v>
      </c>
      <c r="BB252" s="6" t="s">
        <v>311</v>
      </c>
      <c r="BC252" s="6" t="s">
        <v>312</v>
      </c>
      <c r="BD252" s="6" t="s">
        <v>156</v>
      </c>
      <c r="BE252" s="6" t="s">
        <v>313</v>
      </c>
    </row>
    <row r="253" spans="1:57" ht="17.399999999999999" x14ac:dyDescent="0.4">
      <c r="A253" s="237">
        <f t="shared" si="51"/>
        <v>251</v>
      </c>
      <c r="B253" s="238" t="str">
        <f t="shared" si="52"/>
        <v>2025-09-11</v>
      </c>
      <c r="C253" s="238" t="str">
        <f t="shared" si="53"/>
        <v>LHR</v>
      </c>
      <c r="D253" s="238" t="str">
        <f t="shared" si="54"/>
        <v>99431913862</v>
      </c>
      <c r="E253" s="238" t="str">
        <f t="shared" si="55"/>
        <v>587196912122</v>
      </c>
      <c r="F253" s="238" t="str">
        <f t="shared" si="56"/>
        <v>강보람</v>
      </c>
      <c r="G253" s="239" t="str">
        <f t="shared" si="57"/>
        <v>BK00000145570</v>
      </c>
      <c r="H253" s="240" t="str">
        <f t="shared" si="58"/>
        <v>간이(Simple)</v>
      </c>
      <c r="I253" s="241">
        <f t="shared" si="59"/>
        <v>170.3</v>
      </c>
      <c r="J253" s="242">
        <f t="shared" si="60"/>
        <v>1</v>
      </c>
      <c r="K253" s="242">
        <f t="shared" si="61"/>
        <v>6</v>
      </c>
      <c r="L253" s="243">
        <f t="shared" si="62"/>
        <v>0.2</v>
      </c>
      <c r="M253" s="243">
        <f t="shared" si="63"/>
        <v>6</v>
      </c>
      <c r="N253" s="149">
        <f t="shared" si="64"/>
        <v>26.1</v>
      </c>
      <c r="O253" s="149">
        <v>3.59</v>
      </c>
      <c r="P253" s="150"/>
      <c r="Q253" s="151">
        <f>VLOOKUP(H253,Mapping!$B$3:$D$13,3,0)</f>
        <v>0.8</v>
      </c>
      <c r="R253" s="149">
        <f>(IF(VLOOKUP(VLOOKUP(I253,Mapping!$B$15:$D$20,2,1),Mapping!$C$15:$E$20,2,0)=7000,0,VLOOKUP(VLOOKUP(I253,Mapping!$B$15:$D$20,2,1),Mapping!$C$15:$E$20,2,0)))</f>
        <v>0</v>
      </c>
      <c r="S253" s="149"/>
      <c r="T253" s="149"/>
      <c r="U253" s="149">
        <f t="shared" si="65"/>
        <v>30.490000000000002</v>
      </c>
      <c r="V253" s="6" t="str">
        <f t="shared" si="50"/>
        <v/>
      </c>
      <c r="X253" s="6" t="s">
        <v>2254</v>
      </c>
      <c r="Y253" s="6" t="s">
        <v>16</v>
      </c>
      <c r="Z253" s="6" t="s">
        <v>2255</v>
      </c>
      <c r="AA253" s="6" t="s">
        <v>2275</v>
      </c>
      <c r="AB253" s="6" t="s">
        <v>2276</v>
      </c>
      <c r="AC253" s="6" t="s">
        <v>2277</v>
      </c>
      <c r="AD253" s="6" t="s">
        <v>2278</v>
      </c>
      <c r="AE253" s="6" t="s">
        <v>156</v>
      </c>
      <c r="AF253" s="6">
        <v>1</v>
      </c>
      <c r="AG253" s="6">
        <v>6</v>
      </c>
      <c r="AH253" s="6">
        <v>0.2</v>
      </c>
      <c r="AI253" s="6">
        <v>6</v>
      </c>
      <c r="AJ253" s="6" t="s">
        <v>15</v>
      </c>
      <c r="AK253" s="6">
        <v>170.3</v>
      </c>
      <c r="AL253" s="6" t="s">
        <v>303</v>
      </c>
      <c r="AM253" s="6" t="s">
        <v>303</v>
      </c>
      <c r="AN253" s="6" t="s">
        <v>303</v>
      </c>
      <c r="AO253" s="6" t="s">
        <v>303</v>
      </c>
      <c r="AP253" s="6" t="s">
        <v>303</v>
      </c>
      <c r="AQ253" s="6" t="s">
        <v>304</v>
      </c>
      <c r="AR253" s="6" t="s">
        <v>305</v>
      </c>
      <c r="AS253" s="6" t="s">
        <v>889</v>
      </c>
      <c r="AT253" s="6" t="s">
        <v>156</v>
      </c>
      <c r="AU253" s="6" t="s">
        <v>307</v>
      </c>
      <c r="AV253" s="6" t="s">
        <v>2275</v>
      </c>
      <c r="AW253" s="6" t="s">
        <v>2279</v>
      </c>
      <c r="AX253" s="6" t="s">
        <v>2279</v>
      </c>
      <c r="AY253" s="6" t="s">
        <v>308</v>
      </c>
      <c r="AZ253" s="6" t="s">
        <v>771</v>
      </c>
      <c r="BA253" s="6" t="s">
        <v>310</v>
      </c>
      <c r="BB253" s="6" t="s">
        <v>311</v>
      </c>
      <c r="BC253" s="6" t="s">
        <v>312</v>
      </c>
      <c r="BD253" s="6" t="s">
        <v>156</v>
      </c>
      <c r="BE253" s="6" t="s">
        <v>313</v>
      </c>
    </row>
    <row r="254" spans="1:57" ht="17.399999999999999" x14ac:dyDescent="0.4">
      <c r="A254" s="237">
        <f t="shared" si="51"/>
        <v>252</v>
      </c>
      <c r="B254" s="238" t="str">
        <f t="shared" si="52"/>
        <v>2025-09-11</v>
      </c>
      <c r="C254" s="238" t="str">
        <f t="shared" si="53"/>
        <v>LHR</v>
      </c>
      <c r="D254" s="238" t="str">
        <f t="shared" si="54"/>
        <v>99431913862</v>
      </c>
      <c r="E254" s="238" t="str">
        <f t="shared" si="55"/>
        <v>587196911665</v>
      </c>
      <c r="F254" s="238" t="str">
        <f t="shared" si="56"/>
        <v>송하빈</v>
      </c>
      <c r="G254" s="239" t="str">
        <f t="shared" si="57"/>
        <v>BK00000145592</v>
      </c>
      <c r="H254" s="240" t="str">
        <f t="shared" si="58"/>
        <v>목록(Manifest)</v>
      </c>
      <c r="I254" s="241">
        <f t="shared" si="59"/>
        <v>98.57</v>
      </c>
      <c r="J254" s="242">
        <f t="shared" si="60"/>
        <v>1</v>
      </c>
      <c r="K254" s="242">
        <f t="shared" si="61"/>
        <v>0.5</v>
      </c>
      <c r="L254" s="243">
        <f t="shared" si="62"/>
        <v>0.2</v>
      </c>
      <c r="M254" s="243">
        <f t="shared" si="63"/>
        <v>0.5</v>
      </c>
      <c r="N254" s="149">
        <f t="shared" si="64"/>
        <v>5.75</v>
      </c>
      <c r="O254" s="149">
        <v>3.59</v>
      </c>
      <c r="P254" s="150"/>
      <c r="Q254" s="151">
        <f>VLOOKUP(H254,Mapping!$B$3:$D$13,3,0)</f>
        <v>0</v>
      </c>
      <c r="R254" s="149">
        <f>(IF(VLOOKUP(VLOOKUP(I254,Mapping!$B$15:$D$20,2,1),Mapping!$C$15:$E$20,2,0)=7000,0,VLOOKUP(VLOOKUP(I254,Mapping!$B$15:$D$20,2,1),Mapping!$C$15:$E$20,2,0)))</f>
        <v>0</v>
      </c>
      <c r="S254" s="149"/>
      <c r="T254" s="149"/>
      <c r="U254" s="149">
        <f t="shared" si="65"/>
        <v>9.34</v>
      </c>
      <c r="V254" s="6" t="str">
        <f t="shared" si="50"/>
        <v/>
      </c>
      <c r="X254" s="6" t="s">
        <v>2254</v>
      </c>
      <c r="Y254" s="6" t="s">
        <v>16</v>
      </c>
      <c r="Z254" s="6" t="s">
        <v>2255</v>
      </c>
      <c r="AA254" s="6" t="s">
        <v>2280</v>
      </c>
      <c r="AB254" s="6" t="s">
        <v>1061</v>
      </c>
      <c r="AC254" s="6" t="s">
        <v>1062</v>
      </c>
      <c r="AD254" s="6" t="s">
        <v>2039</v>
      </c>
      <c r="AE254" s="6" t="s">
        <v>156</v>
      </c>
      <c r="AF254" s="6">
        <v>1</v>
      </c>
      <c r="AG254" s="6">
        <v>0.5</v>
      </c>
      <c r="AH254" s="6">
        <v>0.2</v>
      </c>
      <c r="AI254" s="6">
        <v>0.5</v>
      </c>
      <c r="AJ254" s="6" t="s">
        <v>14</v>
      </c>
      <c r="AK254" s="6">
        <v>98.57</v>
      </c>
      <c r="AL254" s="6" t="s">
        <v>303</v>
      </c>
      <c r="AM254" s="6" t="s">
        <v>303</v>
      </c>
      <c r="AN254" s="6" t="s">
        <v>303</v>
      </c>
      <c r="AO254" s="6" t="s">
        <v>303</v>
      </c>
      <c r="AP254" s="6" t="s">
        <v>303</v>
      </c>
      <c r="AQ254" s="6" t="s">
        <v>304</v>
      </c>
      <c r="AR254" s="6" t="s">
        <v>305</v>
      </c>
      <c r="AS254" s="6" t="s">
        <v>316</v>
      </c>
      <c r="AT254" s="6" t="s">
        <v>156</v>
      </c>
      <c r="AU254" s="6" t="s">
        <v>307</v>
      </c>
      <c r="AV254" s="6" t="s">
        <v>2280</v>
      </c>
      <c r="AW254" s="6" t="s">
        <v>2281</v>
      </c>
      <c r="AX254" s="6" t="s">
        <v>2281</v>
      </c>
      <c r="AY254" s="6" t="s">
        <v>308</v>
      </c>
      <c r="AZ254" s="6" t="s">
        <v>771</v>
      </c>
      <c r="BA254" s="6" t="s">
        <v>310</v>
      </c>
      <c r="BB254" s="6" t="s">
        <v>311</v>
      </c>
      <c r="BC254" s="6" t="s">
        <v>312</v>
      </c>
      <c r="BD254" s="6" t="s">
        <v>156</v>
      </c>
      <c r="BE254" s="6" t="s">
        <v>313</v>
      </c>
    </row>
    <row r="255" spans="1:57" ht="17.399999999999999" x14ac:dyDescent="0.4">
      <c r="A255" s="237">
        <f t="shared" si="51"/>
        <v>253</v>
      </c>
      <c r="B255" s="238" t="str">
        <f t="shared" si="52"/>
        <v>2025-09-11</v>
      </c>
      <c r="C255" s="238" t="str">
        <f t="shared" si="53"/>
        <v>LHR</v>
      </c>
      <c r="D255" s="238" t="str">
        <f t="shared" si="54"/>
        <v>99431913862</v>
      </c>
      <c r="E255" s="238" t="str">
        <f t="shared" si="55"/>
        <v>587196911676</v>
      </c>
      <c r="F255" s="238" t="str">
        <f t="shared" si="56"/>
        <v>오현준</v>
      </c>
      <c r="G255" s="239" t="str">
        <f t="shared" si="57"/>
        <v>BK00000145603</v>
      </c>
      <c r="H255" s="240" t="str">
        <f t="shared" si="58"/>
        <v>목록(Manifest)</v>
      </c>
      <c r="I255" s="241">
        <f t="shared" si="59"/>
        <v>80.77</v>
      </c>
      <c r="J255" s="242">
        <f t="shared" si="60"/>
        <v>1</v>
      </c>
      <c r="K255" s="242">
        <f t="shared" si="61"/>
        <v>1</v>
      </c>
      <c r="L255" s="243">
        <f t="shared" si="62"/>
        <v>0.2</v>
      </c>
      <c r="M255" s="243">
        <f t="shared" si="63"/>
        <v>1</v>
      </c>
      <c r="N255" s="149">
        <f t="shared" si="64"/>
        <v>7.6</v>
      </c>
      <c r="O255" s="149">
        <v>3.59</v>
      </c>
      <c r="P255" s="150"/>
      <c r="Q255" s="151">
        <f>VLOOKUP(H255,Mapping!$B$3:$D$13,3,0)</f>
        <v>0</v>
      </c>
      <c r="R255" s="149">
        <f>(IF(VLOOKUP(VLOOKUP(I255,Mapping!$B$15:$D$20,2,1),Mapping!$C$15:$E$20,2,0)=7000,0,VLOOKUP(VLOOKUP(I255,Mapping!$B$15:$D$20,2,1),Mapping!$C$15:$E$20,2,0)))</f>
        <v>0</v>
      </c>
      <c r="S255" s="149"/>
      <c r="T255" s="149"/>
      <c r="U255" s="149">
        <f t="shared" si="65"/>
        <v>11.19</v>
      </c>
      <c r="V255" s="6" t="str">
        <f t="shared" si="50"/>
        <v/>
      </c>
      <c r="X255" s="6" t="s">
        <v>2254</v>
      </c>
      <c r="Y255" s="6" t="s">
        <v>16</v>
      </c>
      <c r="Z255" s="6" t="s">
        <v>2255</v>
      </c>
      <c r="AA255" s="6" t="s">
        <v>2282</v>
      </c>
      <c r="AB255" s="6" t="s">
        <v>901</v>
      </c>
      <c r="AC255" s="6" t="s">
        <v>2137</v>
      </c>
      <c r="AD255" s="6" t="s">
        <v>2138</v>
      </c>
      <c r="AE255" s="6" t="s">
        <v>156</v>
      </c>
      <c r="AF255" s="6">
        <v>1</v>
      </c>
      <c r="AG255" s="6">
        <v>1</v>
      </c>
      <c r="AH255" s="6">
        <v>0.2</v>
      </c>
      <c r="AI255" s="6">
        <v>1</v>
      </c>
      <c r="AJ255" s="6" t="s">
        <v>14</v>
      </c>
      <c r="AK255" s="6">
        <v>80.77</v>
      </c>
      <c r="AL255" s="6" t="s">
        <v>303</v>
      </c>
      <c r="AM255" s="6" t="s">
        <v>303</v>
      </c>
      <c r="AN255" s="6" t="s">
        <v>303</v>
      </c>
      <c r="AO255" s="6" t="s">
        <v>303</v>
      </c>
      <c r="AP255" s="6" t="s">
        <v>303</v>
      </c>
      <c r="AQ255" s="6" t="s">
        <v>304</v>
      </c>
      <c r="AR255" s="6" t="s">
        <v>305</v>
      </c>
      <c r="AS255" s="6" t="s">
        <v>2139</v>
      </c>
      <c r="AT255" s="6" t="s">
        <v>156</v>
      </c>
      <c r="AU255" s="6" t="s">
        <v>307</v>
      </c>
      <c r="AV255" s="6" t="s">
        <v>2282</v>
      </c>
      <c r="AW255" s="6" t="s">
        <v>2283</v>
      </c>
      <c r="AX255" s="6" t="s">
        <v>2283</v>
      </c>
      <c r="AY255" s="6" t="s">
        <v>308</v>
      </c>
      <c r="AZ255" s="6" t="s">
        <v>771</v>
      </c>
      <c r="BA255" s="6" t="s">
        <v>310</v>
      </c>
      <c r="BB255" s="6" t="s">
        <v>311</v>
      </c>
      <c r="BC255" s="6" t="s">
        <v>312</v>
      </c>
      <c r="BD255" s="6" t="s">
        <v>156</v>
      </c>
      <c r="BE255" s="6" t="s">
        <v>313</v>
      </c>
    </row>
    <row r="256" spans="1:57" ht="17.399999999999999" x14ac:dyDescent="0.4">
      <c r="A256" s="237">
        <f t="shared" si="51"/>
        <v>254</v>
      </c>
      <c r="B256" s="238" t="str">
        <f t="shared" si="52"/>
        <v>2025-09-11</v>
      </c>
      <c r="C256" s="238" t="str">
        <f t="shared" si="53"/>
        <v>LHR</v>
      </c>
      <c r="D256" s="238" t="str">
        <f t="shared" si="54"/>
        <v>99431913862</v>
      </c>
      <c r="E256" s="238" t="str">
        <f t="shared" si="55"/>
        <v>587196911820</v>
      </c>
      <c r="F256" s="238" t="str">
        <f t="shared" si="56"/>
        <v>이은규</v>
      </c>
      <c r="G256" s="239" t="str">
        <f t="shared" si="57"/>
        <v>BK00000145605</v>
      </c>
      <c r="H256" s="240" t="str">
        <f t="shared" si="58"/>
        <v>목록(Manifest)</v>
      </c>
      <c r="I256" s="241">
        <f t="shared" si="59"/>
        <v>144.05000000000001</v>
      </c>
      <c r="J256" s="242">
        <f t="shared" si="60"/>
        <v>1</v>
      </c>
      <c r="K256" s="242">
        <f t="shared" si="61"/>
        <v>1</v>
      </c>
      <c r="L256" s="243">
        <f t="shared" si="62"/>
        <v>2.1</v>
      </c>
      <c r="M256" s="243">
        <f t="shared" si="63"/>
        <v>2.1</v>
      </c>
      <c r="N256" s="149">
        <f t="shared" si="64"/>
        <v>11.670000000000002</v>
      </c>
      <c r="O256" s="149">
        <v>3.59</v>
      </c>
      <c r="P256" s="150"/>
      <c r="Q256" s="151">
        <f>VLOOKUP(H256,Mapping!$B$3:$D$13,3,0)</f>
        <v>0</v>
      </c>
      <c r="R256" s="149">
        <f>(IF(VLOOKUP(VLOOKUP(I256,Mapping!$B$15:$D$20,2,1),Mapping!$C$15:$E$20,2,0)=7000,0,VLOOKUP(VLOOKUP(I256,Mapping!$B$15:$D$20,2,1),Mapping!$C$15:$E$20,2,0)))</f>
        <v>0</v>
      </c>
      <c r="S256" s="149"/>
      <c r="T256" s="149"/>
      <c r="U256" s="149">
        <f t="shared" si="65"/>
        <v>15.260000000000002</v>
      </c>
      <c r="V256" s="6" t="str">
        <f t="shared" si="50"/>
        <v/>
      </c>
      <c r="X256" s="6" t="s">
        <v>2254</v>
      </c>
      <c r="Y256" s="6" t="s">
        <v>16</v>
      </c>
      <c r="Z256" s="6" t="s">
        <v>2255</v>
      </c>
      <c r="AA256" s="6" t="s">
        <v>2284</v>
      </c>
      <c r="AB256" s="6" t="s">
        <v>2285</v>
      </c>
      <c r="AC256" s="6" t="s">
        <v>2286</v>
      </c>
      <c r="AD256" s="6" t="s">
        <v>2287</v>
      </c>
      <c r="AE256" s="6" t="s">
        <v>156</v>
      </c>
      <c r="AF256" s="6">
        <v>1</v>
      </c>
      <c r="AG256" s="6">
        <v>1</v>
      </c>
      <c r="AH256" s="6">
        <v>2.1</v>
      </c>
      <c r="AI256" s="6">
        <v>2.1</v>
      </c>
      <c r="AJ256" s="6" t="s">
        <v>14</v>
      </c>
      <c r="AK256" s="6">
        <v>144.05000000000001</v>
      </c>
      <c r="AL256" s="6" t="s">
        <v>303</v>
      </c>
      <c r="AM256" s="6" t="s">
        <v>303</v>
      </c>
      <c r="AN256" s="6" t="s">
        <v>303</v>
      </c>
      <c r="AO256" s="6" t="s">
        <v>303</v>
      </c>
      <c r="AP256" s="6" t="s">
        <v>303</v>
      </c>
      <c r="AQ256" s="6" t="s">
        <v>304</v>
      </c>
      <c r="AR256" s="6" t="s">
        <v>305</v>
      </c>
      <c r="AS256" s="6" t="s">
        <v>349</v>
      </c>
      <c r="AT256" s="6" t="s">
        <v>156</v>
      </c>
      <c r="AU256" s="6" t="s">
        <v>307</v>
      </c>
      <c r="AV256" s="6" t="s">
        <v>2284</v>
      </c>
      <c r="AW256" s="6" t="s">
        <v>2288</v>
      </c>
      <c r="AX256" s="6" t="s">
        <v>2288</v>
      </c>
      <c r="AY256" s="6" t="s">
        <v>308</v>
      </c>
      <c r="AZ256" s="6" t="s">
        <v>771</v>
      </c>
      <c r="BA256" s="6" t="s">
        <v>310</v>
      </c>
      <c r="BB256" s="6" t="s">
        <v>311</v>
      </c>
      <c r="BC256" s="6" t="s">
        <v>312</v>
      </c>
      <c r="BD256" s="6" t="s">
        <v>156</v>
      </c>
      <c r="BE256" s="6" t="s">
        <v>313</v>
      </c>
    </row>
    <row r="257" spans="1:57" ht="17.399999999999999" x14ac:dyDescent="0.4">
      <c r="A257" s="237">
        <f t="shared" si="51"/>
        <v>255</v>
      </c>
      <c r="B257" s="238" t="str">
        <f t="shared" si="52"/>
        <v>2025-09-11</v>
      </c>
      <c r="C257" s="238" t="str">
        <f t="shared" si="53"/>
        <v>LHR</v>
      </c>
      <c r="D257" s="238" t="str">
        <f t="shared" si="54"/>
        <v>99431913862</v>
      </c>
      <c r="E257" s="238" t="str">
        <f t="shared" si="55"/>
        <v>587196911890</v>
      </c>
      <c r="F257" s="238" t="str">
        <f t="shared" si="56"/>
        <v>김두용</v>
      </c>
      <c r="G257" s="239" t="str">
        <f t="shared" si="57"/>
        <v>BK00000145625</v>
      </c>
      <c r="H257" s="240" t="str">
        <f t="shared" si="58"/>
        <v>목록(Manifest)</v>
      </c>
      <c r="I257" s="241">
        <f t="shared" si="59"/>
        <v>109.04</v>
      </c>
      <c r="J257" s="242">
        <f t="shared" si="60"/>
        <v>1</v>
      </c>
      <c r="K257" s="242">
        <f t="shared" si="61"/>
        <v>0.5</v>
      </c>
      <c r="L257" s="243">
        <f t="shared" si="62"/>
        <v>0.2</v>
      </c>
      <c r="M257" s="243">
        <f t="shared" si="63"/>
        <v>0.5</v>
      </c>
      <c r="N257" s="149">
        <f t="shared" si="64"/>
        <v>5.75</v>
      </c>
      <c r="O257" s="149">
        <v>3.59</v>
      </c>
      <c r="P257" s="150"/>
      <c r="Q257" s="151">
        <f>VLOOKUP(H257,Mapping!$B$3:$D$13,3,0)</f>
        <v>0</v>
      </c>
      <c r="R257" s="149">
        <f>(IF(VLOOKUP(VLOOKUP(I257,Mapping!$B$15:$D$20,2,1),Mapping!$C$15:$E$20,2,0)=7000,0,VLOOKUP(VLOOKUP(I257,Mapping!$B$15:$D$20,2,1),Mapping!$C$15:$E$20,2,0)))</f>
        <v>0</v>
      </c>
      <c r="S257" s="149"/>
      <c r="T257" s="149"/>
      <c r="U257" s="149">
        <f t="shared" si="65"/>
        <v>9.34</v>
      </c>
      <c r="V257" s="6" t="str">
        <f t="shared" si="50"/>
        <v/>
      </c>
      <c r="X257" s="6" t="s">
        <v>2254</v>
      </c>
      <c r="Y257" s="6" t="s">
        <v>16</v>
      </c>
      <c r="Z257" s="6" t="s">
        <v>2255</v>
      </c>
      <c r="AA257" s="6" t="s">
        <v>2289</v>
      </c>
      <c r="AB257" s="6" t="s">
        <v>245</v>
      </c>
      <c r="AC257" s="6" t="s">
        <v>719</v>
      </c>
      <c r="AD257" s="6" t="s">
        <v>720</v>
      </c>
      <c r="AE257" s="6" t="s">
        <v>156</v>
      </c>
      <c r="AF257" s="6">
        <v>1</v>
      </c>
      <c r="AG257" s="6">
        <v>0.5</v>
      </c>
      <c r="AH257" s="6">
        <v>0.2</v>
      </c>
      <c r="AI257" s="6">
        <v>0.5</v>
      </c>
      <c r="AJ257" s="6" t="s">
        <v>14</v>
      </c>
      <c r="AK257" s="6">
        <v>109.04</v>
      </c>
      <c r="AL257" s="6" t="s">
        <v>303</v>
      </c>
      <c r="AM257" s="6" t="s">
        <v>303</v>
      </c>
      <c r="AN257" s="6" t="s">
        <v>303</v>
      </c>
      <c r="AO257" s="6" t="s">
        <v>303</v>
      </c>
      <c r="AP257" s="6" t="s">
        <v>303</v>
      </c>
      <c r="AQ257" s="6" t="s">
        <v>304</v>
      </c>
      <c r="AR257" s="6" t="s">
        <v>305</v>
      </c>
      <c r="AS257" s="6" t="s">
        <v>2290</v>
      </c>
      <c r="AT257" s="6" t="s">
        <v>156</v>
      </c>
      <c r="AU257" s="6" t="s">
        <v>307</v>
      </c>
      <c r="AV257" s="6" t="s">
        <v>2289</v>
      </c>
      <c r="AW257" s="6" t="s">
        <v>2291</v>
      </c>
      <c r="AX257" s="6" t="s">
        <v>2291</v>
      </c>
      <c r="AY257" s="6" t="s">
        <v>308</v>
      </c>
      <c r="AZ257" s="6" t="s">
        <v>771</v>
      </c>
      <c r="BA257" s="6" t="s">
        <v>310</v>
      </c>
      <c r="BB257" s="6" t="s">
        <v>311</v>
      </c>
      <c r="BC257" s="6" t="s">
        <v>312</v>
      </c>
      <c r="BD257" s="6" t="s">
        <v>156</v>
      </c>
      <c r="BE257" s="6" t="s">
        <v>313</v>
      </c>
    </row>
    <row r="258" spans="1:57" ht="17.399999999999999" x14ac:dyDescent="0.4">
      <c r="A258" s="237">
        <f t="shared" si="51"/>
        <v>256</v>
      </c>
      <c r="B258" s="238" t="str">
        <f t="shared" si="52"/>
        <v>2025-09-11</v>
      </c>
      <c r="C258" s="238" t="str">
        <f t="shared" si="53"/>
        <v>LHR</v>
      </c>
      <c r="D258" s="238" t="str">
        <f t="shared" si="54"/>
        <v>99431913862</v>
      </c>
      <c r="E258" s="238" t="str">
        <f t="shared" si="55"/>
        <v>587196911945</v>
      </c>
      <c r="F258" s="238" t="str">
        <f t="shared" si="56"/>
        <v>박광재</v>
      </c>
      <c r="G258" s="239" t="str">
        <f t="shared" si="57"/>
        <v>BK00000145631</v>
      </c>
      <c r="H258" s="240" t="str">
        <f t="shared" si="58"/>
        <v>목록(Manifest)</v>
      </c>
      <c r="I258" s="241">
        <f t="shared" si="59"/>
        <v>44.01</v>
      </c>
      <c r="J258" s="242">
        <f t="shared" si="60"/>
        <v>1</v>
      </c>
      <c r="K258" s="242">
        <f t="shared" si="61"/>
        <v>1</v>
      </c>
      <c r="L258" s="243">
        <f t="shared" si="62"/>
        <v>0.2</v>
      </c>
      <c r="M258" s="243">
        <f t="shared" si="63"/>
        <v>1</v>
      </c>
      <c r="N258" s="149">
        <f t="shared" si="64"/>
        <v>7.6</v>
      </c>
      <c r="O258" s="149">
        <v>3.59</v>
      </c>
      <c r="P258" s="150"/>
      <c r="Q258" s="151">
        <f>VLOOKUP(H258,Mapping!$B$3:$D$13,3,0)</f>
        <v>0</v>
      </c>
      <c r="R258" s="149">
        <f>(IF(VLOOKUP(VLOOKUP(I258,Mapping!$B$15:$D$20,2,1),Mapping!$C$15:$E$20,2,0)=7000,0,VLOOKUP(VLOOKUP(I258,Mapping!$B$15:$D$20,2,1),Mapping!$C$15:$E$20,2,0)))</f>
        <v>0</v>
      </c>
      <c r="S258" s="149"/>
      <c r="T258" s="149"/>
      <c r="U258" s="149">
        <f t="shared" si="65"/>
        <v>11.19</v>
      </c>
      <c r="V258" s="6" t="str">
        <f t="shared" si="50"/>
        <v/>
      </c>
      <c r="X258" s="6" t="s">
        <v>2254</v>
      </c>
      <c r="Y258" s="6" t="s">
        <v>16</v>
      </c>
      <c r="Z258" s="6" t="s">
        <v>2255</v>
      </c>
      <c r="AA258" s="6" t="s">
        <v>2292</v>
      </c>
      <c r="AB258" s="6" t="s">
        <v>2293</v>
      </c>
      <c r="AC258" s="6" t="s">
        <v>2294</v>
      </c>
      <c r="AD258" s="6" t="s">
        <v>2295</v>
      </c>
      <c r="AE258" s="6" t="s">
        <v>156</v>
      </c>
      <c r="AF258" s="6">
        <v>1</v>
      </c>
      <c r="AG258" s="6">
        <v>1</v>
      </c>
      <c r="AH258" s="6">
        <v>0.2</v>
      </c>
      <c r="AI258" s="6">
        <v>1</v>
      </c>
      <c r="AJ258" s="6" t="s">
        <v>14</v>
      </c>
      <c r="AK258" s="6">
        <v>44.01</v>
      </c>
      <c r="AL258" s="6" t="s">
        <v>303</v>
      </c>
      <c r="AM258" s="6" t="s">
        <v>303</v>
      </c>
      <c r="AN258" s="6" t="s">
        <v>303</v>
      </c>
      <c r="AO258" s="6" t="s">
        <v>303</v>
      </c>
      <c r="AP258" s="6" t="s">
        <v>303</v>
      </c>
      <c r="AQ258" s="6" t="s">
        <v>304</v>
      </c>
      <c r="AR258" s="6" t="s">
        <v>305</v>
      </c>
      <c r="AS258" s="6" t="s">
        <v>471</v>
      </c>
      <c r="AT258" s="6" t="s">
        <v>156</v>
      </c>
      <c r="AU258" s="6" t="s">
        <v>307</v>
      </c>
      <c r="AV258" s="6" t="s">
        <v>2292</v>
      </c>
      <c r="AW258" s="6" t="s">
        <v>2296</v>
      </c>
      <c r="AX258" s="6" t="s">
        <v>2296</v>
      </c>
      <c r="AY258" s="6" t="s">
        <v>308</v>
      </c>
      <c r="AZ258" s="6" t="s">
        <v>771</v>
      </c>
      <c r="BA258" s="6" t="s">
        <v>310</v>
      </c>
      <c r="BB258" s="6" t="s">
        <v>311</v>
      </c>
      <c r="BC258" s="6" t="s">
        <v>312</v>
      </c>
      <c r="BD258" s="6" t="s">
        <v>156</v>
      </c>
      <c r="BE258" s="6" t="s">
        <v>313</v>
      </c>
    </row>
    <row r="259" spans="1:57" ht="17.399999999999999" x14ac:dyDescent="0.4">
      <c r="A259" s="237">
        <f t="shared" si="51"/>
        <v>257</v>
      </c>
      <c r="B259" s="238" t="str">
        <f t="shared" si="52"/>
        <v>2025-09-11</v>
      </c>
      <c r="C259" s="238" t="str">
        <f t="shared" si="53"/>
        <v>LHR</v>
      </c>
      <c r="D259" s="238" t="str">
        <f t="shared" si="54"/>
        <v>99431913862</v>
      </c>
      <c r="E259" s="238" t="str">
        <f t="shared" si="55"/>
        <v>587196911971</v>
      </c>
      <c r="F259" s="238" t="str">
        <f t="shared" si="56"/>
        <v>홍현선</v>
      </c>
      <c r="G259" s="239" t="str">
        <f t="shared" si="57"/>
        <v>BK00000145633</v>
      </c>
      <c r="H259" s="240" t="str">
        <f t="shared" si="58"/>
        <v>선별(검사,Manifest-Inspection)</v>
      </c>
      <c r="I259" s="241">
        <f t="shared" si="59"/>
        <v>100.97</v>
      </c>
      <c r="J259" s="242">
        <f t="shared" si="60"/>
        <v>1</v>
      </c>
      <c r="K259" s="242">
        <f t="shared" si="61"/>
        <v>1</v>
      </c>
      <c r="L259" s="243">
        <f t="shared" si="62"/>
        <v>0.2</v>
      </c>
      <c r="M259" s="243">
        <f t="shared" si="63"/>
        <v>1</v>
      </c>
      <c r="N259" s="149">
        <f t="shared" si="64"/>
        <v>7.6</v>
      </c>
      <c r="O259" s="149">
        <v>3.59</v>
      </c>
      <c r="P259" s="150"/>
      <c r="Q259" s="151">
        <f>VLOOKUP(H259,Mapping!$B$3:$D$13,3,0)</f>
        <v>0</v>
      </c>
      <c r="R259" s="149">
        <f>(IF(VLOOKUP(VLOOKUP(I259,Mapping!$B$15:$D$20,2,1),Mapping!$C$15:$E$20,2,0)=7000,0,VLOOKUP(VLOOKUP(I259,Mapping!$B$15:$D$20,2,1),Mapping!$C$15:$E$20,2,0)))</f>
        <v>0</v>
      </c>
      <c r="S259" s="149"/>
      <c r="T259" s="149"/>
      <c r="U259" s="149">
        <f t="shared" si="65"/>
        <v>11.19</v>
      </c>
      <c r="V259" s="6" t="str">
        <f t="shared" si="50"/>
        <v/>
      </c>
      <c r="X259" s="6" t="s">
        <v>2254</v>
      </c>
      <c r="Y259" s="6" t="s">
        <v>16</v>
      </c>
      <c r="Z259" s="6" t="s">
        <v>2255</v>
      </c>
      <c r="AA259" s="6" t="s">
        <v>2297</v>
      </c>
      <c r="AB259" s="6" t="s">
        <v>797</v>
      </c>
      <c r="AC259" s="6" t="s">
        <v>798</v>
      </c>
      <c r="AD259" s="6" t="s">
        <v>799</v>
      </c>
      <c r="AE259" s="6" t="s">
        <v>156</v>
      </c>
      <c r="AF259" s="6">
        <v>1</v>
      </c>
      <c r="AG259" s="6">
        <v>1</v>
      </c>
      <c r="AH259" s="6">
        <v>0.2</v>
      </c>
      <c r="AI259" s="6">
        <v>1</v>
      </c>
      <c r="AJ259" s="6" t="s">
        <v>111</v>
      </c>
      <c r="AK259" s="6">
        <v>100.97</v>
      </c>
      <c r="AL259" s="6" t="s">
        <v>303</v>
      </c>
      <c r="AM259" s="6" t="s">
        <v>303</v>
      </c>
      <c r="AN259" s="6" t="s">
        <v>303</v>
      </c>
      <c r="AO259" s="6" t="s">
        <v>303</v>
      </c>
      <c r="AP259" s="6" t="s">
        <v>303</v>
      </c>
      <c r="AQ259" s="6" t="s">
        <v>304</v>
      </c>
      <c r="AR259" s="6" t="s">
        <v>305</v>
      </c>
      <c r="AS259" s="6" t="s">
        <v>435</v>
      </c>
      <c r="AT259" s="6" t="s">
        <v>156</v>
      </c>
      <c r="AU259" s="6" t="s">
        <v>307</v>
      </c>
      <c r="AV259" s="6" t="s">
        <v>2297</v>
      </c>
      <c r="AW259" s="6" t="s">
        <v>2298</v>
      </c>
      <c r="AX259" s="6" t="s">
        <v>2298</v>
      </c>
      <c r="AY259" s="6" t="s">
        <v>308</v>
      </c>
      <c r="AZ259" s="6" t="s">
        <v>771</v>
      </c>
      <c r="BA259" s="6" t="s">
        <v>310</v>
      </c>
      <c r="BB259" s="6" t="s">
        <v>311</v>
      </c>
      <c r="BC259" s="6" t="s">
        <v>312</v>
      </c>
      <c r="BD259" s="6" t="s">
        <v>156</v>
      </c>
      <c r="BE259" s="6" t="s">
        <v>313</v>
      </c>
    </row>
    <row r="260" spans="1:57" ht="17.399999999999999" x14ac:dyDescent="0.4">
      <c r="A260" s="237">
        <f t="shared" si="51"/>
        <v>258</v>
      </c>
      <c r="B260" s="238" t="str">
        <f t="shared" si="52"/>
        <v>2025-09-11</v>
      </c>
      <c r="C260" s="238" t="str">
        <f t="shared" si="53"/>
        <v>LHR</v>
      </c>
      <c r="D260" s="238" t="str">
        <f t="shared" si="54"/>
        <v>99431913862</v>
      </c>
      <c r="E260" s="238" t="str">
        <f t="shared" si="55"/>
        <v>587196911746</v>
      </c>
      <c r="F260" s="238" t="str">
        <f t="shared" si="56"/>
        <v>황성민</v>
      </c>
      <c r="G260" s="239" t="str">
        <f t="shared" si="57"/>
        <v>BK00000145635</v>
      </c>
      <c r="H260" s="240" t="str">
        <f t="shared" si="58"/>
        <v>목록(Manifest)</v>
      </c>
      <c r="I260" s="241">
        <f t="shared" si="59"/>
        <v>127.1</v>
      </c>
      <c r="J260" s="242">
        <f t="shared" si="60"/>
        <v>1</v>
      </c>
      <c r="K260" s="242">
        <f t="shared" si="61"/>
        <v>1</v>
      </c>
      <c r="L260" s="243">
        <f t="shared" si="62"/>
        <v>0.2</v>
      </c>
      <c r="M260" s="243">
        <f t="shared" si="63"/>
        <v>1</v>
      </c>
      <c r="N260" s="149">
        <f t="shared" si="64"/>
        <v>7.6</v>
      </c>
      <c r="O260" s="149">
        <v>3.59</v>
      </c>
      <c r="P260" s="150"/>
      <c r="Q260" s="151">
        <f>VLOOKUP(H260,Mapping!$B$3:$D$13,3,0)</f>
        <v>0</v>
      </c>
      <c r="R260" s="149">
        <f>(IF(VLOOKUP(VLOOKUP(I260,Mapping!$B$15:$D$20,2,1),Mapping!$C$15:$E$20,2,0)=7000,0,VLOOKUP(VLOOKUP(I260,Mapping!$B$15:$D$20,2,1),Mapping!$C$15:$E$20,2,0)))</f>
        <v>0</v>
      </c>
      <c r="S260" s="149"/>
      <c r="T260" s="149"/>
      <c r="U260" s="149">
        <f t="shared" si="65"/>
        <v>11.19</v>
      </c>
      <c r="V260" s="6" t="str">
        <f t="shared" ref="V260:V323" si="66">AE260</f>
        <v/>
      </c>
      <c r="X260" s="6" t="s">
        <v>2254</v>
      </c>
      <c r="Y260" s="6" t="s">
        <v>16</v>
      </c>
      <c r="Z260" s="6" t="s">
        <v>2255</v>
      </c>
      <c r="AA260" s="6" t="s">
        <v>2299</v>
      </c>
      <c r="AB260" s="6" t="s">
        <v>242</v>
      </c>
      <c r="AC260" s="6" t="s">
        <v>343</v>
      </c>
      <c r="AD260" s="6" t="s">
        <v>344</v>
      </c>
      <c r="AE260" s="6" t="s">
        <v>156</v>
      </c>
      <c r="AF260" s="6">
        <v>1</v>
      </c>
      <c r="AG260" s="6">
        <v>1</v>
      </c>
      <c r="AH260" s="6">
        <v>0.2</v>
      </c>
      <c r="AI260" s="6">
        <v>1</v>
      </c>
      <c r="AJ260" s="6" t="s">
        <v>14</v>
      </c>
      <c r="AK260" s="6">
        <v>127.1</v>
      </c>
      <c r="AL260" s="6" t="s">
        <v>303</v>
      </c>
      <c r="AM260" s="6" t="s">
        <v>303</v>
      </c>
      <c r="AN260" s="6" t="s">
        <v>303</v>
      </c>
      <c r="AO260" s="6" t="s">
        <v>303</v>
      </c>
      <c r="AP260" s="6" t="s">
        <v>303</v>
      </c>
      <c r="AQ260" s="6" t="s">
        <v>304</v>
      </c>
      <c r="AR260" s="6" t="s">
        <v>305</v>
      </c>
      <c r="AS260" s="6" t="s">
        <v>325</v>
      </c>
      <c r="AT260" s="6" t="s">
        <v>156</v>
      </c>
      <c r="AU260" s="6" t="s">
        <v>307</v>
      </c>
      <c r="AV260" s="6" t="s">
        <v>2299</v>
      </c>
      <c r="AW260" s="6" t="s">
        <v>2300</v>
      </c>
      <c r="AX260" s="6" t="s">
        <v>2300</v>
      </c>
      <c r="AY260" s="6" t="s">
        <v>308</v>
      </c>
      <c r="AZ260" s="6" t="s">
        <v>771</v>
      </c>
      <c r="BA260" s="6" t="s">
        <v>310</v>
      </c>
      <c r="BB260" s="6" t="s">
        <v>311</v>
      </c>
      <c r="BC260" s="6" t="s">
        <v>312</v>
      </c>
      <c r="BD260" s="6" t="s">
        <v>156</v>
      </c>
      <c r="BE260" s="6" t="s">
        <v>313</v>
      </c>
    </row>
    <row r="261" spans="1:57" ht="17.399999999999999" x14ac:dyDescent="0.4">
      <c r="A261" s="237">
        <f t="shared" ref="A261:A324" si="67">A260+1</f>
        <v>259</v>
      </c>
      <c r="B261" s="238" t="str">
        <f t="shared" ref="B261:B324" si="68">X261</f>
        <v>2025-09-11</v>
      </c>
      <c r="C261" s="238" t="str">
        <f t="shared" ref="C261:C324" si="69">Y261</f>
        <v>LHR</v>
      </c>
      <c r="D261" s="238" t="str">
        <f t="shared" ref="D261:D324" si="70">Z261</f>
        <v>99431913862</v>
      </c>
      <c r="E261" s="238" t="str">
        <f t="shared" ref="E261:E324" si="71">AA261</f>
        <v>587196912111</v>
      </c>
      <c r="F261" s="238" t="str">
        <f t="shared" ref="F261:F324" si="72">AB261</f>
        <v>서종희</v>
      </c>
      <c r="G261" s="239" t="str">
        <f t="shared" ref="G261:G324" si="73">AW261</f>
        <v>BK00000145641</v>
      </c>
      <c r="H261" s="240" t="str">
        <f t="shared" ref="H261:H324" si="74">AJ261</f>
        <v>일반(목록배제,Normal-Manifest Exception)</v>
      </c>
      <c r="I261" s="241">
        <f t="shared" ref="I261:I324" si="75">AK261</f>
        <v>69.33</v>
      </c>
      <c r="J261" s="242">
        <f t="shared" ref="J261:J324" si="76">AF261</f>
        <v>1</v>
      </c>
      <c r="K261" s="242">
        <f t="shared" ref="K261:K324" si="77">AG261</f>
        <v>3.5</v>
      </c>
      <c r="L261" s="243">
        <f t="shared" ref="L261:L324" si="78">AH261</f>
        <v>0.2</v>
      </c>
      <c r="M261" s="243">
        <f t="shared" ref="M261:M324" si="79">AI261</f>
        <v>3.5</v>
      </c>
      <c r="N261" s="149">
        <f t="shared" ref="N261:N324" si="80">5.75+(M261-0.5)/0.5*1.85</f>
        <v>16.850000000000001</v>
      </c>
      <c r="O261" s="149">
        <v>3.59</v>
      </c>
      <c r="P261" s="150"/>
      <c r="Q261" s="151">
        <f>VLOOKUP(H261,Mapping!$B$3:$D$13,3,0)</f>
        <v>0.8</v>
      </c>
      <c r="R261" s="149">
        <f>(IF(VLOOKUP(VLOOKUP(I261,Mapping!$B$15:$D$20,2,1),Mapping!$C$15:$E$20,2,0)=7000,0,VLOOKUP(VLOOKUP(I261,Mapping!$B$15:$D$20,2,1),Mapping!$C$15:$E$20,2,0)))</f>
        <v>0</v>
      </c>
      <c r="S261" s="149"/>
      <c r="T261" s="149"/>
      <c r="U261" s="149">
        <f t="shared" ref="U261:U324" si="81">SUM(N261:T261)</f>
        <v>21.240000000000002</v>
      </c>
      <c r="V261" s="6" t="str">
        <f t="shared" si="66"/>
        <v/>
      </c>
      <c r="X261" s="6" t="s">
        <v>2254</v>
      </c>
      <c r="Y261" s="6" t="s">
        <v>16</v>
      </c>
      <c r="Z261" s="6" t="s">
        <v>2255</v>
      </c>
      <c r="AA261" s="6" t="s">
        <v>2301</v>
      </c>
      <c r="AB261" s="6" t="s">
        <v>211</v>
      </c>
      <c r="AC261" s="6" t="s">
        <v>569</v>
      </c>
      <c r="AD261" s="6" t="s">
        <v>570</v>
      </c>
      <c r="AE261" s="6" t="s">
        <v>156</v>
      </c>
      <c r="AF261" s="6">
        <v>1</v>
      </c>
      <c r="AG261" s="6">
        <v>3.5</v>
      </c>
      <c r="AH261" s="6">
        <v>0.2</v>
      </c>
      <c r="AI261" s="6">
        <v>3.5</v>
      </c>
      <c r="AJ261" s="6" t="s">
        <v>110</v>
      </c>
      <c r="AK261" s="6">
        <v>69.33</v>
      </c>
      <c r="AL261" s="6" t="s">
        <v>303</v>
      </c>
      <c r="AM261" s="6" t="s">
        <v>303</v>
      </c>
      <c r="AN261" s="6" t="s">
        <v>303</v>
      </c>
      <c r="AO261" s="6" t="s">
        <v>303</v>
      </c>
      <c r="AP261" s="6" t="s">
        <v>303</v>
      </c>
      <c r="AQ261" s="6" t="s">
        <v>304</v>
      </c>
      <c r="AR261" s="6" t="s">
        <v>305</v>
      </c>
      <c r="AS261" s="6" t="s">
        <v>816</v>
      </c>
      <c r="AT261" s="6" t="s">
        <v>156</v>
      </c>
      <c r="AU261" s="6" t="s">
        <v>307</v>
      </c>
      <c r="AV261" s="6" t="s">
        <v>2301</v>
      </c>
      <c r="AW261" s="6" t="s">
        <v>2302</v>
      </c>
      <c r="AX261" s="6" t="s">
        <v>2302</v>
      </c>
      <c r="AY261" s="6" t="s">
        <v>308</v>
      </c>
      <c r="AZ261" s="6" t="s">
        <v>771</v>
      </c>
      <c r="BA261" s="6" t="s">
        <v>310</v>
      </c>
      <c r="BB261" s="6" t="s">
        <v>311</v>
      </c>
      <c r="BC261" s="6" t="s">
        <v>312</v>
      </c>
      <c r="BD261" s="6" t="s">
        <v>156</v>
      </c>
      <c r="BE261" s="6" t="s">
        <v>313</v>
      </c>
    </row>
    <row r="262" spans="1:57" ht="17.399999999999999" x14ac:dyDescent="0.4">
      <c r="A262" s="237">
        <f t="shared" si="67"/>
        <v>260</v>
      </c>
      <c r="B262" s="238" t="str">
        <f t="shared" si="68"/>
        <v>2025-09-11</v>
      </c>
      <c r="C262" s="238" t="str">
        <f t="shared" si="69"/>
        <v>LHR</v>
      </c>
      <c r="D262" s="238" t="str">
        <f t="shared" si="70"/>
        <v>99431913862</v>
      </c>
      <c r="E262" s="238" t="str">
        <f t="shared" si="71"/>
        <v>587196912170</v>
      </c>
      <c r="F262" s="238" t="str">
        <f t="shared" si="72"/>
        <v>천태인</v>
      </c>
      <c r="G262" s="239" t="str">
        <f t="shared" si="73"/>
        <v>BK00000145656</v>
      </c>
      <c r="H262" s="240" t="str">
        <f t="shared" si="74"/>
        <v>목록(Manifest)</v>
      </c>
      <c r="I262" s="241">
        <f t="shared" si="75"/>
        <v>149.41</v>
      </c>
      <c r="J262" s="242">
        <f t="shared" si="76"/>
        <v>1</v>
      </c>
      <c r="K262" s="242">
        <f t="shared" si="77"/>
        <v>0.5</v>
      </c>
      <c r="L262" s="243">
        <f t="shared" si="78"/>
        <v>0.2</v>
      </c>
      <c r="M262" s="243">
        <f t="shared" si="79"/>
        <v>0.5</v>
      </c>
      <c r="N262" s="149">
        <f t="shared" si="80"/>
        <v>5.75</v>
      </c>
      <c r="O262" s="149">
        <v>3.59</v>
      </c>
      <c r="P262" s="150"/>
      <c r="Q262" s="151">
        <f>VLOOKUP(H262,Mapping!$B$3:$D$13,3,0)</f>
        <v>0</v>
      </c>
      <c r="R262" s="149">
        <f>(IF(VLOOKUP(VLOOKUP(I262,Mapping!$B$15:$D$20,2,1),Mapping!$C$15:$E$20,2,0)=7000,0,VLOOKUP(VLOOKUP(I262,Mapping!$B$15:$D$20,2,1),Mapping!$C$15:$E$20,2,0)))</f>
        <v>0</v>
      </c>
      <c r="S262" s="149"/>
      <c r="T262" s="149"/>
      <c r="U262" s="149">
        <f t="shared" si="81"/>
        <v>9.34</v>
      </c>
      <c r="V262" s="6" t="str">
        <f t="shared" si="66"/>
        <v/>
      </c>
      <c r="X262" s="6" t="s">
        <v>2254</v>
      </c>
      <c r="Y262" s="6" t="s">
        <v>16</v>
      </c>
      <c r="Z262" s="6" t="s">
        <v>2255</v>
      </c>
      <c r="AA262" s="6" t="s">
        <v>2303</v>
      </c>
      <c r="AB262" s="6" t="s">
        <v>2304</v>
      </c>
      <c r="AC262" s="6" t="s">
        <v>2305</v>
      </c>
      <c r="AD262" s="6" t="s">
        <v>2306</v>
      </c>
      <c r="AE262" s="6" t="s">
        <v>156</v>
      </c>
      <c r="AF262" s="6">
        <v>1</v>
      </c>
      <c r="AG262" s="6">
        <v>0.5</v>
      </c>
      <c r="AH262" s="6">
        <v>0.2</v>
      </c>
      <c r="AI262" s="6">
        <v>0.5</v>
      </c>
      <c r="AJ262" s="6" t="s">
        <v>14</v>
      </c>
      <c r="AK262" s="6">
        <v>149.41</v>
      </c>
      <c r="AL262" s="6" t="s">
        <v>303</v>
      </c>
      <c r="AM262" s="6" t="s">
        <v>303</v>
      </c>
      <c r="AN262" s="6" t="s">
        <v>303</v>
      </c>
      <c r="AO262" s="6" t="s">
        <v>303</v>
      </c>
      <c r="AP262" s="6" t="s">
        <v>303</v>
      </c>
      <c r="AQ262" s="6" t="s">
        <v>304</v>
      </c>
      <c r="AR262" s="6" t="s">
        <v>305</v>
      </c>
      <c r="AS262" s="6" t="s">
        <v>2307</v>
      </c>
      <c r="AT262" s="6" t="s">
        <v>156</v>
      </c>
      <c r="AU262" s="6" t="s">
        <v>307</v>
      </c>
      <c r="AV262" s="6" t="s">
        <v>2303</v>
      </c>
      <c r="AW262" s="6" t="s">
        <v>2308</v>
      </c>
      <c r="AX262" s="6" t="s">
        <v>2308</v>
      </c>
      <c r="AY262" s="6" t="s">
        <v>308</v>
      </c>
      <c r="AZ262" s="6" t="s">
        <v>771</v>
      </c>
      <c r="BA262" s="6" t="s">
        <v>310</v>
      </c>
      <c r="BB262" s="6" t="s">
        <v>311</v>
      </c>
      <c r="BC262" s="6" t="s">
        <v>312</v>
      </c>
      <c r="BD262" s="6" t="s">
        <v>156</v>
      </c>
      <c r="BE262" s="6" t="s">
        <v>313</v>
      </c>
    </row>
    <row r="263" spans="1:57" ht="17.399999999999999" x14ac:dyDescent="0.4">
      <c r="A263" s="237">
        <f t="shared" si="67"/>
        <v>261</v>
      </c>
      <c r="B263" s="238" t="str">
        <f t="shared" si="68"/>
        <v>2025-09-11</v>
      </c>
      <c r="C263" s="238" t="str">
        <f t="shared" si="69"/>
        <v>LHR</v>
      </c>
      <c r="D263" s="238" t="str">
        <f t="shared" si="70"/>
        <v>99431913862</v>
      </c>
      <c r="E263" s="238" t="str">
        <f t="shared" si="71"/>
        <v>587196912225</v>
      </c>
      <c r="F263" s="238" t="str">
        <f t="shared" si="72"/>
        <v>김민철</v>
      </c>
      <c r="G263" s="239" t="str">
        <f t="shared" si="73"/>
        <v>BK00000145658</v>
      </c>
      <c r="H263" s="240" t="str">
        <f t="shared" si="74"/>
        <v>목록(Manifest)</v>
      </c>
      <c r="I263" s="241">
        <f t="shared" si="75"/>
        <v>80.739999999999995</v>
      </c>
      <c r="J263" s="242">
        <f t="shared" si="76"/>
        <v>1</v>
      </c>
      <c r="K263" s="242">
        <f t="shared" si="77"/>
        <v>0.5</v>
      </c>
      <c r="L263" s="243">
        <f t="shared" si="78"/>
        <v>0.2</v>
      </c>
      <c r="M263" s="243">
        <f t="shared" si="79"/>
        <v>0.5</v>
      </c>
      <c r="N263" s="149">
        <f t="shared" si="80"/>
        <v>5.75</v>
      </c>
      <c r="O263" s="149">
        <v>3.59</v>
      </c>
      <c r="P263" s="150"/>
      <c r="Q263" s="151">
        <f>VLOOKUP(H263,Mapping!$B$3:$D$13,3,0)</f>
        <v>0</v>
      </c>
      <c r="R263" s="149">
        <f>(IF(VLOOKUP(VLOOKUP(I263,Mapping!$B$15:$D$20,2,1),Mapping!$C$15:$E$20,2,0)=7000,0,VLOOKUP(VLOOKUP(I263,Mapping!$B$15:$D$20,2,1),Mapping!$C$15:$E$20,2,0)))</f>
        <v>0</v>
      </c>
      <c r="S263" s="149"/>
      <c r="T263" s="149"/>
      <c r="U263" s="149">
        <f t="shared" si="81"/>
        <v>9.34</v>
      </c>
      <c r="V263" s="6" t="str">
        <f t="shared" si="66"/>
        <v/>
      </c>
      <c r="X263" s="6" t="s">
        <v>2254</v>
      </c>
      <c r="Y263" s="6" t="s">
        <v>16</v>
      </c>
      <c r="Z263" s="6" t="s">
        <v>2255</v>
      </c>
      <c r="AA263" s="6" t="s">
        <v>2309</v>
      </c>
      <c r="AB263" s="6" t="s">
        <v>2310</v>
      </c>
      <c r="AC263" s="6" t="s">
        <v>2311</v>
      </c>
      <c r="AD263" s="6" t="s">
        <v>2312</v>
      </c>
      <c r="AE263" s="6" t="s">
        <v>156</v>
      </c>
      <c r="AF263" s="6">
        <v>1</v>
      </c>
      <c r="AG263" s="6">
        <v>0.5</v>
      </c>
      <c r="AH263" s="6">
        <v>0.2</v>
      </c>
      <c r="AI263" s="6">
        <v>0.5</v>
      </c>
      <c r="AJ263" s="6" t="s">
        <v>14</v>
      </c>
      <c r="AK263" s="6">
        <v>80.739999999999995</v>
      </c>
      <c r="AL263" s="6" t="s">
        <v>303</v>
      </c>
      <c r="AM263" s="6" t="s">
        <v>303</v>
      </c>
      <c r="AN263" s="6" t="s">
        <v>303</v>
      </c>
      <c r="AO263" s="6" t="s">
        <v>303</v>
      </c>
      <c r="AP263" s="6" t="s">
        <v>303</v>
      </c>
      <c r="AQ263" s="6" t="s">
        <v>304</v>
      </c>
      <c r="AR263" s="6" t="s">
        <v>305</v>
      </c>
      <c r="AS263" s="6" t="s">
        <v>316</v>
      </c>
      <c r="AT263" s="6" t="s">
        <v>156</v>
      </c>
      <c r="AU263" s="6" t="s">
        <v>307</v>
      </c>
      <c r="AV263" s="6" t="s">
        <v>2309</v>
      </c>
      <c r="AW263" s="6" t="s">
        <v>2313</v>
      </c>
      <c r="AX263" s="6" t="s">
        <v>2313</v>
      </c>
      <c r="AY263" s="6" t="s">
        <v>308</v>
      </c>
      <c r="AZ263" s="6" t="s">
        <v>771</v>
      </c>
      <c r="BA263" s="6" t="s">
        <v>310</v>
      </c>
      <c r="BB263" s="6" t="s">
        <v>311</v>
      </c>
      <c r="BC263" s="6" t="s">
        <v>312</v>
      </c>
      <c r="BD263" s="6" t="s">
        <v>156</v>
      </c>
      <c r="BE263" s="6" t="s">
        <v>313</v>
      </c>
    </row>
    <row r="264" spans="1:57" ht="17.399999999999999" x14ac:dyDescent="0.4">
      <c r="A264" s="237">
        <f t="shared" si="67"/>
        <v>262</v>
      </c>
      <c r="B264" s="238" t="str">
        <f t="shared" si="68"/>
        <v>2025-09-11</v>
      </c>
      <c r="C264" s="238" t="str">
        <f t="shared" si="69"/>
        <v>LHR</v>
      </c>
      <c r="D264" s="238" t="str">
        <f t="shared" si="70"/>
        <v>99431913862</v>
      </c>
      <c r="E264" s="238" t="str">
        <f t="shared" si="71"/>
        <v>587196911816</v>
      </c>
      <c r="F264" s="238" t="str">
        <f t="shared" si="72"/>
        <v>김영민</v>
      </c>
      <c r="G264" s="239" t="str">
        <f t="shared" si="73"/>
        <v>BK00000145659</v>
      </c>
      <c r="H264" s="240" t="str">
        <f t="shared" si="74"/>
        <v>목록(Manifest)</v>
      </c>
      <c r="I264" s="241">
        <f t="shared" si="75"/>
        <v>133.28</v>
      </c>
      <c r="J264" s="242">
        <f t="shared" si="76"/>
        <v>1</v>
      </c>
      <c r="K264" s="242">
        <f t="shared" si="77"/>
        <v>1</v>
      </c>
      <c r="L264" s="243">
        <f t="shared" si="78"/>
        <v>1.8</v>
      </c>
      <c r="M264" s="243">
        <f t="shared" si="79"/>
        <v>1.8</v>
      </c>
      <c r="N264" s="149">
        <f t="shared" si="80"/>
        <v>10.56</v>
      </c>
      <c r="O264" s="149">
        <v>3.59</v>
      </c>
      <c r="P264" s="150"/>
      <c r="Q264" s="151">
        <f>VLOOKUP(H264,Mapping!$B$3:$D$13,3,0)</f>
        <v>0</v>
      </c>
      <c r="R264" s="149">
        <f>(IF(VLOOKUP(VLOOKUP(I264,Mapping!$B$15:$D$20,2,1),Mapping!$C$15:$E$20,2,0)=7000,0,VLOOKUP(VLOOKUP(I264,Mapping!$B$15:$D$20,2,1),Mapping!$C$15:$E$20,2,0)))</f>
        <v>0</v>
      </c>
      <c r="S264" s="149"/>
      <c r="T264" s="149"/>
      <c r="U264" s="149">
        <f t="shared" si="81"/>
        <v>14.15</v>
      </c>
      <c r="V264" s="6" t="str">
        <f t="shared" si="66"/>
        <v/>
      </c>
      <c r="X264" s="6" t="s">
        <v>2254</v>
      </c>
      <c r="Y264" s="6" t="s">
        <v>16</v>
      </c>
      <c r="Z264" s="6" t="s">
        <v>2255</v>
      </c>
      <c r="AA264" s="6" t="s">
        <v>2314</v>
      </c>
      <c r="AB264" s="6" t="s">
        <v>178</v>
      </c>
      <c r="AC264" s="6" t="s">
        <v>347</v>
      </c>
      <c r="AD264" s="6" t="s">
        <v>348</v>
      </c>
      <c r="AE264" s="6" t="s">
        <v>156</v>
      </c>
      <c r="AF264" s="6">
        <v>1</v>
      </c>
      <c r="AG264" s="6">
        <v>1</v>
      </c>
      <c r="AH264" s="6">
        <v>1.8</v>
      </c>
      <c r="AI264" s="6">
        <v>1.8</v>
      </c>
      <c r="AJ264" s="6" t="s">
        <v>14</v>
      </c>
      <c r="AK264" s="6">
        <v>133.28</v>
      </c>
      <c r="AL264" s="6" t="s">
        <v>303</v>
      </c>
      <c r="AM264" s="6" t="s">
        <v>303</v>
      </c>
      <c r="AN264" s="6" t="s">
        <v>303</v>
      </c>
      <c r="AO264" s="6" t="s">
        <v>303</v>
      </c>
      <c r="AP264" s="6" t="s">
        <v>303</v>
      </c>
      <c r="AQ264" s="6" t="s">
        <v>304</v>
      </c>
      <c r="AR264" s="6" t="s">
        <v>305</v>
      </c>
      <c r="AS264" s="6" t="s">
        <v>349</v>
      </c>
      <c r="AT264" s="6" t="s">
        <v>156</v>
      </c>
      <c r="AU264" s="6" t="s">
        <v>307</v>
      </c>
      <c r="AV264" s="6" t="s">
        <v>2314</v>
      </c>
      <c r="AW264" s="6" t="s">
        <v>2315</v>
      </c>
      <c r="AX264" s="6" t="s">
        <v>2315</v>
      </c>
      <c r="AY264" s="6" t="s">
        <v>308</v>
      </c>
      <c r="AZ264" s="6" t="s">
        <v>771</v>
      </c>
      <c r="BA264" s="6" t="s">
        <v>310</v>
      </c>
      <c r="BB264" s="6" t="s">
        <v>311</v>
      </c>
      <c r="BC264" s="6" t="s">
        <v>312</v>
      </c>
      <c r="BD264" s="6" t="s">
        <v>156</v>
      </c>
      <c r="BE264" s="6" t="s">
        <v>313</v>
      </c>
    </row>
    <row r="265" spans="1:57" ht="17.399999999999999" x14ac:dyDescent="0.4">
      <c r="A265" s="237">
        <f t="shared" si="67"/>
        <v>263</v>
      </c>
      <c r="B265" s="238" t="str">
        <f t="shared" si="68"/>
        <v>2025-09-11</v>
      </c>
      <c r="C265" s="238" t="str">
        <f t="shared" si="69"/>
        <v>LHR</v>
      </c>
      <c r="D265" s="238" t="str">
        <f t="shared" si="70"/>
        <v>99431913862</v>
      </c>
      <c r="E265" s="238" t="str">
        <f t="shared" si="71"/>
        <v>587196912166</v>
      </c>
      <c r="F265" s="238" t="str">
        <f t="shared" si="72"/>
        <v>이진호</v>
      </c>
      <c r="G265" s="239" t="str">
        <f t="shared" si="73"/>
        <v>BK00000145661</v>
      </c>
      <c r="H265" s="240" t="str">
        <f t="shared" si="74"/>
        <v>목록(Manifest)</v>
      </c>
      <c r="I265" s="241">
        <f t="shared" si="75"/>
        <v>2.69</v>
      </c>
      <c r="J265" s="242">
        <f t="shared" si="76"/>
        <v>1</v>
      </c>
      <c r="K265" s="242">
        <f t="shared" si="77"/>
        <v>0.5</v>
      </c>
      <c r="L265" s="243">
        <f t="shared" si="78"/>
        <v>0.2</v>
      </c>
      <c r="M265" s="243">
        <f t="shared" si="79"/>
        <v>0.5</v>
      </c>
      <c r="N265" s="149">
        <f t="shared" si="80"/>
        <v>5.75</v>
      </c>
      <c r="O265" s="149">
        <v>3.59</v>
      </c>
      <c r="P265" s="150"/>
      <c r="Q265" s="151">
        <f>VLOOKUP(H265,Mapping!$B$3:$D$13,3,0)</f>
        <v>0</v>
      </c>
      <c r="R265" s="149">
        <f>(IF(VLOOKUP(VLOOKUP(I265,Mapping!$B$15:$D$20,2,1),Mapping!$C$15:$E$20,2,0)=7000,0,VLOOKUP(VLOOKUP(I265,Mapping!$B$15:$D$20,2,1),Mapping!$C$15:$E$20,2,0)))</f>
        <v>0</v>
      </c>
      <c r="S265" s="149"/>
      <c r="T265" s="149"/>
      <c r="U265" s="149">
        <f t="shared" si="81"/>
        <v>9.34</v>
      </c>
      <c r="V265" s="6" t="str">
        <f t="shared" si="66"/>
        <v/>
      </c>
      <c r="X265" s="6" t="s">
        <v>2254</v>
      </c>
      <c r="Y265" s="6" t="s">
        <v>16</v>
      </c>
      <c r="Z265" s="6" t="s">
        <v>2255</v>
      </c>
      <c r="AA265" s="6" t="s">
        <v>2316</v>
      </c>
      <c r="AB265" s="6" t="s">
        <v>2317</v>
      </c>
      <c r="AC265" s="6" t="s">
        <v>2318</v>
      </c>
      <c r="AD265" s="6" t="s">
        <v>2319</v>
      </c>
      <c r="AE265" s="6" t="s">
        <v>156</v>
      </c>
      <c r="AF265" s="6">
        <v>1</v>
      </c>
      <c r="AG265" s="6">
        <v>0.5</v>
      </c>
      <c r="AH265" s="6">
        <v>0.2</v>
      </c>
      <c r="AI265" s="6">
        <v>0.5</v>
      </c>
      <c r="AJ265" s="6" t="s">
        <v>14</v>
      </c>
      <c r="AK265" s="6">
        <v>2.69</v>
      </c>
      <c r="AL265" s="6" t="s">
        <v>303</v>
      </c>
      <c r="AM265" s="6" t="s">
        <v>303</v>
      </c>
      <c r="AN265" s="6" t="s">
        <v>303</v>
      </c>
      <c r="AO265" s="6" t="s">
        <v>303</v>
      </c>
      <c r="AP265" s="6" t="s">
        <v>303</v>
      </c>
      <c r="AQ265" s="6" t="s">
        <v>304</v>
      </c>
      <c r="AR265" s="6" t="s">
        <v>305</v>
      </c>
      <c r="AS265" s="6" t="s">
        <v>316</v>
      </c>
      <c r="AT265" s="6" t="s">
        <v>156</v>
      </c>
      <c r="AU265" s="6" t="s">
        <v>307</v>
      </c>
      <c r="AV265" s="6" t="s">
        <v>2316</v>
      </c>
      <c r="AW265" s="6" t="s">
        <v>2320</v>
      </c>
      <c r="AX265" s="6" t="s">
        <v>2320</v>
      </c>
      <c r="AY265" s="6" t="s">
        <v>308</v>
      </c>
      <c r="AZ265" s="6" t="s">
        <v>771</v>
      </c>
      <c r="BA265" s="6" t="s">
        <v>310</v>
      </c>
      <c r="BB265" s="6" t="s">
        <v>311</v>
      </c>
      <c r="BC265" s="6" t="s">
        <v>312</v>
      </c>
      <c r="BD265" s="6" t="s">
        <v>156</v>
      </c>
      <c r="BE265" s="6" t="s">
        <v>313</v>
      </c>
    </row>
    <row r="266" spans="1:57" ht="17.399999999999999" x14ac:dyDescent="0.4">
      <c r="A266" s="237">
        <f t="shared" si="67"/>
        <v>264</v>
      </c>
      <c r="B266" s="238" t="str">
        <f t="shared" si="68"/>
        <v>2025-09-11</v>
      </c>
      <c r="C266" s="238" t="str">
        <f t="shared" si="69"/>
        <v>LHR</v>
      </c>
      <c r="D266" s="238" t="str">
        <f t="shared" si="70"/>
        <v>99431913862</v>
      </c>
      <c r="E266" s="238" t="str">
        <f t="shared" si="71"/>
        <v>587196911912</v>
      </c>
      <c r="F266" s="238" t="str">
        <f t="shared" si="72"/>
        <v>조승훈</v>
      </c>
      <c r="G266" s="239" t="str">
        <f t="shared" si="73"/>
        <v>BK00000145668</v>
      </c>
      <c r="H266" s="240" t="str">
        <f t="shared" si="74"/>
        <v>목록(Manifest)</v>
      </c>
      <c r="I266" s="241">
        <f t="shared" si="75"/>
        <v>129.30000000000001</v>
      </c>
      <c r="J266" s="242">
        <f t="shared" si="76"/>
        <v>1</v>
      </c>
      <c r="K266" s="242">
        <f t="shared" si="77"/>
        <v>9</v>
      </c>
      <c r="L266" s="243">
        <f t="shared" si="78"/>
        <v>0.2</v>
      </c>
      <c r="M266" s="243">
        <f t="shared" si="79"/>
        <v>9</v>
      </c>
      <c r="N266" s="149">
        <f t="shared" si="80"/>
        <v>37.200000000000003</v>
      </c>
      <c r="O266" s="149">
        <v>3.59</v>
      </c>
      <c r="P266" s="150"/>
      <c r="Q266" s="151">
        <f>VLOOKUP(H266,Mapping!$B$3:$D$13,3,0)</f>
        <v>0</v>
      </c>
      <c r="R266" s="149">
        <f>(IF(VLOOKUP(VLOOKUP(I266,Mapping!$B$15:$D$20,2,1),Mapping!$C$15:$E$20,2,0)=7000,0,VLOOKUP(VLOOKUP(I266,Mapping!$B$15:$D$20,2,1),Mapping!$C$15:$E$20,2,0)))</f>
        <v>0</v>
      </c>
      <c r="S266" s="149"/>
      <c r="T266" s="149"/>
      <c r="U266" s="149">
        <f t="shared" si="81"/>
        <v>40.790000000000006</v>
      </c>
      <c r="V266" s="6" t="str">
        <f t="shared" si="66"/>
        <v/>
      </c>
      <c r="X266" s="6" t="s">
        <v>2254</v>
      </c>
      <c r="Y266" s="6" t="s">
        <v>16</v>
      </c>
      <c r="Z266" s="6" t="s">
        <v>2255</v>
      </c>
      <c r="AA266" s="6" t="s">
        <v>2321</v>
      </c>
      <c r="AB266" s="6" t="s">
        <v>804</v>
      </c>
      <c r="AC266" s="6" t="s">
        <v>805</v>
      </c>
      <c r="AD266" s="6" t="s">
        <v>806</v>
      </c>
      <c r="AE266" s="6" t="s">
        <v>156</v>
      </c>
      <c r="AF266" s="6">
        <v>1</v>
      </c>
      <c r="AG266" s="6">
        <v>9</v>
      </c>
      <c r="AH266" s="6">
        <v>0.2</v>
      </c>
      <c r="AI266" s="6">
        <v>9</v>
      </c>
      <c r="AJ266" s="6" t="s">
        <v>14</v>
      </c>
      <c r="AK266" s="6">
        <v>129.30000000000001</v>
      </c>
      <c r="AL266" s="6" t="s">
        <v>303</v>
      </c>
      <c r="AM266" s="6" t="s">
        <v>303</v>
      </c>
      <c r="AN266" s="6" t="s">
        <v>303</v>
      </c>
      <c r="AO266" s="6" t="s">
        <v>303</v>
      </c>
      <c r="AP266" s="6" t="s">
        <v>303</v>
      </c>
      <c r="AQ266" s="6" t="s">
        <v>304</v>
      </c>
      <c r="AR266" s="6" t="s">
        <v>305</v>
      </c>
      <c r="AS266" s="6" t="s">
        <v>807</v>
      </c>
      <c r="AT266" s="6" t="s">
        <v>156</v>
      </c>
      <c r="AU266" s="6" t="s">
        <v>307</v>
      </c>
      <c r="AV266" s="6" t="s">
        <v>2321</v>
      </c>
      <c r="AW266" s="6" t="s">
        <v>2322</v>
      </c>
      <c r="AX266" s="6" t="s">
        <v>2322</v>
      </c>
      <c r="AY266" s="6" t="s">
        <v>308</v>
      </c>
      <c r="AZ266" s="6" t="s">
        <v>771</v>
      </c>
      <c r="BA266" s="6" t="s">
        <v>310</v>
      </c>
      <c r="BB266" s="6" t="s">
        <v>311</v>
      </c>
      <c r="BC266" s="6" t="s">
        <v>312</v>
      </c>
      <c r="BD266" s="6" t="s">
        <v>156</v>
      </c>
      <c r="BE266" s="6" t="s">
        <v>313</v>
      </c>
    </row>
    <row r="267" spans="1:57" ht="17.399999999999999" x14ac:dyDescent="0.4">
      <c r="A267" s="237">
        <f t="shared" si="67"/>
        <v>265</v>
      </c>
      <c r="B267" s="238" t="str">
        <f t="shared" si="68"/>
        <v>2025-09-11</v>
      </c>
      <c r="C267" s="238" t="str">
        <f t="shared" si="69"/>
        <v>LHR</v>
      </c>
      <c r="D267" s="238" t="str">
        <f t="shared" si="70"/>
        <v>99431913862</v>
      </c>
      <c r="E267" s="238" t="str">
        <f t="shared" si="71"/>
        <v>587196912155</v>
      </c>
      <c r="F267" s="238" t="str">
        <f t="shared" si="72"/>
        <v>정진헌</v>
      </c>
      <c r="G267" s="239" t="str">
        <f t="shared" si="73"/>
        <v>BK00000145674</v>
      </c>
      <c r="H267" s="240" t="str">
        <f t="shared" si="74"/>
        <v>목록(Manifest)</v>
      </c>
      <c r="I267" s="241">
        <f t="shared" si="75"/>
        <v>118.3</v>
      </c>
      <c r="J267" s="242">
        <f t="shared" si="76"/>
        <v>1</v>
      </c>
      <c r="K267" s="242">
        <f t="shared" si="77"/>
        <v>1</v>
      </c>
      <c r="L267" s="243">
        <f t="shared" si="78"/>
        <v>0.2</v>
      </c>
      <c r="M267" s="243">
        <f t="shared" si="79"/>
        <v>1</v>
      </c>
      <c r="N267" s="149">
        <f t="shared" si="80"/>
        <v>7.6</v>
      </c>
      <c r="O267" s="149">
        <v>3.59</v>
      </c>
      <c r="P267" s="150"/>
      <c r="Q267" s="151">
        <f>VLOOKUP(H267,Mapping!$B$3:$D$13,3,0)</f>
        <v>0</v>
      </c>
      <c r="R267" s="149">
        <f>(IF(VLOOKUP(VLOOKUP(I267,Mapping!$B$15:$D$20,2,1),Mapping!$C$15:$E$20,2,0)=7000,0,VLOOKUP(VLOOKUP(I267,Mapping!$B$15:$D$20,2,1),Mapping!$C$15:$E$20,2,0)))</f>
        <v>0</v>
      </c>
      <c r="S267" s="149"/>
      <c r="T267" s="149"/>
      <c r="U267" s="149">
        <f t="shared" si="81"/>
        <v>11.19</v>
      </c>
      <c r="V267" s="6" t="str">
        <f t="shared" si="66"/>
        <v/>
      </c>
      <c r="X267" s="6" t="s">
        <v>2254</v>
      </c>
      <c r="Y267" s="6" t="s">
        <v>16</v>
      </c>
      <c r="Z267" s="6" t="s">
        <v>2255</v>
      </c>
      <c r="AA267" s="6" t="s">
        <v>2323</v>
      </c>
      <c r="AB267" s="6" t="s">
        <v>188</v>
      </c>
      <c r="AC267" s="6" t="s">
        <v>614</v>
      </c>
      <c r="AD267" s="6" t="s">
        <v>615</v>
      </c>
      <c r="AE267" s="6" t="s">
        <v>156</v>
      </c>
      <c r="AF267" s="6">
        <v>1</v>
      </c>
      <c r="AG267" s="6">
        <v>1</v>
      </c>
      <c r="AH267" s="6">
        <v>0.2</v>
      </c>
      <c r="AI267" s="6">
        <v>1</v>
      </c>
      <c r="AJ267" s="6" t="s">
        <v>14</v>
      </c>
      <c r="AK267" s="6">
        <v>118.3</v>
      </c>
      <c r="AL267" s="6" t="s">
        <v>303</v>
      </c>
      <c r="AM267" s="6" t="s">
        <v>303</v>
      </c>
      <c r="AN267" s="6" t="s">
        <v>303</v>
      </c>
      <c r="AO267" s="6" t="s">
        <v>303</v>
      </c>
      <c r="AP267" s="6" t="s">
        <v>303</v>
      </c>
      <c r="AQ267" s="6" t="s">
        <v>304</v>
      </c>
      <c r="AR267" s="6" t="s">
        <v>305</v>
      </c>
      <c r="AS267" s="6" t="s">
        <v>352</v>
      </c>
      <c r="AT267" s="6" t="s">
        <v>156</v>
      </c>
      <c r="AU267" s="6" t="s">
        <v>307</v>
      </c>
      <c r="AV267" s="6" t="s">
        <v>2323</v>
      </c>
      <c r="AW267" s="6" t="s">
        <v>2324</v>
      </c>
      <c r="AX267" s="6" t="s">
        <v>2324</v>
      </c>
      <c r="AY267" s="6" t="s">
        <v>308</v>
      </c>
      <c r="AZ267" s="6" t="s">
        <v>771</v>
      </c>
      <c r="BA267" s="6" t="s">
        <v>310</v>
      </c>
      <c r="BB267" s="6" t="s">
        <v>311</v>
      </c>
      <c r="BC267" s="6" t="s">
        <v>312</v>
      </c>
      <c r="BD267" s="6" t="s">
        <v>156</v>
      </c>
      <c r="BE267" s="6" t="s">
        <v>313</v>
      </c>
    </row>
    <row r="268" spans="1:57" ht="17.399999999999999" x14ac:dyDescent="0.4">
      <c r="A268" s="237">
        <f t="shared" si="67"/>
        <v>266</v>
      </c>
      <c r="B268" s="238" t="str">
        <f t="shared" si="68"/>
        <v>2025-09-11</v>
      </c>
      <c r="C268" s="238" t="str">
        <f t="shared" si="69"/>
        <v>LHR</v>
      </c>
      <c r="D268" s="238" t="str">
        <f t="shared" si="70"/>
        <v>99431913862</v>
      </c>
      <c r="E268" s="238" t="str">
        <f t="shared" si="71"/>
        <v>587196911864</v>
      </c>
      <c r="F268" s="238" t="str">
        <f t="shared" si="72"/>
        <v>하지원</v>
      </c>
      <c r="G268" s="239" t="str">
        <f t="shared" si="73"/>
        <v>BK00000145675</v>
      </c>
      <c r="H268" s="240" t="str">
        <f t="shared" si="74"/>
        <v>목록(Manifest)</v>
      </c>
      <c r="I268" s="241">
        <f t="shared" si="75"/>
        <v>88.02</v>
      </c>
      <c r="J268" s="242">
        <f t="shared" si="76"/>
        <v>1</v>
      </c>
      <c r="K268" s="242">
        <f t="shared" si="77"/>
        <v>0.5</v>
      </c>
      <c r="L268" s="243">
        <f t="shared" si="78"/>
        <v>0.2</v>
      </c>
      <c r="M268" s="243">
        <f t="shared" si="79"/>
        <v>0.5</v>
      </c>
      <c r="N268" s="149">
        <f t="shared" si="80"/>
        <v>5.75</v>
      </c>
      <c r="O268" s="149">
        <v>3.59</v>
      </c>
      <c r="P268" s="150"/>
      <c r="Q268" s="151">
        <f>VLOOKUP(H268,Mapping!$B$3:$D$13,3,0)</f>
        <v>0</v>
      </c>
      <c r="R268" s="149">
        <f>(IF(VLOOKUP(VLOOKUP(I268,Mapping!$B$15:$D$20,2,1),Mapping!$C$15:$E$20,2,0)=7000,0,VLOOKUP(VLOOKUP(I268,Mapping!$B$15:$D$20,2,1),Mapping!$C$15:$E$20,2,0)))</f>
        <v>0</v>
      </c>
      <c r="S268" s="149"/>
      <c r="T268" s="149"/>
      <c r="U268" s="149">
        <f t="shared" si="81"/>
        <v>9.34</v>
      </c>
      <c r="V268" s="6" t="str">
        <f t="shared" si="66"/>
        <v/>
      </c>
      <c r="X268" s="6" t="s">
        <v>2254</v>
      </c>
      <c r="Y268" s="6" t="s">
        <v>16</v>
      </c>
      <c r="Z268" s="6" t="s">
        <v>2255</v>
      </c>
      <c r="AA268" s="6" t="s">
        <v>2325</v>
      </c>
      <c r="AB268" s="6" t="s">
        <v>1051</v>
      </c>
      <c r="AC268" s="6" t="s">
        <v>1052</v>
      </c>
      <c r="AD268" s="6" t="s">
        <v>1053</v>
      </c>
      <c r="AE268" s="6" t="s">
        <v>156</v>
      </c>
      <c r="AF268" s="6">
        <v>1</v>
      </c>
      <c r="AG268" s="6">
        <v>0.5</v>
      </c>
      <c r="AH268" s="6">
        <v>0.2</v>
      </c>
      <c r="AI268" s="6">
        <v>0.5</v>
      </c>
      <c r="AJ268" s="6" t="s">
        <v>14</v>
      </c>
      <c r="AK268" s="6">
        <v>88.02</v>
      </c>
      <c r="AL268" s="6" t="s">
        <v>303</v>
      </c>
      <c r="AM268" s="6" t="s">
        <v>303</v>
      </c>
      <c r="AN268" s="6" t="s">
        <v>303</v>
      </c>
      <c r="AO268" s="6" t="s">
        <v>303</v>
      </c>
      <c r="AP268" s="6" t="s">
        <v>303</v>
      </c>
      <c r="AQ268" s="6" t="s">
        <v>304</v>
      </c>
      <c r="AR268" s="6" t="s">
        <v>305</v>
      </c>
      <c r="AS268" s="6" t="s">
        <v>632</v>
      </c>
      <c r="AT268" s="6" t="s">
        <v>156</v>
      </c>
      <c r="AU268" s="6" t="s">
        <v>307</v>
      </c>
      <c r="AV268" s="6" t="s">
        <v>2325</v>
      </c>
      <c r="AW268" s="6" t="s">
        <v>2326</v>
      </c>
      <c r="AX268" s="6" t="s">
        <v>2326</v>
      </c>
      <c r="AY268" s="6" t="s">
        <v>308</v>
      </c>
      <c r="AZ268" s="6" t="s">
        <v>771</v>
      </c>
      <c r="BA268" s="6" t="s">
        <v>310</v>
      </c>
      <c r="BB268" s="6" t="s">
        <v>311</v>
      </c>
      <c r="BC268" s="6" t="s">
        <v>312</v>
      </c>
      <c r="BD268" s="6" t="s">
        <v>156</v>
      </c>
      <c r="BE268" s="6" t="s">
        <v>313</v>
      </c>
    </row>
    <row r="269" spans="1:57" ht="17.399999999999999" x14ac:dyDescent="0.4">
      <c r="A269" s="237">
        <f t="shared" si="67"/>
        <v>267</v>
      </c>
      <c r="B269" s="238" t="str">
        <f t="shared" si="68"/>
        <v>2025-09-11</v>
      </c>
      <c r="C269" s="238" t="str">
        <f t="shared" si="69"/>
        <v>LHR</v>
      </c>
      <c r="D269" s="238" t="str">
        <f t="shared" si="70"/>
        <v>99431913862</v>
      </c>
      <c r="E269" s="238" t="str">
        <f t="shared" si="71"/>
        <v>587196912085</v>
      </c>
      <c r="F269" s="238" t="str">
        <f t="shared" si="72"/>
        <v>이주원</v>
      </c>
      <c r="G269" s="239" t="str">
        <f t="shared" si="73"/>
        <v>BK00000145676</v>
      </c>
      <c r="H269" s="240" t="str">
        <f t="shared" si="74"/>
        <v>목록(Manifest)</v>
      </c>
      <c r="I269" s="241">
        <f t="shared" si="75"/>
        <v>9.42</v>
      </c>
      <c r="J269" s="242">
        <f t="shared" si="76"/>
        <v>1</v>
      </c>
      <c r="K269" s="242">
        <f t="shared" si="77"/>
        <v>1</v>
      </c>
      <c r="L269" s="243">
        <f t="shared" si="78"/>
        <v>0.2</v>
      </c>
      <c r="M269" s="243">
        <f t="shared" si="79"/>
        <v>1</v>
      </c>
      <c r="N269" s="149">
        <f t="shared" si="80"/>
        <v>7.6</v>
      </c>
      <c r="O269" s="149">
        <v>3.59</v>
      </c>
      <c r="P269" s="150"/>
      <c r="Q269" s="151">
        <f>VLOOKUP(H269,Mapping!$B$3:$D$13,3,0)</f>
        <v>0</v>
      </c>
      <c r="R269" s="149">
        <f>(IF(VLOOKUP(VLOOKUP(I269,Mapping!$B$15:$D$20,2,1),Mapping!$C$15:$E$20,2,0)=7000,0,VLOOKUP(VLOOKUP(I269,Mapping!$B$15:$D$20,2,1),Mapping!$C$15:$E$20,2,0)))</f>
        <v>0</v>
      </c>
      <c r="S269" s="149"/>
      <c r="T269" s="149"/>
      <c r="U269" s="149">
        <f t="shared" si="81"/>
        <v>11.19</v>
      </c>
      <c r="V269" s="6" t="str">
        <f t="shared" si="66"/>
        <v/>
      </c>
      <c r="X269" s="6" t="s">
        <v>2254</v>
      </c>
      <c r="Y269" s="6" t="s">
        <v>16</v>
      </c>
      <c r="Z269" s="6" t="s">
        <v>2255</v>
      </c>
      <c r="AA269" s="6" t="s">
        <v>2327</v>
      </c>
      <c r="AB269" s="6" t="s">
        <v>2328</v>
      </c>
      <c r="AC269" s="6" t="s">
        <v>2329</v>
      </c>
      <c r="AD269" s="6" t="s">
        <v>2330</v>
      </c>
      <c r="AE269" s="6" t="s">
        <v>156</v>
      </c>
      <c r="AF269" s="6">
        <v>1</v>
      </c>
      <c r="AG269" s="6">
        <v>1</v>
      </c>
      <c r="AH269" s="6">
        <v>0.2</v>
      </c>
      <c r="AI269" s="6">
        <v>1</v>
      </c>
      <c r="AJ269" s="6" t="s">
        <v>14</v>
      </c>
      <c r="AK269" s="6">
        <v>9.42</v>
      </c>
      <c r="AL269" s="6" t="s">
        <v>303</v>
      </c>
      <c r="AM269" s="6" t="s">
        <v>303</v>
      </c>
      <c r="AN269" s="6" t="s">
        <v>303</v>
      </c>
      <c r="AO269" s="6" t="s">
        <v>303</v>
      </c>
      <c r="AP269" s="6" t="s">
        <v>303</v>
      </c>
      <c r="AQ269" s="6" t="s">
        <v>304</v>
      </c>
      <c r="AR269" s="6" t="s">
        <v>305</v>
      </c>
      <c r="AS269" s="6" t="s">
        <v>2331</v>
      </c>
      <c r="AT269" s="6" t="s">
        <v>156</v>
      </c>
      <c r="AU269" s="6" t="s">
        <v>307</v>
      </c>
      <c r="AV269" s="6" t="s">
        <v>2327</v>
      </c>
      <c r="AW269" s="6" t="s">
        <v>2332</v>
      </c>
      <c r="AX269" s="6" t="s">
        <v>2332</v>
      </c>
      <c r="AY269" s="6" t="s">
        <v>308</v>
      </c>
      <c r="AZ269" s="6" t="s">
        <v>771</v>
      </c>
      <c r="BA269" s="6" t="s">
        <v>310</v>
      </c>
      <c r="BB269" s="6" t="s">
        <v>311</v>
      </c>
      <c r="BC269" s="6" t="s">
        <v>312</v>
      </c>
      <c r="BD269" s="6" t="s">
        <v>156</v>
      </c>
      <c r="BE269" s="6" t="s">
        <v>313</v>
      </c>
    </row>
    <row r="270" spans="1:57" ht="17.399999999999999" x14ac:dyDescent="0.4">
      <c r="A270" s="237">
        <f t="shared" si="67"/>
        <v>268</v>
      </c>
      <c r="B270" s="238" t="str">
        <f t="shared" si="68"/>
        <v>2025-09-11</v>
      </c>
      <c r="C270" s="238" t="str">
        <f t="shared" si="69"/>
        <v>LHR</v>
      </c>
      <c r="D270" s="238" t="str">
        <f t="shared" si="70"/>
        <v>99431913862</v>
      </c>
      <c r="E270" s="238" t="str">
        <f t="shared" si="71"/>
        <v>587196912284</v>
      </c>
      <c r="F270" s="238" t="str">
        <f t="shared" si="72"/>
        <v>이윤성</v>
      </c>
      <c r="G270" s="239" t="str">
        <f t="shared" si="73"/>
        <v>BK00000145684</v>
      </c>
      <c r="H270" s="240" t="str">
        <f t="shared" si="74"/>
        <v>일반(목록배제,Normal-Manifest Exception)</v>
      </c>
      <c r="I270" s="241">
        <f t="shared" si="75"/>
        <v>25.58</v>
      </c>
      <c r="J270" s="242">
        <f t="shared" si="76"/>
        <v>1</v>
      </c>
      <c r="K270" s="242">
        <f t="shared" si="77"/>
        <v>0.5</v>
      </c>
      <c r="L270" s="243">
        <f t="shared" si="78"/>
        <v>0.2</v>
      </c>
      <c r="M270" s="243">
        <f t="shared" si="79"/>
        <v>0.5</v>
      </c>
      <c r="N270" s="149">
        <f t="shared" si="80"/>
        <v>5.75</v>
      </c>
      <c r="O270" s="149">
        <v>3.59</v>
      </c>
      <c r="P270" s="150"/>
      <c r="Q270" s="151">
        <f>VLOOKUP(H270,Mapping!$B$3:$D$13,3,0)</f>
        <v>0.8</v>
      </c>
      <c r="R270" s="149">
        <f>(IF(VLOOKUP(VLOOKUP(I270,Mapping!$B$15:$D$20,2,1),Mapping!$C$15:$E$20,2,0)=7000,0,VLOOKUP(VLOOKUP(I270,Mapping!$B$15:$D$20,2,1),Mapping!$C$15:$E$20,2,0)))</f>
        <v>0</v>
      </c>
      <c r="S270" s="149"/>
      <c r="T270" s="149"/>
      <c r="U270" s="149">
        <f t="shared" si="81"/>
        <v>10.14</v>
      </c>
      <c r="V270" s="6" t="str">
        <f t="shared" si="66"/>
        <v/>
      </c>
      <c r="X270" s="6" t="s">
        <v>2254</v>
      </c>
      <c r="Y270" s="6" t="s">
        <v>16</v>
      </c>
      <c r="Z270" s="6" t="s">
        <v>2255</v>
      </c>
      <c r="AA270" s="6" t="s">
        <v>2333</v>
      </c>
      <c r="AB270" s="6" t="s">
        <v>893</v>
      </c>
      <c r="AC270" s="6" t="s">
        <v>894</v>
      </c>
      <c r="AD270" s="6" t="s">
        <v>895</v>
      </c>
      <c r="AE270" s="6" t="s">
        <v>156</v>
      </c>
      <c r="AF270" s="6">
        <v>1</v>
      </c>
      <c r="AG270" s="6">
        <v>0.5</v>
      </c>
      <c r="AH270" s="6">
        <v>0.2</v>
      </c>
      <c r="AI270" s="6">
        <v>0.5</v>
      </c>
      <c r="AJ270" s="6" t="s">
        <v>110</v>
      </c>
      <c r="AK270" s="6">
        <v>25.58</v>
      </c>
      <c r="AL270" s="6" t="s">
        <v>303</v>
      </c>
      <c r="AM270" s="6" t="s">
        <v>303</v>
      </c>
      <c r="AN270" s="6" t="s">
        <v>303</v>
      </c>
      <c r="AO270" s="6" t="s">
        <v>303</v>
      </c>
      <c r="AP270" s="6" t="s">
        <v>303</v>
      </c>
      <c r="AQ270" s="6" t="s">
        <v>304</v>
      </c>
      <c r="AR270" s="6" t="s">
        <v>305</v>
      </c>
      <c r="AS270" s="6" t="s">
        <v>317</v>
      </c>
      <c r="AT270" s="6" t="s">
        <v>156</v>
      </c>
      <c r="AU270" s="6" t="s">
        <v>307</v>
      </c>
      <c r="AV270" s="6" t="s">
        <v>2333</v>
      </c>
      <c r="AW270" s="6" t="s">
        <v>2334</v>
      </c>
      <c r="AX270" s="6" t="s">
        <v>2334</v>
      </c>
      <c r="AY270" s="6" t="s">
        <v>308</v>
      </c>
      <c r="AZ270" s="6" t="s">
        <v>771</v>
      </c>
      <c r="BA270" s="6" t="s">
        <v>310</v>
      </c>
      <c r="BB270" s="6" t="s">
        <v>311</v>
      </c>
      <c r="BC270" s="6" t="s">
        <v>312</v>
      </c>
      <c r="BD270" s="6" t="s">
        <v>156</v>
      </c>
      <c r="BE270" s="6" t="s">
        <v>313</v>
      </c>
    </row>
    <row r="271" spans="1:57" ht="17.399999999999999" x14ac:dyDescent="0.4">
      <c r="A271" s="237">
        <f t="shared" si="67"/>
        <v>269</v>
      </c>
      <c r="B271" s="238" t="str">
        <f t="shared" si="68"/>
        <v>2025-09-11</v>
      </c>
      <c r="C271" s="238" t="str">
        <f t="shared" si="69"/>
        <v>LHR</v>
      </c>
      <c r="D271" s="238" t="str">
        <f t="shared" si="70"/>
        <v>99431913862</v>
      </c>
      <c r="E271" s="238" t="str">
        <f t="shared" si="71"/>
        <v>587196911632</v>
      </c>
      <c r="F271" s="238" t="str">
        <f t="shared" si="72"/>
        <v>조현주</v>
      </c>
      <c r="G271" s="239" t="str">
        <f t="shared" si="73"/>
        <v>BK00000145694</v>
      </c>
      <c r="H271" s="240" t="str">
        <f t="shared" si="74"/>
        <v>목록(Manifest)</v>
      </c>
      <c r="I271" s="241">
        <f t="shared" si="75"/>
        <v>122.85</v>
      </c>
      <c r="J271" s="242">
        <f t="shared" si="76"/>
        <v>1</v>
      </c>
      <c r="K271" s="242">
        <f t="shared" si="77"/>
        <v>3</v>
      </c>
      <c r="L271" s="243">
        <f t="shared" si="78"/>
        <v>4.2</v>
      </c>
      <c r="M271" s="243">
        <f t="shared" si="79"/>
        <v>4.2</v>
      </c>
      <c r="N271" s="149">
        <f t="shared" si="80"/>
        <v>19.440000000000001</v>
      </c>
      <c r="O271" s="149">
        <v>3.59</v>
      </c>
      <c r="P271" s="150"/>
      <c r="Q271" s="151">
        <f>VLOOKUP(H271,Mapping!$B$3:$D$13,3,0)</f>
        <v>0</v>
      </c>
      <c r="R271" s="149">
        <f>(IF(VLOOKUP(VLOOKUP(I271,Mapping!$B$15:$D$20,2,1),Mapping!$C$15:$E$20,2,0)=7000,0,VLOOKUP(VLOOKUP(I271,Mapping!$B$15:$D$20,2,1),Mapping!$C$15:$E$20,2,0)))</f>
        <v>0</v>
      </c>
      <c r="S271" s="149"/>
      <c r="T271" s="149"/>
      <c r="U271" s="149">
        <f t="shared" si="81"/>
        <v>23.03</v>
      </c>
      <c r="V271" s="6" t="str">
        <f t="shared" si="66"/>
        <v/>
      </c>
      <c r="X271" s="6" t="s">
        <v>2254</v>
      </c>
      <c r="Y271" s="6" t="s">
        <v>16</v>
      </c>
      <c r="Z271" s="6" t="s">
        <v>2255</v>
      </c>
      <c r="AA271" s="6" t="s">
        <v>2335</v>
      </c>
      <c r="AB271" s="6" t="s">
        <v>186</v>
      </c>
      <c r="AC271" s="6" t="s">
        <v>829</v>
      </c>
      <c r="AD271" s="6" t="s">
        <v>830</v>
      </c>
      <c r="AE271" s="6" t="s">
        <v>156</v>
      </c>
      <c r="AF271" s="6">
        <v>1</v>
      </c>
      <c r="AG271" s="6">
        <v>3</v>
      </c>
      <c r="AH271" s="6">
        <v>4.2</v>
      </c>
      <c r="AI271" s="6">
        <v>4.2</v>
      </c>
      <c r="AJ271" s="6" t="s">
        <v>14</v>
      </c>
      <c r="AK271" s="6">
        <v>122.85</v>
      </c>
      <c r="AL271" s="6" t="s">
        <v>303</v>
      </c>
      <c r="AM271" s="6" t="s">
        <v>303</v>
      </c>
      <c r="AN271" s="6" t="s">
        <v>303</v>
      </c>
      <c r="AO271" s="6" t="s">
        <v>303</v>
      </c>
      <c r="AP271" s="6" t="s">
        <v>303</v>
      </c>
      <c r="AQ271" s="6" t="s">
        <v>304</v>
      </c>
      <c r="AR271" s="6" t="s">
        <v>305</v>
      </c>
      <c r="AS271" s="6" t="s">
        <v>352</v>
      </c>
      <c r="AT271" s="6" t="s">
        <v>156</v>
      </c>
      <c r="AU271" s="6" t="s">
        <v>307</v>
      </c>
      <c r="AV271" s="6" t="s">
        <v>2335</v>
      </c>
      <c r="AW271" s="6" t="s">
        <v>2336</v>
      </c>
      <c r="AX271" s="6" t="s">
        <v>2336</v>
      </c>
      <c r="AY271" s="6" t="s">
        <v>308</v>
      </c>
      <c r="AZ271" s="6" t="s">
        <v>771</v>
      </c>
      <c r="BA271" s="6" t="s">
        <v>310</v>
      </c>
      <c r="BB271" s="6" t="s">
        <v>311</v>
      </c>
      <c r="BC271" s="6" t="s">
        <v>312</v>
      </c>
      <c r="BD271" s="6" t="s">
        <v>156</v>
      </c>
      <c r="BE271" s="6" t="s">
        <v>313</v>
      </c>
    </row>
    <row r="272" spans="1:57" ht="17.399999999999999" x14ac:dyDescent="0.4">
      <c r="A272" s="237">
        <f t="shared" si="67"/>
        <v>270</v>
      </c>
      <c r="B272" s="238" t="str">
        <f t="shared" si="68"/>
        <v>2025-09-11</v>
      </c>
      <c r="C272" s="238" t="str">
        <f t="shared" si="69"/>
        <v>LHR</v>
      </c>
      <c r="D272" s="238" t="str">
        <f t="shared" si="70"/>
        <v>99431913862</v>
      </c>
      <c r="E272" s="238" t="str">
        <f t="shared" si="71"/>
        <v>587196912214</v>
      </c>
      <c r="F272" s="238" t="str">
        <f t="shared" si="72"/>
        <v>이종운</v>
      </c>
      <c r="G272" s="239" t="str">
        <f t="shared" si="73"/>
        <v>BK00000145705</v>
      </c>
      <c r="H272" s="240" t="str">
        <f t="shared" si="74"/>
        <v>간이(Simple)</v>
      </c>
      <c r="I272" s="241">
        <f t="shared" si="75"/>
        <v>969.29</v>
      </c>
      <c r="J272" s="242">
        <f t="shared" si="76"/>
        <v>1</v>
      </c>
      <c r="K272" s="242">
        <f t="shared" si="77"/>
        <v>1</v>
      </c>
      <c r="L272" s="243">
        <f t="shared" si="78"/>
        <v>0.2</v>
      </c>
      <c r="M272" s="243">
        <f t="shared" si="79"/>
        <v>1</v>
      </c>
      <c r="N272" s="149">
        <f t="shared" si="80"/>
        <v>7.6</v>
      </c>
      <c r="O272" s="149">
        <v>3.59</v>
      </c>
      <c r="P272" s="150"/>
      <c r="Q272" s="151">
        <f>VLOOKUP(H272,Mapping!$B$3:$D$13,3,0)</f>
        <v>0.8</v>
      </c>
      <c r="R272" s="149">
        <f>(IF(VLOOKUP(VLOOKUP(I272,Mapping!$B$15:$D$20,2,1),Mapping!$C$15:$E$20,2,0)=7000,0,VLOOKUP(VLOOKUP(I272,Mapping!$B$15:$D$20,2,1),Mapping!$C$15:$E$20,2,0)))</f>
        <v>0</v>
      </c>
      <c r="S272" s="149"/>
      <c r="T272" s="149"/>
      <c r="U272" s="149">
        <f t="shared" si="81"/>
        <v>11.99</v>
      </c>
      <c r="V272" s="6" t="str">
        <f t="shared" si="66"/>
        <v/>
      </c>
      <c r="X272" s="6" t="s">
        <v>2254</v>
      </c>
      <c r="Y272" s="6" t="s">
        <v>16</v>
      </c>
      <c r="Z272" s="6" t="s">
        <v>2255</v>
      </c>
      <c r="AA272" s="6" t="s">
        <v>2337</v>
      </c>
      <c r="AB272" s="6" t="s">
        <v>2338</v>
      </c>
      <c r="AC272" s="6" t="s">
        <v>2339</v>
      </c>
      <c r="AD272" s="6" t="s">
        <v>2340</v>
      </c>
      <c r="AE272" s="6" t="s">
        <v>156</v>
      </c>
      <c r="AF272" s="6">
        <v>1</v>
      </c>
      <c r="AG272" s="6">
        <v>1</v>
      </c>
      <c r="AH272" s="6">
        <v>0.2</v>
      </c>
      <c r="AI272" s="6">
        <v>1</v>
      </c>
      <c r="AJ272" s="6" t="s">
        <v>15</v>
      </c>
      <c r="AK272" s="6">
        <v>969.29</v>
      </c>
      <c r="AL272" s="6" t="s">
        <v>303</v>
      </c>
      <c r="AM272" s="6" t="s">
        <v>303</v>
      </c>
      <c r="AN272" s="6" t="s">
        <v>303</v>
      </c>
      <c r="AO272" s="6" t="s">
        <v>303</v>
      </c>
      <c r="AP272" s="6" t="s">
        <v>303</v>
      </c>
      <c r="AQ272" s="6" t="s">
        <v>304</v>
      </c>
      <c r="AR272" s="6" t="s">
        <v>305</v>
      </c>
      <c r="AS272" s="6" t="s">
        <v>2341</v>
      </c>
      <c r="AT272" s="6" t="s">
        <v>156</v>
      </c>
      <c r="AU272" s="6" t="s">
        <v>307</v>
      </c>
      <c r="AV272" s="6" t="s">
        <v>2337</v>
      </c>
      <c r="AW272" s="6" t="s">
        <v>2342</v>
      </c>
      <c r="AX272" s="6" t="s">
        <v>2342</v>
      </c>
      <c r="AY272" s="6" t="s">
        <v>308</v>
      </c>
      <c r="AZ272" s="6" t="s">
        <v>771</v>
      </c>
      <c r="BA272" s="6" t="s">
        <v>310</v>
      </c>
      <c r="BB272" s="6" t="s">
        <v>311</v>
      </c>
      <c r="BC272" s="6" t="s">
        <v>312</v>
      </c>
      <c r="BD272" s="6" t="s">
        <v>156</v>
      </c>
      <c r="BE272" s="6" t="s">
        <v>313</v>
      </c>
    </row>
    <row r="273" spans="1:57" ht="17.399999999999999" x14ac:dyDescent="0.4">
      <c r="A273" s="237">
        <f t="shared" si="67"/>
        <v>271</v>
      </c>
      <c r="B273" s="238" t="str">
        <f t="shared" si="68"/>
        <v>2025-09-11</v>
      </c>
      <c r="C273" s="238" t="str">
        <f t="shared" si="69"/>
        <v>LHR</v>
      </c>
      <c r="D273" s="238" t="str">
        <f t="shared" si="70"/>
        <v>99431913862</v>
      </c>
      <c r="E273" s="238" t="str">
        <f t="shared" si="71"/>
        <v>587196912133</v>
      </c>
      <c r="F273" s="238" t="str">
        <f t="shared" si="72"/>
        <v>이유진</v>
      </c>
      <c r="G273" s="239" t="str">
        <f t="shared" si="73"/>
        <v>BK00000145710</v>
      </c>
      <c r="H273" s="240" t="str">
        <f t="shared" si="74"/>
        <v>목록(Manifest)</v>
      </c>
      <c r="I273" s="241">
        <f t="shared" si="75"/>
        <v>144.66999999999999</v>
      </c>
      <c r="J273" s="242">
        <f t="shared" si="76"/>
        <v>1</v>
      </c>
      <c r="K273" s="242">
        <f t="shared" si="77"/>
        <v>0.5</v>
      </c>
      <c r="L273" s="243">
        <f t="shared" si="78"/>
        <v>0.2</v>
      </c>
      <c r="M273" s="243">
        <f t="shared" si="79"/>
        <v>0.5</v>
      </c>
      <c r="N273" s="149">
        <f t="shared" si="80"/>
        <v>5.75</v>
      </c>
      <c r="O273" s="149">
        <v>3.59</v>
      </c>
      <c r="P273" s="150"/>
      <c r="Q273" s="151">
        <f>VLOOKUP(H273,Mapping!$B$3:$D$13,3,0)</f>
        <v>0</v>
      </c>
      <c r="R273" s="149">
        <f>(IF(VLOOKUP(VLOOKUP(I273,Mapping!$B$15:$D$20,2,1),Mapping!$C$15:$E$20,2,0)=7000,0,VLOOKUP(VLOOKUP(I273,Mapping!$B$15:$D$20,2,1),Mapping!$C$15:$E$20,2,0)))</f>
        <v>0</v>
      </c>
      <c r="S273" s="149"/>
      <c r="T273" s="149"/>
      <c r="U273" s="149">
        <f t="shared" si="81"/>
        <v>9.34</v>
      </c>
      <c r="V273" s="6" t="str">
        <f t="shared" si="66"/>
        <v/>
      </c>
      <c r="X273" s="6" t="s">
        <v>2254</v>
      </c>
      <c r="Y273" s="6" t="s">
        <v>16</v>
      </c>
      <c r="Z273" s="6" t="s">
        <v>2255</v>
      </c>
      <c r="AA273" s="6" t="s">
        <v>2343</v>
      </c>
      <c r="AB273" s="6" t="s">
        <v>697</v>
      </c>
      <c r="AC273" s="6" t="s">
        <v>1125</v>
      </c>
      <c r="AD273" s="6" t="s">
        <v>1126</v>
      </c>
      <c r="AE273" s="6" t="s">
        <v>156</v>
      </c>
      <c r="AF273" s="6">
        <v>1</v>
      </c>
      <c r="AG273" s="6">
        <v>0.5</v>
      </c>
      <c r="AH273" s="6">
        <v>0.2</v>
      </c>
      <c r="AI273" s="6">
        <v>0.5</v>
      </c>
      <c r="AJ273" s="6" t="s">
        <v>14</v>
      </c>
      <c r="AK273" s="6">
        <v>144.66999999999999</v>
      </c>
      <c r="AL273" s="6" t="s">
        <v>303</v>
      </c>
      <c r="AM273" s="6" t="s">
        <v>303</v>
      </c>
      <c r="AN273" s="6" t="s">
        <v>303</v>
      </c>
      <c r="AO273" s="6" t="s">
        <v>303</v>
      </c>
      <c r="AP273" s="6" t="s">
        <v>303</v>
      </c>
      <c r="AQ273" s="6" t="s">
        <v>304</v>
      </c>
      <c r="AR273" s="6" t="s">
        <v>305</v>
      </c>
      <c r="AS273" s="6" t="s">
        <v>352</v>
      </c>
      <c r="AT273" s="6" t="s">
        <v>156</v>
      </c>
      <c r="AU273" s="6" t="s">
        <v>307</v>
      </c>
      <c r="AV273" s="6" t="s">
        <v>2343</v>
      </c>
      <c r="AW273" s="6" t="s">
        <v>2344</v>
      </c>
      <c r="AX273" s="6" t="s">
        <v>2344</v>
      </c>
      <c r="AY273" s="6" t="s">
        <v>308</v>
      </c>
      <c r="AZ273" s="6" t="s">
        <v>771</v>
      </c>
      <c r="BA273" s="6" t="s">
        <v>310</v>
      </c>
      <c r="BB273" s="6" t="s">
        <v>311</v>
      </c>
      <c r="BC273" s="6" t="s">
        <v>312</v>
      </c>
      <c r="BD273" s="6" t="s">
        <v>156</v>
      </c>
      <c r="BE273" s="6" t="s">
        <v>313</v>
      </c>
    </row>
    <row r="274" spans="1:57" ht="17.399999999999999" x14ac:dyDescent="0.4">
      <c r="A274" s="237">
        <f t="shared" si="67"/>
        <v>272</v>
      </c>
      <c r="B274" s="238" t="str">
        <f t="shared" si="68"/>
        <v>2025-09-11</v>
      </c>
      <c r="C274" s="238" t="str">
        <f t="shared" si="69"/>
        <v>LHR</v>
      </c>
      <c r="D274" s="238" t="str">
        <f t="shared" si="70"/>
        <v>99431913862</v>
      </c>
      <c r="E274" s="238" t="str">
        <f t="shared" si="71"/>
        <v>587196912026</v>
      </c>
      <c r="F274" s="238" t="str">
        <f t="shared" si="72"/>
        <v>홍석균</v>
      </c>
      <c r="G274" s="239" t="str">
        <f t="shared" si="73"/>
        <v>BK00000145711</v>
      </c>
      <c r="H274" s="240" t="str">
        <f t="shared" si="74"/>
        <v>목록(Manifest)</v>
      </c>
      <c r="I274" s="241">
        <f t="shared" si="75"/>
        <v>123.15</v>
      </c>
      <c r="J274" s="242">
        <f t="shared" si="76"/>
        <v>1</v>
      </c>
      <c r="K274" s="242">
        <f t="shared" si="77"/>
        <v>0.5</v>
      </c>
      <c r="L274" s="243">
        <f t="shared" si="78"/>
        <v>0.2</v>
      </c>
      <c r="M274" s="243">
        <f t="shared" si="79"/>
        <v>0.5</v>
      </c>
      <c r="N274" s="149">
        <f t="shared" si="80"/>
        <v>5.75</v>
      </c>
      <c r="O274" s="149">
        <v>3.59</v>
      </c>
      <c r="P274" s="150"/>
      <c r="Q274" s="151">
        <f>VLOOKUP(H274,Mapping!$B$3:$D$13,3,0)</f>
        <v>0</v>
      </c>
      <c r="R274" s="149">
        <f>(IF(VLOOKUP(VLOOKUP(I274,Mapping!$B$15:$D$20,2,1),Mapping!$C$15:$E$20,2,0)=7000,0,VLOOKUP(VLOOKUP(I274,Mapping!$B$15:$D$20,2,1),Mapping!$C$15:$E$20,2,0)))</f>
        <v>0</v>
      </c>
      <c r="S274" s="149"/>
      <c r="T274" s="149"/>
      <c r="U274" s="149">
        <f t="shared" si="81"/>
        <v>9.34</v>
      </c>
      <c r="V274" s="6" t="str">
        <f t="shared" si="66"/>
        <v/>
      </c>
      <c r="X274" s="6" t="s">
        <v>2254</v>
      </c>
      <c r="Y274" s="6" t="s">
        <v>16</v>
      </c>
      <c r="Z274" s="6" t="s">
        <v>2255</v>
      </c>
      <c r="AA274" s="6" t="s">
        <v>2345</v>
      </c>
      <c r="AB274" s="6" t="s">
        <v>2346</v>
      </c>
      <c r="AC274" s="6" t="s">
        <v>2347</v>
      </c>
      <c r="AD274" s="6" t="s">
        <v>2348</v>
      </c>
      <c r="AE274" s="6" t="s">
        <v>156</v>
      </c>
      <c r="AF274" s="6">
        <v>1</v>
      </c>
      <c r="AG274" s="6">
        <v>0.5</v>
      </c>
      <c r="AH274" s="6">
        <v>0.2</v>
      </c>
      <c r="AI274" s="6">
        <v>0.5</v>
      </c>
      <c r="AJ274" s="6" t="s">
        <v>14</v>
      </c>
      <c r="AK274" s="6">
        <v>123.15</v>
      </c>
      <c r="AL274" s="6" t="s">
        <v>303</v>
      </c>
      <c r="AM274" s="6" t="s">
        <v>303</v>
      </c>
      <c r="AN274" s="6" t="s">
        <v>303</v>
      </c>
      <c r="AO274" s="6" t="s">
        <v>303</v>
      </c>
      <c r="AP274" s="6" t="s">
        <v>303</v>
      </c>
      <c r="AQ274" s="6" t="s">
        <v>304</v>
      </c>
      <c r="AR274" s="6" t="s">
        <v>305</v>
      </c>
      <c r="AS274" s="6" t="s">
        <v>2349</v>
      </c>
      <c r="AT274" s="6" t="s">
        <v>156</v>
      </c>
      <c r="AU274" s="6" t="s">
        <v>307</v>
      </c>
      <c r="AV274" s="6" t="s">
        <v>2345</v>
      </c>
      <c r="AW274" s="6" t="s">
        <v>2350</v>
      </c>
      <c r="AX274" s="6" t="s">
        <v>2350</v>
      </c>
      <c r="AY274" s="6" t="s">
        <v>308</v>
      </c>
      <c r="AZ274" s="6" t="s">
        <v>771</v>
      </c>
      <c r="BA274" s="6" t="s">
        <v>310</v>
      </c>
      <c r="BB274" s="6" t="s">
        <v>311</v>
      </c>
      <c r="BC274" s="6" t="s">
        <v>312</v>
      </c>
      <c r="BD274" s="6" t="s">
        <v>156</v>
      </c>
      <c r="BE274" s="6" t="s">
        <v>313</v>
      </c>
    </row>
    <row r="275" spans="1:57" ht="17.399999999999999" x14ac:dyDescent="0.4">
      <c r="A275" s="237">
        <f t="shared" si="67"/>
        <v>273</v>
      </c>
      <c r="B275" s="238" t="str">
        <f t="shared" si="68"/>
        <v>2025-09-11</v>
      </c>
      <c r="C275" s="238" t="str">
        <f t="shared" si="69"/>
        <v>LHR</v>
      </c>
      <c r="D275" s="238" t="str">
        <f t="shared" si="70"/>
        <v>99431913862</v>
      </c>
      <c r="E275" s="238" t="str">
        <f t="shared" si="71"/>
        <v>587196912015</v>
      </c>
      <c r="F275" s="238" t="str">
        <f t="shared" si="72"/>
        <v>김연미</v>
      </c>
      <c r="G275" s="239" t="str">
        <f t="shared" si="73"/>
        <v>BK00000145714</v>
      </c>
      <c r="H275" s="240" t="str">
        <f t="shared" si="74"/>
        <v>목록(Manifest)</v>
      </c>
      <c r="I275" s="241">
        <f t="shared" si="75"/>
        <v>148.68</v>
      </c>
      <c r="J275" s="242">
        <f t="shared" si="76"/>
        <v>1</v>
      </c>
      <c r="K275" s="242">
        <f t="shared" si="77"/>
        <v>1.5</v>
      </c>
      <c r="L275" s="243">
        <f t="shared" si="78"/>
        <v>0.2</v>
      </c>
      <c r="M275" s="243">
        <f t="shared" si="79"/>
        <v>1.5</v>
      </c>
      <c r="N275" s="149">
        <f t="shared" si="80"/>
        <v>9.4499999999999993</v>
      </c>
      <c r="O275" s="149">
        <v>3.59</v>
      </c>
      <c r="P275" s="150"/>
      <c r="Q275" s="151">
        <f>VLOOKUP(H275,Mapping!$B$3:$D$13,3,0)</f>
        <v>0</v>
      </c>
      <c r="R275" s="149">
        <f>(IF(VLOOKUP(VLOOKUP(I275,Mapping!$B$15:$D$20,2,1),Mapping!$C$15:$E$20,2,0)=7000,0,VLOOKUP(VLOOKUP(I275,Mapping!$B$15:$D$20,2,1),Mapping!$C$15:$E$20,2,0)))</f>
        <v>0</v>
      </c>
      <c r="S275" s="149"/>
      <c r="T275" s="149"/>
      <c r="U275" s="149">
        <f t="shared" si="81"/>
        <v>13.04</v>
      </c>
      <c r="V275" s="6" t="str">
        <f t="shared" si="66"/>
        <v/>
      </c>
      <c r="X275" s="6" t="s">
        <v>2254</v>
      </c>
      <c r="Y275" s="6" t="s">
        <v>16</v>
      </c>
      <c r="Z275" s="6" t="s">
        <v>2255</v>
      </c>
      <c r="AA275" s="6" t="s">
        <v>2351</v>
      </c>
      <c r="AB275" s="6" t="s">
        <v>2352</v>
      </c>
      <c r="AC275" s="6" t="s">
        <v>2353</v>
      </c>
      <c r="AD275" s="6" t="s">
        <v>2354</v>
      </c>
      <c r="AE275" s="6" t="s">
        <v>156</v>
      </c>
      <c r="AF275" s="6">
        <v>1</v>
      </c>
      <c r="AG275" s="6">
        <v>1.5</v>
      </c>
      <c r="AH275" s="6">
        <v>0.2</v>
      </c>
      <c r="AI275" s="6">
        <v>1.5</v>
      </c>
      <c r="AJ275" s="6" t="s">
        <v>14</v>
      </c>
      <c r="AK275" s="6">
        <v>148.68</v>
      </c>
      <c r="AL275" s="6" t="s">
        <v>303</v>
      </c>
      <c r="AM275" s="6" t="s">
        <v>303</v>
      </c>
      <c r="AN275" s="6" t="s">
        <v>303</v>
      </c>
      <c r="AO275" s="6" t="s">
        <v>303</v>
      </c>
      <c r="AP275" s="6" t="s">
        <v>303</v>
      </c>
      <c r="AQ275" s="6" t="s">
        <v>304</v>
      </c>
      <c r="AR275" s="6" t="s">
        <v>305</v>
      </c>
      <c r="AS275" s="6" t="s">
        <v>352</v>
      </c>
      <c r="AT275" s="6" t="s">
        <v>156</v>
      </c>
      <c r="AU275" s="6" t="s">
        <v>307</v>
      </c>
      <c r="AV275" s="6" t="s">
        <v>2351</v>
      </c>
      <c r="AW275" s="6" t="s">
        <v>2355</v>
      </c>
      <c r="AX275" s="6" t="s">
        <v>2355</v>
      </c>
      <c r="AY275" s="6" t="s">
        <v>308</v>
      </c>
      <c r="AZ275" s="6" t="s">
        <v>771</v>
      </c>
      <c r="BA275" s="6" t="s">
        <v>310</v>
      </c>
      <c r="BB275" s="6" t="s">
        <v>311</v>
      </c>
      <c r="BC275" s="6" t="s">
        <v>312</v>
      </c>
      <c r="BD275" s="6" t="s">
        <v>156</v>
      </c>
      <c r="BE275" s="6" t="s">
        <v>313</v>
      </c>
    </row>
    <row r="276" spans="1:57" ht="17.399999999999999" x14ac:dyDescent="0.4">
      <c r="A276" s="237">
        <f t="shared" si="67"/>
        <v>274</v>
      </c>
      <c r="B276" s="238" t="str">
        <f t="shared" si="68"/>
        <v>2025-09-11</v>
      </c>
      <c r="C276" s="238" t="str">
        <f t="shared" si="69"/>
        <v>LHR</v>
      </c>
      <c r="D276" s="238" t="str">
        <f t="shared" si="70"/>
        <v>99431913862</v>
      </c>
      <c r="E276" s="238" t="str">
        <f t="shared" si="71"/>
        <v>587196911886</v>
      </c>
      <c r="F276" s="238" t="str">
        <f t="shared" si="72"/>
        <v>박대호</v>
      </c>
      <c r="G276" s="239" t="str">
        <f t="shared" si="73"/>
        <v>BK00000145715</v>
      </c>
      <c r="H276" s="240" t="str">
        <f t="shared" si="74"/>
        <v>목록(Manifest)</v>
      </c>
      <c r="I276" s="241">
        <f t="shared" si="75"/>
        <v>122.78</v>
      </c>
      <c r="J276" s="242">
        <f t="shared" si="76"/>
        <v>1</v>
      </c>
      <c r="K276" s="242">
        <f t="shared" si="77"/>
        <v>1</v>
      </c>
      <c r="L276" s="243">
        <f t="shared" si="78"/>
        <v>0.2</v>
      </c>
      <c r="M276" s="243">
        <f t="shared" si="79"/>
        <v>1</v>
      </c>
      <c r="N276" s="149">
        <f t="shared" si="80"/>
        <v>7.6</v>
      </c>
      <c r="O276" s="149">
        <v>3.59</v>
      </c>
      <c r="P276" s="150"/>
      <c r="Q276" s="151">
        <f>VLOOKUP(H276,Mapping!$B$3:$D$13,3,0)</f>
        <v>0</v>
      </c>
      <c r="R276" s="149">
        <f>(IF(VLOOKUP(VLOOKUP(I276,Mapping!$B$15:$D$20,2,1),Mapping!$C$15:$E$20,2,0)=7000,0,VLOOKUP(VLOOKUP(I276,Mapping!$B$15:$D$20,2,1),Mapping!$C$15:$E$20,2,0)))</f>
        <v>0</v>
      </c>
      <c r="S276" s="149"/>
      <c r="T276" s="149"/>
      <c r="U276" s="149">
        <f t="shared" si="81"/>
        <v>11.19</v>
      </c>
      <c r="V276" s="6" t="str">
        <f t="shared" si="66"/>
        <v/>
      </c>
      <c r="X276" s="6" t="s">
        <v>2254</v>
      </c>
      <c r="Y276" s="6" t="s">
        <v>16</v>
      </c>
      <c r="Z276" s="6" t="s">
        <v>2255</v>
      </c>
      <c r="AA276" s="6" t="s">
        <v>2356</v>
      </c>
      <c r="AB276" s="6" t="s">
        <v>938</v>
      </c>
      <c r="AC276" s="6" t="s">
        <v>939</v>
      </c>
      <c r="AD276" s="6" t="s">
        <v>940</v>
      </c>
      <c r="AE276" s="6" t="s">
        <v>156</v>
      </c>
      <c r="AF276" s="6">
        <v>1</v>
      </c>
      <c r="AG276" s="6">
        <v>1</v>
      </c>
      <c r="AH276" s="6">
        <v>0.2</v>
      </c>
      <c r="AI276" s="6">
        <v>1</v>
      </c>
      <c r="AJ276" s="6" t="s">
        <v>14</v>
      </c>
      <c r="AK276" s="6">
        <v>122.78</v>
      </c>
      <c r="AL276" s="6" t="s">
        <v>303</v>
      </c>
      <c r="AM276" s="6" t="s">
        <v>303</v>
      </c>
      <c r="AN276" s="6" t="s">
        <v>303</v>
      </c>
      <c r="AO276" s="6" t="s">
        <v>303</v>
      </c>
      <c r="AP276" s="6" t="s">
        <v>303</v>
      </c>
      <c r="AQ276" s="6" t="s">
        <v>304</v>
      </c>
      <c r="AR276" s="6" t="s">
        <v>305</v>
      </c>
      <c r="AS276" s="6" t="s">
        <v>2357</v>
      </c>
      <c r="AT276" s="6" t="s">
        <v>156</v>
      </c>
      <c r="AU276" s="6" t="s">
        <v>307</v>
      </c>
      <c r="AV276" s="6" t="s">
        <v>2356</v>
      </c>
      <c r="AW276" s="6" t="s">
        <v>2358</v>
      </c>
      <c r="AX276" s="6" t="s">
        <v>2358</v>
      </c>
      <c r="AY276" s="6" t="s">
        <v>308</v>
      </c>
      <c r="AZ276" s="6" t="s">
        <v>771</v>
      </c>
      <c r="BA276" s="6" t="s">
        <v>310</v>
      </c>
      <c r="BB276" s="6" t="s">
        <v>311</v>
      </c>
      <c r="BC276" s="6" t="s">
        <v>312</v>
      </c>
      <c r="BD276" s="6" t="s">
        <v>156</v>
      </c>
      <c r="BE276" s="6" t="s">
        <v>313</v>
      </c>
    </row>
    <row r="277" spans="1:57" ht="17.399999999999999" x14ac:dyDescent="0.4">
      <c r="A277" s="237">
        <f t="shared" si="67"/>
        <v>275</v>
      </c>
      <c r="B277" s="238" t="str">
        <f t="shared" si="68"/>
        <v>2025-09-11</v>
      </c>
      <c r="C277" s="238" t="str">
        <f t="shared" si="69"/>
        <v>LHR</v>
      </c>
      <c r="D277" s="238" t="str">
        <f t="shared" si="70"/>
        <v>99431913862</v>
      </c>
      <c r="E277" s="238" t="str">
        <f t="shared" si="71"/>
        <v>587196911842</v>
      </c>
      <c r="F277" s="238" t="str">
        <f t="shared" si="72"/>
        <v>문성준</v>
      </c>
      <c r="G277" s="239" t="str">
        <f t="shared" si="73"/>
        <v>BK00000145727</v>
      </c>
      <c r="H277" s="240" t="str">
        <f t="shared" si="74"/>
        <v>목록(Manifest)</v>
      </c>
      <c r="I277" s="241">
        <f t="shared" si="75"/>
        <v>143.04</v>
      </c>
      <c r="J277" s="242">
        <f t="shared" si="76"/>
        <v>1</v>
      </c>
      <c r="K277" s="242">
        <f t="shared" si="77"/>
        <v>1</v>
      </c>
      <c r="L277" s="243">
        <f t="shared" si="78"/>
        <v>1.2</v>
      </c>
      <c r="M277" s="243">
        <f t="shared" si="79"/>
        <v>1.2</v>
      </c>
      <c r="N277" s="149">
        <f t="shared" si="80"/>
        <v>8.34</v>
      </c>
      <c r="O277" s="149">
        <v>3.59</v>
      </c>
      <c r="P277" s="150"/>
      <c r="Q277" s="151">
        <f>VLOOKUP(H277,Mapping!$B$3:$D$13,3,0)</f>
        <v>0</v>
      </c>
      <c r="R277" s="149">
        <f>(IF(VLOOKUP(VLOOKUP(I277,Mapping!$B$15:$D$20,2,1),Mapping!$C$15:$E$20,2,0)=7000,0,VLOOKUP(VLOOKUP(I277,Mapping!$B$15:$D$20,2,1),Mapping!$C$15:$E$20,2,0)))</f>
        <v>0</v>
      </c>
      <c r="S277" s="149"/>
      <c r="T277" s="149"/>
      <c r="U277" s="149">
        <f t="shared" si="81"/>
        <v>11.93</v>
      </c>
      <c r="V277" s="6" t="str">
        <f t="shared" si="66"/>
        <v/>
      </c>
      <c r="X277" s="6" t="s">
        <v>2254</v>
      </c>
      <c r="Y277" s="6" t="s">
        <v>16</v>
      </c>
      <c r="Z277" s="6" t="s">
        <v>2255</v>
      </c>
      <c r="AA277" s="6" t="s">
        <v>2359</v>
      </c>
      <c r="AB277" s="6" t="s">
        <v>2360</v>
      </c>
      <c r="AC277" s="6" t="s">
        <v>2361</v>
      </c>
      <c r="AD277" s="6" t="s">
        <v>1237</v>
      </c>
      <c r="AE277" s="6" t="s">
        <v>156</v>
      </c>
      <c r="AF277" s="6">
        <v>1</v>
      </c>
      <c r="AG277" s="6">
        <v>1</v>
      </c>
      <c r="AH277" s="6">
        <v>1.2</v>
      </c>
      <c r="AI277" s="6">
        <v>1.2</v>
      </c>
      <c r="AJ277" s="6" t="s">
        <v>14</v>
      </c>
      <c r="AK277" s="6">
        <v>143.04</v>
      </c>
      <c r="AL277" s="6" t="s">
        <v>303</v>
      </c>
      <c r="AM277" s="6" t="s">
        <v>303</v>
      </c>
      <c r="AN277" s="6" t="s">
        <v>303</v>
      </c>
      <c r="AO277" s="6" t="s">
        <v>303</v>
      </c>
      <c r="AP277" s="6" t="s">
        <v>303</v>
      </c>
      <c r="AQ277" s="6" t="s">
        <v>304</v>
      </c>
      <c r="AR277" s="6" t="s">
        <v>305</v>
      </c>
      <c r="AS277" s="6" t="s">
        <v>335</v>
      </c>
      <c r="AT277" s="6" t="s">
        <v>156</v>
      </c>
      <c r="AU277" s="6" t="s">
        <v>307</v>
      </c>
      <c r="AV277" s="6" t="s">
        <v>2359</v>
      </c>
      <c r="AW277" s="6" t="s">
        <v>2362</v>
      </c>
      <c r="AX277" s="6" t="s">
        <v>2362</v>
      </c>
      <c r="AY277" s="6" t="s">
        <v>308</v>
      </c>
      <c r="AZ277" s="6" t="s">
        <v>771</v>
      </c>
      <c r="BA277" s="6" t="s">
        <v>310</v>
      </c>
      <c r="BB277" s="6" t="s">
        <v>311</v>
      </c>
      <c r="BC277" s="6" t="s">
        <v>312</v>
      </c>
      <c r="BD277" s="6" t="s">
        <v>156</v>
      </c>
      <c r="BE277" s="6" t="s">
        <v>313</v>
      </c>
    </row>
    <row r="278" spans="1:57" ht="17.399999999999999" x14ac:dyDescent="0.4">
      <c r="A278" s="237">
        <f t="shared" si="67"/>
        <v>276</v>
      </c>
      <c r="B278" s="238" t="str">
        <f t="shared" si="68"/>
        <v>2025-09-11</v>
      </c>
      <c r="C278" s="238" t="str">
        <f t="shared" si="69"/>
        <v>LHR</v>
      </c>
      <c r="D278" s="238" t="str">
        <f t="shared" si="70"/>
        <v>99431913862</v>
      </c>
      <c r="E278" s="238" t="str">
        <f t="shared" si="71"/>
        <v>587196912181</v>
      </c>
      <c r="F278" s="238" t="str">
        <f t="shared" si="72"/>
        <v>양준호</v>
      </c>
      <c r="G278" s="239" t="str">
        <f t="shared" si="73"/>
        <v>BK00000145819</v>
      </c>
      <c r="H278" s="240" t="str">
        <f t="shared" si="74"/>
        <v>목록(Manifest)</v>
      </c>
      <c r="I278" s="241">
        <f t="shared" si="75"/>
        <v>36.270000000000003</v>
      </c>
      <c r="J278" s="242">
        <f t="shared" si="76"/>
        <v>1</v>
      </c>
      <c r="K278" s="242">
        <f t="shared" si="77"/>
        <v>1</v>
      </c>
      <c r="L278" s="243">
        <f t="shared" si="78"/>
        <v>0.2</v>
      </c>
      <c r="M278" s="243">
        <f t="shared" si="79"/>
        <v>1</v>
      </c>
      <c r="N278" s="149">
        <f t="shared" si="80"/>
        <v>7.6</v>
      </c>
      <c r="O278" s="149">
        <v>3.59</v>
      </c>
      <c r="P278" s="150"/>
      <c r="Q278" s="151">
        <f>VLOOKUP(H278,Mapping!$B$3:$D$13,3,0)</f>
        <v>0</v>
      </c>
      <c r="R278" s="149">
        <f>(IF(VLOOKUP(VLOOKUP(I278,Mapping!$B$15:$D$20,2,1),Mapping!$C$15:$E$20,2,0)=7000,0,VLOOKUP(VLOOKUP(I278,Mapping!$B$15:$D$20,2,1),Mapping!$C$15:$E$20,2,0)))</f>
        <v>0</v>
      </c>
      <c r="S278" s="149"/>
      <c r="T278" s="149"/>
      <c r="U278" s="149">
        <f t="shared" si="81"/>
        <v>11.19</v>
      </c>
      <c r="V278" s="6" t="str">
        <f t="shared" si="66"/>
        <v/>
      </c>
      <c r="X278" s="6" t="s">
        <v>2254</v>
      </c>
      <c r="Y278" s="6" t="s">
        <v>16</v>
      </c>
      <c r="Z278" s="6" t="s">
        <v>2255</v>
      </c>
      <c r="AA278" s="6" t="s">
        <v>2363</v>
      </c>
      <c r="AB278" s="6" t="s">
        <v>2364</v>
      </c>
      <c r="AC278" s="6" t="s">
        <v>2365</v>
      </c>
      <c r="AD278" s="6" t="s">
        <v>2366</v>
      </c>
      <c r="AE278" s="6" t="s">
        <v>156</v>
      </c>
      <c r="AF278" s="6">
        <v>1</v>
      </c>
      <c r="AG278" s="6">
        <v>1</v>
      </c>
      <c r="AH278" s="6">
        <v>0.2</v>
      </c>
      <c r="AI278" s="6">
        <v>1</v>
      </c>
      <c r="AJ278" s="6" t="s">
        <v>14</v>
      </c>
      <c r="AK278" s="6">
        <v>36.270000000000003</v>
      </c>
      <c r="AL278" s="6" t="s">
        <v>303</v>
      </c>
      <c r="AM278" s="6" t="s">
        <v>303</v>
      </c>
      <c r="AN278" s="6" t="s">
        <v>303</v>
      </c>
      <c r="AO278" s="6" t="s">
        <v>303</v>
      </c>
      <c r="AP278" s="6" t="s">
        <v>303</v>
      </c>
      <c r="AQ278" s="6" t="s">
        <v>304</v>
      </c>
      <c r="AR278" s="6" t="s">
        <v>305</v>
      </c>
      <c r="AS278" s="6" t="s">
        <v>2367</v>
      </c>
      <c r="AT278" s="6" t="s">
        <v>156</v>
      </c>
      <c r="AU278" s="6" t="s">
        <v>307</v>
      </c>
      <c r="AV278" s="6" t="s">
        <v>2363</v>
      </c>
      <c r="AW278" s="6" t="s">
        <v>2368</v>
      </c>
      <c r="AX278" s="6" t="s">
        <v>2368</v>
      </c>
      <c r="AY278" s="6" t="s">
        <v>308</v>
      </c>
      <c r="AZ278" s="6" t="s">
        <v>771</v>
      </c>
      <c r="BA278" s="6" t="s">
        <v>310</v>
      </c>
      <c r="BB278" s="6" t="s">
        <v>311</v>
      </c>
      <c r="BC278" s="6" t="s">
        <v>312</v>
      </c>
      <c r="BD278" s="6" t="s">
        <v>156</v>
      </c>
      <c r="BE278" s="6" t="s">
        <v>313</v>
      </c>
    </row>
    <row r="279" spans="1:57" ht="17.399999999999999" x14ac:dyDescent="0.4">
      <c r="A279" s="237">
        <f t="shared" si="67"/>
        <v>277</v>
      </c>
      <c r="B279" s="238" t="str">
        <f t="shared" si="68"/>
        <v>2025-09-11</v>
      </c>
      <c r="C279" s="238" t="str">
        <f t="shared" si="69"/>
        <v>LHR</v>
      </c>
      <c r="D279" s="238" t="str">
        <f t="shared" si="70"/>
        <v>99431913862</v>
      </c>
      <c r="E279" s="238" t="str">
        <f t="shared" si="71"/>
        <v>587196912004</v>
      </c>
      <c r="F279" s="238" t="str">
        <f t="shared" si="72"/>
        <v>강경민</v>
      </c>
      <c r="G279" s="239" t="str">
        <f t="shared" si="73"/>
        <v>BK00000145750</v>
      </c>
      <c r="H279" s="240" t="str">
        <f t="shared" si="74"/>
        <v>목록(Manifest)</v>
      </c>
      <c r="I279" s="241">
        <f t="shared" si="75"/>
        <v>104.05</v>
      </c>
      <c r="J279" s="242">
        <f t="shared" si="76"/>
        <v>1</v>
      </c>
      <c r="K279" s="242">
        <f t="shared" si="77"/>
        <v>1</v>
      </c>
      <c r="L279" s="243">
        <f t="shared" si="78"/>
        <v>0.2</v>
      </c>
      <c r="M279" s="243">
        <f t="shared" si="79"/>
        <v>1</v>
      </c>
      <c r="N279" s="149">
        <f t="shared" si="80"/>
        <v>7.6</v>
      </c>
      <c r="O279" s="149">
        <v>3.59</v>
      </c>
      <c r="P279" s="150"/>
      <c r="Q279" s="151">
        <f>VLOOKUP(H279,Mapping!$B$3:$D$13,3,0)</f>
        <v>0</v>
      </c>
      <c r="R279" s="149">
        <f>(IF(VLOOKUP(VLOOKUP(I279,Mapping!$B$15:$D$20,2,1),Mapping!$C$15:$E$20,2,0)=7000,0,VLOOKUP(VLOOKUP(I279,Mapping!$B$15:$D$20,2,1),Mapping!$C$15:$E$20,2,0)))</f>
        <v>0</v>
      </c>
      <c r="S279" s="149"/>
      <c r="T279" s="149"/>
      <c r="U279" s="149">
        <f t="shared" si="81"/>
        <v>11.19</v>
      </c>
      <c r="V279" s="6" t="str">
        <f t="shared" si="66"/>
        <v/>
      </c>
      <c r="X279" s="6" t="s">
        <v>2254</v>
      </c>
      <c r="Y279" s="6" t="s">
        <v>16</v>
      </c>
      <c r="Z279" s="6" t="s">
        <v>2255</v>
      </c>
      <c r="AA279" s="6" t="s">
        <v>2369</v>
      </c>
      <c r="AB279" s="6" t="s">
        <v>2370</v>
      </c>
      <c r="AC279" s="6" t="s">
        <v>2371</v>
      </c>
      <c r="AD279" s="6" t="s">
        <v>2372</v>
      </c>
      <c r="AE279" s="6" t="s">
        <v>156</v>
      </c>
      <c r="AF279" s="6">
        <v>1</v>
      </c>
      <c r="AG279" s="6">
        <v>1</v>
      </c>
      <c r="AH279" s="6">
        <v>0.2</v>
      </c>
      <c r="AI279" s="6">
        <v>1</v>
      </c>
      <c r="AJ279" s="6" t="s">
        <v>14</v>
      </c>
      <c r="AK279" s="6">
        <v>104.05</v>
      </c>
      <c r="AL279" s="6" t="s">
        <v>303</v>
      </c>
      <c r="AM279" s="6" t="s">
        <v>303</v>
      </c>
      <c r="AN279" s="6" t="s">
        <v>303</v>
      </c>
      <c r="AO279" s="6" t="s">
        <v>303</v>
      </c>
      <c r="AP279" s="6" t="s">
        <v>303</v>
      </c>
      <c r="AQ279" s="6" t="s">
        <v>304</v>
      </c>
      <c r="AR279" s="6" t="s">
        <v>305</v>
      </c>
      <c r="AS279" s="6" t="s">
        <v>352</v>
      </c>
      <c r="AT279" s="6" t="s">
        <v>156</v>
      </c>
      <c r="AU279" s="6" t="s">
        <v>307</v>
      </c>
      <c r="AV279" s="6" t="s">
        <v>2369</v>
      </c>
      <c r="AW279" s="6" t="s">
        <v>2373</v>
      </c>
      <c r="AX279" s="6" t="s">
        <v>2373</v>
      </c>
      <c r="AY279" s="6" t="s">
        <v>308</v>
      </c>
      <c r="AZ279" s="6" t="s">
        <v>771</v>
      </c>
      <c r="BA279" s="6" t="s">
        <v>310</v>
      </c>
      <c r="BB279" s="6" t="s">
        <v>311</v>
      </c>
      <c r="BC279" s="6" t="s">
        <v>312</v>
      </c>
      <c r="BD279" s="6" t="s">
        <v>156</v>
      </c>
      <c r="BE279" s="6" t="s">
        <v>313</v>
      </c>
    </row>
    <row r="280" spans="1:57" ht="17.399999999999999" x14ac:dyDescent="0.4">
      <c r="A280" s="237">
        <f t="shared" si="67"/>
        <v>278</v>
      </c>
      <c r="B280" s="238" t="str">
        <f t="shared" si="68"/>
        <v>2025-09-11</v>
      </c>
      <c r="C280" s="238" t="str">
        <f t="shared" si="69"/>
        <v>LHR</v>
      </c>
      <c r="D280" s="238" t="str">
        <f t="shared" si="70"/>
        <v>99431913862</v>
      </c>
      <c r="E280" s="238" t="str">
        <f t="shared" si="71"/>
        <v>587196911993</v>
      </c>
      <c r="F280" s="238" t="str">
        <f t="shared" si="72"/>
        <v>김진영</v>
      </c>
      <c r="G280" s="239" t="str">
        <f t="shared" si="73"/>
        <v>BK00000145751</v>
      </c>
      <c r="H280" s="240" t="str">
        <f t="shared" si="74"/>
        <v>목록(Manifest)</v>
      </c>
      <c r="I280" s="241">
        <f t="shared" si="75"/>
        <v>139.69999999999999</v>
      </c>
      <c r="J280" s="242">
        <f t="shared" si="76"/>
        <v>1</v>
      </c>
      <c r="K280" s="242">
        <f t="shared" si="77"/>
        <v>1</v>
      </c>
      <c r="L280" s="243">
        <f t="shared" si="78"/>
        <v>0.2</v>
      </c>
      <c r="M280" s="243">
        <f t="shared" si="79"/>
        <v>1</v>
      </c>
      <c r="N280" s="149">
        <f t="shared" si="80"/>
        <v>7.6</v>
      </c>
      <c r="O280" s="149">
        <v>3.59</v>
      </c>
      <c r="P280" s="150"/>
      <c r="Q280" s="151">
        <f>VLOOKUP(H280,Mapping!$B$3:$D$13,3,0)</f>
        <v>0</v>
      </c>
      <c r="R280" s="149">
        <f>(IF(VLOOKUP(VLOOKUP(I280,Mapping!$B$15:$D$20,2,1),Mapping!$C$15:$E$20,2,0)=7000,0,VLOOKUP(VLOOKUP(I280,Mapping!$B$15:$D$20,2,1),Mapping!$C$15:$E$20,2,0)))</f>
        <v>0</v>
      </c>
      <c r="S280" s="149"/>
      <c r="T280" s="149"/>
      <c r="U280" s="149">
        <f t="shared" si="81"/>
        <v>11.19</v>
      </c>
      <c r="V280" s="6" t="str">
        <f t="shared" si="66"/>
        <v/>
      </c>
      <c r="X280" s="6" t="s">
        <v>2254</v>
      </c>
      <c r="Y280" s="6" t="s">
        <v>16</v>
      </c>
      <c r="Z280" s="6" t="s">
        <v>2255</v>
      </c>
      <c r="AA280" s="6" t="s">
        <v>2374</v>
      </c>
      <c r="AB280" s="6" t="s">
        <v>240</v>
      </c>
      <c r="AC280" s="6" t="s">
        <v>339</v>
      </c>
      <c r="AD280" s="6" t="s">
        <v>340</v>
      </c>
      <c r="AE280" s="6" t="s">
        <v>156</v>
      </c>
      <c r="AF280" s="6">
        <v>1</v>
      </c>
      <c r="AG280" s="6">
        <v>1</v>
      </c>
      <c r="AH280" s="6">
        <v>0.2</v>
      </c>
      <c r="AI280" s="6">
        <v>1</v>
      </c>
      <c r="AJ280" s="6" t="s">
        <v>14</v>
      </c>
      <c r="AK280" s="6">
        <v>139.69999999999999</v>
      </c>
      <c r="AL280" s="6" t="s">
        <v>303</v>
      </c>
      <c r="AM280" s="6" t="s">
        <v>303</v>
      </c>
      <c r="AN280" s="6" t="s">
        <v>303</v>
      </c>
      <c r="AO280" s="6" t="s">
        <v>303</v>
      </c>
      <c r="AP280" s="6" t="s">
        <v>303</v>
      </c>
      <c r="AQ280" s="6" t="s">
        <v>304</v>
      </c>
      <c r="AR280" s="6" t="s">
        <v>305</v>
      </c>
      <c r="AS280" s="6" t="s">
        <v>325</v>
      </c>
      <c r="AT280" s="6" t="s">
        <v>156</v>
      </c>
      <c r="AU280" s="6" t="s">
        <v>307</v>
      </c>
      <c r="AV280" s="6" t="s">
        <v>2374</v>
      </c>
      <c r="AW280" s="6" t="s">
        <v>2375</v>
      </c>
      <c r="AX280" s="6" t="s">
        <v>2375</v>
      </c>
      <c r="AY280" s="6" t="s">
        <v>308</v>
      </c>
      <c r="AZ280" s="6" t="s">
        <v>771</v>
      </c>
      <c r="BA280" s="6" t="s">
        <v>310</v>
      </c>
      <c r="BB280" s="6" t="s">
        <v>311</v>
      </c>
      <c r="BC280" s="6" t="s">
        <v>312</v>
      </c>
      <c r="BD280" s="6" t="s">
        <v>156</v>
      </c>
      <c r="BE280" s="6" t="s">
        <v>313</v>
      </c>
    </row>
    <row r="281" spans="1:57" ht="17.399999999999999" x14ac:dyDescent="0.4">
      <c r="A281" s="237">
        <f t="shared" si="67"/>
        <v>279</v>
      </c>
      <c r="B281" s="238" t="str">
        <f t="shared" si="68"/>
        <v>2025-09-11</v>
      </c>
      <c r="C281" s="238" t="str">
        <f t="shared" si="69"/>
        <v>LHR</v>
      </c>
      <c r="D281" s="238" t="str">
        <f t="shared" si="70"/>
        <v>99431913862</v>
      </c>
      <c r="E281" s="238" t="str">
        <f t="shared" si="71"/>
        <v>587196911875</v>
      </c>
      <c r="F281" s="238" t="str">
        <f t="shared" si="72"/>
        <v>하혜미</v>
      </c>
      <c r="G281" s="239" t="str">
        <f t="shared" si="73"/>
        <v>BK00000145752</v>
      </c>
      <c r="H281" s="240" t="str">
        <f t="shared" si="74"/>
        <v>목록(Manifest)</v>
      </c>
      <c r="I281" s="241">
        <f t="shared" si="75"/>
        <v>104.25</v>
      </c>
      <c r="J281" s="242">
        <f t="shared" si="76"/>
        <v>1</v>
      </c>
      <c r="K281" s="242">
        <f t="shared" si="77"/>
        <v>0.5</v>
      </c>
      <c r="L281" s="243">
        <f t="shared" si="78"/>
        <v>0.2</v>
      </c>
      <c r="M281" s="243">
        <f t="shared" si="79"/>
        <v>0.5</v>
      </c>
      <c r="N281" s="149">
        <f t="shared" si="80"/>
        <v>5.75</v>
      </c>
      <c r="O281" s="149">
        <v>3.59</v>
      </c>
      <c r="P281" s="150"/>
      <c r="Q281" s="151">
        <f>VLOOKUP(H281,Mapping!$B$3:$D$13,3,0)</f>
        <v>0</v>
      </c>
      <c r="R281" s="149">
        <f>(IF(VLOOKUP(VLOOKUP(I281,Mapping!$B$15:$D$20,2,1),Mapping!$C$15:$E$20,2,0)=7000,0,VLOOKUP(VLOOKUP(I281,Mapping!$B$15:$D$20,2,1),Mapping!$C$15:$E$20,2,0)))</f>
        <v>0</v>
      </c>
      <c r="S281" s="149"/>
      <c r="T281" s="149"/>
      <c r="U281" s="149">
        <f t="shared" si="81"/>
        <v>9.34</v>
      </c>
      <c r="V281" s="6" t="str">
        <f t="shared" si="66"/>
        <v/>
      </c>
      <c r="X281" s="6" t="s">
        <v>2254</v>
      </c>
      <c r="Y281" s="6" t="s">
        <v>16</v>
      </c>
      <c r="Z281" s="6" t="s">
        <v>2255</v>
      </c>
      <c r="AA281" s="6" t="s">
        <v>2376</v>
      </c>
      <c r="AB281" s="6" t="s">
        <v>2377</v>
      </c>
      <c r="AC281" s="6" t="s">
        <v>2378</v>
      </c>
      <c r="AD281" s="6" t="s">
        <v>2379</v>
      </c>
      <c r="AE281" s="6" t="s">
        <v>156</v>
      </c>
      <c r="AF281" s="6">
        <v>1</v>
      </c>
      <c r="AG281" s="6">
        <v>0.5</v>
      </c>
      <c r="AH281" s="6">
        <v>0.2</v>
      </c>
      <c r="AI281" s="6">
        <v>0.5</v>
      </c>
      <c r="AJ281" s="6" t="s">
        <v>14</v>
      </c>
      <c r="AK281" s="6">
        <v>104.25</v>
      </c>
      <c r="AL281" s="6" t="s">
        <v>303</v>
      </c>
      <c r="AM281" s="6" t="s">
        <v>303</v>
      </c>
      <c r="AN281" s="6" t="s">
        <v>303</v>
      </c>
      <c r="AO281" s="6" t="s">
        <v>303</v>
      </c>
      <c r="AP281" s="6" t="s">
        <v>303</v>
      </c>
      <c r="AQ281" s="6" t="s">
        <v>304</v>
      </c>
      <c r="AR281" s="6" t="s">
        <v>305</v>
      </c>
      <c r="AS281" s="6" t="s">
        <v>352</v>
      </c>
      <c r="AT281" s="6" t="s">
        <v>156</v>
      </c>
      <c r="AU281" s="6" t="s">
        <v>307</v>
      </c>
      <c r="AV281" s="6" t="s">
        <v>2376</v>
      </c>
      <c r="AW281" s="6" t="s">
        <v>2380</v>
      </c>
      <c r="AX281" s="6" t="s">
        <v>2380</v>
      </c>
      <c r="AY281" s="6" t="s">
        <v>308</v>
      </c>
      <c r="AZ281" s="6" t="s">
        <v>771</v>
      </c>
      <c r="BA281" s="6" t="s">
        <v>310</v>
      </c>
      <c r="BB281" s="6" t="s">
        <v>311</v>
      </c>
      <c r="BC281" s="6" t="s">
        <v>312</v>
      </c>
      <c r="BD281" s="6" t="s">
        <v>156</v>
      </c>
      <c r="BE281" s="6" t="s">
        <v>313</v>
      </c>
    </row>
    <row r="282" spans="1:57" ht="17.399999999999999" x14ac:dyDescent="0.4">
      <c r="A282" s="237">
        <f t="shared" si="67"/>
        <v>280</v>
      </c>
      <c r="B282" s="238" t="str">
        <f t="shared" si="68"/>
        <v>2025-09-11</v>
      </c>
      <c r="C282" s="238" t="str">
        <f t="shared" si="69"/>
        <v>LHR</v>
      </c>
      <c r="D282" s="238" t="str">
        <f t="shared" si="70"/>
        <v>99431913862</v>
      </c>
      <c r="E282" s="238" t="str">
        <f t="shared" si="71"/>
        <v>587196912306</v>
      </c>
      <c r="F282" s="238" t="str">
        <f t="shared" si="72"/>
        <v>PISKITEL HIRAM</v>
      </c>
      <c r="G282" s="239" t="str">
        <f t="shared" si="73"/>
        <v>BK00000145760</v>
      </c>
      <c r="H282" s="240" t="str">
        <f t="shared" si="74"/>
        <v>목록(Manifest)</v>
      </c>
      <c r="I282" s="241">
        <f t="shared" si="75"/>
        <v>35</v>
      </c>
      <c r="J282" s="242">
        <f t="shared" si="76"/>
        <v>1</v>
      </c>
      <c r="K282" s="242">
        <f t="shared" si="77"/>
        <v>0.5</v>
      </c>
      <c r="L282" s="243">
        <f t="shared" si="78"/>
        <v>0.2</v>
      </c>
      <c r="M282" s="243">
        <f t="shared" si="79"/>
        <v>0.5</v>
      </c>
      <c r="N282" s="149">
        <f t="shared" si="80"/>
        <v>5.75</v>
      </c>
      <c r="O282" s="149">
        <v>3.59</v>
      </c>
      <c r="P282" s="150"/>
      <c r="Q282" s="151">
        <f>VLOOKUP(H282,Mapping!$B$3:$D$13,3,0)</f>
        <v>0</v>
      </c>
      <c r="R282" s="149">
        <f>(IF(VLOOKUP(VLOOKUP(I282,Mapping!$B$15:$D$20,2,1),Mapping!$C$15:$E$20,2,0)=7000,0,VLOOKUP(VLOOKUP(I282,Mapping!$B$15:$D$20,2,1),Mapping!$C$15:$E$20,2,0)))</f>
        <v>0</v>
      </c>
      <c r="S282" s="149"/>
      <c r="T282" s="149"/>
      <c r="U282" s="149">
        <f t="shared" si="81"/>
        <v>9.34</v>
      </c>
      <c r="V282" s="6" t="str">
        <f t="shared" si="66"/>
        <v/>
      </c>
      <c r="X282" s="6" t="s">
        <v>2254</v>
      </c>
      <c r="Y282" s="6" t="s">
        <v>16</v>
      </c>
      <c r="Z282" s="6" t="s">
        <v>2255</v>
      </c>
      <c r="AA282" s="6" t="s">
        <v>2381</v>
      </c>
      <c r="AB282" s="6" t="s">
        <v>2382</v>
      </c>
      <c r="AC282" s="6" t="s">
        <v>2383</v>
      </c>
      <c r="AD282" s="6" t="s">
        <v>708</v>
      </c>
      <c r="AE282" s="6" t="s">
        <v>156</v>
      </c>
      <c r="AF282" s="6">
        <v>1</v>
      </c>
      <c r="AG282" s="6">
        <v>0.5</v>
      </c>
      <c r="AH282" s="6">
        <v>0.2</v>
      </c>
      <c r="AI282" s="6">
        <v>0.5</v>
      </c>
      <c r="AJ282" s="6" t="s">
        <v>14</v>
      </c>
      <c r="AK282" s="6">
        <v>35</v>
      </c>
      <c r="AL282" s="6" t="s">
        <v>303</v>
      </c>
      <c r="AM282" s="6" t="s">
        <v>303</v>
      </c>
      <c r="AN282" s="6" t="s">
        <v>303</v>
      </c>
      <c r="AO282" s="6" t="s">
        <v>303</v>
      </c>
      <c r="AP282" s="6" t="s">
        <v>303</v>
      </c>
      <c r="AQ282" s="6" t="s">
        <v>304</v>
      </c>
      <c r="AR282" s="6" t="s">
        <v>305</v>
      </c>
      <c r="AS282" s="6" t="s">
        <v>2384</v>
      </c>
      <c r="AT282" s="6" t="s">
        <v>156</v>
      </c>
      <c r="AU282" s="6" t="s">
        <v>307</v>
      </c>
      <c r="AV282" s="6" t="s">
        <v>2381</v>
      </c>
      <c r="AW282" s="6" t="s">
        <v>2385</v>
      </c>
      <c r="AX282" s="6" t="s">
        <v>2385</v>
      </c>
      <c r="AY282" s="6" t="s">
        <v>308</v>
      </c>
      <c r="AZ282" s="6" t="s">
        <v>771</v>
      </c>
      <c r="BA282" s="6" t="s">
        <v>310</v>
      </c>
      <c r="BB282" s="6" t="s">
        <v>311</v>
      </c>
      <c r="BC282" s="6" t="s">
        <v>312</v>
      </c>
      <c r="BD282" s="6" t="s">
        <v>156</v>
      </c>
      <c r="BE282" s="6" t="s">
        <v>313</v>
      </c>
    </row>
    <row r="283" spans="1:57" ht="17.399999999999999" x14ac:dyDescent="0.4">
      <c r="A283" s="237">
        <f t="shared" si="67"/>
        <v>281</v>
      </c>
      <c r="B283" s="238" t="str">
        <f t="shared" si="68"/>
        <v>2025-09-11</v>
      </c>
      <c r="C283" s="238" t="str">
        <f t="shared" si="69"/>
        <v>LHR</v>
      </c>
      <c r="D283" s="238" t="str">
        <f t="shared" si="70"/>
        <v>99431913862</v>
      </c>
      <c r="E283" s="238" t="str">
        <f t="shared" si="71"/>
        <v>587196912240</v>
      </c>
      <c r="F283" s="238" t="str">
        <f t="shared" si="72"/>
        <v>김병근</v>
      </c>
      <c r="G283" s="239" t="str">
        <f t="shared" si="73"/>
        <v>BK00000145774</v>
      </c>
      <c r="H283" s="240" t="str">
        <f t="shared" si="74"/>
        <v>목록(Manifest)</v>
      </c>
      <c r="I283" s="241">
        <f t="shared" si="75"/>
        <v>28.28</v>
      </c>
      <c r="J283" s="242">
        <f t="shared" si="76"/>
        <v>1</v>
      </c>
      <c r="K283" s="242">
        <f t="shared" si="77"/>
        <v>0.5</v>
      </c>
      <c r="L283" s="243">
        <f t="shared" si="78"/>
        <v>0.2</v>
      </c>
      <c r="M283" s="243">
        <f t="shared" si="79"/>
        <v>0.5</v>
      </c>
      <c r="N283" s="149">
        <f t="shared" si="80"/>
        <v>5.75</v>
      </c>
      <c r="O283" s="149">
        <v>3.59</v>
      </c>
      <c r="P283" s="150"/>
      <c r="Q283" s="151">
        <f>VLOOKUP(H283,Mapping!$B$3:$D$13,3,0)</f>
        <v>0</v>
      </c>
      <c r="R283" s="149">
        <f>(IF(VLOOKUP(VLOOKUP(I283,Mapping!$B$15:$D$20,2,1),Mapping!$C$15:$E$20,2,0)=7000,0,VLOOKUP(VLOOKUP(I283,Mapping!$B$15:$D$20,2,1),Mapping!$C$15:$E$20,2,0)))</f>
        <v>0</v>
      </c>
      <c r="S283" s="149"/>
      <c r="T283" s="149"/>
      <c r="U283" s="149">
        <f t="shared" si="81"/>
        <v>9.34</v>
      </c>
      <c r="V283" s="6" t="str">
        <f t="shared" si="66"/>
        <v/>
      </c>
      <c r="X283" s="6" t="s">
        <v>2254</v>
      </c>
      <c r="Y283" s="6" t="s">
        <v>16</v>
      </c>
      <c r="Z283" s="6" t="s">
        <v>2255</v>
      </c>
      <c r="AA283" s="6" t="s">
        <v>2386</v>
      </c>
      <c r="AB283" s="6" t="s">
        <v>995</v>
      </c>
      <c r="AC283" s="6" t="s">
        <v>996</v>
      </c>
      <c r="AD283" s="6" t="s">
        <v>610</v>
      </c>
      <c r="AE283" s="6" t="s">
        <v>156</v>
      </c>
      <c r="AF283" s="6">
        <v>1</v>
      </c>
      <c r="AG283" s="6">
        <v>0.5</v>
      </c>
      <c r="AH283" s="6">
        <v>0.2</v>
      </c>
      <c r="AI283" s="6">
        <v>0.5</v>
      </c>
      <c r="AJ283" s="6" t="s">
        <v>14</v>
      </c>
      <c r="AK283" s="6">
        <v>28.28</v>
      </c>
      <c r="AL283" s="6" t="s">
        <v>303</v>
      </c>
      <c r="AM283" s="6" t="s">
        <v>303</v>
      </c>
      <c r="AN283" s="6" t="s">
        <v>303</v>
      </c>
      <c r="AO283" s="6" t="s">
        <v>303</v>
      </c>
      <c r="AP283" s="6" t="s">
        <v>303</v>
      </c>
      <c r="AQ283" s="6" t="s">
        <v>304</v>
      </c>
      <c r="AR283" s="6" t="s">
        <v>305</v>
      </c>
      <c r="AS283" s="6" t="s">
        <v>316</v>
      </c>
      <c r="AT283" s="6" t="s">
        <v>156</v>
      </c>
      <c r="AU283" s="6" t="s">
        <v>307</v>
      </c>
      <c r="AV283" s="6" t="s">
        <v>2386</v>
      </c>
      <c r="AW283" s="6" t="s">
        <v>2387</v>
      </c>
      <c r="AX283" s="6" t="s">
        <v>2387</v>
      </c>
      <c r="AY283" s="6" t="s">
        <v>308</v>
      </c>
      <c r="AZ283" s="6" t="s">
        <v>771</v>
      </c>
      <c r="BA283" s="6" t="s">
        <v>310</v>
      </c>
      <c r="BB283" s="6" t="s">
        <v>311</v>
      </c>
      <c r="BC283" s="6" t="s">
        <v>312</v>
      </c>
      <c r="BD283" s="6" t="s">
        <v>156</v>
      </c>
      <c r="BE283" s="6" t="s">
        <v>313</v>
      </c>
    </row>
    <row r="284" spans="1:57" ht="17.399999999999999" x14ac:dyDescent="0.4">
      <c r="A284" s="237">
        <f t="shared" si="67"/>
        <v>282</v>
      </c>
      <c r="B284" s="238" t="str">
        <f t="shared" si="68"/>
        <v>2025-09-11</v>
      </c>
      <c r="C284" s="238" t="str">
        <f t="shared" si="69"/>
        <v>LHR</v>
      </c>
      <c r="D284" s="238" t="str">
        <f t="shared" si="70"/>
        <v>99431913862</v>
      </c>
      <c r="E284" s="238" t="str">
        <f t="shared" si="71"/>
        <v>587196912236</v>
      </c>
      <c r="F284" s="238" t="str">
        <f t="shared" si="72"/>
        <v>김정균</v>
      </c>
      <c r="G284" s="239" t="str">
        <f t="shared" si="73"/>
        <v>BK00000145776</v>
      </c>
      <c r="H284" s="240" t="str">
        <f t="shared" si="74"/>
        <v>일반(목록배제,Normal-Manifest Exception)</v>
      </c>
      <c r="I284" s="241">
        <f t="shared" si="75"/>
        <v>11.31</v>
      </c>
      <c r="J284" s="242">
        <f t="shared" si="76"/>
        <v>1</v>
      </c>
      <c r="K284" s="242">
        <f t="shared" si="77"/>
        <v>0.5</v>
      </c>
      <c r="L284" s="243">
        <f t="shared" si="78"/>
        <v>0.2</v>
      </c>
      <c r="M284" s="243">
        <f t="shared" si="79"/>
        <v>0.5</v>
      </c>
      <c r="N284" s="149">
        <f t="shared" si="80"/>
        <v>5.75</v>
      </c>
      <c r="O284" s="149">
        <v>3.59</v>
      </c>
      <c r="P284" s="150"/>
      <c r="Q284" s="151">
        <f>VLOOKUP(H284,Mapping!$B$3:$D$13,3,0)</f>
        <v>0.8</v>
      </c>
      <c r="R284" s="149">
        <f>(IF(VLOOKUP(VLOOKUP(I284,Mapping!$B$15:$D$20,2,1),Mapping!$C$15:$E$20,2,0)=7000,0,VLOOKUP(VLOOKUP(I284,Mapping!$B$15:$D$20,2,1),Mapping!$C$15:$E$20,2,0)))</f>
        <v>0</v>
      </c>
      <c r="S284" s="149"/>
      <c r="T284" s="149"/>
      <c r="U284" s="149">
        <f t="shared" si="81"/>
        <v>10.14</v>
      </c>
      <c r="V284" s="6" t="str">
        <f t="shared" si="66"/>
        <v/>
      </c>
      <c r="X284" s="6" t="s">
        <v>2254</v>
      </c>
      <c r="Y284" s="6" t="s">
        <v>16</v>
      </c>
      <c r="Z284" s="6" t="s">
        <v>2255</v>
      </c>
      <c r="AA284" s="6" t="s">
        <v>2388</v>
      </c>
      <c r="AB284" s="6" t="s">
        <v>1753</v>
      </c>
      <c r="AC284" s="6" t="s">
        <v>1754</v>
      </c>
      <c r="AD284" s="6" t="s">
        <v>1755</v>
      </c>
      <c r="AE284" s="6" t="s">
        <v>156</v>
      </c>
      <c r="AF284" s="6">
        <v>1</v>
      </c>
      <c r="AG284" s="6">
        <v>0.5</v>
      </c>
      <c r="AH284" s="6">
        <v>0.2</v>
      </c>
      <c r="AI284" s="6">
        <v>0.5</v>
      </c>
      <c r="AJ284" s="6" t="s">
        <v>110</v>
      </c>
      <c r="AK284" s="6">
        <v>11.31</v>
      </c>
      <c r="AL284" s="6" t="s">
        <v>303</v>
      </c>
      <c r="AM284" s="6" t="s">
        <v>303</v>
      </c>
      <c r="AN284" s="6" t="s">
        <v>303</v>
      </c>
      <c r="AO284" s="6" t="s">
        <v>303</v>
      </c>
      <c r="AP284" s="6" t="s">
        <v>303</v>
      </c>
      <c r="AQ284" s="6" t="s">
        <v>304</v>
      </c>
      <c r="AR284" s="6" t="s">
        <v>305</v>
      </c>
      <c r="AS284" s="6" t="s">
        <v>316</v>
      </c>
      <c r="AT284" s="6" t="s">
        <v>156</v>
      </c>
      <c r="AU284" s="6" t="s">
        <v>307</v>
      </c>
      <c r="AV284" s="6" t="s">
        <v>2388</v>
      </c>
      <c r="AW284" s="6" t="s">
        <v>2389</v>
      </c>
      <c r="AX284" s="6" t="s">
        <v>2389</v>
      </c>
      <c r="AY284" s="6" t="s">
        <v>308</v>
      </c>
      <c r="AZ284" s="6" t="s">
        <v>771</v>
      </c>
      <c r="BA284" s="6" t="s">
        <v>310</v>
      </c>
      <c r="BB284" s="6" t="s">
        <v>311</v>
      </c>
      <c r="BC284" s="6" t="s">
        <v>312</v>
      </c>
      <c r="BD284" s="6" t="s">
        <v>156</v>
      </c>
      <c r="BE284" s="6" t="s">
        <v>313</v>
      </c>
    </row>
    <row r="285" spans="1:57" ht="17.399999999999999" x14ac:dyDescent="0.4">
      <c r="A285" s="237">
        <f t="shared" si="67"/>
        <v>283</v>
      </c>
      <c r="B285" s="238" t="str">
        <f t="shared" si="68"/>
        <v>2025-09-11</v>
      </c>
      <c r="C285" s="238" t="str">
        <f t="shared" si="69"/>
        <v>LHR</v>
      </c>
      <c r="D285" s="238" t="str">
        <f t="shared" si="70"/>
        <v>99431913862</v>
      </c>
      <c r="E285" s="238" t="str">
        <f t="shared" si="71"/>
        <v>587196912295</v>
      </c>
      <c r="F285" s="238" t="str">
        <f t="shared" si="72"/>
        <v>신진아</v>
      </c>
      <c r="G285" s="239" t="str">
        <f t="shared" si="73"/>
        <v>BK00000145777</v>
      </c>
      <c r="H285" s="240" t="str">
        <f t="shared" si="74"/>
        <v>목록(Manifest)</v>
      </c>
      <c r="I285" s="241">
        <f t="shared" si="75"/>
        <v>87.48</v>
      </c>
      <c r="J285" s="242">
        <f t="shared" si="76"/>
        <v>1</v>
      </c>
      <c r="K285" s="242">
        <f t="shared" si="77"/>
        <v>0.5</v>
      </c>
      <c r="L285" s="243">
        <f t="shared" si="78"/>
        <v>0.2</v>
      </c>
      <c r="M285" s="243">
        <f t="shared" si="79"/>
        <v>0.5</v>
      </c>
      <c r="N285" s="149">
        <f t="shared" si="80"/>
        <v>5.75</v>
      </c>
      <c r="O285" s="149">
        <v>3.59</v>
      </c>
      <c r="P285" s="150"/>
      <c r="Q285" s="151">
        <f>VLOOKUP(H285,Mapping!$B$3:$D$13,3,0)</f>
        <v>0</v>
      </c>
      <c r="R285" s="149">
        <f>(IF(VLOOKUP(VLOOKUP(I285,Mapping!$B$15:$D$20,2,1),Mapping!$C$15:$E$20,2,0)=7000,0,VLOOKUP(VLOOKUP(I285,Mapping!$B$15:$D$20,2,1),Mapping!$C$15:$E$20,2,0)))</f>
        <v>0</v>
      </c>
      <c r="S285" s="149"/>
      <c r="T285" s="149"/>
      <c r="U285" s="149">
        <f t="shared" si="81"/>
        <v>9.34</v>
      </c>
      <c r="V285" s="6" t="str">
        <f t="shared" si="66"/>
        <v/>
      </c>
      <c r="X285" s="6" t="s">
        <v>2254</v>
      </c>
      <c r="Y285" s="6" t="s">
        <v>16</v>
      </c>
      <c r="Z285" s="6" t="s">
        <v>2255</v>
      </c>
      <c r="AA285" s="6" t="s">
        <v>2390</v>
      </c>
      <c r="AB285" s="6" t="s">
        <v>2391</v>
      </c>
      <c r="AC285" s="6" t="s">
        <v>2392</v>
      </c>
      <c r="AD285" s="6" t="s">
        <v>2393</v>
      </c>
      <c r="AE285" s="6" t="s">
        <v>156</v>
      </c>
      <c r="AF285" s="6">
        <v>1</v>
      </c>
      <c r="AG285" s="6">
        <v>0.5</v>
      </c>
      <c r="AH285" s="6">
        <v>0.2</v>
      </c>
      <c r="AI285" s="6">
        <v>0.5</v>
      </c>
      <c r="AJ285" s="6" t="s">
        <v>14</v>
      </c>
      <c r="AK285" s="6">
        <v>87.48</v>
      </c>
      <c r="AL285" s="6" t="s">
        <v>303</v>
      </c>
      <c r="AM285" s="6" t="s">
        <v>303</v>
      </c>
      <c r="AN285" s="6" t="s">
        <v>303</v>
      </c>
      <c r="AO285" s="6" t="s">
        <v>303</v>
      </c>
      <c r="AP285" s="6" t="s">
        <v>303</v>
      </c>
      <c r="AQ285" s="6" t="s">
        <v>304</v>
      </c>
      <c r="AR285" s="6" t="s">
        <v>305</v>
      </c>
      <c r="AS285" s="6" t="s">
        <v>2394</v>
      </c>
      <c r="AT285" s="6" t="s">
        <v>156</v>
      </c>
      <c r="AU285" s="6" t="s">
        <v>307</v>
      </c>
      <c r="AV285" s="6" t="s">
        <v>2390</v>
      </c>
      <c r="AW285" s="6" t="s">
        <v>2395</v>
      </c>
      <c r="AX285" s="6" t="s">
        <v>2395</v>
      </c>
      <c r="AY285" s="6" t="s">
        <v>308</v>
      </c>
      <c r="AZ285" s="6" t="s">
        <v>771</v>
      </c>
      <c r="BA285" s="6" t="s">
        <v>310</v>
      </c>
      <c r="BB285" s="6" t="s">
        <v>311</v>
      </c>
      <c r="BC285" s="6" t="s">
        <v>312</v>
      </c>
      <c r="BD285" s="6" t="s">
        <v>156</v>
      </c>
      <c r="BE285" s="6" t="s">
        <v>313</v>
      </c>
    </row>
    <row r="286" spans="1:57" ht="17.399999999999999" x14ac:dyDescent="0.4">
      <c r="A286" s="237">
        <f t="shared" si="67"/>
        <v>284</v>
      </c>
      <c r="B286" s="238" t="str">
        <f t="shared" si="68"/>
        <v>2025-09-11</v>
      </c>
      <c r="C286" s="238" t="str">
        <f t="shared" si="69"/>
        <v>LHR</v>
      </c>
      <c r="D286" s="238" t="str">
        <f t="shared" si="70"/>
        <v>99431913862</v>
      </c>
      <c r="E286" s="238" t="str">
        <f t="shared" si="71"/>
        <v>587196912096</v>
      </c>
      <c r="F286" s="238" t="str">
        <f t="shared" si="72"/>
        <v>이다영</v>
      </c>
      <c r="G286" s="239" t="str">
        <f t="shared" si="73"/>
        <v>BK00000145783</v>
      </c>
      <c r="H286" s="240" t="str">
        <f t="shared" si="74"/>
        <v>목록(Manifest)</v>
      </c>
      <c r="I286" s="241">
        <f t="shared" si="75"/>
        <v>148.16</v>
      </c>
      <c r="J286" s="242">
        <f t="shared" si="76"/>
        <v>1</v>
      </c>
      <c r="K286" s="242">
        <f t="shared" si="77"/>
        <v>1</v>
      </c>
      <c r="L286" s="243">
        <f t="shared" si="78"/>
        <v>0.2</v>
      </c>
      <c r="M286" s="243">
        <f t="shared" si="79"/>
        <v>1</v>
      </c>
      <c r="N286" s="149">
        <f t="shared" si="80"/>
        <v>7.6</v>
      </c>
      <c r="O286" s="149">
        <v>3.59</v>
      </c>
      <c r="P286" s="150"/>
      <c r="Q286" s="151">
        <f>VLOOKUP(H286,Mapping!$B$3:$D$13,3,0)</f>
        <v>0</v>
      </c>
      <c r="R286" s="149">
        <f>(IF(VLOOKUP(VLOOKUP(I286,Mapping!$B$15:$D$20,2,1),Mapping!$C$15:$E$20,2,0)=7000,0,VLOOKUP(VLOOKUP(I286,Mapping!$B$15:$D$20,2,1),Mapping!$C$15:$E$20,2,0)))</f>
        <v>0</v>
      </c>
      <c r="S286" s="149"/>
      <c r="T286" s="149"/>
      <c r="U286" s="149">
        <f t="shared" si="81"/>
        <v>11.19</v>
      </c>
      <c r="V286" s="6" t="str">
        <f t="shared" si="66"/>
        <v/>
      </c>
      <c r="X286" s="6" t="s">
        <v>2254</v>
      </c>
      <c r="Y286" s="6" t="s">
        <v>16</v>
      </c>
      <c r="Z286" s="6" t="s">
        <v>2255</v>
      </c>
      <c r="AA286" s="6" t="s">
        <v>2396</v>
      </c>
      <c r="AB286" s="6" t="s">
        <v>1364</v>
      </c>
      <c r="AC286" s="6" t="s">
        <v>1365</v>
      </c>
      <c r="AD286" s="6" t="s">
        <v>1041</v>
      </c>
      <c r="AE286" s="6" t="s">
        <v>156</v>
      </c>
      <c r="AF286" s="6">
        <v>1</v>
      </c>
      <c r="AG286" s="6">
        <v>1</v>
      </c>
      <c r="AH286" s="6">
        <v>0.2</v>
      </c>
      <c r="AI286" s="6">
        <v>1</v>
      </c>
      <c r="AJ286" s="6" t="s">
        <v>14</v>
      </c>
      <c r="AK286" s="6">
        <v>148.16</v>
      </c>
      <c r="AL286" s="6" t="s">
        <v>303</v>
      </c>
      <c r="AM286" s="6" t="s">
        <v>303</v>
      </c>
      <c r="AN286" s="6" t="s">
        <v>303</v>
      </c>
      <c r="AO286" s="6" t="s">
        <v>303</v>
      </c>
      <c r="AP286" s="6" t="s">
        <v>303</v>
      </c>
      <c r="AQ286" s="6" t="s">
        <v>304</v>
      </c>
      <c r="AR286" s="6" t="s">
        <v>305</v>
      </c>
      <c r="AS286" s="6" t="s">
        <v>352</v>
      </c>
      <c r="AT286" s="6" t="s">
        <v>156</v>
      </c>
      <c r="AU286" s="6" t="s">
        <v>307</v>
      </c>
      <c r="AV286" s="6" t="s">
        <v>2396</v>
      </c>
      <c r="AW286" s="6" t="s">
        <v>2397</v>
      </c>
      <c r="AX286" s="6" t="s">
        <v>2397</v>
      </c>
      <c r="AY286" s="6" t="s">
        <v>308</v>
      </c>
      <c r="AZ286" s="6" t="s">
        <v>771</v>
      </c>
      <c r="BA286" s="6" t="s">
        <v>310</v>
      </c>
      <c r="BB286" s="6" t="s">
        <v>311</v>
      </c>
      <c r="BC286" s="6" t="s">
        <v>312</v>
      </c>
      <c r="BD286" s="6" t="s">
        <v>156</v>
      </c>
      <c r="BE286" s="6" t="s">
        <v>313</v>
      </c>
    </row>
    <row r="287" spans="1:57" ht="17.399999999999999" x14ac:dyDescent="0.4">
      <c r="A287" s="237">
        <f t="shared" si="67"/>
        <v>285</v>
      </c>
      <c r="B287" s="238" t="str">
        <f t="shared" si="68"/>
        <v>2025-09-11</v>
      </c>
      <c r="C287" s="238" t="str">
        <f t="shared" si="69"/>
        <v>LHR</v>
      </c>
      <c r="D287" s="238" t="str">
        <f t="shared" si="70"/>
        <v>99431913862</v>
      </c>
      <c r="E287" s="238" t="str">
        <f t="shared" si="71"/>
        <v>587196911934</v>
      </c>
      <c r="F287" s="238" t="str">
        <f t="shared" si="72"/>
        <v>윤서연</v>
      </c>
      <c r="G287" s="239" t="str">
        <f t="shared" si="73"/>
        <v>BK00000145787</v>
      </c>
      <c r="H287" s="240" t="str">
        <f t="shared" si="74"/>
        <v>목록(Manifest)</v>
      </c>
      <c r="I287" s="241">
        <f t="shared" si="75"/>
        <v>18.170000000000002</v>
      </c>
      <c r="J287" s="242">
        <f t="shared" si="76"/>
        <v>1</v>
      </c>
      <c r="K287" s="242">
        <f t="shared" si="77"/>
        <v>0.5</v>
      </c>
      <c r="L287" s="243">
        <f t="shared" si="78"/>
        <v>0.2</v>
      </c>
      <c r="M287" s="243">
        <f t="shared" si="79"/>
        <v>0.5</v>
      </c>
      <c r="N287" s="149">
        <f t="shared" si="80"/>
        <v>5.75</v>
      </c>
      <c r="O287" s="149">
        <v>3.59</v>
      </c>
      <c r="P287" s="150"/>
      <c r="Q287" s="151">
        <f>VLOOKUP(H287,Mapping!$B$3:$D$13,3,0)</f>
        <v>0</v>
      </c>
      <c r="R287" s="149">
        <f>(IF(VLOOKUP(VLOOKUP(I287,Mapping!$B$15:$D$20,2,1),Mapping!$C$15:$E$20,2,0)=7000,0,VLOOKUP(VLOOKUP(I287,Mapping!$B$15:$D$20,2,1),Mapping!$C$15:$E$20,2,0)))</f>
        <v>0</v>
      </c>
      <c r="S287" s="149"/>
      <c r="T287" s="149"/>
      <c r="U287" s="149">
        <f t="shared" si="81"/>
        <v>9.34</v>
      </c>
      <c r="V287" s="6" t="str">
        <f t="shared" si="66"/>
        <v/>
      </c>
      <c r="X287" s="6" t="s">
        <v>2254</v>
      </c>
      <c r="Y287" s="6" t="s">
        <v>16</v>
      </c>
      <c r="Z287" s="6" t="s">
        <v>2255</v>
      </c>
      <c r="AA287" s="6" t="s">
        <v>2398</v>
      </c>
      <c r="AB287" s="6" t="s">
        <v>233</v>
      </c>
      <c r="AC287" s="6" t="s">
        <v>510</v>
      </c>
      <c r="AD287" s="6" t="s">
        <v>511</v>
      </c>
      <c r="AE287" s="6" t="s">
        <v>156</v>
      </c>
      <c r="AF287" s="6">
        <v>1</v>
      </c>
      <c r="AG287" s="6">
        <v>0.5</v>
      </c>
      <c r="AH287" s="6">
        <v>0.2</v>
      </c>
      <c r="AI287" s="6">
        <v>0.5</v>
      </c>
      <c r="AJ287" s="6" t="s">
        <v>14</v>
      </c>
      <c r="AK287" s="6">
        <v>18.170000000000002</v>
      </c>
      <c r="AL287" s="6" t="s">
        <v>303</v>
      </c>
      <c r="AM287" s="6" t="s">
        <v>303</v>
      </c>
      <c r="AN287" s="6" t="s">
        <v>303</v>
      </c>
      <c r="AO287" s="6" t="s">
        <v>303</v>
      </c>
      <c r="AP287" s="6" t="s">
        <v>303</v>
      </c>
      <c r="AQ287" s="6" t="s">
        <v>304</v>
      </c>
      <c r="AR287" s="6" t="s">
        <v>305</v>
      </c>
      <c r="AS287" s="6" t="s">
        <v>882</v>
      </c>
      <c r="AT287" s="6" t="s">
        <v>156</v>
      </c>
      <c r="AU287" s="6" t="s">
        <v>307</v>
      </c>
      <c r="AV287" s="6" t="s">
        <v>2398</v>
      </c>
      <c r="AW287" s="6" t="s">
        <v>2399</v>
      </c>
      <c r="AX287" s="6" t="s">
        <v>2399</v>
      </c>
      <c r="AY287" s="6" t="s">
        <v>308</v>
      </c>
      <c r="AZ287" s="6" t="s">
        <v>771</v>
      </c>
      <c r="BA287" s="6" t="s">
        <v>310</v>
      </c>
      <c r="BB287" s="6" t="s">
        <v>311</v>
      </c>
      <c r="BC287" s="6" t="s">
        <v>312</v>
      </c>
      <c r="BD287" s="6" t="s">
        <v>156</v>
      </c>
      <c r="BE287" s="6" t="s">
        <v>313</v>
      </c>
    </row>
    <row r="288" spans="1:57" ht="17.399999999999999" x14ac:dyDescent="0.4">
      <c r="A288" s="237">
        <f t="shared" si="67"/>
        <v>286</v>
      </c>
      <c r="B288" s="238" t="str">
        <f t="shared" si="68"/>
        <v>2025-09-11</v>
      </c>
      <c r="C288" s="238" t="str">
        <f t="shared" si="69"/>
        <v>LHR</v>
      </c>
      <c r="D288" s="238" t="str">
        <f t="shared" si="70"/>
        <v>99431913862</v>
      </c>
      <c r="E288" s="238" t="str">
        <f t="shared" si="71"/>
        <v>587196911960</v>
      </c>
      <c r="F288" s="238" t="str">
        <f t="shared" si="72"/>
        <v>임윤규</v>
      </c>
      <c r="G288" s="239" t="str">
        <f t="shared" si="73"/>
        <v>BK00000145789</v>
      </c>
      <c r="H288" s="240" t="str">
        <f t="shared" si="74"/>
        <v>목록(Manifest)</v>
      </c>
      <c r="I288" s="241">
        <f t="shared" si="75"/>
        <v>134.62</v>
      </c>
      <c r="J288" s="242">
        <f t="shared" si="76"/>
        <v>1</v>
      </c>
      <c r="K288" s="242">
        <f t="shared" si="77"/>
        <v>0.5</v>
      </c>
      <c r="L288" s="243">
        <f t="shared" si="78"/>
        <v>0.2</v>
      </c>
      <c r="M288" s="243">
        <f t="shared" si="79"/>
        <v>0.5</v>
      </c>
      <c r="N288" s="149">
        <f t="shared" si="80"/>
        <v>5.75</v>
      </c>
      <c r="O288" s="149">
        <v>3.59</v>
      </c>
      <c r="P288" s="150"/>
      <c r="Q288" s="151">
        <f>VLOOKUP(H288,Mapping!$B$3:$D$13,3,0)</f>
        <v>0</v>
      </c>
      <c r="R288" s="149">
        <f>(IF(VLOOKUP(VLOOKUP(I288,Mapping!$B$15:$D$20,2,1),Mapping!$C$15:$E$20,2,0)=7000,0,VLOOKUP(VLOOKUP(I288,Mapping!$B$15:$D$20,2,1),Mapping!$C$15:$E$20,2,0)))</f>
        <v>0</v>
      </c>
      <c r="S288" s="149"/>
      <c r="T288" s="149"/>
      <c r="U288" s="149">
        <f t="shared" si="81"/>
        <v>9.34</v>
      </c>
      <c r="V288" s="6" t="str">
        <f t="shared" si="66"/>
        <v/>
      </c>
      <c r="X288" s="6" t="s">
        <v>2254</v>
      </c>
      <c r="Y288" s="6" t="s">
        <v>16</v>
      </c>
      <c r="Z288" s="6" t="s">
        <v>2255</v>
      </c>
      <c r="AA288" s="6" t="s">
        <v>2400</v>
      </c>
      <c r="AB288" s="6" t="s">
        <v>492</v>
      </c>
      <c r="AC288" s="6" t="s">
        <v>493</v>
      </c>
      <c r="AD288" s="6" t="s">
        <v>494</v>
      </c>
      <c r="AE288" s="6" t="s">
        <v>156</v>
      </c>
      <c r="AF288" s="6">
        <v>1</v>
      </c>
      <c r="AG288" s="6">
        <v>0.5</v>
      </c>
      <c r="AH288" s="6">
        <v>0.2</v>
      </c>
      <c r="AI288" s="6">
        <v>0.5</v>
      </c>
      <c r="AJ288" s="6" t="s">
        <v>14</v>
      </c>
      <c r="AK288" s="6">
        <v>134.62</v>
      </c>
      <c r="AL288" s="6" t="s">
        <v>303</v>
      </c>
      <c r="AM288" s="6" t="s">
        <v>303</v>
      </c>
      <c r="AN288" s="6" t="s">
        <v>303</v>
      </c>
      <c r="AO288" s="6" t="s">
        <v>303</v>
      </c>
      <c r="AP288" s="6" t="s">
        <v>303</v>
      </c>
      <c r="AQ288" s="6" t="s">
        <v>304</v>
      </c>
      <c r="AR288" s="6" t="s">
        <v>305</v>
      </c>
      <c r="AS288" s="6" t="s">
        <v>435</v>
      </c>
      <c r="AT288" s="6" t="s">
        <v>156</v>
      </c>
      <c r="AU288" s="6" t="s">
        <v>307</v>
      </c>
      <c r="AV288" s="6" t="s">
        <v>2400</v>
      </c>
      <c r="AW288" s="6" t="s">
        <v>2401</v>
      </c>
      <c r="AX288" s="6" t="s">
        <v>2401</v>
      </c>
      <c r="AY288" s="6" t="s">
        <v>308</v>
      </c>
      <c r="AZ288" s="6" t="s">
        <v>771</v>
      </c>
      <c r="BA288" s="6" t="s">
        <v>310</v>
      </c>
      <c r="BB288" s="6" t="s">
        <v>311</v>
      </c>
      <c r="BC288" s="6" t="s">
        <v>312</v>
      </c>
      <c r="BD288" s="6" t="s">
        <v>156</v>
      </c>
      <c r="BE288" s="6" t="s">
        <v>313</v>
      </c>
    </row>
    <row r="289" spans="1:57" ht="17.399999999999999" x14ac:dyDescent="0.4">
      <c r="A289" s="237">
        <f t="shared" si="67"/>
        <v>287</v>
      </c>
      <c r="B289" s="238" t="str">
        <f t="shared" si="68"/>
        <v>2025-09-11</v>
      </c>
      <c r="C289" s="238" t="str">
        <f t="shared" si="69"/>
        <v>LHR</v>
      </c>
      <c r="D289" s="238" t="str">
        <f t="shared" si="70"/>
        <v>99431913862</v>
      </c>
      <c r="E289" s="238" t="str">
        <f t="shared" si="71"/>
        <v>587196912041</v>
      </c>
      <c r="F289" s="238" t="str">
        <f t="shared" si="72"/>
        <v>백승민</v>
      </c>
      <c r="G289" s="239" t="str">
        <f t="shared" si="73"/>
        <v>BK00000145796</v>
      </c>
      <c r="H289" s="240" t="str">
        <f t="shared" si="74"/>
        <v>목록(Manifest)</v>
      </c>
      <c r="I289" s="241">
        <f t="shared" si="75"/>
        <v>43.83</v>
      </c>
      <c r="J289" s="242">
        <f t="shared" si="76"/>
        <v>1</v>
      </c>
      <c r="K289" s="242">
        <f t="shared" si="77"/>
        <v>0.5</v>
      </c>
      <c r="L289" s="243">
        <f t="shared" si="78"/>
        <v>0.2</v>
      </c>
      <c r="M289" s="243">
        <f t="shared" si="79"/>
        <v>0.5</v>
      </c>
      <c r="N289" s="149">
        <f t="shared" si="80"/>
        <v>5.75</v>
      </c>
      <c r="O289" s="149">
        <v>3.59</v>
      </c>
      <c r="P289" s="150"/>
      <c r="Q289" s="151">
        <f>VLOOKUP(H289,Mapping!$B$3:$D$13,3,0)</f>
        <v>0</v>
      </c>
      <c r="R289" s="149">
        <f>(IF(VLOOKUP(VLOOKUP(I289,Mapping!$B$15:$D$20,2,1),Mapping!$C$15:$E$20,2,0)=7000,0,VLOOKUP(VLOOKUP(I289,Mapping!$B$15:$D$20,2,1),Mapping!$C$15:$E$20,2,0)))</f>
        <v>0</v>
      </c>
      <c r="S289" s="149"/>
      <c r="T289" s="149"/>
      <c r="U289" s="149">
        <f t="shared" si="81"/>
        <v>9.34</v>
      </c>
      <c r="V289" s="6" t="str">
        <f t="shared" si="66"/>
        <v/>
      </c>
      <c r="X289" s="6" t="s">
        <v>2254</v>
      </c>
      <c r="Y289" s="6" t="s">
        <v>16</v>
      </c>
      <c r="Z289" s="6" t="s">
        <v>2255</v>
      </c>
      <c r="AA289" s="6" t="s">
        <v>2402</v>
      </c>
      <c r="AB289" s="6" t="s">
        <v>1333</v>
      </c>
      <c r="AC289" s="6" t="s">
        <v>1334</v>
      </c>
      <c r="AD289" s="6" t="s">
        <v>1335</v>
      </c>
      <c r="AE289" s="6" t="s">
        <v>156</v>
      </c>
      <c r="AF289" s="6">
        <v>1</v>
      </c>
      <c r="AG289" s="6">
        <v>0.5</v>
      </c>
      <c r="AH289" s="6">
        <v>0.2</v>
      </c>
      <c r="AI289" s="6">
        <v>0.5</v>
      </c>
      <c r="AJ289" s="6" t="s">
        <v>14</v>
      </c>
      <c r="AK289" s="6">
        <v>43.83</v>
      </c>
      <c r="AL289" s="6" t="s">
        <v>303</v>
      </c>
      <c r="AM289" s="6" t="s">
        <v>303</v>
      </c>
      <c r="AN289" s="6" t="s">
        <v>303</v>
      </c>
      <c r="AO289" s="6" t="s">
        <v>303</v>
      </c>
      <c r="AP289" s="6" t="s">
        <v>303</v>
      </c>
      <c r="AQ289" s="6" t="s">
        <v>304</v>
      </c>
      <c r="AR289" s="6" t="s">
        <v>305</v>
      </c>
      <c r="AS289" s="6" t="s">
        <v>1336</v>
      </c>
      <c r="AT289" s="6" t="s">
        <v>156</v>
      </c>
      <c r="AU289" s="6" t="s">
        <v>307</v>
      </c>
      <c r="AV289" s="6" t="s">
        <v>2402</v>
      </c>
      <c r="AW289" s="6" t="s">
        <v>2403</v>
      </c>
      <c r="AX289" s="6" t="s">
        <v>2403</v>
      </c>
      <c r="AY289" s="6" t="s">
        <v>308</v>
      </c>
      <c r="AZ289" s="6" t="s">
        <v>771</v>
      </c>
      <c r="BA289" s="6" t="s">
        <v>310</v>
      </c>
      <c r="BB289" s="6" t="s">
        <v>311</v>
      </c>
      <c r="BC289" s="6" t="s">
        <v>312</v>
      </c>
      <c r="BD289" s="6" t="s">
        <v>156</v>
      </c>
      <c r="BE289" s="6" t="s">
        <v>313</v>
      </c>
    </row>
    <row r="290" spans="1:57" ht="17.399999999999999" x14ac:dyDescent="0.4">
      <c r="A290" s="237">
        <f t="shared" si="67"/>
        <v>288</v>
      </c>
      <c r="B290" s="238" t="str">
        <f t="shared" si="68"/>
        <v>2025-09-11</v>
      </c>
      <c r="C290" s="238" t="str">
        <f t="shared" si="69"/>
        <v>LHR</v>
      </c>
      <c r="D290" s="238" t="str">
        <f t="shared" si="70"/>
        <v>99431913862</v>
      </c>
      <c r="E290" s="238" t="str">
        <f t="shared" si="71"/>
        <v>587196911901</v>
      </c>
      <c r="F290" s="238" t="str">
        <f t="shared" si="72"/>
        <v>김예빈</v>
      </c>
      <c r="G290" s="239" t="str">
        <f t="shared" si="73"/>
        <v>BK00000145833</v>
      </c>
      <c r="H290" s="240" t="str">
        <f t="shared" si="74"/>
        <v>목록(Manifest)</v>
      </c>
      <c r="I290" s="241">
        <f t="shared" si="75"/>
        <v>107.63</v>
      </c>
      <c r="J290" s="242">
        <f t="shared" si="76"/>
        <v>1</v>
      </c>
      <c r="K290" s="242">
        <f t="shared" si="77"/>
        <v>1</v>
      </c>
      <c r="L290" s="243">
        <f t="shared" si="78"/>
        <v>0.2</v>
      </c>
      <c r="M290" s="243">
        <f t="shared" si="79"/>
        <v>1</v>
      </c>
      <c r="N290" s="149">
        <f t="shared" si="80"/>
        <v>7.6</v>
      </c>
      <c r="O290" s="149">
        <v>3.59</v>
      </c>
      <c r="P290" s="150"/>
      <c r="Q290" s="151">
        <f>VLOOKUP(H290,Mapping!$B$3:$D$13,3,0)</f>
        <v>0</v>
      </c>
      <c r="R290" s="149">
        <f>(IF(VLOOKUP(VLOOKUP(I290,Mapping!$B$15:$D$20,2,1),Mapping!$C$15:$E$20,2,0)=7000,0,VLOOKUP(VLOOKUP(I290,Mapping!$B$15:$D$20,2,1),Mapping!$C$15:$E$20,2,0)))</f>
        <v>0</v>
      </c>
      <c r="S290" s="149"/>
      <c r="T290" s="149"/>
      <c r="U290" s="149">
        <f t="shared" si="81"/>
        <v>11.19</v>
      </c>
      <c r="V290" s="6" t="str">
        <f t="shared" si="66"/>
        <v/>
      </c>
      <c r="X290" s="6" t="s">
        <v>2254</v>
      </c>
      <c r="Y290" s="6" t="s">
        <v>16</v>
      </c>
      <c r="Z290" s="6" t="s">
        <v>2255</v>
      </c>
      <c r="AA290" s="6" t="s">
        <v>2404</v>
      </c>
      <c r="AB290" s="6" t="s">
        <v>1256</v>
      </c>
      <c r="AC290" s="6" t="s">
        <v>1257</v>
      </c>
      <c r="AD290" s="6" t="s">
        <v>720</v>
      </c>
      <c r="AE290" s="6" t="s">
        <v>156</v>
      </c>
      <c r="AF290" s="6">
        <v>1</v>
      </c>
      <c r="AG290" s="6">
        <v>1</v>
      </c>
      <c r="AH290" s="6">
        <v>0.2</v>
      </c>
      <c r="AI290" s="6">
        <v>1</v>
      </c>
      <c r="AJ290" s="6" t="s">
        <v>14</v>
      </c>
      <c r="AK290" s="6">
        <v>107.63</v>
      </c>
      <c r="AL290" s="6" t="s">
        <v>303</v>
      </c>
      <c r="AM290" s="6" t="s">
        <v>303</v>
      </c>
      <c r="AN290" s="6" t="s">
        <v>303</v>
      </c>
      <c r="AO290" s="6" t="s">
        <v>303</v>
      </c>
      <c r="AP290" s="6" t="s">
        <v>303</v>
      </c>
      <c r="AQ290" s="6" t="s">
        <v>304</v>
      </c>
      <c r="AR290" s="6" t="s">
        <v>305</v>
      </c>
      <c r="AS290" s="6" t="s">
        <v>2405</v>
      </c>
      <c r="AT290" s="6" t="s">
        <v>156</v>
      </c>
      <c r="AU290" s="6" t="s">
        <v>307</v>
      </c>
      <c r="AV290" s="6" t="s">
        <v>2404</v>
      </c>
      <c r="AW290" s="6" t="s">
        <v>2406</v>
      </c>
      <c r="AX290" s="6" t="s">
        <v>2406</v>
      </c>
      <c r="AY290" s="6" t="s">
        <v>308</v>
      </c>
      <c r="AZ290" s="6" t="s">
        <v>771</v>
      </c>
      <c r="BA290" s="6" t="s">
        <v>310</v>
      </c>
      <c r="BB290" s="6" t="s">
        <v>311</v>
      </c>
      <c r="BC290" s="6" t="s">
        <v>312</v>
      </c>
      <c r="BD290" s="6" t="s">
        <v>156</v>
      </c>
      <c r="BE290" s="6" t="s">
        <v>313</v>
      </c>
    </row>
    <row r="291" spans="1:57" ht="17.399999999999999" x14ac:dyDescent="0.4">
      <c r="A291" s="237">
        <f t="shared" si="67"/>
        <v>289</v>
      </c>
      <c r="B291" s="238" t="str">
        <f t="shared" si="68"/>
        <v>2025-09-11</v>
      </c>
      <c r="C291" s="238" t="str">
        <f t="shared" si="69"/>
        <v>LHR</v>
      </c>
      <c r="D291" s="238" t="str">
        <f t="shared" si="70"/>
        <v>99431913862</v>
      </c>
      <c r="E291" s="238" t="str">
        <f t="shared" si="71"/>
        <v>587196912310</v>
      </c>
      <c r="F291" s="238" t="str">
        <f t="shared" si="72"/>
        <v>배정현</v>
      </c>
      <c r="G291" s="239" t="str">
        <f t="shared" si="73"/>
        <v>BK00000145908</v>
      </c>
      <c r="H291" s="240" t="str">
        <f t="shared" si="74"/>
        <v>목록(Manifest)</v>
      </c>
      <c r="I291" s="241">
        <f t="shared" si="75"/>
        <v>32.4</v>
      </c>
      <c r="J291" s="242">
        <f t="shared" si="76"/>
        <v>1</v>
      </c>
      <c r="K291" s="242">
        <f t="shared" si="77"/>
        <v>0.5</v>
      </c>
      <c r="L291" s="243">
        <f t="shared" si="78"/>
        <v>0.2</v>
      </c>
      <c r="M291" s="243">
        <f t="shared" si="79"/>
        <v>0.5</v>
      </c>
      <c r="N291" s="149">
        <f t="shared" si="80"/>
        <v>5.75</v>
      </c>
      <c r="O291" s="149">
        <v>3.59</v>
      </c>
      <c r="P291" s="150"/>
      <c r="Q291" s="151">
        <f>VLOOKUP(H291,Mapping!$B$3:$D$13,3,0)</f>
        <v>0</v>
      </c>
      <c r="R291" s="149">
        <f>(IF(VLOOKUP(VLOOKUP(I291,Mapping!$B$15:$D$20,2,1),Mapping!$C$15:$E$20,2,0)=7000,0,VLOOKUP(VLOOKUP(I291,Mapping!$B$15:$D$20,2,1),Mapping!$C$15:$E$20,2,0)))</f>
        <v>0</v>
      </c>
      <c r="S291" s="149"/>
      <c r="T291" s="149"/>
      <c r="U291" s="149">
        <f t="shared" si="81"/>
        <v>9.34</v>
      </c>
      <c r="V291" s="6" t="str">
        <f t="shared" si="66"/>
        <v/>
      </c>
      <c r="X291" s="6" t="s">
        <v>2254</v>
      </c>
      <c r="Y291" s="6" t="s">
        <v>16</v>
      </c>
      <c r="Z291" s="6" t="s">
        <v>2255</v>
      </c>
      <c r="AA291" s="6" t="s">
        <v>2407</v>
      </c>
      <c r="AB291" s="6" t="s">
        <v>1115</v>
      </c>
      <c r="AC291" s="6" t="s">
        <v>1116</v>
      </c>
      <c r="AD291" s="6" t="s">
        <v>1117</v>
      </c>
      <c r="AE291" s="6" t="s">
        <v>156</v>
      </c>
      <c r="AF291" s="6">
        <v>1</v>
      </c>
      <c r="AG291" s="6">
        <v>0.5</v>
      </c>
      <c r="AH291" s="6">
        <v>0.2</v>
      </c>
      <c r="AI291" s="6">
        <v>0.5</v>
      </c>
      <c r="AJ291" s="6" t="s">
        <v>14</v>
      </c>
      <c r="AK291" s="6">
        <v>32.4</v>
      </c>
      <c r="AL291" s="6" t="s">
        <v>303</v>
      </c>
      <c r="AM291" s="6" t="s">
        <v>303</v>
      </c>
      <c r="AN291" s="6" t="s">
        <v>303</v>
      </c>
      <c r="AO291" s="6" t="s">
        <v>303</v>
      </c>
      <c r="AP291" s="6" t="s">
        <v>303</v>
      </c>
      <c r="AQ291" s="6" t="s">
        <v>304</v>
      </c>
      <c r="AR291" s="6" t="s">
        <v>305</v>
      </c>
      <c r="AS291" s="6" t="s">
        <v>1118</v>
      </c>
      <c r="AT291" s="6" t="s">
        <v>156</v>
      </c>
      <c r="AU291" s="6" t="s">
        <v>307</v>
      </c>
      <c r="AV291" s="6" t="s">
        <v>2407</v>
      </c>
      <c r="AW291" s="6" t="s">
        <v>2408</v>
      </c>
      <c r="AX291" s="6" t="s">
        <v>2408</v>
      </c>
      <c r="AY291" s="6" t="s">
        <v>308</v>
      </c>
      <c r="AZ291" s="6" t="s">
        <v>771</v>
      </c>
      <c r="BA291" s="6" t="s">
        <v>310</v>
      </c>
      <c r="BB291" s="6" t="s">
        <v>311</v>
      </c>
      <c r="BC291" s="6" t="s">
        <v>312</v>
      </c>
      <c r="BD291" s="6" t="s">
        <v>156</v>
      </c>
      <c r="BE291" s="6" t="s">
        <v>313</v>
      </c>
    </row>
    <row r="292" spans="1:57" ht="17.399999999999999" x14ac:dyDescent="0.4">
      <c r="A292" s="237">
        <f t="shared" si="67"/>
        <v>290</v>
      </c>
      <c r="B292" s="238" t="str">
        <f t="shared" si="68"/>
        <v>2025-09-11</v>
      </c>
      <c r="C292" s="238" t="str">
        <f t="shared" si="69"/>
        <v>LHR</v>
      </c>
      <c r="D292" s="238" t="str">
        <f t="shared" si="70"/>
        <v>99431913862</v>
      </c>
      <c r="E292" s="238" t="str">
        <f t="shared" si="71"/>
        <v>587196912262</v>
      </c>
      <c r="F292" s="238" t="str">
        <f t="shared" si="72"/>
        <v>송지은</v>
      </c>
      <c r="G292" s="239" t="str">
        <f t="shared" si="73"/>
        <v>BK00000145754</v>
      </c>
      <c r="H292" s="240" t="str">
        <f t="shared" si="74"/>
        <v>목록(Manifest)</v>
      </c>
      <c r="I292" s="241">
        <f t="shared" si="75"/>
        <v>84.42</v>
      </c>
      <c r="J292" s="242">
        <f t="shared" si="76"/>
        <v>1</v>
      </c>
      <c r="K292" s="242">
        <f t="shared" si="77"/>
        <v>0.5</v>
      </c>
      <c r="L292" s="243">
        <f t="shared" si="78"/>
        <v>0.2</v>
      </c>
      <c r="M292" s="243">
        <f t="shared" si="79"/>
        <v>0.5</v>
      </c>
      <c r="N292" s="149">
        <f t="shared" si="80"/>
        <v>5.75</v>
      </c>
      <c r="O292" s="149">
        <v>3.59</v>
      </c>
      <c r="P292" s="150"/>
      <c r="Q292" s="151">
        <f>VLOOKUP(H292,Mapping!$B$3:$D$13,3,0)</f>
        <v>0</v>
      </c>
      <c r="R292" s="149">
        <f>(IF(VLOOKUP(VLOOKUP(I292,Mapping!$B$15:$D$20,2,1),Mapping!$C$15:$E$20,2,0)=7000,0,VLOOKUP(VLOOKUP(I292,Mapping!$B$15:$D$20,2,1),Mapping!$C$15:$E$20,2,0)))</f>
        <v>0</v>
      </c>
      <c r="S292" s="149"/>
      <c r="T292" s="149"/>
      <c r="U292" s="149">
        <f t="shared" si="81"/>
        <v>9.34</v>
      </c>
      <c r="V292" s="6" t="str">
        <f t="shared" si="66"/>
        <v/>
      </c>
      <c r="X292" s="6" t="s">
        <v>2254</v>
      </c>
      <c r="Y292" s="6" t="s">
        <v>16</v>
      </c>
      <c r="Z292" s="6" t="s">
        <v>2255</v>
      </c>
      <c r="AA292" s="6" t="s">
        <v>2409</v>
      </c>
      <c r="AB292" s="6" t="s">
        <v>2410</v>
      </c>
      <c r="AC292" s="6" t="s">
        <v>2411</v>
      </c>
      <c r="AD292" s="6" t="s">
        <v>2412</v>
      </c>
      <c r="AE292" s="6" t="s">
        <v>156</v>
      </c>
      <c r="AF292" s="6">
        <v>1</v>
      </c>
      <c r="AG292" s="6">
        <v>0.5</v>
      </c>
      <c r="AH292" s="6">
        <v>0.2</v>
      </c>
      <c r="AI292" s="6">
        <v>0.5</v>
      </c>
      <c r="AJ292" s="6" t="s">
        <v>14</v>
      </c>
      <c r="AK292" s="6">
        <v>84.42</v>
      </c>
      <c r="AL292" s="6" t="s">
        <v>303</v>
      </c>
      <c r="AM292" s="6" t="s">
        <v>303</v>
      </c>
      <c r="AN292" s="6" t="s">
        <v>303</v>
      </c>
      <c r="AO292" s="6" t="s">
        <v>303</v>
      </c>
      <c r="AP292" s="6" t="s">
        <v>303</v>
      </c>
      <c r="AQ292" s="6" t="s">
        <v>304</v>
      </c>
      <c r="AR292" s="6" t="s">
        <v>305</v>
      </c>
      <c r="AS292" s="6" t="s">
        <v>325</v>
      </c>
      <c r="AT292" s="6" t="s">
        <v>156</v>
      </c>
      <c r="AU292" s="6" t="s">
        <v>307</v>
      </c>
      <c r="AV292" s="6" t="s">
        <v>2409</v>
      </c>
      <c r="AW292" s="6" t="s">
        <v>2413</v>
      </c>
      <c r="AX292" s="6" t="s">
        <v>2413</v>
      </c>
      <c r="AY292" s="6" t="s">
        <v>308</v>
      </c>
      <c r="AZ292" s="6" t="s">
        <v>771</v>
      </c>
      <c r="BA292" s="6" t="s">
        <v>310</v>
      </c>
      <c r="BB292" s="6" t="s">
        <v>311</v>
      </c>
      <c r="BC292" s="6" t="s">
        <v>312</v>
      </c>
      <c r="BD292" s="6" t="s">
        <v>156</v>
      </c>
      <c r="BE292" s="6" t="s">
        <v>313</v>
      </c>
    </row>
    <row r="293" spans="1:57" ht="17.399999999999999" x14ac:dyDescent="0.4">
      <c r="A293" s="237">
        <f t="shared" si="67"/>
        <v>291</v>
      </c>
      <c r="B293" s="238" t="str">
        <f t="shared" si="68"/>
        <v>2025-09-11</v>
      </c>
      <c r="C293" s="238" t="str">
        <f t="shared" si="69"/>
        <v>LHR</v>
      </c>
      <c r="D293" s="238" t="str">
        <f t="shared" si="70"/>
        <v>99431913862</v>
      </c>
      <c r="E293" s="238" t="str">
        <f t="shared" si="71"/>
        <v>587196911956</v>
      </c>
      <c r="F293" s="238" t="str">
        <f t="shared" si="72"/>
        <v>진선영</v>
      </c>
      <c r="G293" s="239" t="str">
        <f t="shared" si="73"/>
        <v>BK00000145732</v>
      </c>
      <c r="H293" s="240" t="str">
        <f t="shared" si="74"/>
        <v>목록(Manifest)</v>
      </c>
      <c r="I293" s="241">
        <f t="shared" si="75"/>
        <v>101.23</v>
      </c>
      <c r="J293" s="242">
        <f t="shared" si="76"/>
        <v>1</v>
      </c>
      <c r="K293" s="242">
        <f t="shared" si="77"/>
        <v>0.5</v>
      </c>
      <c r="L293" s="243">
        <f t="shared" si="78"/>
        <v>0.6</v>
      </c>
      <c r="M293" s="243">
        <f t="shared" si="79"/>
        <v>0.6</v>
      </c>
      <c r="N293" s="149">
        <f t="shared" si="80"/>
        <v>6.12</v>
      </c>
      <c r="O293" s="149">
        <v>3.59</v>
      </c>
      <c r="P293" s="150"/>
      <c r="Q293" s="151">
        <f>VLOOKUP(H293,Mapping!$B$3:$D$13,3,0)</f>
        <v>0</v>
      </c>
      <c r="R293" s="149">
        <f>(IF(VLOOKUP(VLOOKUP(I293,Mapping!$B$15:$D$20,2,1),Mapping!$C$15:$E$20,2,0)=7000,0,VLOOKUP(VLOOKUP(I293,Mapping!$B$15:$D$20,2,1),Mapping!$C$15:$E$20,2,0)))</f>
        <v>0</v>
      </c>
      <c r="S293" s="149"/>
      <c r="T293" s="149"/>
      <c r="U293" s="149">
        <f t="shared" si="81"/>
        <v>9.7100000000000009</v>
      </c>
      <c r="V293" s="6" t="str">
        <f t="shared" si="66"/>
        <v/>
      </c>
      <c r="X293" s="6" t="s">
        <v>2254</v>
      </c>
      <c r="Y293" s="6" t="s">
        <v>16</v>
      </c>
      <c r="Z293" s="6" t="s">
        <v>2255</v>
      </c>
      <c r="AA293" s="6" t="s">
        <v>2414</v>
      </c>
      <c r="AB293" s="6" t="s">
        <v>2415</v>
      </c>
      <c r="AC293" s="6" t="s">
        <v>2416</v>
      </c>
      <c r="AD293" s="6" t="s">
        <v>2417</v>
      </c>
      <c r="AE293" s="6" t="s">
        <v>156</v>
      </c>
      <c r="AF293" s="6">
        <v>1</v>
      </c>
      <c r="AG293" s="6">
        <v>0.5</v>
      </c>
      <c r="AH293" s="6">
        <v>0.6</v>
      </c>
      <c r="AI293" s="6">
        <v>0.6</v>
      </c>
      <c r="AJ293" s="6" t="s">
        <v>14</v>
      </c>
      <c r="AK293" s="6">
        <v>101.23</v>
      </c>
      <c r="AL293" s="6" t="s">
        <v>303</v>
      </c>
      <c r="AM293" s="6" t="s">
        <v>303</v>
      </c>
      <c r="AN293" s="6" t="s">
        <v>303</v>
      </c>
      <c r="AO293" s="6" t="s">
        <v>303</v>
      </c>
      <c r="AP293" s="6" t="s">
        <v>303</v>
      </c>
      <c r="AQ293" s="6" t="s">
        <v>304</v>
      </c>
      <c r="AR293" s="6" t="s">
        <v>305</v>
      </c>
      <c r="AS293" s="6" t="s">
        <v>316</v>
      </c>
      <c r="AT293" s="6" t="s">
        <v>156</v>
      </c>
      <c r="AU293" s="6" t="s">
        <v>307</v>
      </c>
      <c r="AV293" s="6" t="s">
        <v>2414</v>
      </c>
      <c r="AW293" s="6" t="s">
        <v>2418</v>
      </c>
      <c r="AX293" s="6" t="s">
        <v>2418</v>
      </c>
      <c r="AY293" s="6" t="s">
        <v>308</v>
      </c>
      <c r="AZ293" s="6" t="s">
        <v>771</v>
      </c>
      <c r="BA293" s="6" t="s">
        <v>310</v>
      </c>
      <c r="BB293" s="6" t="s">
        <v>311</v>
      </c>
      <c r="BC293" s="6" t="s">
        <v>312</v>
      </c>
      <c r="BD293" s="6" t="s">
        <v>156</v>
      </c>
      <c r="BE293" s="6" t="s">
        <v>313</v>
      </c>
    </row>
    <row r="294" spans="1:57" ht="17.399999999999999" x14ac:dyDescent="0.4">
      <c r="A294" s="237">
        <f t="shared" si="67"/>
        <v>292</v>
      </c>
      <c r="B294" s="238" t="str">
        <f t="shared" si="68"/>
        <v>2025-09-11</v>
      </c>
      <c r="C294" s="238" t="str">
        <f t="shared" si="69"/>
        <v>LHR</v>
      </c>
      <c r="D294" s="238" t="str">
        <f t="shared" si="70"/>
        <v>99431913862</v>
      </c>
      <c r="E294" s="238" t="str">
        <f t="shared" si="71"/>
        <v>587196911982</v>
      </c>
      <c r="F294" s="238" t="str">
        <f t="shared" si="72"/>
        <v>최미현</v>
      </c>
      <c r="G294" s="239" t="str">
        <f t="shared" si="73"/>
        <v>BK00000145720</v>
      </c>
      <c r="H294" s="240" t="str">
        <f t="shared" si="74"/>
        <v>목록(Manifest)</v>
      </c>
      <c r="I294" s="241">
        <f t="shared" si="75"/>
        <v>130.59</v>
      </c>
      <c r="J294" s="242">
        <f t="shared" si="76"/>
        <v>1</v>
      </c>
      <c r="K294" s="242">
        <f t="shared" si="77"/>
        <v>1</v>
      </c>
      <c r="L294" s="243">
        <f t="shared" si="78"/>
        <v>0.2</v>
      </c>
      <c r="M294" s="243">
        <f t="shared" si="79"/>
        <v>1</v>
      </c>
      <c r="N294" s="149">
        <f t="shared" si="80"/>
        <v>7.6</v>
      </c>
      <c r="O294" s="149">
        <v>3.59</v>
      </c>
      <c r="P294" s="150"/>
      <c r="Q294" s="151">
        <f>VLOOKUP(H294,Mapping!$B$3:$D$13,3,0)</f>
        <v>0</v>
      </c>
      <c r="R294" s="149">
        <f>(IF(VLOOKUP(VLOOKUP(I294,Mapping!$B$15:$D$20,2,1),Mapping!$C$15:$E$20,2,0)=7000,0,VLOOKUP(VLOOKUP(I294,Mapping!$B$15:$D$20,2,1),Mapping!$C$15:$E$20,2,0)))</f>
        <v>0</v>
      </c>
      <c r="S294" s="149"/>
      <c r="T294" s="149"/>
      <c r="U294" s="149">
        <f t="shared" si="81"/>
        <v>11.19</v>
      </c>
      <c r="V294" s="6" t="str">
        <f t="shared" si="66"/>
        <v/>
      </c>
      <c r="X294" s="6" t="s">
        <v>2254</v>
      </c>
      <c r="Y294" s="6" t="s">
        <v>16</v>
      </c>
      <c r="Z294" s="6" t="s">
        <v>2255</v>
      </c>
      <c r="AA294" s="6" t="s">
        <v>2419</v>
      </c>
      <c r="AB294" s="6" t="s">
        <v>2420</v>
      </c>
      <c r="AC294" s="6" t="s">
        <v>2421</v>
      </c>
      <c r="AD294" s="6" t="s">
        <v>2422</v>
      </c>
      <c r="AE294" s="6" t="s">
        <v>156</v>
      </c>
      <c r="AF294" s="6">
        <v>1</v>
      </c>
      <c r="AG294" s="6">
        <v>1</v>
      </c>
      <c r="AH294" s="6">
        <v>0.2</v>
      </c>
      <c r="AI294" s="6">
        <v>1</v>
      </c>
      <c r="AJ294" s="6" t="s">
        <v>14</v>
      </c>
      <c r="AK294" s="6">
        <v>130.59</v>
      </c>
      <c r="AL294" s="6" t="s">
        <v>303</v>
      </c>
      <c r="AM294" s="6" t="s">
        <v>303</v>
      </c>
      <c r="AN294" s="6" t="s">
        <v>303</v>
      </c>
      <c r="AO294" s="6" t="s">
        <v>303</v>
      </c>
      <c r="AP294" s="6" t="s">
        <v>303</v>
      </c>
      <c r="AQ294" s="6" t="s">
        <v>304</v>
      </c>
      <c r="AR294" s="6" t="s">
        <v>305</v>
      </c>
      <c r="AS294" s="6" t="s">
        <v>352</v>
      </c>
      <c r="AT294" s="6" t="s">
        <v>156</v>
      </c>
      <c r="AU294" s="6" t="s">
        <v>307</v>
      </c>
      <c r="AV294" s="6" t="s">
        <v>2419</v>
      </c>
      <c r="AW294" s="6" t="s">
        <v>2423</v>
      </c>
      <c r="AX294" s="6" t="s">
        <v>2423</v>
      </c>
      <c r="AY294" s="6" t="s">
        <v>308</v>
      </c>
      <c r="AZ294" s="6" t="s">
        <v>771</v>
      </c>
      <c r="BA294" s="6" t="s">
        <v>310</v>
      </c>
      <c r="BB294" s="6" t="s">
        <v>311</v>
      </c>
      <c r="BC294" s="6" t="s">
        <v>312</v>
      </c>
      <c r="BD294" s="6" t="s">
        <v>156</v>
      </c>
      <c r="BE294" s="6" t="s">
        <v>313</v>
      </c>
    </row>
    <row r="295" spans="1:57" ht="17.399999999999999" x14ac:dyDescent="0.4">
      <c r="A295" s="237">
        <f t="shared" si="67"/>
        <v>293</v>
      </c>
      <c r="B295" s="238" t="str">
        <f t="shared" si="68"/>
        <v>2025-09-11</v>
      </c>
      <c r="C295" s="238" t="str">
        <f t="shared" si="69"/>
        <v>LHR</v>
      </c>
      <c r="D295" s="238" t="str">
        <f t="shared" si="70"/>
        <v>99431913862</v>
      </c>
      <c r="E295" s="238" t="str">
        <f t="shared" si="71"/>
        <v>587196912192</v>
      </c>
      <c r="F295" s="238" t="str">
        <f t="shared" si="72"/>
        <v>문형준</v>
      </c>
      <c r="G295" s="239" t="str">
        <f t="shared" si="73"/>
        <v>BK00000145698</v>
      </c>
      <c r="H295" s="240" t="str">
        <f t="shared" si="74"/>
        <v>목록(Manifest)</v>
      </c>
      <c r="I295" s="241">
        <f t="shared" si="75"/>
        <v>113.08</v>
      </c>
      <c r="J295" s="242">
        <f t="shared" si="76"/>
        <v>1</v>
      </c>
      <c r="K295" s="242">
        <f t="shared" si="77"/>
        <v>2.5</v>
      </c>
      <c r="L295" s="243">
        <f t="shared" si="78"/>
        <v>3.2</v>
      </c>
      <c r="M295" s="243">
        <f t="shared" si="79"/>
        <v>3.2</v>
      </c>
      <c r="N295" s="149">
        <f t="shared" si="80"/>
        <v>15.740000000000002</v>
      </c>
      <c r="O295" s="149">
        <v>3.59</v>
      </c>
      <c r="P295" s="150"/>
      <c r="Q295" s="151">
        <f>VLOOKUP(H295,Mapping!$B$3:$D$13,3,0)</f>
        <v>0</v>
      </c>
      <c r="R295" s="149">
        <f>(IF(VLOOKUP(VLOOKUP(I295,Mapping!$B$15:$D$20,2,1),Mapping!$C$15:$E$20,2,0)=7000,0,VLOOKUP(VLOOKUP(I295,Mapping!$B$15:$D$20,2,1),Mapping!$C$15:$E$20,2,0)))</f>
        <v>0</v>
      </c>
      <c r="S295" s="149"/>
      <c r="T295" s="149"/>
      <c r="U295" s="149">
        <f t="shared" si="81"/>
        <v>19.330000000000002</v>
      </c>
      <c r="V295" s="6" t="str">
        <f t="shared" si="66"/>
        <v/>
      </c>
      <c r="X295" s="6" t="s">
        <v>2254</v>
      </c>
      <c r="Y295" s="6" t="s">
        <v>16</v>
      </c>
      <c r="Z295" s="6" t="s">
        <v>2255</v>
      </c>
      <c r="AA295" s="6" t="s">
        <v>2424</v>
      </c>
      <c r="AB295" s="6" t="s">
        <v>2425</v>
      </c>
      <c r="AC295" s="6" t="s">
        <v>2426</v>
      </c>
      <c r="AD295" s="6" t="s">
        <v>2427</v>
      </c>
      <c r="AE295" s="6" t="s">
        <v>156</v>
      </c>
      <c r="AF295" s="6">
        <v>1</v>
      </c>
      <c r="AG295" s="6">
        <v>2.5</v>
      </c>
      <c r="AH295" s="6">
        <v>3.2</v>
      </c>
      <c r="AI295" s="6">
        <v>3.2</v>
      </c>
      <c r="AJ295" s="6" t="s">
        <v>14</v>
      </c>
      <c r="AK295" s="6">
        <v>113.08</v>
      </c>
      <c r="AL295" s="6" t="s">
        <v>303</v>
      </c>
      <c r="AM295" s="6" t="s">
        <v>303</v>
      </c>
      <c r="AN295" s="6" t="s">
        <v>303</v>
      </c>
      <c r="AO295" s="6" t="s">
        <v>303</v>
      </c>
      <c r="AP295" s="6" t="s">
        <v>303</v>
      </c>
      <c r="AQ295" s="6" t="s">
        <v>304</v>
      </c>
      <c r="AR295" s="6" t="s">
        <v>305</v>
      </c>
      <c r="AS295" s="6" t="s">
        <v>316</v>
      </c>
      <c r="AT295" s="6" t="s">
        <v>156</v>
      </c>
      <c r="AU295" s="6" t="s">
        <v>307</v>
      </c>
      <c r="AV295" s="6" t="s">
        <v>2424</v>
      </c>
      <c r="AW295" s="6" t="s">
        <v>2428</v>
      </c>
      <c r="AX295" s="6" t="s">
        <v>2428</v>
      </c>
      <c r="AY295" s="6" t="s">
        <v>308</v>
      </c>
      <c r="AZ295" s="6" t="s">
        <v>771</v>
      </c>
      <c r="BA295" s="6" t="s">
        <v>310</v>
      </c>
      <c r="BB295" s="6" t="s">
        <v>311</v>
      </c>
      <c r="BC295" s="6" t="s">
        <v>312</v>
      </c>
      <c r="BD295" s="6" t="s">
        <v>156</v>
      </c>
      <c r="BE295" s="6" t="s">
        <v>313</v>
      </c>
    </row>
    <row r="296" spans="1:57" ht="17.399999999999999" x14ac:dyDescent="0.4">
      <c r="A296" s="237">
        <f t="shared" si="67"/>
        <v>294</v>
      </c>
      <c r="B296" s="238" t="str">
        <f t="shared" si="68"/>
        <v>2025-09-11</v>
      </c>
      <c r="C296" s="238" t="str">
        <f t="shared" si="69"/>
        <v>LHR</v>
      </c>
      <c r="D296" s="238" t="str">
        <f t="shared" si="70"/>
        <v>99431913862</v>
      </c>
      <c r="E296" s="238" t="str">
        <f t="shared" si="71"/>
        <v>587196911735</v>
      </c>
      <c r="F296" s="238" t="str">
        <f t="shared" si="72"/>
        <v>구승현</v>
      </c>
      <c r="G296" s="239" t="str">
        <f t="shared" si="73"/>
        <v>BK00000145487</v>
      </c>
      <c r="H296" s="240" t="str">
        <f t="shared" si="74"/>
        <v>목록(Manifest)</v>
      </c>
      <c r="I296" s="241">
        <f t="shared" si="75"/>
        <v>82.12</v>
      </c>
      <c r="J296" s="242">
        <f t="shared" si="76"/>
        <v>1</v>
      </c>
      <c r="K296" s="242">
        <f t="shared" si="77"/>
        <v>8</v>
      </c>
      <c r="L296" s="243">
        <f t="shared" si="78"/>
        <v>14.6</v>
      </c>
      <c r="M296" s="243">
        <f t="shared" si="79"/>
        <v>15</v>
      </c>
      <c r="N296" s="149">
        <f t="shared" si="80"/>
        <v>59.400000000000006</v>
      </c>
      <c r="O296" s="149">
        <v>3.59</v>
      </c>
      <c r="P296" s="150"/>
      <c r="Q296" s="151">
        <f>VLOOKUP(H296,Mapping!$B$3:$D$13,3,0)</f>
        <v>0</v>
      </c>
      <c r="R296" s="149">
        <f>(IF(VLOOKUP(VLOOKUP(I296,Mapping!$B$15:$D$20,2,1),Mapping!$C$15:$E$20,2,0)=7000,0,VLOOKUP(VLOOKUP(I296,Mapping!$B$15:$D$20,2,1),Mapping!$C$15:$E$20,2,0)))</f>
        <v>0</v>
      </c>
      <c r="S296" s="149"/>
      <c r="T296" s="149"/>
      <c r="U296" s="149">
        <f t="shared" si="81"/>
        <v>62.990000000000009</v>
      </c>
      <c r="V296" s="6" t="str">
        <f t="shared" si="66"/>
        <v/>
      </c>
      <c r="X296" s="6" t="s">
        <v>2254</v>
      </c>
      <c r="Y296" s="6" t="s">
        <v>16</v>
      </c>
      <c r="Z296" s="6" t="s">
        <v>2255</v>
      </c>
      <c r="AA296" s="6" t="s">
        <v>2429</v>
      </c>
      <c r="AB296" s="6" t="s">
        <v>773</v>
      </c>
      <c r="AC296" s="6" t="s">
        <v>412</v>
      </c>
      <c r="AD296" s="6" t="s">
        <v>413</v>
      </c>
      <c r="AE296" s="6" t="s">
        <v>156</v>
      </c>
      <c r="AF296" s="6">
        <v>1</v>
      </c>
      <c r="AG296" s="6">
        <v>8</v>
      </c>
      <c r="AH296" s="6">
        <v>14.6</v>
      </c>
      <c r="AI296" s="6">
        <v>15</v>
      </c>
      <c r="AJ296" s="6" t="s">
        <v>14</v>
      </c>
      <c r="AK296" s="6">
        <v>82.12</v>
      </c>
      <c r="AL296" s="6" t="s">
        <v>303</v>
      </c>
      <c r="AM296" s="6" t="s">
        <v>303</v>
      </c>
      <c r="AN296" s="6" t="s">
        <v>303</v>
      </c>
      <c r="AO296" s="6" t="s">
        <v>303</v>
      </c>
      <c r="AP296" s="6" t="s">
        <v>303</v>
      </c>
      <c r="AQ296" s="6" t="s">
        <v>304</v>
      </c>
      <c r="AR296" s="6" t="s">
        <v>305</v>
      </c>
      <c r="AS296" s="6" t="s">
        <v>316</v>
      </c>
      <c r="AT296" s="6" t="s">
        <v>156</v>
      </c>
      <c r="AU296" s="6" t="s">
        <v>307</v>
      </c>
      <c r="AV296" s="6" t="s">
        <v>2429</v>
      </c>
      <c r="AW296" s="6" t="s">
        <v>2430</v>
      </c>
      <c r="AX296" s="6" t="s">
        <v>2430</v>
      </c>
      <c r="AY296" s="6" t="s">
        <v>308</v>
      </c>
      <c r="AZ296" s="6" t="s">
        <v>771</v>
      </c>
      <c r="BA296" s="6" t="s">
        <v>310</v>
      </c>
      <c r="BB296" s="6" t="s">
        <v>311</v>
      </c>
      <c r="BC296" s="6" t="s">
        <v>312</v>
      </c>
      <c r="BD296" s="6" t="s">
        <v>156</v>
      </c>
      <c r="BE296" s="6" t="s">
        <v>313</v>
      </c>
    </row>
    <row r="297" spans="1:57" ht="17.399999999999999" x14ac:dyDescent="0.4">
      <c r="A297" s="237">
        <f t="shared" si="67"/>
        <v>295</v>
      </c>
      <c r="B297" s="238" t="str">
        <f t="shared" si="68"/>
        <v>2025-09-11</v>
      </c>
      <c r="C297" s="238" t="str">
        <f t="shared" si="69"/>
        <v>LHR</v>
      </c>
      <c r="D297" s="238" t="str">
        <f t="shared" si="70"/>
        <v>99431913862</v>
      </c>
      <c r="E297" s="238" t="str">
        <f t="shared" si="71"/>
        <v>587196911794</v>
      </c>
      <c r="F297" s="238" t="str">
        <f t="shared" si="72"/>
        <v>장준원</v>
      </c>
      <c r="G297" s="239" t="str">
        <f t="shared" si="73"/>
        <v>BK00000145478</v>
      </c>
      <c r="H297" s="240" t="str">
        <f t="shared" si="74"/>
        <v>목록(Manifest)</v>
      </c>
      <c r="I297" s="241">
        <f t="shared" si="75"/>
        <v>69.05</v>
      </c>
      <c r="J297" s="242">
        <f t="shared" si="76"/>
        <v>1</v>
      </c>
      <c r="K297" s="242">
        <f t="shared" si="77"/>
        <v>2</v>
      </c>
      <c r="L297" s="243">
        <f t="shared" si="78"/>
        <v>0.2</v>
      </c>
      <c r="M297" s="243">
        <f t="shared" si="79"/>
        <v>2</v>
      </c>
      <c r="N297" s="149">
        <f t="shared" si="80"/>
        <v>11.3</v>
      </c>
      <c r="O297" s="149">
        <v>3.59</v>
      </c>
      <c r="P297" s="150"/>
      <c r="Q297" s="151">
        <f>VLOOKUP(H297,Mapping!$B$3:$D$13,3,0)</f>
        <v>0</v>
      </c>
      <c r="R297" s="149">
        <f>(IF(VLOOKUP(VLOOKUP(I297,Mapping!$B$15:$D$20,2,1),Mapping!$C$15:$E$20,2,0)=7000,0,VLOOKUP(VLOOKUP(I297,Mapping!$B$15:$D$20,2,1),Mapping!$C$15:$E$20,2,0)))</f>
        <v>0</v>
      </c>
      <c r="S297" s="149"/>
      <c r="T297" s="149"/>
      <c r="U297" s="149">
        <f t="shared" si="81"/>
        <v>14.89</v>
      </c>
      <c r="V297" s="6" t="str">
        <f t="shared" si="66"/>
        <v/>
      </c>
      <c r="X297" s="6" t="s">
        <v>2254</v>
      </c>
      <c r="Y297" s="6" t="s">
        <v>16</v>
      </c>
      <c r="Z297" s="6" t="s">
        <v>2255</v>
      </c>
      <c r="AA297" s="6" t="s">
        <v>2431</v>
      </c>
      <c r="AB297" s="6" t="s">
        <v>181</v>
      </c>
      <c r="AC297" s="6" t="s">
        <v>495</v>
      </c>
      <c r="AD297" s="6" t="s">
        <v>496</v>
      </c>
      <c r="AE297" s="6" t="s">
        <v>156</v>
      </c>
      <c r="AF297" s="6">
        <v>1</v>
      </c>
      <c r="AG297" s="6">
        <v>2</v>
      </c>
      <c r="AH297" s="6">
        <v>0.2</v>
      </c>
      <c r="AI297" s="6">
        <v>2</v>
      </c>
      <c r="AJ297" s="6" t="s">
        <v>14</v>
      </c>
      <c r="AK297" s="6">
        <v>69.05</v>
      </c>
      <c r="AL297" s="6" t="s">
        <v>303</v>
      </c>
      <c r="AM297" s="6" t="s">
        <v>303</v>
      </c>
      <c r="AN297" s="6" t="s">
        <v>303</v>
      </c>
      <c r="AO297" s="6" t="s">
        <v>303</v>
      </c>
      <c r="AP297" s="6" t="s">
        <v>303</v>
      </c>
      <c r="AQ297" s="6" t="s">
        <v>304</v>
      </c>
      <c r="AR297" s="6" t="s">
        <v>305</v>
      </c>
      <c r="AS297" s="6" t="s">
        <v>325</v>
      </c>
      <c r="AT297" s="6" t="s">
        <v>156</v>
      </c>
      <c r="AU297" s="6" t="s">
        <v>307</v>
      </c>
      <c r="AV297" s="6" t="s">
        <v>2431</v>
      </c>
      <c r="AW297" s="6" t="s">
        <v>2432</v>
      </c>
      <c r="AX297" s="6" t="s">
        <v>2432</v>
      </c>
      <c r="AY297" s="6" t="s">
        <v>308</v>
      </c>
      <c r="AZ297" s="6" t="s">
        <v>771</v>
      </c>
      <c r="BA297" s="6" t="s">
        <v>310</v>
      </c>
      <c r="BB297" s="6" t="s">
        <v>311</v>
      </c>
      <c r="BC297" s="6" t="s">
        <v>312</v>
      </c>
      <c r="BD297" s="6" t="s">
        <v>156</v>
      </c>
      <c r="BE297" s="6" t="s">
        <v>313</v>
      </c>
    </row>
    <row r="298" spans="1:57" ht="17.399999999999999" x14ac:dyDescent="0.4">
      <c r="A298" s="237">
        <f t="shared" si="67"/>
        <v>296</v>
      </c>
      <c r="B298" s="238" t="str">
        <f t="shared" si="68"/>
        <v>2025-09-11</v>
      </c>
      <c r="C298" s="238" t="str">
        <f t="shared" si="69"/>
        <v>LHR</v>
      </c>
      <c r="D298" s="238" t="str">
        <f t="shared" si="70"/>
        <v>99431913862</v>
      </c>
      <c r="E298" s="238" t="str">
        <f t="shared" si="71"/>
        <v>587196911783</v>
      </c>
      <c r="F298" s="238" t="str">
        <f t="shared" si="72"/>
        <v>김영훈</v>
      </c>
      <c r="G298" s="239" t="str">
        <f t="shared" si="73"/>
        <v>BK00000145418</v>
      </c>
      <c r="H298" s="240" t="str">
        <f t="shared" si="74"/>
        <v>선별(검사,Manifest-Inspection)</v>
      </c>
      <c r="I298" s="241">
        <f t="shared" si="75"/>
        <v>91.81</v>
      </c>
      <c r="J298" s="242">
        <f t="shared" si="76"/>
        <v>1</v>
      </c>
      <c r="K298" s="242">
        <f t="shared" si="77"/>
        <v>6.5</v>
      </c>
      <c r="L298" s="243">
        <f t="shared" si="78"/>
        <v>13.7</v>
      </c>
      <c r="M298" s="243">
        <f t="shared" si="79"/>
        <v>14</v>
      </c>
      <c r="N298" s="149">
        <f t="shared" si="80"/>
        <v>55.7</v>
      </c>
      <c r="O298" s="149">
        <v>3.59</v>
      </c>
      <c r="P298" s="150"/>
      <c r="Q298" s="151">
        <f>VLOOKUP(H298,Mapping!$B$3:$D$13,3,0)</f>
        <v>0</v>
      </c>
      <c r="R298" s="149">
        <f>(IF(VLOOKUP(VLOOKUP(I298,Mapping!$B$15:$D$20,2,1),Mapping!$C$15:$E$20,2,0)=7000,0,VLOOKUP(VLOOKUP(I298,Mapping!$B$15:$D$20,2,1),Mapping!$C$15:$E$20,2,0)))</f>
        <v>0</v>
      </c>
      <c r="S298" s="149"/>
      <c r="T298" s="149"/>
      <c r="U298" s="149">
        <f t="shared" si="81"/>
        <v>59.290000000000006</v>
      </c>
      <c r="V298" s="6" t="str">
        <f t="shared" si="66"/>
        <v/>
      </c>
      <c r="X298" s="6" t="s">
        <v>2254</v>
      </c>
      <c r="Y298" s="6" t="s">
        <v>16</v>
      </c>
      <c r="Z298" s="6" t="s">
        <v>2255</v>
      </c>
      <c r="AA298" s="6" t="s">
        <v>2433</v>
      </c>
      <c r="AB298" s="6" t="s">
        <v>235</v>
      </c>
      <c r="AC298" s="6" t="s">
        <v>490</v>
      </c>
      <c r="AD298" s="6" t="s">
        <v>491</v>
      </c>
      <c r="AE298" s="6" t="s">
        <v>156</v>
      </c>
      <c r="AF298" s="6">
        <v>1</v>
      </c>
      <c r="AG298" s="6">
        <v>6.5</v>
      </c>
      <c r="AH298" s="6">
        <v>13.7</v>
      </c>
      <c r="AI298" s="6">
        <v>14</v>
      </c>
      <c r="AJ298" s="6" t="s">
        <v>111</v>
      </c>
      <c r="AK298" s="6">
        <v>91.81</v>
      </c>
      <c r="AL298" s="6" t="s">
        <v>303</v>
      </c>
      <c r="AM298" s="6" t="s">
        <v>303</v>
      </c>
      <c r="AN298" s="6" t="s">
        <v>303</v>
      </c>
      <c r="AO298" s="6" t="s">
        <v>303</v>
      </c>
      <c r="AP298" s="6" t="s">
        <v>303</v>
      </c>
      <c r="AQ298" s="6" t="s">
        <v>304</v>
      </c>
      <c r="AR298" s="6" t="s">
        <v>305</v>
      </c>
      <c r="AS298" s="6" t="s">
        <v>316</v>
      </c>
      <c r="AT298" s="6" t="s">
        <v>156</v>
      </c>
      <c r="AU298" s="6" t="s">
        <v>307</v>
      </c>
      <c r="AV298" s="6" t="s">
        <v>2433</v>
      </c>
      <c r="AW298" s="6" t="s">
        <v>2434</v>
      </c>
      <c r="AX298" s="6" t="s">
        <v>2434</v>
      </c>
      <c r="AY298" s="6" t="s">
        <v>308</v>
      </c>
      <c r="AZ298" s="6" t="s">
        <v>771</v>
      </c>
      <c r="BA298" s="6" t="s">
        <v>310</v>
      </c>
      <c r="BB298" s="6" t="s">
        <v>311</v>
      </c>
      <c r="BC298" s="6" t="s">
        <v>312</v>
      </c>
      <c r="BD298" s="6" t="s">
        <v>156</v>
      </c>
      <c r="BE298" s="6" t="s">
        <v>313</v>
      </c>
    </row>
    <row r="299" spans="1:57" ht="17.399999999999999" x14ac:dyDescent="0.4">
      <c r="A299" s="237">
        <f t="shared" si="67"/>
        <v>297</v>
      </c>
      <c r="B299" s="238" t="str">
        <f t="shared" si="68"/>
        <v>2025-09-11</v>
      </c>
      <c r="C299" s="238" t="str">
        <f t="shared" si="69"/>
        <v>LHR</v>
      </c>
      <c r="D299" s="238" t="str">
        <f t="shared" si="70"/>
        <v>99431913862</v>
      </c>
      <c r="E299" s="238" t="str">
        <f t="shared" si="71"/>
        <v>587196912273</v>
      </c>
      <c r="F299" s="238" t="str">
        <f t="shared" si="72"/>
        <v>석영걸</v>
      </c>
      <c r="G299" s="239" t="str">
        <f t="shared" si="73"/>
        <v>BK00000145302</v>
      </c>
      <c r="H299" s="240" t="str">
        <f t="shared" si="74"/>
        <v>목록(Manifest)</v>
      </c>
      <c r="I299" s="241">
        <f t="shared" si="75"/>
        <v>80.78</v>
      </c>
      <c r="J299" s="242">
        <f t="shared" si="76"/>
        <v>1</v>
      </c>
      <c r="K299" s="242">
        <f t="shared" si="77"/>
        <v>2</v>
      </c>
      <c r="L299" s="243">
        <f t="shared" si="78"/>
        <v>0.2</v>
      </c>
      <c r="M299" s="243">
        <f t="shared" si="79"/>
        <v>2</v>
      </c>
      <c r="N299" s="149">
        <f t="shared" si="80"/>
        <v>11.3</v>
      </c>
      <c r="O299" s="149">
        <v>3.59</v>
      </c>
      <c r="P299" s="150"/>
      <c r="Q299" s="151">
        <f>VLOOKUP(H299,Mapping!$B$3:$D$13,3,0)</f>
        <v>0</v>
      </c>
      <c r="R299" s="149">
        <f>(IF(VLOOKUP(VLOOKUP(I299,Mapping!$B$15:$D$20,2,1),Mapping!$C$15:$E$20,2,0)=7000,0,VLOOKUP(VLOOKUP(I299,Mapping!$B$15:$D$20,2,1),Mapping!$C$15:$E$20,2,0)))</f>
        <v>0</v>
      </c>
      <c r="S299" s="149"/>
      <c r="T299" s="149"/>
      <c r="U299" s="149">
        <f t="shared" si="81"/>
        <v>14.89</v>
      </c>
      <c r="V299" s="6" t="str">
        <f t="shared" si="66"/>
        <v/>
      </c>
      <c r="X299" s="6" t="s">
        <v>2254</v>
      </c>
      <c r="Y299" s="6" t="s">
        <v>16</v>
      </c>
      <c r="Z299" s="6" t="s">
        <v>2255</v>
      </c>
      <c r="AA299" s="6" t="s">
        <v>2435</v>
      </c>
      <c r="AB299" s="6" t="s">
        <v>2436</v>
      </c>
      <c r="AC299" s="6" t="s">
        <v>2437</v>
      </c>
      <c r="AD299" s="6" t="s">
        <v>778</v>
      </c>
      <c r="AE299" s="6" t="s">
        <v>156</v>
      </c>
      <c r="AF299" s="6">
        <v>1</v>
      </c>
      <c r="AG299" s="6">
        <v>2</v>
      </c>
      <c r="AH299" s="6">
        <v>0.2</v>
      </c>
      <c r="AI299" s="6">
        <v>2</v>
      </c>
      <c r="AJ299" s="6" t="s">
        <v>14</v>
      </c>
      <c r="AK299" s="6">
        <v>80.78</v>
      </c>
      <c r="AL299" s="6" t="s">
        <v>303</v>
      </c>
      <c r="AM299" s="6" t="s">
        <v>303</v>
      </c>
      <c r="AN299" s="6" t="s">
        <v>303</v>
      </c>
      <c r="AO299" s="6" t="s">
        <v>303</v>
      </c>
      <c r="AP299" s="6" t="s">
        <v>303</v>
      </c>
      <c r="AQ299" s="6" t="s">
        <v>304</v>
      </c>
      <c r="AR299" s="6" t="s">
        <v>305</v>
      </c>
      <c r="AS299" s="6" t="s">
        <v>2438</v>
      </c>
      <c r="AT299" s="6" t="s">
        <v>156</v>
      </c>
      <c r="AU299" s="6" t="s">
        <v>307</v>
      </c>
      <c r="AV299" s="6" t="s">
        <v>2435</v>
      </c>
      <c r="AW299" s="6" t="s">
        <v>2439</v>
      </c>
      <c r="AX299" s="6" t="s">
        <v>2439</v>
      </c>
      <c r="AY299" s="6" t="s">
        <v>308</v>
      </c>
      <c r="AZ299" s="6" t="s">
        <v>771</v>
      </c>
      <c r="BA299" s="6" t="s">
        <v>310</v>
      </c>
      <c r="BB299" s="6" t="s">
        <v>311</v>
      </c>
      <c r="BC299" s="6" t="s">
        <v>312</v>
      </c>
      <c r="BD299" s="6" t="s">
        <v>156</v>
      </c>
      <c r="BE299" s="6" t="s">
        <v>313</v>
      </c>
    </row>
    <row r="300" spans="1:57" ht="17.399999999999999" x14ac:dyDescent="0.4">
      <c r="A300" s="237">
        <f t="shared" si="67"/>
        <v>298</v>
      </c>
      <c r="B300" s="238" t="str">
        <f t="shared" si="68"/>
        <v>2025-09-11</v>
      </c>
      <c r="C300" s="238" t="str">
        <f t="shared" si="69"/>
        <v>LHR</v>
      </c>
      <c r="D300" s="238" t="str">
        <f t="shared" si="70"/>
        <v>99431913862</v>
      </c>
      <c r="E300" s="238" t="str">
        <f t="shared" si="71"/>
        <v>587196911772</v>
      </c>
      <c r="F300" s="238" t="str">
        <f t="shared" si="72"/>
        <v>김영훈</v>
      </c>
      <c r="G300" s="239" t="str">
        <f t="shared" si="73"/>
        <v>BK00000145284</v>
      </c>
      <c r="H300" s="240" t="str">
        <f t="shared" si="74"/>
        <v>선별(검사,Manifest-Inspection)</v>
      </c>
      <c r="I300" s="241">
        <f t="shared" si="75"/>
        <v>133.6</v>
      </c>
      <c r="J300" s="242">
        <f t="shared" si="76"/>
        <v>1</v>
      </c>
      <c r="K300" s="242">
        <f t="shared" si="77"/>
        <v>8</v>
      </c>
      <c r="L300" s="243">
        <f t="shared" si="78"/>
        <v>17.3</v>
      </c>
      <c r="M300" s="243">
        <f t="shared" si="79"/>
        <v>17.5</v>
      </c>
      <c r="N300" s="149">
        <f t="shared" si="80"/>
        <v>68.650000000000006</v>
      </c>
      <c r="O300" s="149">
        <v>3.59</v>
      </c>
      <c r="P300" s="150"/>
      <c r="Q300" s="151">
        <f>VLOOKUP(H300,Mapping!$B$3:$D$13,3,0)</f>
        <v>0</v>
      </c>
      <c r="R300" s="149">
        <f>(IF(VLOOKUP(VLOOKUP(I300,Mapping!$B$15:$D$20,2,1),Mapping!$C$15:$E$20,2,0)=7000,0,VLOOKUP(VLOOKUP(I300,Mapping!$B$15:$D$20,2,1),Mapping!$C$15:$E$20,2,0)))</f>
        <v>0</v>
      </c>
      <c r="S300" s="149"/>
      <c r="T300" s="149"/>
      <c r="U300" s="149">
        <f t="shared" si="81"/>
        <v>72.240000000000009</v>
      </c>
      <c r="V300" s="6" t="str">
        <f t="shared" si="66"/>
        <v/>
      </c>
      <c r="X300" s="6" t="s">
        <v>2254</v>
      </c>
      <c r="Y300" s="6" t="s">
        <v>16</v>
      </c>
      <c r="Z300" s="6" t="s">
        <v>2255</v>
      </c>
      <c r="AA300" s="6" t="s">
        <v>2440</v>
      </c>
      <c r="AB300" s="6" t="s">
        <v>235</v>
      </c>
      <c r="AC300" s="6" t="s">
        <v>490</v>
      </c>
      <c r="AD300" s="6" t="s">
        <v>491</v>
      </c>
      <c r="AE300" s="6" t="s">
        <v>156</v>
      </c>
      <c r="AF300" s="6">
        <v>1</v>
      </c>
      <c r="AG300" s="6">
        <v>8</v>
      </c>
      <c r="AH300" s="6">
        <v>17.3</v>
      </c>
      <c r="AI300" s="6">
        <v>17.5</v>
      </c>
      <c r="AJ300" s="6" t="s">
        <v>111</v>
      </c>
      <c r="AK300" s="6">
        <v>133.6</v>
      </c>
      <c r="AL300" s="6" t="s">
        <v>303</v>
      </c>
      <c r="AM300" s="6" t="s">
        <v>303</v>
      </c>
      <c r="AN300" s="6" t="s">
        <v>303</v>
      </c>
      <c r="AO300" s="6" t="s">
        <v>303</v>
      </c>
      <c r="AP300" s="6" t="s">
        <v>303</v>
      </c>
      <c r="AQ300" s="6" t="s">
        <v>304</v>
      </c>
      <c r="AR300" s="6" t="s">
        <v>305</v>
      </c>
      <c r="AS300" s="6" t="s">
        <v>316</v>
      </c>
      <c r="AT300" s="6" t="s">
        <v>156</v>
      </c>
      <c r="AU300" s="6" t="s">
        <v>307</v>
      </c>
      <c r="AV300" s="6" t="s">
        <v>2440</v>
      </c>
      <c r="AW300" s="6" t="s">
        <v>2441</v>
      </c>
      <c r="AX300" s="6" t="s">
        <v>2441</v>
      </c>
      <c r="AY300" s="6" t="s">
        <v>308</v>
      </c>
      <c r="AZ300" s="6" t="s">
        <v>771</v>
      </c>
      <c r="BA300" s="6" t="s">
        <v>310</v>
      </c>
      <c r="BB300" s="6" t="s">
        <v>311</v>
      </c>
      <c r="BC300" s="6" t="s">
        <v>312</v>
      </c>
      <c r="BD300" s="6" t="s">
        <v>156</v>
      </c>
      <c r="BE300" s="6" t="s">
        <v>313</v>
      </c>
    </row>
    <row r="301" spans="1:57" ht="17.399999999999999" x14ac:dyDescent="0.4">
      <c r="A301" s="237">
        <f t="shared" si="67"/>
        <v>299</v>
      </c>
      <c r="B301" s="238" t="str">
        <f t="shared" si="68"/>
        <v>2025-09-11</v>
      </c>
      <c r="C301" s="238" t="str">
        <f t="shared" si="69"/>
        <v>LHR</v>
      </c>
      <c r="D301" s="238" t="str">
        <f t="shared" si="70"/>
        <v>99431913862</v>
      </c>
      <c r="E301" s="238" t="str">
        <f t="shared" si="71"/>
        <v>587196911805</v>
      </c>
      <c r="F301" s="238" t="str">
        <f t="shared" si="72"/>
        <v>리메이크 빈티지 REMAKE VINTAGE</v>
      </c>
      <c r="G301" s="239" t="str">
        <f t="shared" si="73"/>
        <v>BK00000141175</v>
      </c>
      <c r="H301" s="240" t="str">
        <f t="shared" si="74"/>
        <v>간이(Simple)</v>
      </c>
      <c r="I301" s="241">
        <f t="shared" si="75"/>
        <v>195.2</v>
      </c>
      <c r="J301" s="242">
        <f t="shared" si="76"/>
        <v>1</v>
      </c>
      <c r="K301" s="242">
        <f t="shared" si="77"/>
        <v>30</v>
      </c>
      <c r="L301" s="243">
        <f t="shared" si="78"/>
        <v>0.2</v>
      </c>
      <c r="M301" s="243">
        <f t="shared" si="79"/>
        <v>30</v>
      </c>
      <c r="N301" s="149">
        <f t="shared" si="80"/>
        <v>114.9</v>
      </c>
      <c r="O301" s="149">
        <v>3.59</v>
      </c>
      <c r="P301" s="150"/>
      <c r="Q301" s="151">
        <f>VLOOKUP(H301,Mapping!$B$3:$D$13,3,0)</f>
        <v>0.8</v>
      </c>
      <c r="R301" s="149">
        <f>(IF(VLOOKUP(VLOOKUP(I301,Mapping!$B$15:$D$20,2,1),Mapping!$C$15:$E$20,2,0)=7000,0,VLOOKUP(VLOOKUP(I301,Mapping!$B$15:$D$20,2,1),Mapping!$C$15:$E$20,2,0)))</f>
        <v>0</v>
      </c>
      <c r="S301" s="149"/>
      <c r="T301" s="149"/>
      <c r="U301" s="149">
        <f t="shared" si="81"/>
        <v>119.29</v>
      </c>
      <c r="V301" s="6" t="str">
        <f t="shared" si="66"/>
        <v>[사업자]</v>
      </c>
      <c r="X301" s="6" t="s">
        <v>2254</v>
      </c>
      <c r="Y301" s="6" t="s">
        <v>16</v>
      </c>
      <c r="Z301" s="6" t="s">
        <v>2255</v>
      </c>
      <c r="AA301" s="6" t="s">
        <v>2442</v>
      </c>
      <c r="AB301" s="6" t="s">
        <v>1024</v>
      </c>
      <c r="AC301" s="6" t="s">
        <v>1025</v>
      </c>
      <c r="AD301" s="6" t="s">
        <v>1026</v>
      </c>
      <c r="AE301" s="6" t="s">
        <v>157</v>
      </c>
      <c r="AF301" s="6">
        <v>1</v>
      </c>
      <c r="AG301" s="6">
        <v>30</v>
      </c>
      <c r="AH301" s="6">
        <v>0.2</v>
      </c>
      <c r="AI301" s="6">
        <v>30</v>
      </c>
      <c r="AJ301" s="6" t="s">
        <v>15</v>
      </c>
      <c r="AK301" s="6">
        <v>195.2</v>
      </c>
      <c r="AL301" s="6" t="s">
        <v>303</v>
      </c>
      <c r="AM301" s="6" t="s">
        <v>303</v>
      </c>
      <c r="AN301" s="6" t="s">
        <v>303</v>
      </c>
      <c r="AO301" s="6" t="s">
        <v>303</v>
      </c>
      <c r="AP301" s="6" t="s">
        <v>303</v>
      </c>
      <c r="AQ301" s="6" t="s">
        <v>304</v>
      </c>
      <c r="AR301" s="6" t="s">
        <v>305</v>
      </c>
      <c r="AS301" s="6" t="s">
        <v>1027</v>
      </c>
      <c r="AT301" s="6" t="s">
        <v>156</v>
      </c>
      <c r="AU301" s="6" t="s">
        <v>307</v>
      </c>
      <c r="AV301" s="6" t="s">
        <v>2442</v>
      </c>
      <c r="AW301" s="6" t="s">
        <v>2443</v>
      </c>
      <c r="AX301" s="6" t="s">
        <v>2443</v>
      </c>
      <c r="AY301" s="6" t="s">
        <v>308</v>
      </c>
      <c r="AZ301" s="6" t="s">
        <v>771</v>
      </c>
      <c r="BA301" s="6" t="s">
        <v>310</v>
      </c>
      <c r="BB301" s="6" t="s">
        <v>311</v>
      </c>
      <c r="BC301" s="6" t="s">
        <v>312</v>
      </c>
      <c r="BD301" s="6" t="s">
        <v>156</v>
      </c>
      <c r="BE301" s="6" t="s">
        <v>313</v>
      </c>
    </row>
    <row r="302" spans="1:57" ht="17.399999999999999" x14ac:dyDescent="0.4">
      <c r="A302" s="237">
        <f t="shared" si="67"/>
        <v>300</v>
      </c>
      <c r="B302" s="238" t="str">
        <f t="shared" si="68"/>
        <v>2025-09-11</v>
      </c>
      <c r="C302" s="238" t="str">
        <f t="shared" si="69"/>
        <v>LHR</v>
      </c>
      <c r="D302" s="238" t="str">
        <f t="shared" si="70"/>
        <v>99431913862</v>
      </c>
      <c r="E302" s="238" t="str">
        <f t="shared" si="71"/>
        <v>587196911702</v>
      </c>
      <c r="F302" s="238" t="str">
        <f t="shared" si="72"/>
        <v>오승환</v>
      </c>
      <c r="G302" s="239" t="str">
        <f t="shared" si="73"/>
        <v>BK00000144740</v>
      </c>
      <c r="H302" s="240" t="str">
        <f t="shared" si="74"/>
        <v>목록(Manifest)</v>
      </c>
      <c r="I302" s="241">
        <f t="shared" si="75"/>
        <v>147.9</v>
      </c>
      <c r="J302" s="242">
        <f t="shared" si="76"/>
        <v>1</v>
      </c>
      <c r="K302" s="242">
        <f t="shared" si="77"/>
        <v>1.5</v>
      </c>
      <c r="L302" s="243">
        <f t="shared" si="78"/>
        <v>0.2</v>
      </c>
      <c r="M302" s="243">
        <f t="shared" si="79"/>
        <v>1.5</v>
      </c>
      <c r="N302" s="149">
        <f t="shared" si="80"/>
        <v>9.4499999999999993</v>
      </c>
      <c r="O302" s="149">
        <v>3.59</v>
      </c>
      <c r="P302" s="150"/>
      <c r="Q302" s="151">
        <f>VLOOKUP(H302,Mapping!$B$3:$D$13,3,0)</f>
        <v>0</v>
      </c>
      <c r="R302" s="149">
        <f>(IF(VLOOKUP(VLOOKUP(I302,Mapping!$B$15:$D$20,2,1),Mapping!$C$15:$E$20,2,0)=7000,0,VLOOKUP(VLOOKUP(I302,Mapping!$B$15:$D$20,2,1),Mapping!$C$15:$E$20,2,0)))</f>
        <v>0</v>
      </c>
      <c r="S302" s="149"/>
      <c r="T302" s="149"/>
      <c r="U302" s="149">
        <f t="shared" si="81"/>
        <v>13.04</v>
      </c>
      <c r="V302" s="6" t="str">
        <f t="shared" si="66"/>
        <v/>
      </c>
      <c r="X302" s="6" t="s">
        <v>2254</v>
      </c>
      <c r="Y302" s="6" t="s">
        <v>16</v>
      </c>
      <c r="Z302" s="6" t="s">
        <v>2255</v>
      </c>
      <c r="AA302" s="6" t="s">
        <v>2444</v>
      </c>
      <c r="AB302" s="6" t="s">
        <v>1012</v>
      </c>
      <c r="AC302" s="6" t="s">
        <v>1013</v>
      </c>
      <c r="AD302" s="6" t="s">
        <v>1014</v>
      </c>
      <c r="AE302" s="6" t="s">
        <v>156</v>
      </c>
      <c r="AF302" s="6">
        <v>1</v>
      </c>
      <c r="AG302" s="6">
        <v>1.5</v>
      </c>
      <c r="AH302" s="6">
        <v>0.2</v>
      </c>
      <c r="AI302" s="6">
        <v>1.5</v>
      </c>
      <c r="AJ302" s="6" t="s">
        <v>14</v>
      </c>
      <c r="AK302" s="6">
        <v>147.9</v>
      </c>
      <c r="AL302" s="6" t="s">
        <v>303</v>
      </c>
      <c r="AM302" s="6" t="s">
        <v>303</v>
      </c>
      <c r="AN302" s="6" t="s">
        <v>303</v>
      </c>
      <c r="AO302" s="6" t="s">
        <v>303</v>
      </c>
      <c r="AP302" s="6" t="s">
        <v>303</v>
      </c>
      <c r="AQ302" s="6" t="s">
        <v>304</v>
      </c>
      <c r="AR302" s="6" t="s">
        <v>305</v>
      </c>
      <c r="AS302" s="6" t="s">
        <v>316</v>
      </c>
      <c r="AT302" s="6" t="s">
        <v>156</v>
      </c>
      <c r="AU302" s="6" t="s">
        <v>307</v>
      </c>
      <c r="AV302" s="6" t="s">
        <v>2444</v>
      </c>
      <c r="AW302" s="6" t="s">
        <v>2445</v>
      </c>
      <c r="AX302" s="6" t="s">
        <v>2445</v>
      </c>
      <c r="AY302" s="6" t="s">
        <v>308</v>
      </c>
      <c r="AZ302" s="6" t="s">
        <v>771</v>
      </c>
      <c r="BA302" s="6" t="s">
        <v>310</v>
      </c>
      <c r="BB302" s="6" t="s">
        <v>311</v>
      </c>
      <c r="BC302" s="6" t="s">
        <v>312</v>
      </c>
      <c r="BD302" s="6" t="s">
        <v>156</v>
      </c>
      <c r="BE302" s="6" t="s">
        <v>313</v>
      </c>
    </row>
    <row r="303" spans="1:57" ht="17.399999999999999" x14ac:dyDescent="0.4">
      <c r="A303" s="237">
        <f t="shared" si="67"/>
        <v>301</v>
      </c>
      <c r="B303" s="238" t="str">
        <f t="shared" si="68"/>
        <v>2025-09-11</v>
      </c>
      <c r="C303" s="238" t="str">
        <f t="shared" si="69"/>
        <v>LHR</v>
      </c>
      <c r="D303" s="238" t="str">
        <f t="shared" si="70"/>
        <v>99431913862</v>
      </c>
      <c r="E303" s="238" t="str">
        <f t="shared" si="71"/>
        <v>587196911713</v>
      </c>
      <c r="F303" s="238" t="str">
        <f t="shared" si="72"/>
        <v>박진만</v>
      </c>
      <c r="G303" s="239" t="str">
        <f t="shared" si="73"/>
        <v>BK00000144970</v>
      </c>
      <c r="H303" s="240" t="str">
        <f t="shared" si="74"/>
        <v>목록(Manifest)</v>
      </c>
      <c r="I303" s="241">
        <f t="shared" si="75"/>
        <v>130.51</v>
      </c>
      <c r="J303" s="242">
        <f t="shared" si="76"/>
        <v>1</v>
      </c>
      <c r="K303" s="242">
        <f t="shared" si="77"/>
        <v>2.5</v>
      </c>
      <c r="L303" s="243">
        <f t="shared" si="78"/>
        <v>0.2</v>
      </c>
      <c r="M303" s="243">
        <f t="shared" si="79"/>
        <v>2.5</v>
      </c>
      <c r="N303" s="149">
        <f t="shared" si="80"/>
        <v>13.15</v>
      </c>
      <c r="O303" s="149">
        <v>3.59</v>
      </c>
      <c r="P303" s="150"/>
      <c r="Q303" s="151">
        <f>VLOOKUP(H303,Mapping!$B$3:$D$13,3,0)</f>
        <v>0</v>
      </c>
      <c r="R303" s="149">
        <f>(IF(VLOOKUP(VLOOKUP(I303,Mapping!$B$15:$D$20,2,1),Mapping!$C$15:$E$20,2,0)=7000,0,VLOOKUP(VLOOKUP(I303,Mapping!$B$15:$D$20,2,1),Mapping!$C$15:$E$20,2,0)))</f>
        <v>0</v>
      </c>
      <c r="S303" s="149"/>
      <c r="T303" s="149"/>
      <c r="U303" s="149">
        <f t="shared" si="81"/>
        <v>16.740000000000002</v>
      </c>
      <c r="V303" s="6" t="str">
        <f t="shared" si="66"/>
        <v/>
      </c>
      <c r="X303" s="6" t="s">
        <v>2254</v>
      </c>
      <c r="Y303" s="6" t="s">
        <v>16</v>
      </c>
      <c r="Z303" s="6" t="s">
        <v>2255</v>
      </c>
      <c r="AA303" s="6" t="s">
        <v>2446</v>
      </c>
      <c r="AB303" s="6" t="s">
        <v>2447</v>
      </c>
      <c r="AC303" s="6" t="s">
        <v>2448</v>
      </c>
      <c r="AD303" s="6" t="s">
        <v>2449</v>
      </c>
      <c r="AE303" s="6" t="s">
        <v>156</v>
      </c>
      <c r="AF303" s="6">
        <v>1</v>
      </c>
      <c r="AG303" s="6">
        <v>2.5</v>
      </c>
      <c r="AH303" s="6">
        <v>0.2</v>
      </c>
      <c r="AI303" s="6">
        <v>2.5</v>
      </c>
      <c r="AJ303" s="6" t="s">
        <v>14</v>
      </c>
      <c r="AK303" s="6">
        <v>130.51</v>
      </c>
      <c r="AL303" s="6" t="s">
        <v>303</v>
      </c>
      <c r="AM303" s="6" t="s">
        <v>303</v>
      </c>
      <c r="AN303" s="6" t="s">
        <v>303</v>
      </c>
      <c r="AO303" s="6" t="s">
        <v>303</v>
      </c>
      <c r="AP303" s="6" t="s">
        <v>303</v>
      </c>
      <c r="AQ303" s="6" t="s">
        <v>304</v>
      </c>
      <c r="AR303" s="6" t="s">
        <v>305</v>
      </c>
      <c r="AS303" s="6" t="s">
        <v>306</v>
      </c>
      <c r="AT303" s="6" t="s">
        <v>156</v>
      </c>
      <c r="AU303" s="6" t="s">
        <v>307</v>
      </c>
      <c r="AV303" s="6" t="s">
        <v>2446</v>
      </c>
      <c r="AW303" s="6" t="s">
        <v>2450</v>
      </c>
      <c r="AX303" s="6" t="s">
        <v>2450</v>
      </c>
      <c r="AY303" s="6" t="s">
        <v>308</v>
      </c>
      <c r="AZ303" s="6" t="s">
        <v>771</v>
      </c>
      <c r="BA303" s="6" t="s">
        <v>310</v>
      </c>
      <c r="BB303" s="6" t="s">
        <v>311</v>
      </c>
      <c r="BC303" s="6" t="s">
        <v>312</v>
      </c>
      <c r="BD303" s="6" t="s">
        <v>156</v>
      </c>
      <c r="BE303" s="6" t="s">
        <v>313</v>
      </c>
    </row>
    <row r="304" spans="1:57" ht="17.399999999999999" x14ac:dyDescent="0.4">
      <c r="A304" s="237">
        <f t="shared" si="67"/>
        <v>302</v>
      </c>
      <c r="B304" s="238" t="str">
        <f t="shared" si="68"/>
        <v>2025-09-11</v>
      </c>
      <c r="C304" s="238" t="str">
        <f t="shared" si="69"/>
        <v>LHR</v>
      </c>
      <c r="D304" s="238" t="str">
        <f t="shared" si="70"/>
        <v>99431913862</v>
      </c>
      <c r="E304" s="238" t="str">
        <f t="shared" si="71"/>
        <v>587196912074</v>
      </c>
      <c r="F304" s="238" t="str">
        <f t="shared" si="72"/>
        <v>식품안전정보원</v>
      </c>
      <c r="G304" s="239" t="str">
        <f t="shared" si="73"/>
        <v>BK00000145094</v>
      </c>
      <c r="H304" s="240" t="str">
        <f t="shared" si="74"/>
        <v>간이(Simple)</v>
      </c>
      <c r="I304" s="241">
        <f t="shared" si="75"/>
        <v>441.57</v>
      </c>
      <c r="J304" s="242">
        <f t="shared" si="76"/>
        <v>1</v>
      </c>
      <c r="K304" s="242">
        <f t="shared" si="77"/>
        <v>1.5</v>
      </c>
      <c r="L304" s="243">
        <f t="shared" si="78"/>
        <v>1.9</v>
      </c>
      <c r="M304" s="243">
        <f t="shared" si="79"/>
        <v>1.9</v>
      </c>
      <c r="N304" s="149">
        <f t="shared" si="80"/>
        <v>10.93</v>
      </c>
      <c r="O304" s="149">
        <v>3.59</v>
      </c>
      <c r="P304" s="150"/>
      <c r="Q304" s="151">
        <f>VLOOKUP(H304,Mapping!$B$3:$D$13,3,0)</f>
        <v>0.8</v>
      </c>
      <c r="R304" s="149">
        <f>(IF(VLOOKUP(VLOOKUP(I304,Mapping!$B$15:$D$20,2,1),Mapping!$C$15:$E$20,2,0)=7000,0,VLOOKUP(VLOOKUP(I304,Mapping!$B$15:$D$20,2,1),Mapping!$C$15:$E$20,2,0)))</f>
        <v>0</v>
      </c>
      <c r="S304" s="149"/>
      <c r="T304" s="149"/>
      <c r="U304" s="149">
        <f t="shared" si="81"/>
        <v>15.32</v>
      </c>
      <c r="V304" s="6" t="str">
        <f t="shared" si="66"/>
        <v>[사업자]</v>
      </c>
      <c r="X304" s="6" t="s">
        <v>2254</v>
      </c>
      <c r="Y304" s="6" t="s">
        <v>16</v>
      </c>
      <c r="Z304" s="6" t="s">
        <v>2255</v>
      </c>
      <c r="AA304" s="6" t="s">
        <v>2451</v>
      </c>
      <c r="AB304" s="6" t="s">
        <v>276</v>
      </c>
      <c r="AC304" s="6" t="s">
        <v>994</v>
      </c>
      <c r="AD304" s="6" t="s">
        <v>741</v>
      </c>
      <c r="AE304" s="6" t="s">
        <v>157</v>
      </c>
      <c r="AF304" s="6">
        <v>1</v>
      </c>
      <c r="AG304" s="6">
        <v>1.5</v>
      </c>
      <c r="AH304" s="6">
        <v>1.9</v>
      </c>
      <c r="AI304" s="6">
        <v>1.9</v>
      </c>
      <c r="AJ304" s="6" t="s">
        <v>15</v>
      </c>
      <c r="AK304" s="6">
        <v>441.57</v>
      </c>
      <c r="AL304" s="6" t="s">
        <v>303</v>
      </c>
      <c r="AM304" s="6" t="s">
        <v>303</v>
      </c>
      <c r="AN304" s="6" t="s">
        <v>303</v>
      </c>
      <c r="AO304" s="6" t="s">
        <v>303</v>
      </c>
      <c r="AP304" s="6" t="s">
        <v>303</v>
      </c>
      <c r="AQ304" s="6" t="s">
        <v>304</v>
      </c>
      <c r="AR304" s="6" t="s">
        <v>305</v>
      </c>
      <c r="AS304" s="6" t="s">
        <v>317</v>
      </c>
      <c r="AT304" s="6" t="s">
        <v>156</v>
      </c>
      <c r="AU304" s="6" t="s">
        <v>307</v>
      </c>
      <c r="AV304" s="6" t="s">
        <v>2451</v>
      </c>
      <c r="AW304" s="6" t="s">
        <v>2452</v>
      </c>
      <c r="AX304" s="6" t="s">
        <v>2452</v>
      </c>
      <c r="AY304" s="6" t="s">
        <v>308</v>
      </c>
      <c r="AZ304" s="6" t="s">
        <v>771</v>
      </c>
      <c r="BA304" s="6" t="s">
        <v>310</v>
      </c>
      <c r="BB304" s="6" t="s">
        <v>311</v>
      </c>
      <c r="BC304" s="6" t="s">
        <v>312</v>
      </c>
      <c r="BD304" s="6" t="s">
        <v>156</v>
      </c>
      <c r="BE304" s="6" t="s">
        <v>313</v>
      </c>
    </row>
    <row r="305" spans="1:57" ht="17.399999999999999" x14ac:dyDescent="0.4">
      <c r="A305" s="237">
        <f t="shared" si="67"/>
        <v>303</v>
      </c>
      <c r="B305" s="238" t="str">
        <f t="shared" si="68"/>
        <v>2025-09-11</v>
      </c>
      <c r="C305" s="238" t="str">
        <f t="shared" si="69"/>
        <v>LHR</v>
      </c>
      <c r="D305" s="238" t="str">
        <f t="shared" si="70"/>
        <v>99431913862</v>
      </c>
      <c r="E305" s="238" t="str">
        <f t="shared" si="71"/>
        <v>587196911654</v>
      </c>
      <c r="F305" s="238" t="str">
        <f t="shared" si="72"/>
        <v>양성기</v>
      </c>
      <c r="G305" s="239" t="str">
        <f t="shared" si="73"/>
        <v>BK00000145188</v>
      </c>
      <c r="H305" s="240" t="str">
        <f t="shared" si="74"/>
        <v>목록(Manifest)</v>
      </c>
      <c r="I305" s="241">
        <f t="shared" si="75"/>
        <v>104.99</v>
      </c>
      <c r="J305" s="242">
        <f t="shared" si="76"/>
        <v>1</v>
      </c>
      <c r="K305" s="242">
        <f t="shared" si="77"/>
        <v>0.5</v>
      </c>
      <c r="L305" s="243">
        <f t="shared" si="78"/>
        <v>0.2</v>
      </c>
      <c r="M305" s="243">
        <f t="shared" si="79"/>
        <v>0.5</v>
      </c>
      <c r="N305" s="149">
        <f t="shared" si="80"/>
        <v>5.75</v>
      </c>
      <c r="O305" s="149">
        <v>3.59</v>
      </c>
      <c r="P305" s="150"/>
      <c r="Q305" s="151">
        <f>VLOOKUP(H305,Mapping!$B$3:$D$13,3,0)</f>
        <v>0</v>
      </c>
      <c r="R305" s="149">
        <f>(IF(VLOOKUP(VLOOKUP(I305,Mapping!$B$15:$D$20,2,1),Mapping!$C$15:$E$20,2,0)=7000,0,VLOOKUP(VLOOKUP(I305,Mapping!$B$15:$D$20,2,1),Mapping!$C$15:$E$20,2,0)))</f>
        <v>0</v>
      </c>
      <c r="S305" s="149"/>
      <c r="T305" s="149"/>
      <c r="U305" s="149">
        <f t="shared" si="81"/>
        <v>9.34</v>
      </c>
      <c r="V305" s="6" t="str">
        <f t="shared" si="66"/>
        <v/>
      </c>
      <c r="X305" s="6" t="s">
        <v>2254</v>
      </c>
      <c r="Y305" s="6" t="s">
        <v>16</v>
      </c>
      <c r="Z305" s="6" t="s">
        <v>2255</v>
      </c>
      <c r="AA305" s="6" t="s">
        <v>2453</v>
      </c>
      <c r="AB305" s="6" t="s">
        <v>250</v>
      </c>
      <c r="AC305" s="6" t="s">
        <v>512</v>
      </c>
      <c r="AD305" s="6" t="s">
        <v>333</v>
      </c>
      <c r="AE305" s="6" t="s">
        <v>156</v>
      </c>
      <c r="AF305" s="6">
        <v>1</v>
      </c>
      <c r="AG305" s="6">
        <v>0.5</v>
      </c>
      <c r="AH305" s="6">
        <v>0.2</v>
      </c>
      <c r="AI305" s="6">
        <v>0.5</v>
      </c>
      <c r="AJ305" s="6" t="s">
        <v>14</v>
      </c>
      <c r="AK305" s="6">
        <v>104.99</v>
      </c>
      <c r="AL305" s="6" t="s">
        <v>303</v>
      </c>
      <c r="AM305" s="6" t="s">
        <v>303</v>
      </c>
      <c r="AN305" s="6" t="s">
        <v>303</v>
      </c>
      <c r="AO305" s="6" t="s">
        <v>303</v>
      </c>
      <c r="AP305" s="6" t="s">
        <v>303</v>
      </c>
      <c r="AQ305" s="6" t="s">
        <v>304</v>
      </c>
      <c r="AR305" s="6" t="s">
        <v>305</v>
      </c>
      <c r="AS305" s="6" t="s">
        <v>316</v>
      </c>
      <c r="AT305" s="6" t="s">
        <v>156</v>
      </c>
      <c r="AU305" s="6" t="s">
        <v>307</v>
      </c>
      <c r="AV305" s="6" t="s">
        <v>2453</v>
      </c>
      <c r="AW305" s="6" t="s">
        <v>2454</v>
      </c>
      <c r="AX305" s="6" t="s">
        <v>2454</v>
      </c>
      <c r="AY305" s="6" t="s">
        <v>308</v>
      </c>
      <c r="AZ305" s="6" t="s">
        <v>771</v>
      </c>
      <c r="BA305" s="6" t="s">
        <v>310</v>
      </c>
      <c r="BB305" s="6" t="s">
        <v>311</v>
      </c>
      <c r="BC305" s="6" t="s">
        <v>312</v>
      </c>
      <c r="BD305" s="6" t="s">
        <v>156</v>
      </c>
      <c r="BE305" s="6" t="s">
        <v>313</v>
      </c>
    </row>
    <row r="306" spans="1:57" ht="17.399999999999999" x14ac:dyDescent="0.4">
      <c r="A306" s="237">
        <f t="shared" si="67"/>
        <v>304</v>
      </c>
      <c r="B306" s="238" t="str">
        <f t="shared" si="68"/>
        <v>2025-09-11</v>
      </c>
      <c r="C306" s="238" t="str">
        <f t="shared" si="69"/>
        <v>LHR</v>
      </c>
      <c r="D306" s="238" t="str">
        <f t="shared" si="70"/>
        <v>99431913862</v>
      </c>
      <c r="E306" s="238" t="str">
        <f t="shared" si="71"/>
        <v>587196911643</v>
      </c>
      <c r="F306" s="238" t="str">
        <f t="shared" si="72"/>
        <v>김은숙</v>
      </c>
      <c r="G306" s="239" t="str">
        <f t="shared" si="73"/>
        <v>BK00000145189</v>
      </c>
      <c r="H306" s="240" t="str">
        <f t="shared" si="74"/>
        <v>목록(Manifest)</v>
      </c>
      <c r="I306" s="241">
        <f t="shared" si="75"/>
        <v>104.99</v>
      </c>
      <c r="J306" s="242">
        <f t="shared" si="76"/>
        <v>1</v>
      </c>
      <c r="K306" s="242">
        <f t="shared" si="77"/>
        <v>0.5</v>
      </c>
      <c r="L306" s="243">
        <f t="shared" si="78"/>
        <v>0.2</v>
      </c>
      <c r="M306" s="243">
        <f t="shared" si="79"/>
        <v>0.5</v>
      </c>
      <c r="N306" s="149">
        <f t="shared" si="80"/>
        <v>5.75</v>
      </c>
      <c r="O306" s="149">
        <v>3.59</v>
      </c>
      <c r="P306" s="150"/>
      <c r="Q306" s="151">
        <f>VLOOKUP(H306,Mapping!$B$3:$D$13,3,0)</f>
        <v>0</v>
      </c>
      <c r="R306" s="149">
        <f>(IF(VLOOKUP(VLOOKUP(I306,Mapping!$B$15:$D$20,2,1),Mapping!$C$15:$E$20,2,0)=7000,0,VLOOKUP(VLOOKUP(I306,Mapping!$B$15:$D$20,2,1),Mapping!$C$15:$E$20,2,0)))</f>
        <v>0</v>
      </c>
      <c r="S306" s="149"/>
      <c r="T306" s="149"/>
      <c r="U306" s="149">
        <f t="shared" si="81"/>
        <v>9.34</v>
      </c>
      <c r="V306" s="6" t="str">
        <f t="shared" si="66"/>
        <v/>
      </c>
      <c r="X306" s="6" t="s">
        <v>2254</v>
      </c>
      <c r="Y306" s="6" t="s">
        <v>16</v>
      </c>
      <c r="Z306" s="6" t="s">
        <v>2255</v>
      </c>
      <c r="AA306" s="6" t="s">
        <v>2455</v>
      </c>
      <c r="AB306" s="6" t="s">
        <v>249</v>
      </c>
      <c r="AC306" s="6" t="s">
        <v>332</v>
      </c>
      <c r="AD306" s="6" t="s">
        <v>333</v>
      </c>
      <c r="AE306" s="6" t="s">
        <v>156</v>
      </c>
      <c r="AF306" s="6">
        <v>1</v>
      </c>
      <c r="AG306" s="6">
        <v>0.5</v>
      </c>
      <c r="AH306" s="6">
        <v>0.2</v>
      </c>
      <c r="AI306" s="6">
        <v>0.5</v>
      </c>
      <c r="AJ306" s="6" t="s">
        <v>14</v>
      </c>
      <c r="AK306" s="6">
        <v>104.99</v>
      </c>
      <c r="AL306" s="6" t="s">
        <v>303</v>
      </c>
      <c r="AM306" s="6" t="s">
        <v>303</v>
      </c>
      <c r="AN306" s="6" t="s">
        <v>303</v>
      </c>
      <c r="AO306" s="6" t="s">
        <v>303</v>
      </c>
      <c r="AP306" s="6" t="s">
        <v>303</v>
      </c>
      <c r="AQ306" s="6" t="s">
        <v>304</v>
      </c>
      <c r="AR306" s="6" t="s">
        <v>305</v>
      </c>
      <c r="AS306" s="6" t="s">
        <v>316</v>
      </c>
      <c r="AT306" s="6" t="s">
        <v>156</v>
      </c>
      <c r="AU306" s="6" t="s">
        <v>307</v>
      </c>
      <c r="AV306" s="6" t="s">
        <v>2455</v>
      </c>
      <c r="AW306" s="6" t="s">
        <v>2456</v>
      </c>
      <c r="AX306" s="6" t="s">
        <v>2456</v>
      </c>
      <c r="AY306" s="6" t="s">
        <v>308</v>
      </c>
      <c r="AZ306" s="6" t="s">
        <v>771</v>
      </c>
      <c r="BA306" s="6" t="s">
        <v>310</v>
      </c>
      <c r="BB306" s="6" t="s">
        <v>311</v>
      </c>
      <c r="BC306" s="6" t="s">
        <v>312</v>
      </c>
      <c r="BD306" s="6" t="s">
        <v>156</v>
      </c>
      <c r="BE306" s="6" t="s">
        <v>313</v>
      </c>
    </row>
    <row r="307" spans="1:57" ht="17.399999999999999" x14ac:dyDescent="0.4">
      <c r="A307" s="237">
        <f t="shared" si="67"/>
        <v>305</v>
      </c>
      <c r="B307" s="238" t="str">
        <f t="shared" si="68"/>
        <v>2025-09-11</v>
      </c>
      <c r="C307" s="238" t="str">
        <f t="shared" si="69"/>
        <v>LHR</v>
      </c>
      <c r="D307" s="238" t="str">
        <f t="shared" si="70"/>
        <v>99431913862</v>
      </c>
      <c r="E307" s="238" t="str">
        <f t="shared" si="71"/>
        <v>587196912030</v>
      </c>
      <c r="F307" s="238" t="str">
        <f t="shared" si="72"/>
        <v>정지영</v>
      </c>
      <c r="G307" s="239" t="str">
        <f t="shared" si="73"/>
        <v>BK00000145316</v>
      </c>
      <c r="H307" s="240" t="str">
        <f t="shared" si="74"/>
        <v>목록(Manifest)</v>
      </c>
      <c r="I307" s="241">
        <f t="shared" si="75"/>
        <v>122.62</v>
      </c>
      <c r="J307" s="242">
        <f t="shared" si="76"/>
        <v>1</v>
      </c>
      <c r="K307" s="242">
        <f t="shared" si="77"/>
        <v>2.5</v>
      </c>
      <c r="L307" s="243">
        <f t="shared" si="78"/>
        <v>0.2</v>
      </c>
      <c r="M307" s="243">
        <f t="shared" si="79"/>
        <v>2.5</v>
      </c>
      <c r="N307" s="149">
        <f t="shared" si="80"/>
        <v>13.15</v>
      </c>
      <c r="O307" s="149">
        <v>3.59</v>
      </c>
      <c r="P307" s="150"/>
      <c r="Q307" s="151">
        <f>VLOOKUP(H307,Mapping!$B$3:$D$13,3,0)</f>
        <v>0</v>
      </c>
      <c r="R307" s="149">
        <f>(IF(VLOOKUP(VLOOKUP(I307,Mapping!$B$15:$D$20,2,1),Mapping!$C$15:$E$20,2,0)=7000,0,VLOOKUP(VLOOKUP(I307,Mapping!$B$15:$D$20,2,1),Mapping!$C$15:$E$20,2,0)))</f>
        <v>0</v>
      </c>
      <c r="S307" s="149"/>
      <c r="T307" s="149"/>
      <c r="U307" s="149">
        <f t="shared" si="81"/>
        <v>16.740000000000002</v>
      </c>
      <c r="V307" s="6" t="str">
        <f t="shared" si="66"/>
        <v/>
      </c>
      <c r="X307" s="6" t="s">
        <v>2254</v>
      </c>
      <c r="Y307" s="6" t="s">
        <v>16</v>
      </c>
      <c r="Z307" s="6" t="s">
        <v>2255</v>
      </c>
      <c r="AA307" s="6" t="s">
        <v>2457</v>
      </c>
      <c r="AB307" s="6" t="s">
        <v>823</v>
      </c>
      <c r="AC307" s="6" t="s">
        <v>824</v>
      </c>
      <c r="AD307" s="6" t="s">
        <v>825</v>
      </c>
      <c r="AE307" s="6" t="s">
        <v>156</v>
      </c>
      <c r="AF307" s="6">
        <v>1</v>
      </c>
      <c r="AG307" s="6">
        <v>2.5</v>
      </c>
      <c r="AH307" s="6">
        <v>0.2</v>
      </c>
      <c r="AI307" s="6">
        <v>2.5</v>
      </c>
      <c r="AJ307" s="6" t="s">
        <v>14</v>
      </c>
      <c r="AK307" s="6">
        <v>122.62</v>
      </c>
      <c r="AL307" s="6" t="s">
        <v>303</v>
      </c>
      <c r="AM307" s="6" t="s">
        <v>303</v>
      </c>
      <c r="AN307" s="6" t="s">
        <v>303</v>
      </c>
      <c r="AO307" s="6" t="s">
        <v>303</v>
      </c>
      <c r="AP307" s="6" t="s">
        <v>303</v>
      </c>
      <c r="AQ307" s="6" t="s">
        <v>304</v>
      </c>
      <c r="AR307" s="6" t="s">
        <v>305</v>
      </c>
      <c r="AS307" s="6" t="s">
        <v>325</v>
      </c>
      <c r="AT307" s="6" t="s">
        <v>156</v>
      </c>
      <c r="AU307" s="6" t="s">
        <v>307</v>
      </c>
      <c r="AV307" s="6" t="s">
        <v>2457</v>
      </c>
      <c r="AW307" s="6" t="s">
        <v>2458</v>
      </c>
      <c r="AX307" s="6" t="s">
        <v>2458</v>
      </c>
      <c r="AY307" s="6" t="s">
        <v>308</v>
      </c>
      <c r="AZ307" s="6" t="s">
        <v>771</v>
      </c>
      <c r="BA307" s="6" t="s">
        <v>310</v>
      </c>
      <c r="BB307" s="6" t="s">
        <v>311</v>
      </c>
      <c r="BC307" s="6" t="s">
        <v>312</v>
      </c>
      <c r="BD307" s="6" t="s">
        <v>156</v>
      </c>
      <c r="BE307" s="6" t="s">
        <v>313</v>
      </c>
    </row>
    <row r="308" spans="1:57" ht="17.399999999999999" x14ac:dyDescent="0.4">
      <c r="A308" s="237">
        <f t="shared" si="67"/>
        <v>306</v>
      </c>
      <c r="B308" s="238" t="str">
        <f t="shared" si="68"/>
        <v>2025-09-11</v>
      </c>
      <c r="C308" s="238" t="str">
        <f t="shared" si="69"/>
        <v>LHR</v>
      </c>
      <c r="D308" s="238" t="str">
        <f t="shared" si="70"/>
        <v>99431913862</v>
      </c>
      <c r="E308" s="238" t="str">
        <f t="shared" si="71"/>
        <v>587196911750</v>
      </c>
      <c r="F308" s="238" t="str">
        <f t="shared" si="72"/>
        <v>홍재정</v>
      </c>
      <c r="G308" s="239" t="str">
        <f t="shared" si="73"/>
        <v>BK00000145328</v>
      </c>
      <c r="H308" s="240" t="str">
        <f t="shared" si="74"/>
        <v>일반(목록배제,Normal-Manifest Exception)</v>
      </c>
      <c r="I308" s="241">
        <f t="shared" si="75"/>
        <v>102.59</v>
      </c>
      <c r="J308" s="242">
        <f t="shared" si="76"/>
        <v>2</v>
      </c>
      <c r="K308" s="242">
        <f t="shared" si="77"/>
        <v>6</v>
      </c>
      <c r="L308" s="243">
        <f t="shared" si="78"/>
        <v>6.1</v>
      </c>
      <c r="M308" s="243">
        <f t="shared" si="79"/>
        <v>6.5</v>
      </c>
      <c r="N308" s="149">
        <f t="shared" si="80"/>
        <v>27.950000000000003</v>
      </c>
      <c r="O308" s="149">
        <v>3.59</v>
      </c>
      <c r="P308" s="150"/>
      <c r="Q308" s="151">
        <f>VLOOKUP(H308,Mapping!$B$3:$D$13,3,0)</f>
        <v>0.8</v>
      </c>
      <c r="R308" s="149">
        <f>(IF(VLOOKUP(VLOOKUP(I308,Mapping!$B$15:$D$20,2,1),Mapping!$C$15:$E$20,2,0)=7000,0,VLOOKUP(VLOOKUP(I308,Mapping!$B$15:$D$20,2,1),Mapping!$C$15:$E$20,2,0)))</f>
        <v>0</v>
      </c>
      <c r="S308" s="149"/>
      <c r="T308" s="149"/>
      <c r="U308" s="149">
        <f t="shared" si="81"/>
        <v>32.340000000000003</v>
      </c>
      <c r="V308" s="6" t="str">
        <f t="shared" si="66"/>
        <v/>
      </c>
      <c r="X308" s="6" t="s">
        <v>2254</v>
      </c>
      <c r="Y308" s="6" t="s">
        <v>16</v>
      </c>
      <c r="Z308" s="6" t="s">
        <v>2255</v>
      </c>
      <c r="AA308" s="6" t="s">
        <v>2459</v>
      </c>
      <c r="AB308" s="6" t="s">
        <v>917</v>
      </c>
      <c r="AC308" s="6" t="s">
        <v>918</v>
      </c>
      <c r="AD308" s="6" t="s">
        <v>919</v>
      </c>
      <c r="AE308" s="6" t="s">
        <v>156</v>
      </c>
      <c r="AF308" s="6">
        <v>2</v>
      </c>
      <c r="AG308" s="6">
        <v>6</v>
      </c>
      <c r="AH308" s="6">
        <v>6.1</v>
      </c>
      <c r="AI308" s="6">
        <v>6.5</v>
      </c>
      <c r="AJ308" s="6" t="s">
        <v>110</v>
      </c>
      <c r="AK308" s="6">
        <v>102.59</v>
      </c>
      <c r="AL308" s="6" t="s">
        <v>303</v>
      </c>
      <c r="AM308" s="6" t="s">
        <v>303</v>
      </c>
      <c r="AN308" s="6" t="s">
        <v>303</v>
      </c>
      <c r="AO308" s="6" t="s">
        <v>303</v>
      </c>
      <c r="AP308" s="6" t="s">
        <v>303</v>
      </c>
      <c r="AQ308" s="6" t="s">
        <v>304</v>
      </c>
      <c r="AR308" s="6" t="s">
        <v>305</v>
      </c>
      <c r="AS308" s="6" t="s">
        <v>608</v>
      </c>
      <c r="AT308" s="6" t="s">
        <v>156</v>
      </c>
      <c r="AU308" s="6" t="s">
        <v>307</v>
      </c>
      <c r="AV308" s="6" t="s">
        <v>2460</v>
      </c>
      <c r="AW308" s="6" t="s">
        <v>2461</v>
      </c>
      <c r="AX308" s="6" t="s">
        <v>2461</v>
      </c>
      <c r="AY308" s="6" t="s">
        <v>308</v>
      </c>
      <c r="AZ308" s="6" t="s">
        <v>771</v>
      </c>
      <c r="BA308" s="6" t="s">
        <v>310</v>
      </c>
      <c r="BB308" s="6" t="s">
        <v>311</v>
      </c>
      <c r="BC308" s="6" t="s">
        <v>312</v>
      </c>
      <c r="BD308" s="6" t="s">
        <v>156</v>
      </c>
      <c r="BE308" s="6" t="s">
        <v>313</v>
      </c>
    </row>
    <row r="309" spans="1:57" ht="17.399999999999999" x14ac:dyDescent="0.4">
      <c r="A309" s="237">
        <f t="shared" si="67"/>
        <v>307</v>
      </c>
      <c r="B309" s="238" t="str">
        <f t="shared" si="68"/>
        <v>2025-09-11</v>
      </c>
      <c r="C309" s="238" t="str">
        <f t="shared" si="69"/>
        <v>LHR</v>
      </c>
      <c r="D309" s="238" t="str">
        <f t="shared" si="70"/>
        <v>99431913862</v>
      </c>
      <c r="E309" s="238" t="str">
        <f t="shared" si="71"/>
        <v>587196911761</v>
      </c>
      <c r="F309" s="238" t="str">
        <f t="shared" si="72"/>
        <v>권도완</v>
      </c>
      <c r="G309" s="239" t="str">
        <f t="shared" si="73"/>
        <v>BK00000145331</v>
      </c>
      <c r="H309" s="240" t="str">
        <f t="shared" si="74"/>
        <v>간이(Simple)</v>
      </c>
      <c r="I309" s="241">
        <f t="shared" si="75"/>
        <v>177.72</v>
      </c>
      <c r="J309" s="242">
        <f t="shared" si="76"/>
        <v>1</v>
      </c>
      <c r="K309" s="242">
        <f t="shared" si="77"/>
        <v>6.5</v>
      </c>
      <c r="L309" s="243">
        <f t="shared" si="78"/>
        <v>0.2</v>
      </c>
      <c r="M309" s="243">
        <f t="shared" si="79"/>
        <v>6.5</v>
      </c>
      <c r="N309" s="149">
        <f t="shared" si="80"/>
        <v>27.950000000000003</v>
      </c>
      <c r="O309" s="149">
        <v>3.59</v>
      </c>
      <c r="P309" s="150"/>
      <c r="Q309" s="151">
        <f>VLOOKUP(H309,Mapping!$B$3:$D$13,3,0)</f>
        <v>0.8</v>
      </c>
      <c r="R309" s="149">
        <f>(IF(VLOOKUP(VLOOKUP(I309,Mapping!$B$15:$D$20,2,1),Mapping!$C$15:$E$20,2,0)=7000,0,VLOOKUP(VLOOKUP(I309,Mapping!$B$15:$D$20,2,1),Mapping!$C$15:$E$20,2,0)))</f>
        <v>0</v>
      </c>
      <c r="S309" s="149"/>
      <c r="T309" s="149"/>
      <c r="U309" s="149">
        <f t="shared" si="81"/>
        <v>32.340000000000003</v>
      </c>
      <c r="V309" s="6" t="str">
        <f t="shared" si="66"/>
        <v/>
      </c>
      <c r="X309" s="6" t="s">
        <v>2254</v>
      </c>
      <c r="Y309" s="6" t="s">
        <v>16</v>
      </c>
      <c r="Z309" s="6" t="s">
        <v>2255</v>
      </c>
      <c r="AA309" s="6" t="s">
        <v>2462</v>
      </c>
      <c r="AB309" s="6" t="s">
        <v>2463</v>
      </c>
      <c r="AC309" s="6" t="s">
        <v>2464</v>
      </c>
      <c r="AD309" s="6" t="s">
        <v>2465</v>
      </c>
      <c r="AE309" s="6" t="s">
        <v>156</v>
      </c>
      <c r="AF309" s="6">
        <v>1</v>
      </c>
      <c r="AG309" s="6">
        <v>6.5</v>
      </c>
      <c r="AH309" s="6">
        <v>0.2</v>
      </c>
      <c r="AI309" s="6">
        <v>6.5</v>
      </c>
      <c r="AJ309" s="6" t="s">
        <v>15</v>
      </c>
      <c r="AK309" s="6">
        <v>177.72</v>
      </c>
      <c r="AL309" s="6" t="s">
        <v>303</v>
      </c>
      <c r="AM309" s="6" t="s">
        <v>303</v>
      </c>
      <c r="AN309" s="6" t="s">
        <v>303</v>
      </c>
      <c r="AO309" s="6" t="s">
        <v>303</v>
      </c>
      <c r="AP309" s="6" t="s">
        <v>303</v>
      </c>
      <c r="AQ309" s="6" t="s">
        <v>304</v>
      </c>
      <c r="AR309" s="6" t="s">
        <v>305</v>
      </c>
      <c r="AS309" s="6" t="s">
        <v>2466</v>
      </c>
      <c r="AT309" s="6" t="s">
        <v>156</v>
      </c>
      <c r="AU309" s="6" t="s">
        <v>307</v>
      </c>
      <c r="AV309" s="6" t="s">
        <v>2462</v>
      </c>
      <c r="AW309" s="6" t="s">
        <v>2467</v>
      </c>
      <c r="AX309" s="6" t="s">
        <v>2467</v>
      </c>
      <c r="AY309" s="6" t="s">
        <v>308</v>
      </c>
      <c r="AZ309" s="6" t="s">
        <v>771</v>
      </c>
      <c r="BA309" s="6" t="s">
        <v>310</v>
      </c>
      <c r="BB309" s="6" t="s">
        <v>311</v>
      </c>
      <c r="BC309" s="6" t="s">
        <v>312</v>
      </c>
      <c r="BD309" s="6" t="s">
        <v>156</v>
      </c>
      <c r="BE309" s="6" t="s">
        <v>313</v>
      </c>
    </row>
    <row r="310" spans="1:57" ht="17.399999999999999" x14ac:dyDescent="0.4">
      <c r="A310" s="237">
        <f t="shared" si="67"/>
        <v>308</v>
      </c>
      <c r="B310" s="238" t="str">
        <f t="shared" si="68"/>
        <v>2025-09-11</v>
      </c>
      <c r="C310" s="238" t="str">
        <f t="shared" si="69"/>
        <v>LHR</v>
      </c>
      <c r="D310" s="238" t="str">
        <f t="shared" si="70"/>
        <v>99431913862</v>
      </c>
      <c r="E310" s="238" t="str">
        <f t="shared" si="71"/>
        <v>587196911831</v>
      </c>
      <c r="F310" s="238" t="str">
        <f t="shared" si="72"/>
        <v>김일곤</v>
      </c>
      <c r="G310" s="239" t="str">
        <f t="shared" si="73"/>
        <v>BK00000145354</v>
      </c>
      <c r="H310" s="240" t="str">
        <f t="shared" si="74"/>
        <v>목록(Manifest)</v>
      </c>
      <c r="I310" s="241">
        <f t="shared" si="75"/>
        <v>99.57</v>
      </c>
      <c r="J310" s="242">
        <f t="shared" si="76"/>
        <v>1</v>
      </c>
      <c r="K310" s="242">
        <f t="shared" si="77"/>
        <v>0.5</v>
      </c>
      <c r="L310" s="243">
        <f t="shared" si="78"/>
        <v>0.2</v>
      </c>
      <c r="M310" s="243">
        <f t="shared" si="79"/>
        <v>0.5</v>
      </c>
      <c r="N310" s="149">
        <f t="shared" si="80"/>
        <v>5.75</v>
      </c>
      <c r="O310" s="149">
        <v>3.59</v>
      </c>
      <c r="P310" s="150"/>
      <c r="Q310" s="151">
        <f>VLOOKUP(H310,Mapping!$B$3:$D$13,3,0)</f>
        <v>0</v>
      </c>
      <c r="R310" s="149">
        <f>(IF(VLOOKUP(VLOOKUP(I310,Mapping!$B$15:$D$20,2,1),Mapping!$C$15:$E$20,2,0)=7000,0,VLOOKUP(VLOOKUP(I310,Mapping!$B$15:$D$20,2,1),Mapping!$C$15:$E$20,2,0)))</f>
        <v>0</v>
      </c>
      <c r="S310" s="149"/>
      <c r="T310" s="149"/>
      <c r="U310" s="149">
        <f t="shared" si="81"/>
        <v>9.34</v>
      </c>
      <c r="V310" s="6" t="str">
        <f t="shared" si="66"/>
        <v/>
      </c>
      <c r="X310" s="6" t="s">
        <v>2254</v>
      </c>
      <c r="Y310" s="6" t="s">
        <v>16</v>
      </c>
      <c r="Z310" s="6" t="s">
        <v>2255</v>
      </c>
      <c r="AA310" s="6" t="s">
        <v>2468</v>
      </c>
      <c r="AB310" s="6" t="s">
        <v>2469</v>
      </c>
      <c r="AC310" s="6" t="s">
        <v>2470</v>
      </c>
      <c r="AD310" s="6" t="s">
        <v>2471</v>
      </c>
      <c r="AE310" s="6" t="s">
        <v>156</v>
      </c>
      <c r="AF310" s="6">
        <v>1</v>
      </c>
      <c r="AG310" s="6">
        <v>0.5</v>
      </c>
      <c r="AH310" s="6">
        <v>0.2</v>
      </c>
      <c r="AI310" s="6">
        <v>0.5</v>
      </c>
      <c r="AJ310" s="6" t="s">
        <v>14</v>
      </c>
      <c r="AK310" s="6">
        <v>99.57</v>
      </c>
      <c r="AL310" s="6" t="s">
        <v>303</v>
      </c>
      <c r="AM310" s="6" t="s">
        <v>303</v>
      </c>
      <c r="AN310" s="6" t="s">
        <v>303</v>
      </c>
      <c r="AO310" s="6" t="s">
        <v>303</v>
      </c>
      <c r="AP310" s="6" t="s">
        <v>303</v>
      </c>
      <c r="AQ310" s="6" t="s">
        <v>304</v>
      </c>
      <c r="AR310" s="6" t="s">
        <v>305</v>
      </c>
      <c r="AS310" s="6" t="s">
        <v>316</v>
      </c>
      <c r="AT310" s="6" t="s">
        <v>156</v>
      </c>
      <c r="AU310" s="6" t="s">
        <v>307</v>
      </c>
      <c r="AV310" s="6" t="s">
        <v>2468</v>
      </c>
      <c r="AW310" s="6" t="s">
        <v>2472</v>
      </c>
      <c r="AX310" s="6" t="s">
        <v>2472</v>
      </c>
      <c r="AY310" s="6" t="s">
        <v>308</v>
      </c>
      <c r="AZ310" s="6" t="s">
        <v>771</v>
      </c>
      <c r="BA310" s="6" t="s">
        <v>310</v>
      </c>
      <c r="BB310" s="6" t="s">
        <v>311</v>
      </c>
      <c r="BC310" s="6" t="s">
        <v>312</v>
      </c>
      <c r="BD310" s="6" t="s">
        <v>156</v>
      </c>
      <c r="BE310" s="6" t="s">
        <v>313</v>
      </c>
    </row>
    <row r="311" spans="1:57" ht="17.399999999999999" x14ac:dyDescent="0.4">
      <c r="A311" s="237">
        <f t="shared" si="67"/>
        <v>309</v>
      </c>
      <c r="B311" s="238" t="str">
        <f t="shared" si="68"/>
        <v>2025-09-11</v>
      </c>
      <c r="C311" s="238" t="str">
        <f t="shared" si="69"/>
        <v>LHR</v>
      </c>
      <c r="D311" s="238" t="str">
        <f t="shared" si="70"/>
        <v>99431913862</v>
      </c>
      <c r="E311" s="238" t="str">
        <f t="shared" si="71"/>
        <v>587196911853</v>
      </c>
      <c r="F311" s="238" t="str">
        <f t="shared" si="72"/>
        <v>김현자</v>
      </c>
      <c r="G311" s="239" t="str">
        <f t="shared" si="73"/>
        <v>BK00000145357</v>
      </c>
      <c r="H311" s="240" t="str">
        <f t="shared" si="74"/>
        <v>목록(Manifest)</v>
      </c>
      <c r="I311" s="241">
        <f t="shared" si="75"/>
        <v>126.79</v>
      </c>
      <c r="J311" s="242">
        <f t="shared" si="76"/>
        <v>1</v>
      </c>
      <c r="K311" s="242">
        <f t="shared" si="77"/>
        <v>0.5</v>
      </c>
      <c r="L311" s="243">
        <f t="shared" si="78"/>
        <v>0.2</v>
      </c>
      <c r="M311" s="243">
        <f t="shared" si="79"/>
        <v>0.5</v>
      </c>
      <c r="N311" s="149">
        <f t="shared" si="80"/>
        <v>5.75</v>
      </c>
      <c r="O311" s="149">
        <v>3.59</v>
      </c>
      <c r="P311" s="150"/>
      <c r="Q311" s="151">
        <f>VLOOKUP(H311,Mapping!$B$3:$D$13,3,0)</f>
        <v>0</v>
      </c>
      <c r="R311" s="149">
        <f>(IF(VLOOKUP(VLOOKUP(I311,Mapping!$B$15:$D$20,2,1),Mapping!$C$15:$E$20,2,0)=7000,0,VLOOKUP(VLOOKUP(I311,Mapping!$B$15:$D$20,2,1),Mapping!$C$15:$E$20,2,0)))</f>
        <v>0</v>
      </c>
      <c r="S311" s="149"/>
      <c r="T311" s="149"/>
      <c r="U311" s="149">
        <f t="shared" si="81"/>
        <v>9.34</v>
      </c>
      <c r="V311" s="6" t="str">
        <f t="shared" si="66"/>
        <v/>
      </c>
      <c r="X311" s="6" t="s">
        <v>2254</v>
      </c>
      <c r="Y311" s="6" t="s">
        <v>16</v>
      </c>
      <c r="Z311" s="6" t="s">
        <v>2255</v>
      </c>
      <c r="AA311" s="6" t="s">
        <v>2473</v>
      </c>
      <c r="AB311" s="6" t="s">
        <v>890</v>
      </c>
      <c r="AC311" s="6" t="s">
        <v>891</v>
      </c>
      <c r="AD311" s="6" t="s">
        <v>892</v>
      </c>
      <c r="AE311" s="6" t="s">
        <v>156</v>
      </c>
      <c r="AF311" s="6">
        <v>1</v>
      </c>
      <c r="AG311" s="6">
        <v>0.5</v>
      </c>
      <c r="AH311" s="6">
        <v>0.2</v>
      </c>
      <c r="AI311" s="6">
        <v>0.5</v>
      </c>
      <c r="AJ311" s="6" t="s">
        <v>14</v>
      </c>
      <c r="AK311" s="6">
        <v>126.79</v>
      </c>
      <c r="AL311" s="6" t="s">
        <v>303</v>
      </c>
      <c r="AM311" s="6" t="s">
        <v>303</v>
      </c>
      <c r="AN311" s="6" t="s">
        <v>303</v>
      </c>
      <c r="AO311" s="6" t="s">
        <v>303</v>
      </c>
      <c r="AP311" s="6" t="s">
        <v>303</v>
      </c>
      <c r="AQ311" s="6" t="s">
        <v>304</v>
      </c>
      <c r="AR311" s="6" t="s">
        <v>305</v>
      </c>
      <c r="AS311" s="6" t="s">
        <v>325</v>
      </c>
      <c r="AT311" s="6" t="s">
        <v>156</v>
      </c>
      <c r="AU311" s="6" t="s">
        <v>307</v>
      </c>
      <c r="AV311" s="6" t="s">
        <v>2473</v>
      </c>
      <c r="AW311" s="6" t="s">
        <v>2474</v>
      </c>
      <c r="AX311" s="6" t="s">
        <v>2474</v>
      </c>
      <c r="AY311" s="6" t="s">
        <v>308</v>
      </c>
      <c r="AZ311" s="6" t="s">
        <v>771</v>
      </c>
      <c r="BA311" s="6" t="s">
        <v>310</v>
      </c>
      <c r="BB311" s="6" t="s">
        <v>311</v>
      </c>
      <c r="BC311" s="6" t="s">
        <v>312</v>
      </c>
      <c r="BD311" s="6" t="s">
        <v>156</v>
      </c>
      <c r="BE311" s="6" t="s">
        <v>313</v>
      </c>
    </row>
    <row r="312" spans="1:57" ht="17.399999999999999" x14ac:dyDescent="0.4">
      <c r="A312" s="237">
        <f t="shared" si="67"/>
        <v>310</v>
      </c>
      <c r="B312" s="238" t="str">
        <f t="shared" si="68"/>
        <v>2025-09-11</v>
      </c>
      <c r="C312" s="238" t="str">
        <f t="shared" si="69"/>
        <v>LHR</v>
      </c>
      <c r="D312" s="238" t="str">
        <f t="shared" si="70"/>
        <v>99431913862</v>
      </c>
      <c r="E312" s="238" t="str">
        <f t="shared" si="71"/>
        <v>587196912203</v>
      </c>
      <c r="F312" s="238" t="str">
        <f t="shared" si="72"/>
        <v>김태현</v>
      </c>
      <c r="G312" s="239" t="str">
        <f t="shared" si="73"/>
        <v>BK00000145618</v>
      </c>
      <c r="H312" s="240" t="str">
        <f t="shared" si="74"/>
        <v>목록(Manifest)</v>
      </c>
      <c r="I312" s="241">
        <f t="shared" si="75"/>
        <v>118.39</v>
      </c>
      <c r="J312" s="242">
        <f t="shared" si="76"/>
        <v>1</v>
      </c>
      <c r="K312" s="242">
        <f t="shared" si="77"/>
        <v>2</v>
      </c>
      <c r="L312" s="243">
        <f t="shared" si="78"/>
        <v>4</v>
      </c>
      <c r="M312" s="243">
        <f t="shared" si="79"/>
        <v>4</v>
      </c>
      <c r="N312" s="149">
        <f t="shared" si="80"/>
        <v>18.700000000000003</v>
      </c>
      <c r="O312" s="149">
        <v>3.59</v>
      </c>
      <c r="P312" s="150"/>
      <c r="Q312" s="151">
        <f>VLOOKUP(H312,Mapping!$B$3:$D$13,3,0)</f>
        <v>0</v>
      </c>
      <c r="R312" s="149">
        <f>(IF(VLOOKUP(VLOOKUP(I312,Mapping!$B$15:$D$20,2,1),Mapping!$C$15:$E$20,2,0)=7000,0,VLOOKUP(VLOOKUP(I312,Mapping!$B$15:$D$20,2,1),Mapping!$C$15:$E$20,2,0)))</f>
        <v>0</v>
      </c>
      <c r="S312" s="149"/>
      <c r="T312" s="149"/>
      <c r="U312" s="149">
        <f t="shared" si="81"/>
        <v>22.290000000000003</v>
      </c>
      <c r="V312" s="6" t="str">
        <f t="shared" si="66"/>
        <v/>
      </c>
      <c r="X312" s="6" t="s">
        <v>2254</v>
      </c>
      <c r="Y312" s="6" t="s">
        <v>16</v>
      </c>
      <c r="Z312" s="6" t="s">
        <v>2255</v>
      </c>
      <c r="AA312" s="6" t="s">
        <v>2475</v>
      </c>
      <c r="AB312" s="6" t="s">
        <v>194</v>
      </c>
      <c r="AC312" s="6" t="s">
        <v>328</v>
      </c>
      <c r="AD312" s="6" t="s">
        <v>393</v>
      </c>
      <c r="AE312" s="6" t="s">
        <v>156</v>
      </c>
      <c r="AF312" s="6">
        <v>1</v>
      </c>
      <c r="AG312" s="6">
        <v>2</v>
      </c>
      <c r="AH312" s="6">
        <v>4</v>
      </c>
      <c r="AI312" s="6">
        <v>4</v>
      </c>
      <c r="AJ312" s="6" t="s">
        <v>14</v>
      </c>
      <c r="AK312" s="6">
        <v>118.39</v>
      </c>
      <c r="AL312" s="6" t="s">
        <v>303</v>
      </c>
      <c r="AM312" s="6" t="s">
        <v>303</v>
      </c>
      <c r="AN312" s="6" t="s">
        <v>303</v>
      </c>
      <c r="AO312" s="6" t="s">
        <v>303</v>
      </c>
      <c r="AP312" s="6" t="s">
        <v>303</v>
      </c>
      <c r="AQ312" s="6" t="s">
        <v>304</v>
      </c>
      <c r="AR312" s="6" t="s">
        <v>305</v>
      </c>
      <c r="AS312" s="6" t="s">
        <v>316</v>
      </c>
      <c r="AT312" s="6" t="s">
        <v>156</v>
      </c>
      <c r="AU312" s="6" t="s">
        <v>307</v>
      </c>
      <c r="AV312" s="6" t="s">
        <v>2475</v>
      </c>
      <c r="AW312" s="6" t="s">
        <v>2476</v>
      </c>
      <c r="AX312" s="6" t="s">
        <v>2476</v>
      </c>
      <c r="AY312" s="6" t="s">
        <v>308</v>
      </c>
      <c r="AZ312" s="6" t="s">
        <v>771</v>
      </c>
      <c r="BA312" s="6" t="s">
        <v>310</v>
      </c>
      <c r="BB312" s="6" t="s">
        <v>311</v>
      </c>
      <c r="BC312" s="6" t="s">
        <v>312</v>
      </c>
      <c r="BD312" s="6" t="s">
        <v>156</v>
      </c>
      <c r="BE312" s="6" t="s">
        <v>313</v>
      </c>
    </row>
    <row r="313" spans="1:57" ht="17.399999999999999" x14ac:dyDescent="0.4">
      <c r="A313" s="237">
        <f t="shared" si="67"/>
        <v>311</v>
      </c>
      <c r="B313" s="238" t="str">
        <f t="shared" si="68"/>
        <v>2025-09-11</v>
      </c>
      <c r="C313" s="238" t="str">
        <f t="shared" si="69"/>
        <v>LHR</v>
      </c>
      <c r="D313" s="238" t="str">
        <f t="shared" si="70"/>
        <v>99431913862</v>
      </c>
      <c r="E313" s="238" t="str">
        <f t="shared" si="71"/>
        <v>587196912063</v>
      </c>
      <c r="F313" s="238" t="str">
        <f t="shared" si="72"/>
        <v>김세형</v>
      </c>
      <c r="G313" s="239" t="str">
        <f t="shared" si="73"/>
        <v>BK00000145443</v>
      </c>
      <c r="H313" s="240" t="str">
        <f t="shared" si="74"/>
        <v>목록(Manifest)</v>
      </c>
      <c r="I313" s="241">
        <f t="shared" si="75"/>
        <v>106.62</v>
      </c>
      <c r="J313" s="242">
        <f t="shared" si="76"/>
        <v>1</v>
      </c>
      <c r="K313" s="242">
        <f t="shared" si="77"/>
        <v>1</v>
      </c>
      <c r="L313" s="243">
        <f t="shared" si="78"/>
        <v>0.2</v>
      </c>
      <c r="M313" s="243">
        <f t="shared" si="79"/>
        <v>1</v>
      </c>
      <c r="N313" s="149">
        <f t="shared" si="80"/>
        <v>7.6</v>
      </c>
      <c r="O313" s="149">
        <v>3.59</v>
      </c>
      <c r="P313" s="150"/>
      <c r="Q313" s="151">
        <f>VLOOKUP(H313,Mapping!$B$3:$D$13,3,0)</f>
        <v>0</v>
      </c>
      <c r="R313" s="149">
        <f>(IF(VLOOKUP(VLOOKUP(I313,Mapping!$B$15:$D$20,2,1),Mapping!$C$15:$E$20,2,0)=7000,0,VLOOKUP(VLOOKUP(I313,Mapping!$B$15:$D$20,2,1),Mapping!$C$15:$E$20,2,0)))</f>
        <v>0</v>
      </c>
      <c r="S313" s="149"/>
      <c r="T313" s="149"/>
      <c r="U313" s="149">
        <f t="shared" si="81"/>
        <v>11.19</v>
      </c>
      <c r="V313" s="6" t="str">
        <f t="shared" si="66"/>
        <v/>
      </c>
      <c r="X313" s="6" t="s">
        <v>2254</v>
      </c>
      <c r="Y313" s="6" t="s">
        <v>16</v>
      </c>
      <c r="Z313" s="6" t="s">
        <v>2255</v>
      </c>
      <c r="AA313" s="6" t="s">
        <v>2477</v>
      </c>
      <c r="AB313" s="6" t="s">
        <v>873</v>
      </c>
      <c r="AC313" s="6" t="s">
        <v>874</v>
      </c>
      <c r="AD313" s="6" t="s">
        <v>613</v>
      </c>
      <c r="AE313" s="6" t="s">
        <v>156</v>
      </c>
      <c r="AF313" s="6">
        <v>1</v>
      </c>
      <c r="AG313" s="6">
        <v>1</v>
      </c>
      <c r="AH313" s="6">
        <v>0.2</v>
      </c>
      <c r="AI313" s="6">
        <v>1</v>
      </c>
      <c r="AJ313" s="6" t="s">
        <v>14</v>
      </c>
      <c r="AK313" s="6">
        <v>106.62</v>
      </c>
      <c r="AL313" s="6" t="s">
        <v>303</v>
      </c>
      <c r="AM313" s="6" t="s">
        <v>303</v>
      </c>
      <c r="AN313" s="6" t="s">
        <v>303</v>
      </c>
      <c r="AO313" s="6" t="s">
        <v>303</v>
      </c>
      <c r="AP313" s="6" t="s">
        <v>303</v>
      </c>
      <c r="AQ313" s="6" t="s">
        <v>304</v>
      </c>
      <c r="AR313" s="6" t="s">
        <v>305</v>
      </c>
      <c r="AS313" s="6" t="s">
        <v>352</v>
      </c>
      <c r="AT313" s="6" t="s">
        <v>156</v>
      </c>
      <c r="AU313" s="6" t="s">
        <v>307</v>
      </c>
      <c r="AV313" s="6" t="s">
        <v>2477</v>
      </c>
      <c r="AW313" s="6" t="s">
        <v>2478</v>
      </c>
      <c r="AX313" s="6" t="s">
        <v>2478</v>
      </c>
      <c r="AY313" s="6" t="s">
        <v>308</v>
      </c>
      <c r="AZ313" s="6" t="s">
        <v>771</v>
      </c>
      <c r="BA313" s="6" t="s">
        <v>310</v>
      </c>
      <c r="BB313" s="6" t="s">
        <v>311</v>
      </c>
      <c r="BC313" s="6" t="s">
        <v>312</v>
      </c>
      <c r="BD313" s="6" t="s">
        <v>156</v>
      </c>
      <c r="BE313" s="6" t="s">
        <v>313</v>
      </c>
    </row>
    <row r="314" spans="1:57" ht="17.399999999999999" x14ac:dyDescent="0.4">
      <c r="A314" s="237">
        <f t="shared" si="67"/>
        <v>312</v>
      </c>
      <c r="B314" s="238" t="str">
        <f t="shared" si="68"/>
        <v>2025-09-11</v>
      </c>
      <c r="C314" s="238" t="str">
        <f t="shared" si="69"/>
        <v>LHR</v>
      </c>
      <c r="D314" s="238" t="str">
        <f t="shared" si="70"/>
        <v>99431913862</v>
      </c>
      <c r="E314" s="238" t="str">
        <f t="shared" si="71"/>
        <v>587196911680</v>
      </c>
      <c r="F314" s="238" t="str">
        <f t="shared" si="72"/>
        <v>송유찬</v>
      </c>
      <c r="G314" s="239" t="str">
        <f t="shared" si="73"/>
        <v>BK00000145471</v>
      </c>
      <c r="H314" s="240" t="str">
        <f t="shared" si="74"/>
        <v>일반(목록배제,Normal-Manifest Exception)</v>
      </c>
      <c r="I314" s="241">
        <f t="shared" si="75"/>
        <v>25.17</v>
      </c>
      <c r="J314" s="242">
        <f t="shared" si="76"/>
        <v>1</v>
      </c>
      <c r="K314" s="242">
        <f t="shared" si="77"/>
        <v>0.5</v>
      </c>
      <c r="L314" s="243">
        <f t="shared" si="78"/>
        <v>0.2</v>
      </c>
      <c r="M314" s="243">
        <f t="shared" si="79"/>
        <v>0.5</v>
      </c>
      <c r="N314" s="149">
        <f t="shared" si="80"/>
        <v>5.75</v>
      </c>
      <c r="O314" s="149">
        <v>3.59</v>
      </c>
      <c r="P314" s="150"/>
      <c r="Q314" s="151">
        <f>VLOOKUP(H314,Mapping!$B$3:$D$13,3,0)</f>
        <v>0.8</v>
      </c>
      <c r="R314" s="149">
        <f>(IF(VLOOKUP(VLOOKUP(I314,Mapping!$B$15:$D$20,2,1),Mapping!$C$15:$E$20,2,0)=7000,0,VLOOKUP(VLOOKUP(I314,Mapping!$B$15:$D$20,2,1),Mapping!$C$15:$E$20,2,0)))</f>
        <v>0</v>
      </c>
      <c r="S314" s="149"/>
      <c r="T314" s="149"/>
      <c r="U314" s="149">
        <f t="shared" si="81"/>
        <v>10.14</v>
      </c>
      <c r="V314" s="6" t="str">
        <f t="shared" si="66"/>
        <v/>
      </c>
      <c r="X314" s="6" t="s">
        <v>2254</v>
      </c>
      <c r="Y314" s="6" t="s">
        <v>16</v>
      </c>
      <c r="Z314" s="6" t="s">
        <v>2255</v>
      </c>
      <c r="AA314" s="6" t="s">
        <v>2479</v>
      </c>
      <c r="AB314" s="6" t="s">
        <v>2480</v>
      </c>
      <c r="AC314" s="6" t="s">
        <v>2481</v>
      </c>
      <c r="AD314" s="6" t="s">
        <v>2482</v>
      </c>
      <c r="AE314" s="6" t="s">
        <v>156</v>
      </c>
      <c r="AF314" s="6">
        <v>1</v>
      </c>
      <c r="AG314" s="6">
        <v>0.5</v>
      </c>
      <c r="AH314" s="6">
        <v>0.2</v>
      </c>
      <c r="AI314" s="6">
        <v>0.5</v>
      </c>
      <c r="AJ314" s="6" t="s">
        <v>110</v>
      </c>
      <c r="AK314" s="6">
        <v>25.17</v>
      </c>
      <c r="AL314" s="6" t="s">
        <v>303</v>
      </c>
      <c r="AM314" s="6" t="s">
        <v>303</v>
      </c>
      <c r="AN314" s="6" t="s">
        <v>303</v>
      </c>
      <c r="AO314" s="6" t="s">
        <v>303</v>
      </c>
      <c r="AP314" s="6" t="s">
        <v>303</v>
      </c>
      <c r="AQ314" s="6" t="s">
        <v>304</v>
      </c>
      <c r="AR314" s="6" t="s">
        <v>305</v>
      </c>
      <c r="AS314" s="6" t="s">
        <v>317</v>
      </c>
      <c r="AT314" s="6" t="s">
        <v>156</v>
      </c>
      <c r="AU314" s="6" t="s">
        <v>307</v>
      </c>
      <c r="AV314" s="6" t="s">
        <v>2479</v>
      </c>
      <c r="AW314" s="6" t="s">
        <v>2483</v>
      </c>
      <c r="AX314" s="6" t="s">
        <v>2483</v>
      </c>
      <c r="AY314" s="6" t="s">
        <v>308</v>
      </c>
      <c r="AZ314" s="6" t="s">
        <v>771</v>
      </c>
      <c r="BA314" s="6" t="s">
        <v>310</v>
      </c>
      <c r="BB314" s="6" t="s">
        <v>311</v>
      </c>
      <c r="BC314" s="6" t="s">
        <v>312</v>
      </c>
      <c r="BD314" s="6" t="s">
        <v>156</v>
      </c>
      <c r="BE314" s="6" t="s">
        <v>313</v>
      </c>
    </row>
    <row r="315" spans="1:57" ht="17.399999999999999" x14ac:dyDescent="0.4">
      <c r="A315" s="237">
        <f t="shared" si="67"/>
        <v>313</v>
      </c>
      <c r="B315" s="238" t="str">
        <f t="shared" si="68"/>
        <v>2025-09-11</v>
      </c>
      <c r="C315" s="238" t="str">
        <f t="shared" si="69"/>
        <v>LHR</v>
      </c>
      <c r="D315" s="238" t="str">
        <f t="shared" si="70"/>
        <v>99431913862</v>
      </c>
      <c r="E315" s="238" t="str">
        <f t="shared" si="71"/>
        <v>587196911691</v>
      </c>
      <c r="F315" s="238" t="str">
        <f t="shared" si="72"/>
        <v>이연주</v>
      </c>
      <c r="G315" s="239" t="str">
        <f t="shared" si="73"/>
        <v>BK00000145504</v>
      </c>
      <c r="H315" s="240" t="str">
        <f t="shared" si="74"/>
        <v>목록(Manifest)</v>
      </c>
      <c r="I315" s="241">
        <f t="shared" si="75"/>
        <v>147.22</v>
      </c>
      <c r="J315" s="242">
        <f t="shared" si="76"/>
        <v>1</v>
      </c>
      <c r="K315" s="242">
        <f t="shared" si="77"/>
        <v>1</v>
      </c>
      <c r="L315" s="243">
        <f t="shared" si="78"/>
        <v>1.5</v>
      </c>
      <c r="M315" s="243">
        <f t="shared" si="79"/>
        <v>1.5</v>
      </c>
      <c r="N315" s="149">
        <f t="shared" si="80"/>
        <v>9.4499999999999993</v>
      </c>
      <c r="O315" s="149">
        <v>3.59</v>
      </c>
      <c r="P315" s="150"/>
      <c r="Q315" s="151">
        <f>VLOOKUP(H315,Mapping!$B$3:$D$13,3,0)</f>
        <v>0</v>
      </c>
      <c r="R315" s="149">
        <f>(IF(VLOOKUP(VLOOKUP(I315,Mapping!$B$15:$D$20,2,1),Mapping!$C$15:$E$20,2,0)=7000,0,VLOOKUP(VLOOKUP(I315,Mapping!$B$15:$D$20,2,1),Mapping!$C$15:$E$20,2,0)))</f>
        <v>0</v>
      </c>
      <c r="S315" s="149"/>
      <c r="T315" s="149"/>
      <c r="U315" s="149">
        <f t="shared" si="81"/>
        <v>13.04</v>
      </c>
      <c r="V315" s="6" t="str">
        <f t="shared" si="66"/>
        <v/>
      </c>
      <c r="X315" s="6" t="s">
        <v>2254</v>
      </c>
      <c r="Y315" s="6" t="s">
        <v>16</v>
      </c>
      <c r="Z315" s="6" t="s">
        <v>2255</v>
      </c>
      <c r="AA315" s="6" t="s">
        <v>2484</v>
      </c>
      <c r="AB315" s="6" t="s">
        <v>845</v>
      </c>
      <c r="AC315" s="6" t="s">
        <v>1083</v>
      </c>
      <c r="AD315" s="6" t="s">
        <v>1084</v>
      </c>
      <c r="AE315" s="6" t="s">
        <v>156</v>
      </c>
      <c r="AF315" s="6">
        <v>1</v>
      </c>
      <c r="AG315" s="6">
        <v>1</v>
      </c>
      <c r="AH315" s="6">
        <v>1.5</v>
      </c>
      <c r="AI315" s="6">
        <v>1.5</v>
      </c>
      <c r="AJ315" s="6" t="s">
        <v>14</v>
      </c>
      <c r="AK315" s="6">
        <v>147.22</v>
      </c>
      <c r="AL315" s="6" t="s">
        <v>303</v>
      </c>
      <c r="AM315" s="6" t="s">
        <v>303</v>
      </c>
      <c r="AN315" s="6" t="s">
        <v>303</v>
      </c>
      <c r="AO315" s="6" t="s">
        <v>303</v>
      </c>
      <c r="AP315" s="6" t="s">
        <v>303</v>
      </c>
      <c r="AQ315" s="6" t="s">
        <v>304</v>
      </c>
      <c r="AR315" s="6" t="s">
        <v>305</v>
      </c>
      <c r="AS315" s="6" t="s">
        <v>1494</v>
      </c>
      <c r="AT315" s="6" t="s">
        <v>156</v>
      </c>
      <c r="AU315" s="6" t="s">
        <v>307</v>
      </c>
      <c r="AV315" s="6" t="s">
        <v>2484</v>
      </c>
      <c r="AW315" s="6" t="s">
        <v>2485</v>
      </c>
      <c r="AX315" s="6" t="s">
        <v>2485</v>
      </c>
      <c r="AY315" s="6" t="s">
        <v>308</v>
      </c>
      <c r="AZ315" s="6" t="s">
        <v>771</v>
      </c>
      <c r="BA315" s="6" t="s">
        <v>310</v>
      </c>
      <c r="BB315" s="6" t="s">
        <v>311</v>
      </c>
      <c r="BC315" s="6" t="s">
        <v>312</v>
      </c>
      <c r="BD315" s="6" t="s">
        <v>156</v>
      </c>
      <c r="BE315" s="6" t="s">
        <v>313</v>
      </c>
    </row>
    <row r="316" spans="1:57" ht="17.399999999999999" x14ac:dyDescent="0.4">
      <c r="A316" s="237">
        <f t="shared" si="67"/>
        <v>314</v>
      </c>
      <c r="B316" s="238" t="str">
        <f t="shared" si="68"/>
        <v>2025-09-11</v>
      </c>
      <c r="C316" s="238" t="str">
        <f t="shared" si="69"/>
        <v>LHR</v>
      </c>
      <c r="D316" s="238" t="str">
        <f t="shared" si="70"/>
        <v>99431913862</v>
      </c>
      <c r="E316" s="238" t="str">
        <f t="shared" si="71"/>
        <v>587196911621</v>
      </c>
      <c r="F316" s="238" t="str">
        <f t="shared" si="72"/>
        <v>권오석</v>
      </c>
      <c r="G316" s="239" t="str">
        <f t="shared" si="73"/>
        <v>BK00000145526</v>
      </c>
      <c r="H316" s="240" t="str">
        <f t="shared" si="74"/>
        <v>간이(Simple)</v>
      </c>
      <c r="I316" s="241">
        <f t="shared" si="75"/>
        <v>402.52</v>
      </c>
      <c r="J316" s="242">
        <f t="shared" si="76"/>
        <v>2</v>
      </c>
      <c r="K316" s="242">
        <f t="shared" si="77"/>
        <v>30.5</v>
      </c>
      <c r="L316" s="243">
        <f t="shared" si="78"/>
        <v>23.8</v>
      </c>
      <c r="M316" s="243">
        <f t="shared" si="79"/>
        <v>30.5</v>
      </c>
      <c r="N316" s="149">
        <f t="shared" si="80"/>
        <v>116.75</v>
      </c>
      <c r="O316" s="149">
        <v>3.59</v>
      </c>
      <c r="P316" s="150"/>
      <c r="Q316" s="151">
        <f>VLOOKUP(H316,Mapping!$B$3:$D$13,3,0)</f>
        <v>0.8</v>
      </c>
      <c r="R316" s="149">
        <f>(IF(VLOOKUP(VLOOKUP(I316,Mapping!$B$15:$D$20,2,1),Mapping!$C$15:$E$20,2,0)=7000,0,VLOOKUP(VLOOKUP(I316,Mapping!$B$15:$D$20,2,1),Mapping!$C$15:$E$20,2,0)))</f>
        <v>0</v>
      </c>
      <c r="S316" s="149"/>
      <c r="T316" s="149"/>
      <c r="U316" s="149">
        <f t="shared" si="81"/>
        <v>121.14</v>
      </c>
      <c r="V316" s="6" t="str">
        <f t="shared" si="66"/>
        <v/>
      </c>
      <c r="X316" s="6" t="s">
        <v>2254</v>
      </c>
      <c r="Y316" s="6" t="s">
        <v>16</v>
      </c>
      <c r="Z316" s="6" t="s">
        <v>2255</v>
      </c>
      <c r="AA316" s="6" t="s">
        <v>2486</v>
      </c>
      <c r="AB316" s="6" t="s">
        <v>2487</v>
      </c>
      <c r="AC316" s="6" t="s">
        <v>2488</v>
      </c>
      <c r="AD316" s="6" t="s">
        <v>2489</v>
      </c>
      <c r="AE316" s="6" t="s">
        <v>156</v>
      </c>
      <c r="AF316" s="6">
        <v>2</v>
      </c>
      <c r="AG316" s="6">
        <v>30.5</v>
      </c>
      <c r="AH316" s="6">
        <v>23.8</v>
      </c>
      <c r="AI316" s="6">
        <v>30.5</v>
      </c>
      <c r="AJ316" s="6" t="s">
        <v>15</v>
      </c>
      <c r="AK316" s="6">
        <v>402.52</v>
      </c>
      <c r="AL316" s="6" t="s">
        <v>303</v>
      </c>
      <c r="AM316" s="6" t="s">
        <v>303</v>
      </c>
      <c r="AN316" s="6" t="s">
        <v>303</v>
      </c>
      <c r="AO316" s="6" t="s">
        <v>303</v>
      </c>
      <c r="AP316" s="6" t="s">
        <v>303</v>
      </c>
      <c r="AQ316" s="6" t="s">
        <v>304</v>
      </c>
      <c r="AR316" s="6" t="s">
        <v>305</v>
      </c>
      <c r="AS316" s="6" t="s">
        <v>2490</v>
      </c>
      <c r="AT316" s="6" t="s">
        <v>156</v>
      </c>
      <c r="AU316" s="6" t="s">
        <v>307</v>
      </c>
      <c r="AV316" s="6" t="s">
        <v>2491</v>
      </c>
      <c r="AW316" s="6" t="s">
        <v>2492</v>
      </c>
      <c r="AX316" s="6" t="s">
        <v>2492</v>
      </c>
      <c r="AY316" s="6" t="s">
        <v>308</v>
      </c>
      <c r="AZ316" s="6" t="s">
        <v>771</v>
      </c>
      <c r="BA316" s="6" t="s">
        <v>310</v>
      </c>
      <c r="BB316" s="6" t="s">
        <v>311</v>
      </c>
      <c r="BC316" s="6" t="s">
        <v>312</v>
      </c>
      <c r="BD316" s="6" t="s">
        <v>156</v>
      </c>
      <c r="BE316" s="6" t="s">
        <v>313</v>
      </c>
    </row>
    <row r="317" spans="1:57" ht="17.399999999999999" x14ac:dyDescent="0.4">
      <c r="A317" s="237">
        <f t="shared" si="67"/>
        <v>315</v>
      </c>
      <c r="B317" s="238" t="str">
        <f t="shared" si="68"/>
        <v>2025-09-11</v>
      </c>
      <c r="C317" s="238" t="str">
        <f t="shared" si="69"/>
        <v>LHR</v>
      </c>
      <c r="D317" s="238" t="str">
        <f t="shared" si="70"/>
        <v>99431913862</v>
      </c>
      <c r="E317" s="238" t="str">
        <f t="shared" si="71"/>
        <v>587196912052</v>
      </c>
      <c r="F317" s="238" t="str">
        <f t="shared" si="72"/>
        <v>유지선</v>
      </c>
      <c r="G317" s="239" t="str">
        <f t="shared" si="73"/>
        <v>BK00000145534</v>
      </c>
      <c r="H317" s="240" t="str">
        <f t="shared" si="74"/>
        <v>목록(Manifest)</v>
      </c>
      <c r="I317" s="241">
        <f t="shared" si="75"/>
        <v>134.49</v>
      </c>
      <c r="J317" s="242">
        <f t="shared" si="76"/>
        <v>1</v>
      </c>
      <c r="K317" s="242">
        <f t="shared" si="77"/>
        <v>0.5</v>
      </c>
      <c r="L317" s="243">
        <f t="shared" si="78"/>
        <v>0.2</v>
      </c>
      <c r="M317" s="243">
        <f t="shared" si="79"/>
        <v>0.5</v>
      </c>
      <c r="N317" s="149">
        <f t="shared" si="80"/>
        <v>5.75</v>
      </c>
      <c r="O317" s="149">
        <v>3.59</v>
      </c>
      <c r="P317" s="150"/>
      <c r="Q317" s="151">
        <f>VLOOKUP(H317,Mapping!$B$3:$D$13,3,0)</f>
        <v>0</v>
      </c>
      <c r="R317" s="149">
        <f>(IF(VLOOKUP(VLOOKUP(I317,Mapping!$B$15:$D$20,2,1),Mapping!$C$15:$E$20,2,0)=7000,0,VLOOKUP(VLOOKUP(I317,Mapping!$B$15:$D$20,2,1),Mapping!$C$15:$E$20,2,0)))</f>
        <v>0</v>
      </c>
      <c r="S317" s="149"/>
      <c r="T317" s="149"/>
      <c r="U317" s="149">
        <f t="shared" si="81"/>
        <v>9.34</v>
      </c>
      <c r="V317" s="6" t="str">
        <f t="shared" si="66"/>
        <v/>
      </c>
      <c r="X317" s="6" t="s">
        <v>2254</v>
      </c>
      <c r="Y317" s="6" t="s">
        <v>16</v>
      </c>
      <c r="Z317" s="6" t="s">
        <v>2255</v>
      </c>
      <c r="AA317" s="6" t="s">
        <v>2493</v>
      </c>
      <c r="AB317" s="6" t="s">
        <v>1193</v>
      </c>
      <c r="AC317" s="6" t="s">
        <v>1194</v>
      </c>
      <c r="AD317" s="6" t="s">
        <v>1195</v>
      </c>
      <c r="AE317" s="6" t="s">
        <v>156</v>
      </c>
      <c r="AF317" s="6">
        <v>1</v>
      </c>
      <c r="AG317" s="6">
        <v>0.5</v>
      </c>
      <c r="AH317" s="6">
        <v>0.2</v>
      </c>
      <c r="AI317" s="6">
        <v>0.5</v>
      </c>
      <c r="AJ317" s="6" t="s">
        <v>14</v>
      </c>
      <c r="AK317" s="6">
        <v>134.49</v>
      </c>
      <c r="AL317" s="6" t="s">
        <v>303</v>
      </c>
      <c r="AM317" s="6" t="s">
        <v>303</v>
      </c>
      <c r="AN317" s="6" t="s">
        <v>303</v>
      </c>
      <c r="AO317" s="6" t="s">
        <v>303</v>
      </c>
      <c r="AP317" s="6" t="s">
        <v>303</v>
      </c>
      <c r="AQ317" s="6" t="s">
        <v>304</v>
      </c>
      <c r="AR317" s="6" t="s">
        <v>305</v>
      </c>
      <c r="AS317" s="6" t="s">
        <v>352</v>
      </c>
      <c r="AT317" s="6" t="s">
        <v>156</v>
      </c>
      <c r="AU317" s="6" t="s">
        <v>307</v>
      </c>
      <c r="AV317" s="6" t="s">
        <v>2493</v>
      </c>
      <c r="AW317" s="6" t="s">
        <v>2494</v>
      </c>
      <c r="AX317" s="6" t="s">
        <v>2494</v>
      </c>
      <c r="AY317" s="6" t="s">
        <v>308</v>
      </c>
      <c r="AZ317" s="6" t="s">
        <v>771</v>
      </c>
      <c r="BA317" s="6" t="s">
        <v>310</v>
      </c>
      <c r="BB317" s="6" t="s">
        <v>311</v>
      </c>
      <c r="BC317" s="6" t="s">
        <v>312</v>
      </c>
      <c r="BD317" s="6" t="s">
        <v>156</v>
      </c>
      <c r="BE317" s="6" t="s">
        <v>313</v>
      </c>
    </row>
    <row r="318" spans="1:57" ht="17.399999999999999" x14ac:dyDescent="0.4">
      <c r="A318" s="237">
        <f t="shared" si="67"/>
        <v>316</v>
      </c>
      <c r="B318" s="238" t="str">
        <f t="shared" si="68"/>
        <v>2025-09-14</v>
      </c>
      <c r="C318" s="238" t="str">
        <f t="shared" si="69"/>
        <v>LHR</v>
      </c>
      <c r="D318" s="238" t="str">
        <f t="shared" si="70"/>
        <v>99431913873</v>
      </c>
      <c r="E318" s="238" t="str">
        <f t="shared" si="71"/>
        <v>587196913640</v>
      </c>
      <c r="F318" s="238" t="str">
        <f t="shared" si="72"/>
        <v>정석훈</v>
      </c>
      <c r="G318" s="239" t="str">
        <f t="shared" si="73"/>
        <v>BK00000145730</v>
      </c>
      <c r="H318" s="240" t="str">
        <f t="shared" si="74"/>
        <v>목록(Manifest)</v>
      </c>
      <c r="I318" s="241">
        <f t="shared" si="75"/>
        <v>138.74</v>
      </c>
      <c r="J318" s="242">
        <f t="shared" si="76"/>
        <v>1</v>
      </c>
      <c r="K318" s="242">
        <f t="shared" si="77"/>
        <v>2.5</v>
      </c>
      <c r="L318" s="243">
        <f t="shared" si="78"/>
        <v>0.2</v>
      </c>
      <c r="M318" s="243">
        <f t="shared" si="79"/>
        <v>2.5</v>
      </c>
      <c r="N318" s="149">
        <f t="shared" si="80"/>
        <v>13.15</v>
      </c>
      <c r="O318" s="149">
        <v>3.59</v>
      </c>
      <c r="P318" s="150"/>
      <c r="Q318" s="151">
        <f>VLOOKUP(H318,Mapping!$B$3:$D$13,3,0)</f>
        <v>0</v>
      </c>
      <c r="R318" s="149">
        <f>(IF(VLOOKUP(VLOOKUP(I318,Mapping!$B$15:$D$20,2,1),Mapping!$C$15:$E$20,2,0)=7000,0,VLOOKUP(VLOOKUP(I318,Mapping!$B$15:$D$20,2,1),Mapping!$C$15:$E$20,2,0)))</f>
        <v>0</v>
      </c>
      <c r="S318" s="149"/>
      <c r="T318" s="149"/>
      <c r="U318" s="149">
        <f t="shared" si="81"/>
        <v>16.740000000000002</v>
      </c>
      <c r="V318" s="6" t="str">
        <f t="shared" si="66"/>
        <v/>
      </c>
      <c r="X318" s="6" t="s">
        <v>2495</v>
      </c>
      <c r="Y318" s="6" t="s">
        <v>16</v>
      </c>
      <c r="Z318" s="6" t="s">
        <v>2496</v>
      </c>
      <c r="AA318" s="6" t="s">
        <v>2497</v>
      </c>
      <c r="AB318" s="6" t="s">
        <v>580</v>
      </c>
      <c r="AC318" s="6" t="s">
        <v>581</v>
      </c>
      <c r="AD318" s="6" t="s">
        <v>582</v>
      </c>
      <c r="AE318" s="6" t="s">
        <v>156</v>
      </c>
      <c r="AF318" s="6">
        <v>1</v>
      </c>
      <c r="AG318" s="6">
        <v>2.5</v>
      </c>
      <c r="AH318" s="6">
        <v>0.2</v>
      </c>
      <c r="AI318" s="6">
        <v>2.5</v>
      </c>
      <c r="AJ318" s="6" t="s">
        <v>14</v>
      </c>
      <c r="AK318" s="6">
        <v>138.74</v>
      </c>
      <c r="AL318" s="6" t="s">
        <v>303</v>
      </c>
      <c r="AM318" s="6" t="s">
        <v>303</v>
      </c>
      <c r="AN318" s="6" t="s">
        <v>303</v>
      </c>
      <c r="AO318" s="6" t="s">
        <v>303</v>
      </c>
      <c r="AP318" s="6" t="s">
        <v>303</v>
      </c>
      <c r="AQ318" s="6" t="s">
        <v>304</v>
      </c>
      <c r="AR318" s="6" t="s">
        <v>305</v>
      </c>
      <c r="AS318" s="6" t="s">
        <v>316</v>
      </c>
      <c r="AT318" s="6" t="s">
        <v>156</v>
      </c>
      <c r="AU318" s="6" t="s">
        <v>307</v>
      </c>
      <c r="AV318" s="6" t="s">
        <v>2497</v>
      </c>
      <c r="AW318" s="6" t="s">
        <v>2498</v>
      </c>
      <c r="AX318" s="6" t="s">
        <v>2498</v>
      </c>
      <c r="AY318" s="6" t="s">
        <v>308</v>
      </c>
      <c r="AZ318" s="6" t="s">
        <v>309</v>
      </c>
      <c r="BA318" s="6" t="s">
        <v>310</v>
      </c>
      <c r="BB318" s="6" t="s">
        <v>311</v>
      </c>
      <c r="BC318" s="6" t="s">
        <v>312</v>
      </c>
      <c r="BD318" s="6" t="s">
        <v>156</v>
      </c>
      <c r="BE318" s="6" t="s">
        <v>313</v>
      </c>
    </row>
    <row r="319" spans="1:57" ht="17.399999999999999" x14ac:dyDescent="0.4">
      <c r="A319" s="237">
        <f t="shared" si="67"/>
        <v>317</v>
      </c>
      <c r="B319" s="238" t="str">
        <f t="shared" si="68"/>
        <v>2025-09-14</v>
      </c>
      <c r="C319" s="238" t="str">
        <f t="shared" si="69"/>
        <v>LHR</v>
      </c>
      <c r="D319" s="238" t="str">
        <f t="shared" si="70"/>
        <v>99431913873</v>
      </c>
      <c r="E319" s="238" t="str">
        <f t="shared" si="71"/>
        <v>587196913673</v>
      </c>
      <c r="F319" s="238" t="str">
        <f t="shared" si="72"/>
        <v>이진웅</v>
      </c>
      <c r="G319" s="239" t="str">
        <f t="shared" si="73"/>
        <v>BK00000145692</v>
      </c>
      <c r="H319" s="240" t="str">
        <f t="shared" si="74"/>
        <v>목록(Manifest)</v>
      </c>
      <c r="I319" s="241">
        <f t="shared" si="75"/>
        <v>108.47</v>
      </c>
      <c r="J319" s="242">
        <f t="shared" si="76"/>
        <v>1</v>
      </c>
      <c r="K319" s="242">
        <f t="shared" si="77"/>
        <v>0.5</v>
      </c>
      <c r="L319" s="243">
        <f t="shared" si="78"/>
        <v>0.2</v>
      </c>
      <c r="M319" s="243">
        <f t="shared" si="79"/>
        <v>0.5</v>
      </c>
      <c r="N319" s="149">
        <f t="shared" si="80"/>
        <v>5.75</v>
      </c>
      <c r="O319" s="149">
        <v>3.59</v>
      </c>
      <c r="P319" s="150"/>
      <c r="Q319" s="151">
        <f>VLOOKUP(H319,Mapping!$B$3:$D$13,3,0)</f>
        <v>0</v>
      </c>
      <c r="R319" s="149">
        <f>(IF(VLOOKUP(VLOOKUP(I319,Mapping!$B$15:$D$20,2,1),Mapping!$C$15:$E$20,2,0)=7000,0,VLOOKUP(VLOOKUP(I319,Mapping!$B$15:$D$20,2,1),Mapping!$C$15:$E$20,2,0)))</f>
        <v>0</v>
      </c>
      <c r="S319" s="149"/>
      <c r="T319" s="149"/>
      <c r="U319" s="149">
        <f t="shared" si="81"/>
        <v>9.34</v>
      </c>
      <c r="V319" s="6" t="str">
        <f t="shared" si="66"/>
        <v/>
      </c>
      <c r="X319" s="6" t="s">
        <v>2495</v>
      </c>
      <c r="Y319" s="6" t="s">
        <v>16</v>
      </c>
      <c r="Z319" s="6" t="s">
        <v>2496</v>
      </c>
      <c r="AA319" s="6" t="s">
        <v>2499</v>
      </c>
      <c r="AB319" s="6" t="s">
        <v>775</v>
      </c>
      <c r="AC319" s="6" t="s">
        <v>776</v>
      </c>
      <c r="AD319" s="6" t="s">
        <v>777</v>
      </c>
      <c r="AE319" s="6" t="s">
        <v>156</v>
      </c>
      <c r="AF319" s="6">
        <v>1</v>
      </c>
      <c r="AG319" s="6">
        <v>0.5</v>
      </c>
      <c r="AH319" s="6">
        <v>0.2</v>
      </c>
      <c r="AI319" s="6">
        <v>0.5</v>
      </c>
      <c r="AJ319" s="6" t="s">
        <v>14</v>
      </c>
      <c r="AK319" s="6">
        <v>108.47</v>
      </c>
      <c r="AL319" s="6" t="s">
        <v>303</v>
      </c>
      <c r="AM319" s="6" t="s">
        <v>303</v>
      </c>
      <c r="AN319" s="6" t="s">
        <v>303</v>
      </c>
      <c r="AO319" s="6" t="s">
        <v>303</v>
      </c>
      <c r="AP319" s="6" t="s">
        <v>303</v>
      </c>
      <c r="AQ319" s="6" t="s">
        <v>304</v>
      </c>
      <c r="AR319" s="6" t="s">
        <v>305</v>
      </c>
      <c r="AS319" s="6" t="s">
        <v>316</v>
      </c>
      <c r="AT319" s="6" t="s">
        <v>156</v>
      </c>
      <c r="AU319" s="6" t="s">
        <v>307</v>
      </c>
      <c r="AV319" s="6" t="s">
        <v>2499</v>
      </c>
      <c r="AW319" s="6" t="s">
        <v>2500</v>
      </c>
      <c r="AX319" s="6" t="s">
        <v>2500</v>
      </c>
      <c r="AY319" s="6" t="s">
        <v>308</v>
      </c>
      <c r="AZ319" s="6" t="s">
        <v>309</v>
      </c>
      <c r="BA319" s="6" t="s">
        <v>310</v>
      </c>
      <c r="BB319" s="6" t="s">
        <v>311</v>
      </c>
      <c r="BC319" s="6" t="s">
        <v>312</v>
      </c>
      <c r="BD319" s="6" t="s">
        <v>156</v>
      </c>
      <c r="BE319" s="6" t="s">
        <v>313</v>
      </c>
    </row>
    <row r="320" spans="1:57" ht="17.399999999999999" x14ac:dyDescent="0.4">
      <c r="A320" s="237">
        <f t="shared" si="67"/>
        <v>318</v>
      </c>
      <c r="B320" s="238" t="str">
        <f t="shared" si="68"/>
        <v>2025-09-14</v>
      </c>
      <c r="C320" s="238" t="str">
        <f t="shared" si="69"/>
        <v>LHR</v>
      </c>
      <c r="D320" s="238" t="str">
        <f t="shared" si="70"/>
        <v>99431913873</v>
      </c>
      <c r="E320" s="238" t="str">
        <f t="shared" si="71"/>
        <v>587196913975</v>
      </c>
      <c r="F320" s="238" t="str">
        <f t="shared" si="72"/>
        <v>김동명</v>
      </c>
      <c r="G320" s="239" t="str">
        <f t="shared" si="73"/>
        <v>BK00000138739</v>
      </c>
      <c r="H320" s="240" t="str">
        <f t="shared" si="74"/>
        <v>목록(Manifest)</v>
      </c>
      <c r="I320" s="241">
        <f t="shared" si="75"/>
        <v>48.72</v>
      </c>
      <c r="J320" s="242">
        <f t="shared" si="76"/>
        <v>1</v>
      </c>
      <c r="K320" s="242">
        <f t="shared" si="77"/>
        <v>1.5</v>
      </c>
      <c r="L320" s="243">
        <f t="shared" si="78"/>
        <v>0.2</v>
      </c>
      <c r="M320" s="243">
        <f t="shared" si="79"/>
        <v>1.5</v>
      </c>
      <c r="N320" s="149">
        <f t="shared" si="80"/>
        <v>9.4499999999999993</v>
      </c>
      <c r="O320" s="149">
        <v>3.59</v>
      </c>
      <c r="P320" s="150"/>
      <c r="Q320" s="151">
        <f>VLOOKUP(H320,Mapping!$B$3:$D$13,3,0)</f>
        <v>0</v>
      </c>
      <c r="R320" s="149">
        <f>(IF(VLOOKUP(VLOOKUP(I320,Mapping!$B$15:$D$20,2,1),Mapping!$C$15:$E$20,2,0)=7000,0,VLOOKUP(VLOOKUP(I320,Mapping!$B$15:$D$20,2,1),Mapping!$C$15:$E$20,2,0)))</f>
        <v>0</v>
      </c>
      <c r="S320" s="149"/>
      <c r="T320" s="149"/>
      <c r="U320" s="149">
        <f t="shared" si="81"/>
        <v>13.04</v>
      </c>
      <c r="V320" s="6" t="str">
        <f t="shared" si="66"/>
        <v/>
      </c>
      <c r="X320" s="6" t="s">
        <v>2495</v>
      </c>
      <c r="Y320" s="6" t="s">
        <v>16</v>
      </c>
      <c r="Z320" s="6" t="s">
        <v>2496</v>
      </c>
      <c r="AA320" s="6" t="s">
        <v>2501</v>
      </c>
      <c r="AB320" s="6" t="s">
        <v>2502</v>
      </c>
      <c r="AC320" s="6" t="s">
        <v>2503</v>
      </c>
      <c r="AD320" s="6" t="s">
        <v>2504</v>
      </c>
      <c r="AE320" s="6" t="s">
        <v>156</v>
      </c>
      <c r="AF320" s="6">
        <v>1</v>
      </c>
      <c r="AG320" s="6">
        <v>1.5</v>
      </c>
      <c r="AH320" s="6">
        <v>0.2</v>
      </c>
      <c r="AI320" s="6">
        <v>1.5</v>
      </c>
      <c r="AJ320" s="6" t="s">
        <v>14</v>
      </c>
      <c r="AK320" s="6">
        <v>48.72</v>
      </c>
      <c r="AL320" s="6" t="s">
        <v>303</v>
      </c>
      <c r="AM320" s="6" t="s">
        <v>303</v>
      </c>
      <c r="AN320" s="6" t="s">
        <v>303</v>
      </c>
      <c r="AO320" s="6" t="s">
        <v>303</v>
      </c>
      <c r="AP320" s="6" t="s">
        <v>303</v>
      </c>
      <c r="AQ320" s="6" t="s">
        <v>304</v>
      </c>
      <c r="AR320" s="6" t="s">
        <v>305</v>
      </c>
      <c r="AS320" s="6" t="s">
        <v>316</v>
      </c>
      <c r="AT320" s="6" t="s">
        <v>156</v>
      </c>
      <c r="AU320" s="6" t="s">
        <v>307</v>
      </c>
      <c r="AV320" s="6" t="s">
        <v>2501</v>
      </c>
      <c r="AW320" s="6" t="s">
        <v>2505</v>
      </c>
      <c r="AX320" s="6" t="s">
        <v>2505</v>
      </c>
      <c r="AY320" s="6" t="s">
        <v>308</v>
      </c>
      <c r="AZ320" s="6" t="s">
        <v>309</v>
      </c>
      <c r="BA320" s="6" t="s">
        <v>310</v>
      </c>
      <c r="BB320" s="6" t="s">
        <v>311</v>
      </c>
      <c r="BC320" s="6" t="s">
        <v>312</v>
      </c>
      <c r="BD320" s="6" t="s">
        <v>156</v>
      </c>
      <c r="BE320" s="6" t="s">
        <v>313</v>
      </c>
    </row>
    <row r="321" spans="1:57" ht="17.399999999999999" x14ac:dyDescent="0.4">
      <c r="A321" s="237">
        <f t="shared" si="67"/>
        <v>319</v>
      </c>
      <c r="B321" s="238" t="str">
        <f t="shared" si="68"/>
        <v>2025-09-14</v>
      </c>
      <c r="C321" s="238" t="str">
        <f t="shared" si="69"/>
        <v>LHR</v>
      </c>
      <c r="D321" s="238" t="str">
        <f t="shared" si="70"/>
        <v>99431913873</v>
      </c>
      <c r="E321" s="238" t="str">
        <f t="shared" si="71"/>
        <v>587196913883</v>
      </c>
      <c r="F321" s="238" t="str">
        <f t="shared" si="72"/>
        <v>조호견</v>
      </c>
      <c r="G321" s="239" t="str">
        <f t="shared" si="73"/>
        <v>BK00000144551</v>
      </c>
      <c r="H321" s="240" t="str">
        <f t="shared" si="74"/>
        <v>목록(Manifest)</v>
      </c>
      <c r="I321" s="241">
        <f t="shared" si="75"/>
        <v>127.19</v>
      </c>
      <c r="J321" s="242">
        <f t="shared" si="76"/>
        <v>1</v>
      </c>
      <c r="K321" s="242">
        <f t="shared" si="77"/>
        <v>0.5</v>
      </c>
      <c r="L321" s="243">
        <f t="shared" si="78"/>
        <v>0.2</v>
      </c>
      <c r="M321" s="243">
        <f t="shared" si="79"/>
        <v>0.5</v>
      </c>
      <c r="N321" s="149">
        <f t="shared" si="80"/>
        <v>5.75</v>
      </c>
      <c r="O321" s="149">
        <v>3.59</v>
      </c>
      <c r="P321" s="150"/>
      <c r="Q321" s="151">
        <f>VLOOKUP(H321,Mapping!$B$3:$D$13,3,0)</f>
        <v>0</v>
      </c>
      <c r="R321" s="149">
        <f>(IF(VLOOKUP(VLOOKUP(I321,Mapping!$B$15:$D$20,2,1),Mapping!$C$15:$E$20,2,0)=7000,0,VLOOKUP(VLOOKUP(I321,Mapping!$B$15:$D$20,2,1),Mapping!$C$15:$E$20,2,0)))</f>
        <v>0</v>
      </c>
      <c r="S321" s="149"/>
      <c r="T321" s="149"/>
      <c r="U321" s="149">
        <f t="shared" si="81"/>
        <v>9.34</v>
      </c>
      <c r="V321" s="6" t="str">
        <f t="shared" si="66"/>
        <v/>
      </c>
      <c r="X321" s="6" t="s">
        <v>2495</v>
      </c>
      <c r="Y321" s="6" t="s">
        <v>16</v>
      </c>
      <c r="Z321" s="6" t="s">
        <v>2496</v>
      </c>
      <c r="AA321" s="6" t="s">
        <v>2506</v>
      </c>
      <c r="AB321" s="6" t="s">
        <v>2507</v>
      </c>
      <c r="AC321" s="6" t="s">
        <v>2508</v>
      </c>
      <c r="AD321" s="6" t="s">
        <v>464</v>
      </c>
      <c r="AE321" s="6" t="s">
        <v>156</v>
      </c>
      <c r="AF321" s="6">
        <v>1</v>
      </c>
      <c r="AG321" s="6">
        <v>0.5</v>
      </c>
      <c r="AH321" s="6">
        <v>0.2</v>
      </c>
      <c r="AI321" s="6">
        <v>0.5</v>
      </c>
      <c r="AJ321" s="6" t="s">
        <v>14</v>
      </c>
      <c r="AK321" s="6">
        <v>127.19</v>
      </c>
      <c r="AL321" s="6" t="s">
        <v>303</v>
      </c>
      <c r="AM321" s="6" t="s">
        <v>303</v>
      </c>
      <c r="AN321" s="6" t="s">
        <v>303</v>
      </c>
      <c r="AO321" s="6" t="s">
        <v>303</v>
      </c>
      <c r="AP321" s="6" t="s">
        <v>303</v>
      </c>
      <c r="AQ321" s="6" t="s">
        <v>304</v>
      </c>
      <c r="AR321" s="6" t="s">
        <v>305</v>
      </c>
      <c r="AS321" s="6" t="s">
        <v>2509</v>
      </c>
      <c r="AT321" s="6" t="s">
        <v>156</v>
      </c>
      <c r="AU321" s="6" t="s">
        <v>307</v>
      </c>
      <c r="AV321" s="6" t="s">
        <v>2506</v>
      </c>
      <c r="AW321" s="6" t="s">
        <v>2510</v>
      </c>
      <c r="AX321" s="6" t="s">
        <v>2510</v>
      </c>
      <c r="AY321" s="6" t="s">
        <v>308</v>
      </c>
      <c r="AZ321" s="6" t="s">
        <v>309</v>
      </c>
      <c r="BA321" s="6" t="s">
        <v>310</v>
      </c>
      <c r="BB321" s="6" t="s">
        <v>311</v>
      </c>
      <c r="BC321" s="6" t="s">
        <v>312</v>
      </c>
      <c r="BD321" s="6" t="s">
        <v>156</v>
      </c>
      <c r="BE321" s="6" t="s">
        <v>313</v>
      </c>
    </row>
    <row r="322" spans="1:57" ht="17.399999999999999" x14ac:dyDescent="0.4">
      <c r="A322" s="237">
        <f t="shared" si="67"/>
        <v>320</v>
      </c>
      <c r="B322" s="238" t="str">
        <f t="shared" si="68"/>
        <v>2025-09-14</v>
      </c>
      <c r="C322" s="238" t="str">
        <f t="shared" si="69"/>
        <v>LHR</v>
      </c>
      <c r="D322" s="238" t="str">
        <f t="shared" si="70"/>
        <v>99431913873</v>
      </c>
      <c r="E322" s="238" t="str">
        <f t="shared" si="71"/>
        <v>587196913824</v>
      </c>
      <c r="F322" s="238" t="str">
        <f t="shared" si="72"/>
        <v>식품안전정보원</v>
      </c>
      <c r="G322" s="239" t="str">
        <f t="shared" si="73"/>
        <v>BK00000145334</v>
      </c>
      <c r="H322" s="240" t="str">
        <f t="shared" si="74"/>
        <v>간이(Simple)</v>
      </c>
      <c r="I322" s="241">
        <f t="shared" si="75"/>
        <v>669.72</v>
      </c>
      <c r="J322" s="242">
        <f t="shared" si="76"/>
        <v>1</v>
      </c>
      <c r="K322" s="242">
        <f t="shared" si="77"/>
        <v>3.5</v>
      </c>
      <c r="L322" s="243">
        <f t="shared" si="78"/>
        <v>0.2</v>
      </c>
      <c r="M322" s="243">
        <f t="shared" si="79"/>
        <v>3.5</v>
      </c>
      <c r="N322" s="149">
        <f t="shared" si="80"/>
        <v>16.850000000000001</v>
      </c>
      <c r="O322" s="149">
        <v>3.59</v>
      </c>
      <c r="P322" s="150"/>
      <c r="Q322" s="151">
        <f>VLOOKUP(H322,Mapping!$B$3:$D$13,3,0)</f>
        <v>0.8</v>
      </c>
      <c r="R322" s="149">
        <f>(IF(VLOOKUP(VLOOKUP(I322,Mapping!$B$15:$D$20,2,1),Mapping!$C$15:$E$20,2,0)=7000,0,VLOOKUP(VLOOKUP(I322,Mapping!$B$15:$D$20,2,1),Mapping!$C$15:$E$20,2,0)))</f>
        <v>0</v>
      </c>
      <c r="S322" s="149"/>
      <c r="T322" s="149"/>
      <c r="U322" s="149">
        <f t="shared" si="81"/>
        <v>21.240000000000002</v>
      </c>
      <c r="V322" s="6" t="str">
        <f t="shared" si="66"/>
        <v>[사업자]</v>
      </c>
      <c r="X322" s="6" t="s">
        <v>2495</v>
      </c>
      <c r="Y322" s="6" t="s">
        <v>16</v>
      </c>
      <c r="Z322" s="6" t="s">
        <v>2496</v>
      </c>
      <c r="AA322" s="6" t="s">
        <v>2511</v>
      </c>
      <c r="AB322" s="6" t="s">
        <v>276</v>
      </c>
      <c r="AC322" s="6" t="s">
        <v>994</v>
      </c>
      <c r="AD322" s="6" t="s">
        <v>741</v>
      </c>
      <c r="AE322" s="6" t="s">
        <v>157</v>
      </c>
      <c r="AF322" s="6">
        <v>1</v>
      </c>
      <c r="AG322" s="6">
        <v>3.5</v>
      </c>
      <c r="AH322" s="6">
        <v>0.2</v>
      </c>
      <c r="AI322" s="6">
        <v>3.5</v>
      </c>
      <c r="AJ322" s="6" t="s">
        <v>15</v>
      </c>
      <c r="AK322" s="6">
        <v>669.72</v>
      </c>
      <c r="AL322" s="6" t="s">
        <v>303</v>
      </c>
      <c r="AM322" s="6" t="s">
        <v>303</v>
      </c>
      <c r="AN322" s="6" t="s">
        <v>303</v>
      </c>
      <c r="AO322" s="6" t="s">
        <v>303</v>
      </c>
      <c r="AP322" s="6" t="s">
        <v>303</v>
      </c>
      <c r="AQ322" s="6" t="s">
        <v>304</v>
      </c>
      <c r="AR322" s="6" t="s">
        <v>305</v>
      </c>
      <c r="AS322" s="6" t="s">
        <v>317</v>
      </c>
      <c r="AT322" s="6" t="s">
        <v>156</v>
      </c>
      <c r="AU322" s="6" t="s">
        <v>307</v>
      </c>
      <c r="AV322" s="6" t="s">
        <v>2511</v>
      </c>
      <c r="AW322" s="6" t="s">
        <v>2512</v>
      </c>
      <c r="AX322" s="6" t="s">
        <v>2512</v>
      </c>
      <c r="AY322" s="6" t="s">
        <v>308</v>
      </c>
      <c r="AZ322" s="6" t="s">
        <v>309</v>
      </c>
      <c r="BA322" s="6" t="s">
        <v>310</v>
      </c>
      <c r="BB322" s="6" t="s">
        <v>311</v>
      </c>
      <c r="BC322" s="6" t="s">
        <v>312</v>
      </c>
      <c r="BD322" s="6" t="s">
        <v>156</v>
      </c>
      <c r="BE322" s="6" t="s">
        <v>313</v>
      </c>
    </row>
    <row r="323" spans="1:57" ht="17.399999999999999" x14ac:dyDescent="0.4">
      <c r="A323" s="237">
        <f t="shared" si="67"/>
        <v>321</v>
      </c>
      <c r="B323" s="238" t="str">
        <f t="shared" si="68"/>
        <v>2025-09-14</v>
      </c>
      <c r="C323" s="238" t="str">
        <f t="shared" si="69"/>
        <v>LHR</v>
      </c>
      <c r="D323" s="238" t="str">
        <f t="shared" si="70"/>
        <v>99431913873</v>
      </c>
      <c r="E323" s="238" t="str">
        <f t="shared" si="71"/>
        <v>587196914093</v>
      </c>
      <c r="F323" s="238" t="str">
        <f t="shared" si="72"/>
        <v>이지후</v>
      </c>
      <c r="G323" s="239" t="str">
        <f t="shared" si="73"/>
        <v>BK00000145356</v>
      </c>
      <c r="H323" s="240" t="str">
        <f t="shared" si="74"/>
        <v>목록(Manifest)</v>
      </c>
      <c r="I323" s="241">
        <f t="shared" si="75"/>
        <v>36.25</v>
      </c>
      <c r="J323" s="242">
        <f t="shared" si="76"/>
        <v>1</v>
      </c>
      <c r="K323" s="242">
        <f t="shared" si="77"/>
        <v>0.5</v>
      </c>
      <c r="L323" s="243">
        <f t="shared" si="78"/>
        <v>0.2</v>
      </c>
      <c r="M323" s="243">
        <f t="shared" si="79"/>
        <v>0.5</v>
      </c>
      <c r="N323" s="149">
        <f t="shared" si="80"/>
        <v>5.75</v>
      </c>
      <c r="O323" s="149">
        <v>3.59</v>
      </c>
      <c r="P323" s="150"/>
      <c r="Q323" s="151">
        <f>VLOOKUP(H323,Mapping!$B$3:$D$13,3,0)</f>
        <v>0</v>
      </c>
      <c r="R323" s="149">
        <f>(IF(VLOOKUP(VLOOKUP(I323,Mapping!$B$15:$D$20,2,1),Mapping!$C$15:$E$20,2,0)=7000,0,VLOOKUP(VLOOKUP(I323,Mapping!$B$15:$D$20,2,1),Mapping!$C$15:$E$20,2,0)))</f>
        <v>0</v>
      </c>
      <c r="S323" s="149"/>
      <c r="T323" s="149"/>
      <c r="U323" s="149">
        <f t="shared" si="81"/>
        <v>9.34</v>
      </c>
      <c r="V323" s="6" t="str">
        <f t="shared" si="66"/>
        <v/>
      </c>
      <c r="X323" s="6" t="s">
        <v>2495</v>
      </c>
      <c r="Y323" s="6" t="s">
        <v>16</v>
      </c>
      <c r="Z323" s="6" t="s">
        <v>2496</v>
      </c>
      <c r="AA323" s="6" t="s">
        <v>2513</v>
      </c>
      <c r="AB323" s="6" t="s">
        <v>2514</v>
      </c>
      <c r="AC323" s="6" t="s">
        <v>2515</v>
      </c>
      <c r="AD323" s="6" t="s">
        <v>2516</v>
      </c>
      <c r="AE323" s="6" t="s">
        <v>156</v>
      </c>
      <c r="AF323" s="6">
        <v>1</v>
      </c>
      <c r="AG323" s="6">
        <v>0.5</v>
      </c>
      <c r="AH323" s="6">
        <v>0.2</v>
      </c>
      <c r="AI323" s="6">
        <v>0.5</v>
      </c>
      <c r="AJ323" s="6" t="s">
        <v>14</v>
      </c>
      <c r="AK323" s="6">
        <v>36.25</v>
      </c>
      <c r="AL323" s="6" t="s">
        <v>303</v>
      </c>
      <c r="AM323" s="6" t="s">
        <v>303</v>
      </c>
      <c r="AN323" s="6" t="s">
        <v>303</v>
      </c>
      <c r="AO323" s="6" t="s">
        <v>303</v>
      </c>
      <c r="AP323" s="6" t="s">
        <v>303</v>
      </c>
      <c r="AQ323" s="6" t="s">
        <v>304</v>
      </c>
      <c r="AR323" s="6" t="s">
        <v>305</v>
      </c>
      <c r="AS323" s="6" t="s">
        <v>2517</v>
      </c>
      <c r="AT323" s="6" t="s">
        <v>156</v>
      </c>
      <c r="AU323" s="6" t="s">
        <v>307</v>
      </c>
      <c r="AV323" s="6" t="s">
        <v>2513</v>
      </c>
      <c r="AW323" s="6" t="s">
        <v>2518</v>
      </c>
      <c r="AX323" s="6" t="s">
        <v>2518</v>
      </c>
      <c r="AY323" s="6" t="s">
        <v>308</v>
      </c>
      <c r="AZ323" s="6" t="s">
        <v>309</v>
      </c>
      <c r="BA323" s="6" t="s">
        <v>310</v>
      </c>
      <c r="BB323" s="6" t="s">
        <v>311</v>
      </c>
      <c r="BC323" s="6" t="s">
        <v>312</v>
      </c>
      <c r="BD323" s="6" t="s">
        <v>156</v>
      </c>
      <c r="BE323" s="6" t="s">
        <v>313</v>
      </c>
    </row>
    <row r="324" spans="1:57" ht="17.399999999999999" x14ac:dyDescent="0.4">
      <c r="A324" s="237">
        <f t="shared" si="67"/>
        <v>322</v>
      </c>
      <c r="B324" s="238" t="str">
        <f t="shared" si="68"/>
        <v>2025-09-14</v>
      </c>
      <c r="C324" s="238" t="str">
        <f t="shared" si="69"/>
        <v>LHR</v>
      </c>
      <c r="D324" s="238" t="str">
        <f t="shared" si="70"/>
        <v>99431913873</v>
      </c>
      <c r="E324" s="238" t="str">
        <f t="shared" si="71"/>
        <v>587196913835</v>
      </c>
      <c r="F324" s="238" t="str">
        <f t="shared" si="72"/>
        <v>식품안전정보원</v>
      </c>
      <c r="G324" s="239" t="str">
        <f t="shared" si="73"/>
        <v>BK00000145432</v>
      </c>
      <c r="H324" s="240" t="str">
        <f t="shared" si="74"/>
        <v>간이(Simple)</v>
      </c>
      <c r="I324" s="241">
        <f t="shared" si="75"/>
        <v>734.16</v>
      </c>
      <c r="J324" s="242">
        <f t="shared" si="76"/>
        <v>1</v>
      </c>
      <c r="K324" s="242">
        <f t="shared" si="77"/>
        <v>3</v>
      </c>
      <c r="L324" s="243">
        <f t="shared" si="78"/>
        <v>0.2</v>
      </c>
      <c r="M324" s="243">
        <f t="shared" si="79"/>
        <v>3</v>
      </c>
      <c r="N324" s="149">
        <f t="shared" si="80"/>
        <v>15</v>
      </c>
      <c r="O324" s="149">
        <v>3.59</v>
      </c>
      <c r="P324" s="150"/>
      <c r="Q324" s="151">
        <f>VLOOKUP(H324,Mapping!$B$3:$D$13,3,0)</f>
        <v>0.8</v>
      </c>
      <c r="R324" s="149">
        <f>(IF(VLOOKUP(VLOOKUP(I324,Mapping!$B$15:$D$20,2,1),Mapping!$C$15:$E$20,2,0)=7000,0,VLOOKUP(VLOOKUP(I324,Mapping!$B$15:$D$20,2,1),Mapping!$C$15:$E$20,2,0)))</f>
        <v>0</v>
      </c>
      <c r="S324" s="149"/>
      <c r="T324" s="149"/>
      <c r="U324" s="149">
        <f t="shared" si="81"/>
        <v>19.39</v>
      </c>
      <c r="V324" s="6" t="str">
        <f t="shared" ref="V324:V387" si="82">AE324</f>
        <v>[사업자]</v>
      </c>
      <c r="X324" s="6" t="s">
        <v>2495</v>
      </c>
      <c r="Y324" s="6" t="s">
        <v>16</v>
      </c>
      <c r="Z324" s="6" t="s">
        <v>2496</v>
      </c>
      <c r="AA324" s="6" t="s">
        <v>2519</v>
      </c>
      <c r="AB324" s="6" t="s">
        <v>276</v>
      </c>
      <c r="AC324" s="6" t="s">
        <v>994</v>
      </c>
      <c r="AD324" s="6" t="s">
        <v>741</v>
      </c>
      <c r="AE324" s="6" t="s">
        <v>157</v>
      </c>
      <c r="AF324" s="6">
        <v>1</v>
      </c>
      <c r="AG324" s="6">
        <v>3</v>
      </c>
      <c r="AH324" s="6">
        <v>0.2</v>
      </c>
      <c r="AI324" s="6">
        <v>3</v>
      </c>
      <c r="AJ324" s="6" t="s">
        <v>15</v>
      </c>
      <c r="AK324" s="6">
        <v>734.16</v>
      </c>
      <c r="AL324" s="6" t="s">
        <v>303</v>
      </c>
      <c r="AM324" s="6" t="s">
        <v>303</v>
      </c>
      <c r="AN324" s="6" t="s">
        <v>303</v>
      </c>
      <c r="AO324" s="6" t="s">
        <v>303</v>
      </c>
      <c r="AP324" s="6" t="s">
        <v>303</v>
      </c>
      <c r="AQ324" s="6" t="s">
        <v>304</v>
      </c>
      <c r="AR324" s="6" t="s">
        <v>305</v>
      </c>
      <c r="AS324" s="6" t="s">
        <v>317</v>
      </c>
      <c r="AT324" s="6" t="s">
        <v>156</v>
      </c>
      <c r="AU324" s="6" t="s">
        <v>307</v>
      </c>
      <c r="AV324" s="6" t="s">
        <v>2519</v>
      </c>
      <c r="AW324" s="6" t="s">
        <v>2520</v>
      </c>
      <c r="AX324" s="6" t="s">
        <v>2520</v>
      </c>
      <c r="AY324" s="6" t="s">
        <v>308</v>
      </c>
      <c r="AZ324" s="6" t="s">
        <v>309</v>
      </c>
      <c r="BA324" s="6" t="s">
        <v>310</v>
      </c>
      <c r="BB324" s="6" t="s">
        <v>311</v>
      </c>
      <c r="BC324" s="6" t="s">
        <v>312</v>
      </c>
      <c r="BD324" s="6" t="s">
        <v>156</v>
      </c>
      <c r="BE324" s="6" t="s">
        <v>313</v>
      </c>
    </row>
    <row r="325" spans="1:57" ht="17.399999999999999" x14ac:dyDescent="0.4">
      <c r="A325" s="237">
        <f t="shared" ref="A325:A388" si="83">A324+1</f>
        <v>323</v>
      </c>
      <c r="B325" s="238" t="str">
        <f t="shared" ref="B325:B388" si="84">X325</f>
        <v>2025-09-14</v>
      </c>
      <c r="C325" s="238" t="str">
        <f t="shared" ref="C325:C388" si="85">Y325</f>
        <v>LHR</v>
      </c>
      <c r="D325" s="238" t="str">
        <f t="shared" ref="D325:D388" si="86">Z325</f>
        <v>99431913873</v>
      </c>
      <c r="E325" s="238" t="str">
        <f t="shared" ref="E325:E388" si="87">AA325</f>
        <v>587196913931</v>
      </c>
      <c r="F325" s="238" t="str">
        <f t="shared" ref="F325:F388" si="88">AB325</f>
        <v>강나래</v>
      </c>
      <c r="G325" s="239" t="str">
        <f t="shared" ref="G325:G388" si="89">AW325</f>
        <v>BK00000145440</v>
      </c>
      <c r="H325" s="240" t="str">
        <f t="shared" ref="H325:H388" si="90">AJ325</f>
        <v>목록(Manifest)</v>
      </c>
      <c r="I325" s="241">
        <f t="shared" ref="I325:I388" si="91">AK325</f>
        <v>138.04</v>
      </c>
      <c r="J325" s="242">
        <f t="shared" ref="J325:J388" si="92">AF325</f>
        <v>1</v>
      </c>
      <c r="K325" s="242">
        <f t="shared" ref="K325:K388" si="93">AG325</f>
        <v>2</v>
      </c>
      <c r="L325" s="243">
        <f t="shared" ref="L325:L388" si="94">AH325</f>
        <v>0.2</v>
      </c>
      <c r="M325" s="243">
        <f t="shared" ref="M325:M388" si="95">AI325</f>
        <v>2</v>
      </c>
      <c r="N325" s="149">
        <f t="shared" ref="N325:N388" si="96">5.75+(M325-0.5)/0.5*1.85</f>
        <v>11.3</v>
      </c>
      <c r="O325" s="149">
        <v>3.59</v>
      </c>
      <c r="P325" s="150"/>
      <c r="Q325" s="151">
        <f>VLOOKUP(H325,Mapping!$B$3:$D$13,3,0)</f>
        <v>0</v>
      </c>
      <c r="R325" s="149">
        <f>(IF(VLOOKUP(VLOOKUP(I325,Mapping!$B$15:$D$20,2,1),Mapping!$C$15:$E$20,2,0)=7000,0,VLOOKUP(VLOOKUP(I325,Mapping!$B$15:$D$20,2,1),Mapping!$C$15:$E$20,2,0)))</f>
        <v>0</v>
      </c>
      <c r="S325" s="149"/>
      <c r="T325" s="149"/>
      <c r="U325" s="149">
        <f t="shared" ref="U325:U388" si="97">SUM(N325:T325)</f>
        <v>14.89</v>
      </c>
      <c r="V325" s="6" t="str">
        <f t="shared" si="82"/>
        <v/>
      </c>
      <c r="X325" s="6" t="s">
        <v>2495</v>
      </c>
      <c r="Y325" s="6" t="s">
        <v>16</v>
      </c>
      <c r="Z325" s="6" t="s">
        <v>2496</v>
      </c>
      <c r="AA325" s="6" t="s">
        <v>2521</v>
      </c>
      <c r="AB325" s="6" t="s">
        <v>1043</v>
      </c>
      <c r="AC325" s="6" t="s">
        <v>1044</v>
      </c>
      <c r="AD325" s="6" t="s">
        <v>1045</v>
      </c>
      <c r="AE325" s="6" t="s">
        <v>156</v>
      </c>
      <c r="AF325" s="6">
        <v>1</v>
      </c>
      <c r="AG325" s="6">
        <v>2</v>
      </c>
      <c r="AH325" s="6">
        <v>0.2</v>
      </c>
      <c r="AI325" s="6">
        <v>2</v>
      </c>
      <c r="AJ325" s="6" t="s">
        <v>14</v>
      </c>
      <c r="AK325" s="6">
        <v>138.04</v>
      </c>
      <c r="AL325" s="6" t="s">
        <v>303</v>
      </c>
      <c r="AM325" s="6" t="s">
        <v>303</v>
      </c>
      <c r="AN325" s="6" t="s">
        <v>303</v>
      </c>
      <c r="AO325" s="6" t="s">
        <v>303</v>
      </c>
      <c r="AP325" s="6" t="s">
        <v>303</v>
      </c>
      <c r="AQ325" s="6" t="s">
        <v>304</v>
      </c>
      <c r="AR325" s="6" t="s">
        <v>305</v>
      </c>
      <c r="AS325" s="6" t="s">
        <v>1046</v>
      </c>
      <c r="AT325" s="6" t="s">
        <v>156</v>
      </c>
      <c r="AU325" s="6" t="s">
        <v>307</v>
      </c>
      <c r="AV325" s="6" t="s">
        <v>2521</v>
      </c>
      <c r="AW325" s="6" t="s">
        <v>2522</v>
      </c>
      <c r="AX325" s="6" t="s">
        <v>2522</v>
      </c>
      <c r="AY325" s="6" t="s">
        <v>308</v>
      </c>
      <c r="AZ325" s="6" t="s">
        <v>309</v>
      </c>
      <c r="BA325" s="6" t="s">
        <v>310</v>
      </c>
      <c r="BB325" s="6" t="s">
        <v>311</v>
      </c>
      <c r="BC325" s="6" t="s">
        <v>312</v>
      </c>
      <c r="BD325" s="6" t="s">
        <v>156</v>
      </c>
      <c r="BE325" s="6" t="s">
        <v>313</v>
      </c>
    </row>
    <row r="326" spans="1:57" ht="17.399999999999999" x14ac:dyDescent="0.4">
      <c r="A326" s="237">
        <f t="shared" si="83"/>
        <v>324</v>
      </c>
      <c r="B326" s="238" t="str">
        <f t="shared" si="84"/>
        <v>2025-09-14</v>
      </c>
      <c r="C326" s="238" t="str">
        <f t="shared" si="85"/>
        <v>LHR</v>
      </c>
      <c r="D326" s="238" t="str">
        <f t="shared" si="86"/>
        <v>99431913873</v>
      </c>
      <c r="E326" s="238" t="str">
        <f t="shared" si="87"/>
        <v>587196913496</v>
      </c>
      <c r="F326" s="238" t="str">
        <f t="shared" si="88"/>
        <v>박서정</v>
      </c>
      <c r="G326" s="239" t="str">
        <f t="shared" si="89"/>
        <v>BK00000145496</v>
      </c>
      <c r="H326" s="240" t="str">
        <f t="shared" si="90"/>
        <v>목록(Manifest)</v>
      </c>
      <c r="I326" s="241">
        <f t="shared" si="91"/>
        <v>40.61</v>
      </c>
      <c r="J326" s="242">
        <f t="shared" si="92"/>
        <v>1</v>
      </c>
      <c r="K326" s="242">
        <f t="shared" si="93"/>
        <v>1</v>
      </c>
      <c r="L326" s="243">
        <f t="shared" si="94"/>
        <v>2.5</v>
      </c>
      <c r="M326" s="243">
        <f t="shared" si="95"/>
        <v>2.5</v>
      </c>
      <c r="N326" s="149">
        <f t="shared" si="96"/>
        <v>13.15</v>
      </c>
      <c r="O326" s="149">
        <v>3.59</v>
      </c>
      <c r="P326" s="150"/>
      <c r="Q326" s="151">
        <f>VLOOKUP(H326,Mapping!$B$3:$D$13,3,0)</f>
        <v>0</v>
      </c>
      <c r="R326" s="149">
        <f>(IF(VLOOKUP(VLOOKUP(I326,Mapping!$B$15:$D$20,2,1),Mapping!$C$15:$E$20,2,0)=7000,0,VLOOKUP(VLOOKUP(I326,Mapping!$B$15:$D$20,2,1),Mapping!$C$15:$E$20,2,0)))</f>
        <v>0</v>
      </c>
      <c r="S326" s="149"/>
      <c r="T326" s="149"/>
      <c r="U326" s="149">
        <f t="shared" si="97"/>
        <v>16.740000000000002</v>
      </c>
      <c r="V326" s="6" t="str">
        <f t="shared" si="82"/>
        <v/>
      </c>
      <c r="X326" s="6" t="s">
        <v>2495</v>
      </c>
      <c r="Y326" s="6" t="s">
        <v>16</v>
      </c>
      <c r="Z326" s="6" t="s">
        <v>2496</v>
      </c>
      <c r="AA326" s="6" t="s">
        <v>2523</v>
      </c>
      <c r="AB326" s="6" t="s">
        <v>2524</v>
      </c>
      <c r="AC326" s="6" t="s">
        <v>2525</v>
      </c>
      <c r="AD326" s="6" t="s">
        <v>2526</v>
      </c>
      <c r="AE326" s="6" t="s">
        <v>156</v>
      </c>
      <c r="AF326" s="6">
        <v>1</v>
      </c>
      <c r="AG326" s="6">
        <v>1</v>
      </c>
      <c r="AH326" s="6">
        <v>2.5</v>
      </c>
      <c r="AI326" s="6">
        <v>2.5</v>
      </c>
      <c r="AJ326" s="6" t="s">
        <v>14</v>
      </c>
      <c r="AK326" s="6">
        <v>40.61</v>
      </c>
      <c r="AL326" s="6" t="s">
        <v>303</v>
      </c>
      <c r="AM326" s="6" t="s">
        <v>303</v>
      </c>
      <c r="AN326" s="6" t="s">
        <v>303</v>
      </c>
      <c r="AO326" s="6" t="s">
        <v>303</v>
      </c>
      <c r="AP326" s="6" t="s">
        <v>303</v>
      </c>
      <c r="AQ326" s="6" t="s">
        <v>304</v>
      </c>
      <c r="AR326" s="6" t="s">
        <v>305</v>
      </c>
      <c r="AS326" s="6" t="s">
        <v>331</v>
      </c>
      <c r="AT326" s="6" t="s">
        <v>156</v>
      </c>
      <c r="AU326" s="6" t="s">
        <v>307</v>
      </c>
      <c r="AV326" s="6" t="s">
        <v>2523</v>
      </c>
      <c r="AW326" s="6" t="s">
        <v>2527</v>
      </c>
      <c r="AX326" s="6" t="s">
        <v>2527</v>
      </c>
      <c r="AY326" s="6" t="s">
        <v>308</v>
      </c>
      <c r="AZ326" s="6" t="s">
        <v>309</v>
      </c>
      <c r="BA326" s="6" t="s">
        <v>310</v>
      </c>
      <c r="BB326" s="6" t="s">
        <v>311</v>
      </c>
      <c r="BC326" s="6" t="s">
        <v>312</v>
      </c>
      <c r="BD326" s="6" t="s">
        <v>156</v>
      </c>
      <c r="BE326" s="6" t="s">
        <v>313</v>
      </c>
    </row>
    <row r="327" spans="1:57" ht="17.399999999999999" x14ac:dyDescent="0.4">
      <c r="A327" s="237">
        <f t="shared" si="83"/>
        <v>325</v>
      </c>
      <c r="B327" s="238" t="str">
        <f t="shared" si="84"/>
        <v>2025-09-14</v>
      </c>
      <c r="C327" s="238" t="str">
        <f t="shared" si="85"/>
        <v>LHR</v>
      </c>
      <c r="D327" s="238" t="str">
        <f t="shared" si="86"/>
        <v>99431913873</v>
      </c>
      <c r="E327" s="238" t="str">
        <f t="shared" si="87"/>
        <v>587196913872</v>
      </c>
      <c r="F327" s="238" t="str">
        <f t="shared" si="88"/>
        <v>장은진</v>
      </c>
      <c r="G327" s="239" t="str">
        <f t="shared" si="89"/>
        <v>BK00000145614</v>
      </c>
      <c r="H327" s="240" t="str">
        <f t="shared" si="90"/>
        <v>목록(Manifest)</v>
      </c>
      <c r="I327" s="241">
        <f t="shared" si="91"/>
        <v>139.49</v>
      </c>
      <c r="J327" s="242">
        <f t="shared" si="92"/>
        <v>1</v>
      </c>
      <c r="K327" s="242">
        <f t="shared" si="93"/>
        <v>1</v>
      </c>
      <c r="L327" s="243">
        <f t="shared" si="94"/>
        <v>1.5</v>
      </c>
      <c r="M327" s="243">
        <f t="shared" si="95"/>
        <v>1.5</v>
      </c>
      <c r="N327" s="149">
        <f t="shared" si="96"/>
        <v>9.4499999999999993</v>
      </c>
      <c r="O327" s="149">
        <v>3.59</v>
      </c>
      <c r="P327" s="150"/>
      <c r="Q327" s="151">
        <f>VLOOKUP(H327,Mapping!$B$3:$D$13,3,0)</f>
        <v>0</v>
      </c>
      <c r="R327" s="149">
        <f>(IF(VLOOKUP(VLOOKUP(I327,Mapping!$B$15:$D$20,2,1),Mapping!$C$15:$E$20,2,0)=7000,0,VLOOKUP(VLOOKUP(I327,Mapping!$B$15:$D$20,2,1),Mapping!$C$15:$E$20,2,0)))</f>
        <v>0</v>
      </c>
      <c r="S327" s="149"/>
      <c r="T327" s="149"/>
      <c r="U327" s="149">
        <f t="shared" si="97"/>
        <v>13.04</v>
      </c>
      <c r="V327" s="6" t="str">
        <f t="shared" si="82"/>
        <v/>
      </c>
      <c r="X327" s="6" t="s">
        <v>2495</v>
      </c>
      <c r="Y327" s="6" t="s">
        <v>16</v>
      </c>
      <c r="Z327" s="6" t="s">
        <v>2496</v>
      </c>
      <c r="AA327" s="6" t="s">
        <v>2528</v>
      </c>
      <c r="AB327" s="6" t="s">
        <v>2529</v>
      </c>
      <c r="AC327" s="6" t="s">
        <v>2530</v>
      </c>
      <c r="AD327" s="6" t="s">
        <v>2531</v>
      </c>
      <c r="AE327" s="6" t="s">
        <v>156</v>
      </c>
      <c r="AF327" s="6">
        <v>1</v>
      </c>
      <c r="AG327" s="6">
        <v>1</v>
      </c>
      <c r="AH327" s="6">
        <v>1.5</v>
      </c>
      <c r="AI327" s="6">
        <v>1.5</v>
      </c>
      <c r="AJ327" s="6" t="s">
        <v>14</v>
      </c>
      <c r="AK327" s="6">
        <v>139.49</v>
      </c>
      <c r="AL327" s="6" t="s">
        <v>303</v>
      </c>
      <c r="AM327" s="6" t="s">
        <v>303</v>
      </c>
      <c r="AN327" s="6" t="s">
        <v>303</v>
      </c>
      <c r="AO327" s="6" t="s">
        <v>303</v>
      </c>
      <c r="AP327" s="6" t="s">
        <v>303</v>
      </c>
      <c r="AQ327" s="6" t="s">
        <v>304</v>
      </c>
      <c r="AR327" s="6" t="s">
        <v>305</v>
      </c>
      <c r="AS327" s="6" t="s">
        <v>352</v>
      </c>
      <c r="AT327" s="6" t="s">
        <v>156</v>
      </c>
      <c r="AU327" s="6" t="s">
        <v>307</v>
      </c>
      <c r="AV327" s="6" t="s">
        <v>2528</v>
      </c>
      <c r="AW327" s="6" t="s">
        <v>2532</v>
      </c>
      <c r="AX327" s="6" t="s">
        <v>2532</v>
      </c>
      <c r="AY327" s="6" t="s">
        <v>308</v>
      </c>
      <c r="AZ327" s="6" t="s">
        <v>309</v>
      </c>
      <c r="BA327" s="6" t="s">
        <v>310</v>
      </c>
      <c r="BB327" s="6" t="s">
        <v>311</v>
      </c>
      <c r="BC327" s="6" t="s">
        <v>312</v>
      </c>
      <c r="BD327" s="6" t="s">
        <v>156</v>
      </c>
      <c r="BE327" s="6" t="s">
        <v>313</v>
      </c>
    </row>
    <row r="328" spans="1:57" ht="17.399999999999999" x14ac:dyDescent="0.4">
      <c r="A328" s="237">
        <f t="shared" si="83"/>
        <v>326</v>
      </c>
      <c r="B328" s="238" t="str">
        <f t="shared" si="84"/>
        <v>2025-09-14</v>
      </c>
      <c r="C328" s="238" t="str">
        <f t="shared" si="85"/>
        <v>LHR</v>
      </c>
      <c r="D328" s="238" t="str">
        <f t="shared" si="86"/>
        <v>99431913873</v>
      </c>
      <c r="E328" s="238" t="str">
        <f t="shared" si="87"/>
        <v>587196913780</v>
      </c>
      <c r="F328" s="238" t="str">
        <f t="shared" si="88"/>
        <v>김수현</v>
      </c>
      <c r="G328" s="239" t="str">
        <f t="shared" si="89"/>
        <v>BK00000145637</v>
      </c>
      <c r="H328" s="240" t="str">
        <f t="shared" si="90"/>
        <v>목록(Manifest)</v>
      </c>
      <c r="I328" s="241">
        <f t="shared" si="91"/>
        <v>113.83</v>
      </c>
      <c r="J328" s="242">
        <f t="shared" si="92"/>
        <v>1</v>
      </c>
      <c r="K328" s="242">
        <f t="shared" si="93"/>
        <v>2.5</v>
      </c>
      <c r="L328" s="243">
        <f t="shared" si="94"/>
        <v>0.2</v>
      </c>
      <c r="M328" s="243">
        <f t="shared" si="95"/>
        <v>2.5</v>
      </c>
      <c r="N328" s="149">
        <f t="shared" si="96"/>
        <v>13.15</v>
      </c>
      <c r="O328" s="149">
        <v>3.59</v>
      </c>
      <c r="P328" s="150"/>
      <c r="Q328" s="151">
        <f>VLOOKUP(H328,Mapping!$B$3:$D$13,3,0)</f>
        <v>0</v>
      </c>
      <c r="R328" s="149">
        <f>(IF(VLOOKUP(VLOOKUP(I328,Mapping!$B$15:$D$20,2,1),Mapping!$C$15:$E$20,2,0)=7000,0,VLOOKUP(VLOOKUP(I328,Mapping!$B$15:$D$20,2,1),Mapping!$C$15:$E$20,2,0)))</f>
        <v>0</v>
      </c>
      <c r="S328" s="149"/>
      <c r="T328" s="149"/>
      <c r="U328" s="149">
        <f t="shared" si="97"/>
        <v>16.740000000000002</v>
      </c>
      <c r="V328" s="6" t="str">
        <f t="shared" si="82"/>
        <v/>
      </c>
      <c r="X328" s="6" t="s">
        <v>2495</v>
      </c>
      <c r="Y328" s="6" t="s">
        <v>16</v>
      </c>
      <c r="Z328" s="6" t="s">
        <v>2496</v>
      </c>
      <c r="AA328" s="6" t="s">
        <v>2533</v>
      </c>
      <c r="AB328" s="6" t="s">
        <v>2534</v>
      </c>
      <c r="AC328" s="6" t="s">
        <v>2535</v>
      </c>
      <c r="AD328" s="6" t="s">
        <v>2536</v>
      </c>
      <c r="AE328" s="6" t="s">
        <v>156</v>
      </c>
      <c r="AF328" s="6">
        <v>1</v>
      </c>
      <c r="AG328" s="6">
        <v>2.5</v>
      </c>
      <c r="AH328" s="6">
        <v>0.2</v>
      </c>
      <c r="AI328" s="6">
        <v>2.5</v>
      </c>
      <c r="AJ328" s="6" t="s">
        <v>14</v>
      </c>
      <c r="AK328" s="6">
        <v>113.83</v>
      </c>
      <c r="AL328" s="6" t="s">
        <v>303</v>
      </c>
      <c r="AM328" s="6" t="s">
        <v>303</v>
      </c>
      <c r="AN328" s="6" t="s">
        <v>303</v>
      </c>
      <c r="AO328" s="6" t="s">
        <v>303</v>
      </c>
      <c r="AP328" s="6" t="s">
        <v>303</v>
      </c>
      <c r="AQ328" s="6" t="s">
        <v>304</v>
      </c>
      <c r="AR328" s="6" t="s">
        <v>305</v>
      </c>
      <c r="AS328" s="6" t="s">
        <v>316</v>
      </c>
      <c r="AT328" s="6" t="s">
        <v>156</v>
      </c>
      <c r="AU328" s="6" t="s">
        <v>307</v>
      </c>
      <c r="AV328" s="6" t="s">
        <v>2533</v>
      </c>
      <c r="AW328" s="6" t="s">
        <v>2537</v>
      </c>
      <c r="AX328" s="6" t="s">
        <v>2537</v>
      </c>
      <c r="AY328" s="6" t="s">
        <v>308</v>
      </c>
      <c r="AZ328" s="6" t="s">
        <v>309</v>
      </c>
      <c r="BA328" s="6" t="s">
        <v>310</v>
      </c>
      <c r="BB328" s="6" t="s">
        <v>311</v>
      </c>
      <c r="BC328" s="6" t="s">
        <v>312</v>
      </c>
      <c r="BD328" s="6" t="s">
        <v>156</v>
      </c>
      <c r="BE328" s="6" t="s">
        <v>313</v>
      </c>
    </row>
    <row r="329" spans="1:57" ht="17.399999999999999" x14ac:dyDescent="0.4">
      <c r="A329" s="237">
        <f t="shared" si="83"/>
        <v>327</v>
      </c>
      <c r="B329" s="238" t="str">
        <f t="shared" si="84"/>
        <v>2025-09-14</v>
      </c>
      <c r="C329" s="238" t="str">
        <f t="shared" si="85"/>
        <v>LHR</v>
      </c>
      <c r="D329" s="238" t="str">
        <f t="shared" si="86"/>
        <v>99431913873</v>
      </c>
      <c r="E329" s="238" t="str">
        <f t="shared" si="87"/>
        <v>587196914104</v>
      </c>
      <c r="F329" s="238" t="str">
        <f t="shared" si="88"/>
        <v>잇츠팝뮤직</v>
      </c>
      <c r="G329" s="239" t="str">
        <f t="shared" si="89"/>
        <v>BK00000145652</v>
      </c>
      <c r="H329" s="240" t="str">
        <f t="shared" si="90"/>
        <v>간이(Simple)</v>
      </c>
      <c r="I329" s="241">
        <f t="shared" si="91"/>
        <v>461.89</v>
      </c>
      <c r="J329" s="242">
        <f t="shared" si="92"/>
        <v>1</v>
      </c>
      <c r="K329" s="242">
        <f t="shared" si="93"/>
        <v>9.5</v>
      </c>
      <c r="L329" s="243">
        <f t="shared" si="94"/>
        <v>0.2</v>
      </c>
      <c r="M329" s="243">
        <f t="shared" si="95"/>
        <v>9.5</v>
      </c>
      <c r="N329" s="149">
        <f t="shared" si="96"/>
        <v>39.050000000000004</v>
      </c>
      <c r="O329" s="149">
        <v>3.59</v>
      </c>
      <c r="P329" s="150"/>
      <c r="Q329" s="151">
        <f>VLOOKUP(H329,Mapping!$B$3:$D$13,3,0)</f>
        <v>0.8</v>
      </c>
      <c r="R329" s="149">
        <f>(IF(VLOOKUP(VLOOKUP(I329,Mapping!$B$15:$D$20,2,1),Mapping!$C$15:$E$20,2,0)=7000,0,VLOOKUP(VLOOKUP(I329,Mapping!$B$15:$D$20,2,1),Mapping!$C$15:$E$20,2,0)))</f>
        <v>0</v>
      </c>
      <c r="S329" s="149"/>
      <c r="T329" s="149"/>
      <c r="U329" s="149">
        <f t="shared" si="97"/>
        <v>43.44</v>
      </c>
      <c r="V329" s="6" t="str">
        <f t="shared" si="82"/>
        <v>[사업자]</v>
      </c>
      <c r="X329" s="6" t="s">
        <v>2495</v>
      </c>
      <c r="Y329" s="6" t="s">
        <v>16</v>
      </c>
      <c r="Z329" s="6" t="s">
        <v>2496</v>
      </c>
      <c r="AA329" s="6" t="s">
        <v>2538</v>
      </c>
      <c r="AB329" s="6" t="s">
        <v>1226</v>
      </c>
      <c r="AC329" s="6" t="s">
        <v>1227</v>
      </c>
      <c r="AD329" s="6" t="s">
        <v>1228</v>
      </c>
      <c r="AE329" s="6" t="s">
        <v>157</v>
      </c>
      <c r="AF329" s="6">
        <v>1</v>
      </c>
      <c r="AG329" s="6">
        <v>9.5</v>
      </c>
      <c r="AH329" s="6">
        <v>0.2</v>
      </c>
      <c r="AI329" s="6">
        <v>9.5</v>
      </c>
      <c r="AJ329" s="6" t="s">
        <v>15</v>
      </c>
      <c r="AK329" s="6">
        <v>461.89</v>
      </c>
      <c r="AL329" s="6" t="s">
        <v>303</v>
      </c>
      <c r="AM329" s="6" t="s">
        <v>303</v>
      </c>
      <c r="AN329" s="6" t="s">
        <v>303</v>
      </c>
      <c r="AO329" s="6" t="s">
        <v>303</v>
      </c>
      <c r="AP329" s="6" t="s">
        <v>303</v>
      </c>
      <c r="AQ329" s="6" t="s">
        <v>304</v>
      </c>
      <c r="AR329" s="6" t="s">
        <v>305</v>
      </c>
      <c r="AS329" s="6" t="s">
        <v>602</v>
      </c>
      <c r="AT329" s="6" t="s">
        <v>156</v>
      </c>
      <c r="AU329" s="6" t="s">
        <v>307</v>
      </c>
      <c r="AV329" s="6" t="s">
        <v>2538</v>
      </c>
      <c r="AW329" s="6" t="s">
        <v>2539</v>
      </c>
      <c r="AX329" s="6" t="s">
        <v>2539</v>
      </c>
      <c r="AY329" s="6" t="s">
        <v>308</v>
      </c>
      <c r="AZ329" s="6" t="s">
        <v>309</v>
      </c>
      <c r="BA329" s="6" t="s">
        <v>310</v>
      </c>
      <c r="BB329" s="6" t="s">
        <v>311</v>
      </c>
      <c r="BC329" s="6" t="s">
        <v>312</v>
      </c>
      <c r="BD329" s="6" t="s">
        <v>156</v>
      </c>
      <c r="BE329" s="6" t="s">
        <v>313</v>
      </c>
    </row>
    <row r="330" spans="1:57" ht="17.399999999999999" x14ac:dyDescent="0.4">
      <c r="A330" s="237">
        <f t="shared" si="83"/>
        <v>328</v>
      </c>
      <c r="B330" s="238" t="str">
        <f t="shared" si="84"/>
        <v>2025-09-14</v>
      </c>
      <c r="C330" s="238" t="str">
        <f t="shared" si="85"/>
        <v>LHR</v>
      </c>
      <c r="D330" s="238" t="str">
        <f t="shared" si="86"/>
        <v>99431913873</v>
      </c>
      <c r="E330" s="238" t="str">
        <f t="shared" si="87"/>
        <v>587196913570</v>
      </c>
      <c r="F330" s="238" t="str">
        <f t="shared" si="88"/>
        <v>김용철</v>
      </c>
      <c r="G330" s="239" t="str">
        <f t="shared" si="89"/>
        <v>BK00000145667</v>
      </c>
      <c r="H330" s="240" t="str">
        <f t="shared" si="90"/>
        <v>목록(Manifest)</v>
      </c>
      <c r="I330" s="241">
        <f t="shared" si="91"/>
        <v>87.69</v>
      </c>
      <c r="J330" s="242">
        <f t="shared" si="92"/>
        <v>2</v>
      </c>
      <c r="K330" s="242">
        <f t="shared" si="93"/>
        <v>3.5</v>
      </c>
      <c r="L330" s="243">
        <f t="shared" si="94"/>
        <v>2.4</v>
      </c>
      <c r="M330" s="243">
        <f t="shared" si="95"/>
        <v>3.5</v>
      </c>
      <c r="N330" s="149">
        <f t="shared" si="96"/>
        <v>16.850000000000001</v>
      </c>
      <c r="O330" s="149">
        <v>3.59</v>
      </c>
      <c r="P330" s="150"/>
      <c r="Q330" s="151">
        <f>VLOOKUP(H330,Mapping!$B$3:$D$13,3,0)</f>
        <v>0</v>
      </c>
      <c r="R330" s="149">
        <f>(IF(VLOOKUP(VLOOKUP(I330,Mapping!$B$15:$D$20,2,1),Mapping!$C$15:$E$20,2,0)=7000,0,VLOOKUP(VLOOKUP(I330,Mapping!$B$15:$D$20,2,1),Mapping!$C$15:$E$20,2,0)))</f>
        <v>0</v>
      </c>
      <c r="S330" s="149"/>
      <c r="T330" s="149"/>
      <c r="U330" s="149">
        <f t="shared" si="97"/>
        <v>20.440000000000001</v>
      </c>
      <c r="V330" s="6" t="str">
        <f t="shared" si="82"/>
        <v/>
      </c>
      <c r="X330" s="6" t="s">
        <v>2495</v>
      </c>
      <c r="Y330" s="6" t="s">
        <v>16</v>
      </c>
      <c r="Z330" s="6" t="s">
        <v>2496</v>
      </c>
      <c r="AA330" s="6" t="s">
        <v>2540</v>
      </c>
      <c r="AB330" s="6" t="s">
        <v>2541</v>
      </c>
      <c r="AC330" s="6" t="s">
        <v>2542</v>
      </c>
      <c r="AD330" s="6" t="s">
        <v>2543</v>
      </c>
      <c r="AE330" s="6" t="s">
        <v>156</v>
      </c>
      <c r="AF330" s="6">
        <v>2</v>
      </c>
      <c r="AG330" s="6">
        <v>3.5</v>
      </c>
      <c r="AH330" s="6">
        <v>2.4</v>
      </c>
      <c r="AI330" s="6">
        <v>3.5</v>
      </c>
      <c r="AJ330" s="6" t="s">
        <v>14</v>
      </c>
      <c r="AK330" s="6">
        <v>87.69</v>
      </c>
      <c r="AL330" s="6" t="s">
        <v>303</v>
      </c>
      <c r="AM330" s="6" t="s">
        <v>303</v>
      </c>
      <c r="AN330" s="6" t="s">
        <v>303</v>
      </c>
      <c r="AO330" s="6" t="s">
        <v>303</v>
      </c>
      <c r="AP330" s="6" t="s">
        <v>303</v>
      </c>
      <c r="AQ330" s="6" t="s">
        <v>304</v>
      </c>
      <c r="AR330" s="6" t="s">
        <v>305</v>
      </c>
      <c r="AS330" s="6" t="s">
        <v>2544</v>
      </c>
      <c r="AT330" s="6" t="s">
        <v>156</v>
      </c>
      <c r="AU330" s="6" t="s">
        <v>307</v>
      </c>
      <c r="AV330" s="6" t="s">
        <v>2545</v>
      </c>
      <c r="AW330" s="6" t="s">
        <v>2546</v>
      </c>
      <c r="AX330" s="6" t="s">
        <v>2546</v>
      </c>
      <c r="AY330" s="6" t="s">
        <v>308</v>
      </c>
      <c r="AZ330" s="6" t="s">
        <v>309</v>
      </c>
      <c r="BA330" s="6" t="s">
        <v>310</v>
      </c>
      <c r="BB330" s="6" t="s">
        <v>311</v>
      </c>
      <c r="BC330" s="6" t="s">
        <v>312</v>
      </c>
      <c r="BD330" s="6" t="s">
        <v>156</v>
      </c>
      <c r="BE330" s="6" t="s">
        <v>313</v>
      </c>
    </row>
    <row r="331" spans="1:57" ht="17.399999999999999" x14ac:dyDescent="0.4">
      <c r="A331" s="237">
        <f t="shared" si="83"/>
        <v>329</v>
      </c>
      <c r="B331" s="238" t="str">
        <f t="shared" si="84"/>
        <v>2025-09-14</v>
      </c>
      <c r="C331" s="238" t="str">
        <f t="shared" si="85"/>
        <v>LHR</v>
      </c>
      <c r="D331" s="238" t="str">
        <f t="shared" si="86"/>
        <v>99431913873</v>
      </c>
      <c r="E331" s="238" t="str">
        <f t="shared" si="87"/>
        <v>587196913334</v>
      </c>
      <c r="F331" s="238" t="str">
        <f t="shared" si="88"/>
        <v>신해정</v>
      </c>
      <c r="G331" s="239" t="str">
        <f t="shared" si="89"/>
        <v>BK00000145686</v>
      </c>
      <c r="H331" s="240" t="str">
        <f t="shared" si="90"/>
        <v>목록(Manifest)</v>
      </c>
      <c r="I331" s="241">
        <f t="shared" si="91"/>
        <v>142.13</v>
      </c>
      <c r="J331" s="242">
        <f t="shared" si="92"/>
        <v>1</v>
      </c>
      <c r="K331" s="242">
        <f t="shared" si="93"/>
        <v>0.5</v>
      </c>
      <c r="L331" s="243">
        <f t="shared" si="94"/>
        <v>0.2</v>
      </c>
      <c r="M331" s="243">
        <f t="shared" si="95"/>
        <v>0.5</v>
      </c>
      <c r="N331" s="149">
        <f t="shared" si="96"/>
        <v>5.75</v>
      </c>
      <c r="O331" s="149">
        <v>3.59</v>
      </c>
      <c r="P331" s="150"/>
      <c r="Q331" s="151">
        <f>VLOOKUP(H331,Mapping!$B$3:$D$13,3,0)</f>
        <v>0</v>
      </c>
      <c r="R331" s="149">
        <f>(IF(VLOOKUP(VLOOKUP(I331,Mapping!$B$15:$D$20,2,1),Mapping!$C$15:$E$20,2,0)=7000,0,VLOOKUP(VLOOKUP(I331,Mapping!$B$15:$D$20,2,1),Mapping!$C$15:$E$20,2,0)))</f>
        <v>0</v>
      </c>
      <c r="S331" s="149"/>
      <c r="T331" s="149"/>
      <c r="U331" s="149">
        <f t="shared" si="97"/>
        <v>9.34</v>
      </c>
      <c r="V331" s="6" t="str">
        <f t="shared" si="82"/>
        <v/>
      </c>
      <c r="X331" s="6" t="s">
        <v>2495</v>
      </c>
      <c r="Y331" s="6" t="s">
        <v>16</v>
      </c>
      <c r="Z331" s="6" t="s">
        <v>2496</v>
      </c>
      <c r="AA331" s="6" t="s">
        <v>2547</v>
      </c>
      <c r="AB331" s="6" t="s">
        <v>875</v>
      </c>
      <c r="AC331" s="6" t="s">
        <v>876</v>
      </c>
      <c r="AD331" s="6" t="s">
        <v>877</v>
      </c>
      <c r="AE331" s="6" t="s">
        <v>156</v>
      </c>
      <c r="AF331" s="6">
        <v>1</v>
      </c>
      <c r="AG331" s="6">
        <v>0.5</v>
      </c>
      <c r="AH331" s="6">
        <v>0.2</v>
      </c>
      <c r="AI331" s="6">
        <v>0.5</v>
      </c>
      <c r="AJ331" s="6" t="s">
        <v>14</v>
      </c>
      <c r="AK331" s="6">
        <v>142.13</v>
      </c>
      <c r="AL331" s="6" t="s">
        <v>303</v>
      </c>
      <c r="AM331" s="6" t="s">
        <v>303</v>
      </c>
      <c r="AN331" s="6" t="s">
        <v>303</v>
      </c>
      <c r="AO331" s="6" t="s">
        <v>303</v>
      </c>
      <c r="AP331" s="6" t="s">
        <v>303</v>
      </c>
      <c r="AQ331" s="6" t="s">
        <v>304</v>
      </c>
      <c r="AR331" s="6" t="s">
        <v>305</v>
      </c>
      <c r="AS331" s="6" t="s">
        <v>316</v>
      </c>
      <c r="AT331" s="6" t="s">
        <v>156</v>
      </c>
      <c r="AU331" s="6" t="s">
        <v>307</v>
      </c>
      <c r="AV331" s="6" t="s">
        <v>2547</v>
      </c>
      <c r="AW331" s="6" t="s">
        <v>2548</v>
      </c>
      <c r="AX331" s="6" t="s">
        <v>2548</v>
      </c>
      <c r="AY331" s="6" t="s">
        <v>308</v>
      </c>
      <c r="AZ331" s="6" t="s">
        <v>309</v>
      </c>
      <c r="BA331" s="6" t="s">
        <v>310</v>
      </c>
      <c r="BB331" s="6" t="s">
        <v>311</v>
      </c>
      <c r="BC331" s="6" t="s">
        <v>312</v>
      </c>
      <c r="BD331" s="6" t="s">
        <v>156</v>
      </c>
      <c r="BE331" s="6" t="s">
        <v>313</v>
      </c>
    </row>
    <row r="332" spans="1:57" ht="17.399999999999999" x14ac:dyDescent="0.4">
      <c r="A332" s="237">
        <f t="shared" si="83"/>
        <v>330</v>
      </c>
      <c r="B332" s="238" t="str">
        <f t="shared" si="84"/>
        <v>2025-09-14</v>
      </c>
      <c r="C332" s="238" t="str">
        <f t="shared" si="85"/>
        <v>LHR</v>
      </c>
      <c r="D332" s="238" t="str">
        <f t="shared" si="86"/>
        <v>99431913873</v>
      </c>
      <c r="E332" s="238" t="str">
        <f t="shared" si="87"/>
        <v>587196913603</v>
      </c>
      <c r="F332" s="238" t="str">
        <f t="shared" si="88"/>
        <v>주우미</v>
      </c>
      <c r="G332" s="239" t="str">
        <f t="shared" si="89"/>
        <v>BK00000145702</v>
      </c>
      <c r="H332" s="240" t="str">
        <f t="shared" si="90"/>
        <v>목록(Manifest)</v>
      </c>
      <c r="I332" s="241">
        <f t="shared" si="91"/>
        <v>35.71</v>
      </c>
      <c r="J332" s="242">
        <f t="shared" si="92"/>
        <v>1</v>
      </c>
      <c r="K332" s="242">
        <f t="shared" si="93"/>
        <v>0.5</v>
      </c>
      <c r="L332" s="243">
        <f t="shared" si="94"/>
        <v>0.2</v>
      </c>
      <c r="M332" s="243">
        <f t="shared" si="95"/>
        <v>0.5</v>
      </c>
      <c r="N332" s="149">
        <f t="shared" si="96"/>
        <v>5.75</v>
      </c>
      <c r="O332" s="149">
        <v>3.59</v>
      </c>
      <c r="P332" s="150"/>
      <c r="Q332" s="151">
        <f>VLOOKUP(H332,Mapping!$B$3:$D$13,3,0)</f>
        <v>0</v>
      </c>
      <c r="R332" s="149">
        <f>(IF(VLOOKUP(VLOOKUP(I332,Mapping!$B$15:$D$20,2,1),Mapping!$C$15:$E$20,2,0)=7000,0,VLOOKUP(VLOOKUP(I332,Mapping!$B$15:$D$20,2,1),Mapping!$C$15:$E$20,2,0)))</f>
        <v>0</v>
      </c>
      <c r="S332" s="149"/>
      <c r="T332" s="149"/>
      <c r="U332" s="149">
        <f t="shared" si="97"/>
        <v>9.34</v>
      </c>
      <c r="V332" s="6" t="str">
        <f t="shared" si="82"/>
        <v/>
      </c>
      <c r="X332" s="6" t="s">
        <v>2495</v>
      </c>
      <c r="Y332" s="6" t="s">
        <v>16</v>
      </c>
      <c r="Z332" s="6" t="s">
        <v>2496</v>
      </c>
      <c r="AA332" s="6" t="s">
        <v>2549</v>
      </c>
      <c r="AB332" s="6" t="s">
        <v>2550</v>
      </c>
      <c r="AC332" s="6" t="s">
        <v>2551</v>
      </c>
      <c r="AD332" s="6" t="s">
        <v>2552</v>
      </c>
      <c r="AE332" s="6" t="s">
        <v>156</v>
      </c>
      <c r="AF332" s="6">
        <v>1</v>
      </c>
      <c r="AG332" s="6">
        <v>0.5</v>
      </c>
      <c r="AH332" s="6">
        <v>0.2</v>
      </c>
      <c r="AI332" s="6">
        <v>0.5</v>
      </c>
      <c r="AJ332" s="6" t="s">
        <v>14</v>
      </c>
      <c r="AK332" s="6">
        <v>35.71</v>
      </c>
      <c r="AL332" s="6" t="s">
        <v>303</v>
      </c>
      <c r="AM332" s="6" t="s">
        <v>303</v>
      </c>
      <c r="AN332" s="6" t="s">
        <v>303</v>
      </c>
      <c r="AO332" s="6" t="s">
        <v>303</v>
      </c>
      <c r="AP332" s="6" t="s">
        <v>303</v>
      </c>
      <c r="AQ332" s="6" t="s">
        <v>304</v>
      </c>
      <c r="AR332" s="6" t="s">
        <v>305</v>
      </c>
      <c r="AS332" s="6" t="s">
        <v>316</v>
      </c>
      <c r="AT332" s="6" t="s">
        <v>156</v>
      </c>
      <c r="AU332" s="6" t="s">
        <v>307</v>
      </c>
      <c r="AV332" s="6" t="s">
        <v>2549</v>
      </c>
      <c r="AW332" s="6" t="s">
        <v>2553</v>
      </c>
      <c r="AX332" s="6" t="s">
        <v>2553</v>
      </c>
      <c r="AY332" s="6" t="s">
        <v>308</v>
      </c>
      <c r="AZ332" s="6" t="s">
        <v>309</v>
      </c>
      <c r="BA332" s="6" t="s">
        <v>310</v>
      </c>
      <c r="BB332" s="6" t="s">
        <v>311</v>
      </c>
      <c r="BC332" s="6" t="s">
        <v>312</v>
      </c>
      <c r="BD332" s="6" t="s">
        <v>156</v>
      </c>
      <c r="BE332" s="6" t="s">
        <v>313</v>
      </c>
    </row>
    <row r="333" spans="1:57" ht="17.399999999999999" x14ac:dyDescent="0.4">
      <c r="A333" s="237">
        <f t="shared" si="83"/>
        <v>331</v>
      </c>
      <c r="B333" s="238" t="str">
        <f t="shared" si="84"/>
        <v>2025-09-14</v>
      </c>
      <c r="C333" s="238" t="str">
        <f t="shared" si="85"/>
        <v>LHR</v>
      </c>
      <c r="D333" s="238" t="str">
        <f t="shared" si="86"/>
        <v>99431913873</v>
      </c>
      <c r="E333" s="238" t="str">
        <f t="shared" si="87"/>
        <v>587196913511</v>
      </c>
      <c r="F333" s="238" t="str">
        <f t="shared" si="88"/>
        <v>이덕식</v>
      </c>
      <c r="G333" s="239" t="str">
        <f t="shared" si="89"/>
        <v>BK00000145722</v>
      </c>
      <c r="H333" s="240" t="str">
        <f t="shared" si="90"/>
        <v>목록(Manifest)</v>
      </c>
      <c r="I333" s="241">
        <f t="shared" si="91"/>
        <v>141.46</v>
      </c>
      <c r="J333" s="242">
        <f t="shared" si="92"/>
        <v>1</v>
      </c>
      <c r="K333" s="242">
        <f t="shared" si="93"/>
        <v>1</v>
      </c>
      <c r="L333" s="243">
        <f t="shared" si="94"/>
        <v>0.2</v>
      </c>
      <c r="M333" s="243">
        <f t="shared" si="95"/>
        <v>1</v>
      </c>
      <c r="N333" s="149">
        <f t="shared" si="96"/>
        <v>7.6</v>
      </c>
      <c r="O333" s="149">
        <v>3.59</v>
      </c>
      <c r="P333" s="150"/>
      <c r="Q333" s="151">
        <f>VLOOKUP(H333,Mapping!$B$3:$D$13,3,0)</f>
        <v>0</v>
      </c>
      <c r="R333" s="149">
        <f>(IF(VLOOKUP(VLOOKUP(I333,Mapping!$B$15:$D$20,2,1),Mapping!$C$15:$E$20,2,0)=7000,0,VLOOKUP(VLOOKUP(I333,Mapping!$B$15:$D$20,2,1),Mapping!$C$15:$E$20,2,0)))</f>
        <v>0</v>
      </c>
      <c r="S333" s="149"/>
      <c r="T333" s="149"/>
      <c r="U333" s="149">
        <f t="shared" si="97"/>
        <v>11.19</v>
      </c>
      <c r="V333" s="6" t="str">
        <f t="shared" si="82"/>
        <v/>
      </c>
      <c r="X333" s="6" t="s">
        <v>2495</v>
      </c>
      <c r="Y333" s="6" t="s">
        <v>16</v>
      </c>
      <c r="Z333" s="6" t="s">
        <v>2496</v>
      </c>
      <c r="AA333" s="6" t="s">
        <v>2554</v>
      </c>
      <c r="AB333" s="6" t="s">
        <v>2555</v>
      </c>
      <c r="AC333" s="6" t="s">
        <v>2556</v>
      </c>
      <c r="AD333" s="6" t="s">
        <v>2557</v>
      </c>
      <c r="AE333" s="6" t="s">
        <v>156</v>
      </c>
      <c r="AF333" s="6">
        <v>1</v>
      </c>
      <c r="AG333" s="6">
        <v>1</v>
      </c>
      <c r="AH333" s="6">
        <v>0.2</v>
      </c>
      <c r="AI333" s="6">
        <v>1</v>
      </c>
      <c r="AJ333" s="6" t="s">
        <v>14</v>
      </c>
      <c r="AK333" s="6">
        <v>141.46</v>
      </c>
      <c r="AL333" s="6" t="s">
        <v>303</v>
      </c>
      <c r="AM333" s="6" t="s">
        <v>303</v>
      </c>
      <c r="AN333" s="6" t="s">
        <v>303</v>
      </c>
      <c r="AO333" s="6" t="s">
        <v>303</v>
      </c>
      <c r="AP333" s="6" t="s">
        <v>303</v>
      </c>
      <c r="AQ333" s="6" t="s">
        <v>304</v>
      </c>
      <c r="AR333" s="6" t="s">
        <v>305</v>
      </c>
      <c r="AS333" s="6" t="s">
        <v>324</v>
      </c>
      <c r="AT333" s="6" t="s">
        <v>156</v>
      </c>
      <c r="AU333" s="6" t="s">
        <v>307</v>
      </c>
      <c r="AV333" s="6" t="s">
        <v>2554</v>
      </c>
      <c r="AW333" s="6" t="s">
        <v>2558</v>
      </c>
      <c r="AX333" s="6" t="s">
        <v>2558</v>
      </c>
      <c r="AY333" s="6" t="s">
        <v>308</v>
      </c>
      <c r="AZ333" s="6" t="s">
        <v>309</v>
      </c>
      <c r="BA333" s="6" t="s">
        <v>310</v>
      </c>
      <c r="BB333" s="6" t="s">
        <v>311</v>
      </c>
      <c r="BC333" s="6" t="s">
        <v>312</v>
      </c>
      <c r="BD333" s="6" t="s">
        <v>156</v>
      </c>
      <c r="BE333" s="6" t="s">
        <v>313</v>
      </c>
    </row>
    <row r="334" spans="1:57" ht="17.399999999999999" x14ac:dyDescent="0.4">
      <c r="A334" s="237">
        <f t="shared" si="83"/>
        <v>332</v>
      </c>
      <c r="B334" s="238" t="str">
        <f t="shared" si="84"/>
        <v>2025-09-14</v>
      </c>
      <c r="C334" s="238" t="str">
        <f t="shared" si="85"/>
        <v>LHR</v>
      </c>
      <c r="D334" s="238" t="str">
        <f t="shared" si="86"/>
        <v>99431913873</v>
      </c>
      <c r="E334" s="238" t="str">
        <f t="shared" si="87"/>
        <v>587196913861</v>
      </c>
      <c r="F334" s="238" t="str">
        <f t="shared" si="88"/>
        <v>김동언</v>
      </c>
      <c r="G334" s="239" t="str">
        <f t="shared" si="89"/>
        <v>BK00000145734</v>
      </c>
      <c r="H334" s="240" t="str">
        <f t="shared" si="90"/>
        <v>목록(Manifest)</v>
      </c>
      <c r="I334" s="241">
        <f t="shared" si="91"/>
        <v>134.29</v>
      </c>
      <c r="J334" s="242">
        <f t="shared" si="92"/>
        <v>1</v>
      </c>
      <c r="K334" s="242">
        <f t="shared" si="93"/>
        <v>1</v>
      </c>
      <c r="L334" s="243">
        <f t="shared" si="94"/>
        <v>0.2</v>
      </c>
      <c r="M334" s="243">
        <f t="shared" si="95"/>
        <v>1</v>
      </c>
      <c r="N334" s="149">
        <f t="shared" si="96"/>
        <v>7.6</v>
      </c>
      <c r="O334" s="149">
        <v>3.59</v>
      </c>
      <c r="P334" s="150"/>
      <c r="Q334" s="151">
        <f>VLOOKUP(H334,Mapping!$B$3:$D$13,3,0)</f>
        <v>0</v>
      </c>
      <c r="R334" s="149">
        <f>(IF(VLOOKUP(VLOOKUP(I334,Mapping!$B$15:$D$20,2,1),Mapping!$C$15:$E$20,2,0)=7000,0,VLOOKUP(VLOOKUP(I334,Mapping!$B$15:$D$20,2,1),Mapping!$C$15:$E$20,2,0)))</f>
        <v>0</v>
      </c>
      <c r="S334" s="149"/>
      <c r="T334" s="149"/>
      <c r="U334" s="149">
        <f t="shared" si="97"/>
        <v>11.19</v>
      </c>
      <c r="V334" s="6" t="str">
        <f t="shared" si="82"/>
        <v/>
      </c>
      <c r="X334" s="6" t="s">
        <v>2495</v>
      </c>
      <c r="Y334" s="6" t="s">
        <v>16</v>
      </c>
      <c r="Z334" s="6" t="s">
        <v>2496</v>
      </c>
      <c r="AA334" s="6" t="s">
        <v>2559</v>
      </c>
      <c r="AB334" s="6" t="s">
        <v>2560</v>
      </c>
      <c r="AC334" s="6" t="s">
        <v>2561</v>
      </c>
      <c r="AD334" s="6" t="s">
        <v>2562</v>
      </c>
      <c r="AE334" s="6" t="s">
        <v>156</v>
      </c>
      <c r="AF334" s="6">
        <v>1</v>
      </c>
      <c r="AG334" s="6">
        <v>1</v>
      </c>
      <c r="AH334" s="6">
        <v>0.2</v>
      </c>
      <c r="AI334" s="6">
        <v>1</v>
      </c>
      <c r="AJ334" s="6" t="s">
        <v>14</v>
      </c>
      <c r="AK334" s="6">
        <v>134.29</v>
      </c>
      <c r="AL334" s="6" t="s">
        <v>303</v>
      </c>
      <c r="AM334" s="6" t="s">
        <v>303</v>
      </c>
      <c r="AN334" s="6" t="s">
        <v>303</v>
      </c>
      <c r="AO334" s="6" t="s">
        <v>303</v>
      </c>
      <c r="AP334" s="6" t="s">
        <v>303</v>
      </c>
      <c r="AQ334" s="6" t="s">
        <v>304</v>
      </c>
      <c r="AR334" s="6" t="s">
        <v>305</v>
      </c>
      <c r="AS334" s="6" t="s">
        <v>349</v>
      </c>
      <c r="AT334" s="6" t="s">
        <v>156</v>
      </c>
      <c r="AU334" s="6" t="s">
        <v>307</v>
      </c>
      <c r="AV334" s="6" t="s">
        <v>2559</v>
      </c>
      <c r="AW334" s="6" t="s">
        <v>2563</v>
      </c>
      <c r="AX334" s="6" t="s">
        <v>2563</v>
      </c>
      <c r="AY334" s="6" t="s">
        <v>308</v>
      </c>
      <c r="AZ334" s="6" t="s">
        <v>309</v>
      </c>
      <c r="BA334" s="6" t="s">
        <v>310</v>
      </c>
      <c r="BB334" s="6" t="s">
        <v>311</v>
      </c>
      <c r="BC334" s="6" t="s">
        <v>312</v>
      </c>
      <c r="BD334" s="6" t="s">
        <v>156</v>
      </c>
      <c r="BE334" s="6" t="s">
        <v>313</v>
      </c>
    </row>
    <row r="335" spans="1:57" ht="17.399999999999999" x14ac:dyDescent="0.4">
      <c r="A335" s="237">
        <f t="shared" si="83"/>
        <v>333</v>
      </c>
      <c r="B335" s="238" t="str">
        <f t="shared" si="84"/>
        <v>2025-09-14</v>
      </c>
      <c r="C335" s="238" t="str">
        <f t="shared" si="85"/>
        <v>LHR</v>
      </c>
      <c r="D335" s="238" t="str">
        <f t="shared" si="86"/>
        <v>99431913873</v>
      </c>
      <c r="E335" s="238" t="str">
        <f t="shared" si="87"/>
        <v>587196913581</v>
      </c>
      <c r="F335" s="238" t="str">
        <f t="shared" si="88"/>
        <v>윤광열</v>
      </c>
      <c r="G335" s="239" t="str">
        <f t="shared" si="89"/>
        <v>BK00000145772</v>
      </c>
      <c r="H335" s="240" t="str">
        <f t="shared" si="90"/>
        <v>목록(Manifest)</v>
      </c>
      <c r="I335" s="241">
        <f t="shared" si="91"/>
        <v>81.22</v>
      </c>
      <c r="J335" s="242">
        <f t="shared" si="92"/>
        <v>1</v>
      </c>
      <c r="K335" s="242">
        <f t="shared" si="93"/>
        <v>0.5</v>
      </c>
      <c r="L335" s="243">
        <f t="shared" si="94"/>
        <v>1.4</v>
      </c>
      <c r="M335" s="243">
        <f t="shared" si="95"/>
        <v>1.4</v>
      </c>
      <c r="N335" s="149">
        <f t="shared" si="96"/>
        <v>9.08</v>
      </c>
      <c r="O335" s="149">
        <v>3.59</v>
      </c>
      <c r="P335" s="150"/>
      <c r="Q335" s="151">
        <f>VLOOKUP(H335,Mapping!$B$3:$D$13,3,0)</f>
        <v>0</v>
      </c>
      <c r="R335" s="149">
        <f>(IF(VLOOKUP(VLOOKUP(I335,Mapping!$B$15:$D$20,2,1),Mapping!$C$15:$E$20,2,0)=7000,0,VLOOKUP(VLOOKUP(I335,Mapping!$B$15:$D$20,2,1),Mapping!$C$15:$E$20,2,0)))</f>
        <v>0</v>
      </c>
      <c r="S335" s="149"/>
      <c r="T335" s="149"/>
      <c r="U335" s="149">
        <f t="shared" si="97"/>
        <v>12.67</v>
      </c>
      <c r="V335" s="6" t="str">
        <f t="shared" si="82"/>
        <v/>
      </c>
      <c r="X335" s="6" t="s">
        <v>2495</v>
      </c>
      <c r="Y335" s="6" t="s">
        <v>16</v>
      </c>
      <c r="Z335" s="6" t="s">
        <v>2496</v>
      </c>
      <c r="AA335" s="6" t="s">
        <v>2564</v>
      </c>
      <c r="AB335" s="6" t="s">
        <v>2565</v>
      </c>
      <c r="AC335" s="6" t="s">
        <v>2566</v>
      </c>
      <c r="AD335" s="6" t="s">
        <v>2567</v>
      </c>
      <c r="AE335" s="6" t="s">
        <v>156</v>
      </c>
      <c r="AF335" s="6">
        <v>1</v>
      </c>
      <c r="AG335" s="6">
        <v>0.5</v>
      </c>
      <c r="AH335" s="6">
        <v>1.4</v>
      </c>
      <c r="AI335" s="6">
        <v>1.4</v>
      </c>
      <c r="AJ335" s="6" t="s">
        <v>14</v>
      </c>
      <c r="AK335" s="6">
        <v>81.22</v>
      </c>
      <c r="AL335" s="6" t="s">
        <v>303</v>
      </c>
      <c r="AM335" s="6" t="s">
        <v>303</v>
      </c>
      <c r="AN335" s="6" t="s">
        <v>303</v>
      </c>
      <c r="AO335" s="6" t="s">
        <v>303</v>
      </c>
      <c r="AP335" s="6" t="s">
        <v>303</v>
      </c>
      <c r="AQ335" s="6" t="s">
        <v>304</v>
      </c>
      <c r="AR335" s="6" t="s">
        <v>305</v>
      </c>
      <c r="AS335" s="6" t="s">
        <v>314</v>
      </c>
      <c r="AT335" s="6" t="s">
        <v>156</v>
      </c>
      <c r="AU335" s="6" t="s">
        <v>307</v>
      </c>
      <c r="AV335" s="6" t="s">
        <v>2564</v>
      </c>
      <c r="AW335" s="6" t="s">
        <v>2568</v>
      </c>
      <c r="AX335" s="6" t="s">
        <v>2568</v>
      </c>
      <c r="AY335" s="6" t="s">
        <v>308</v>
      </c>
      <c r="AZ335" s="6" t="s">
        <v>309</v>
      </c>
      <c r="BA335" s="6" t="s">
        <v>310</v>
      </c>
      <c r="BB335" s="6" t="s">
        <v>311</v>
      </c>
      <c r="BC335" s="6" t="s">
        <v>312</v>
      </c>
      <c r="BD335" s="6" t="s">
        <v>156</v>
      </c>
      <c r="BE335" s="6" t="s">
        <v>313</v>
      </c>
    </row>
    <row r="336" spans="1:57" ht="17.399999999999999" x14ac:dyDescent="0.4">
      <c r="A336" s="237">
        <f t="shared" si="83"/>
        <v>334</v>
      </c>
      <c r="B336" s="238" t="str">
        <f t="shared" si="84"/>
        <v>2025-09-14</v>
      </c>
      <c r="C336" s="238" t="str">
        <f t="shared" si="85"/>
        <v>LHR</v>
      </c>
      <c r="D336" s="238" t="str">
        <f t="shared" si="86"/>
        <v>99431913873</v>
      </c>
      <c r="E336" s="238" t="str">
        <f t="shared" si="87"/>
        <v>587196913614</v>
      </c>
      <c r="F336" s="238" t="str">
        <f t="shared" si="88"/>
        <v>정슬비</v>
      </c>
      <c r="G336" s="239" t="str">
        <f t="shared" si="89"/>
        <v>BK00000145797</v>
      </c>
      <c r="H336" s="240" t="str">
        <f t="shared" si="90"/>
        <v>목록(Manifest)</v>
      </c>
      <c r="I336" s="241">
        <f t="shared" si="91"/>
        <v>21.45</v>
      </c>
      <c r="J336" s="242">
        <f t="shared" si="92"/>
        <v>1</v>
      </c>
      <c r="K336" s="242">
        <f t="shared" si="93"/>
        <v>0.5</v>
      </c>
      <c r="L336" s="243">
        <f t="shared" si="94"/>
        <v>0.2</v>
      </c>
      <c r="M336" s="243">
        <f t="shared" si="95"/>
        <v>0.5</v>
      </c>
      <c r="N336" s="149">
        <f t="shared" si="96"/>
        <v>5.75</v>
      </c>
      <c r="O336" s="149">
        <v>3.59</v>
      </c>
      <c r="P336" s="150"/>
      <c r="Q336" s="151">
        <f>VLOOKUP(H336,Mapping!$B$3:$D$13,3,0)</f>
        <v>0</v>
      </c>
      <c r="R336" s="149">
        <f>(IF(VLOOKUP(VLOOKUP(I336,Mapping!$B$15:$D$20,2,1),Mapping!$C$15:$E$20,2,0)=7000,0,VLOOKUP(VLOOKUP(I336,Mapping!$B$15:$D$20,2,1),Mapping!$C$15:$E$20,2,0)))</f>
        <v>0</v>
      </c>
      <c r="S336" s="149"/>
      <c r="T336" s="149"/>
      <c r="U336" s="149">
        <f t="shared" si="97"/>
        <v>9.34</v>
      </c>
      <c r="V336" s="6" t="str">
        <f t="shared" si="82"/>
        <v/>
      </c>
      <c r="X336" s="6" t="s">
        <v>2495</v>
      </c>
      <c r="Y336" s="6" t="s">
        <v>16</v>
      </c>
      <c r="Z336" s="6" t="s">
        <v>2496</v>
      </c>
      <c r="AA336" s="6" t="s">
        <v>2569</v>
      </c>
      <c r="AB336" s="6" t="s">
        <v>1976</v>
      </c>
      <c r="AC336" s="6" t="s">
        <v>1977</v>
      </c>
      <c r="AD336" s="6" t="s">
        <v>1321</v>
      </c>
      <c r="AE336" s="6" t="s">
        <v>156</v>
      </c>
      <c r="AF336" s="6">
        <v>1</v>
      </c>
      <c r="AG336" s="6">
        <v>0.5</v>
      </c>
      <c r="AH336" s="6">
        <v>0.2</v>
      </c>
      <c r="AI336" s="6">
        <v>0.5</v>
      </c>
      <c r="AJ336" s="6" t="s">
        <v>14</v>
      </c>
      <c r="AK336" s="6">
        <v>21.45</v>
      </c>
      <c r="AL336" s="6" t="s">
        <v>303</v>
      </c>
      <c r="AM336" s="6" t="s">
        <v>303</v>
      </c>
      <c r="AN336" s="6" t="s">
        <v>303</v>
      </c>
      <c r="AO336" s="6" t="s">
        <v>303</v>
      </c>
      <c r="AP336" s="6" t="s">
        <v>303</v>
      </c>
      <c r="AQ336" s="6" t="s">
        <v>304</v>
      </c>
      <c r="AR336" s="6" t="s">
        <v>305</v>
      </c>
      <c r="AS336" s="6" t="s">
        <v>325</v>
      </c>
      <c r="AT336" s="6" t="s">
        <v>156</v>
      </c>
      <c r="AU336" s="6" t="s">
        <v>307</v>
      </c>
      <c r="AV336" s="6" t="s">
        <v>2569</v>
      </c>
      <c r="AW336" s="6" t="s">
        <v>2570</v>
      </c>
      <c r="AX336" s="6" t="s">
        <v>2570</v>
      </c>
      <c r="AY336" s="6" t="s">
        <v>308</v>
      </c>
      <c r="AZ336" s="6" t="s">
        <v>309</v>
      </c>
      <c r="BA336" s="6" t="s">
        <v>310</v>
      </c>
      <c r="BB336" s="6" t="s">
        <v>311</v>
      </c>
      <c r="BC336" s="6" t="s">
        <v>312</v>
      </c>
      <c r="BD336" s="6" t="s">
        <v>156</v>
      </c>
      <c r="BE336" s="6" t="s">
        <v>313</v>
      </c>
    </row>
    <row r="337" spans="1:57" ht="17.399999999999999" x14ac:dyDescent="0.4">
      <c r="A337" s="237">
        <f t="shared" si="83"/>
        <v>335</v>
      </c>
      <c r="B337" s="238" t="str">
        <f t="shared" si="84"/>
        <v>2025-09-14</v>
      </c>
      <c r="C337" s="238" t="str">
        <f t="shared" si="85"/>
        <v>LHR</v>
      </c>
      <c r="D337" s="238" t="str">
        <f t="shared" si="86"/>
        <v>99431913873</v>
      </c>
      <c r="E337" s="238" t="str">
        <f t="shared" si="87"/>
        <v>587196913415</v>
      </c>
      <c r="F337" s="238" t="str">
        <f t="shared" si="88"/>
        <v>황현정</v>
      </c>
      <c r="G337" s="239" t="str">
        <f t="shared" si="89"/>
        <v>BK00000145798</v>
      </c>
      <c r="H337" s="240" t="str">
        <f t="shared" si="90"/>
        <v>목록(Manifest)</v>
      </c>
      <c r="I337" s="241">
        <f t="shared" si="91"/>
        <v>141.86000000000001</v>
      </c>
      <c r="J337" s="242">
        <f t="shared" si="92"/>
        <v>1</v>
      </c>
      <c r="K337" s="242">
        <f t="shared" si="93"/>
        <v>1</v>
      </c>
      <c r="L337" s="243">
        <f t="shared" si="94"/>
        <v>1.4</v>
      </c>
      <c r="M337" s="243">
        <f t="shared" si="95"/>
        <v>1.4</v>
      </c>
      <c r="N337" s="149">
        <f t="shared" si="96"/>
        <v>9.08</v>
      </c>
      <c r="O337" s="149">
        <v>3.59</v>
      </c>
      <c r="P337" s="150"/>
      <c r="Q337" s="151">
        <f>VLOOKUP(H337,Mapping!$B$3:$D$13,3,0)</f>
        <v>0</v>
      </c>
      <c r="R337" s="149">
        <f>(IF(VLOOKUP(VLOOKUP(I337,Mapping!$B$15:$D$20,2,1),Mapping!$C$15:$E$20,2,0)=7000,0,VLOOKUP(VLOOKUP(I337,Mapping!$B$15:$D$20,2,1),Mapping!$C$15:$E$20,2,0)))</f>
        <v>0</v>
      </c>
      <c r="S337" s="149"/>
      <c r="T337" s="149"/>
      <c r="U337" s="149">
        <f t="shared" si="97"/>
        <v>12.67</v>
      </c>
      <c r="V337" s="6" t="str">
        <f t="shared" si="82"/>
        <v/>
      </c>
      <c r="X337" s="6" t="s">
        <v>2495</v>
      </c>
      <c r="Y337" s="6" t="s">
        <v>16</v>
      </c>
      <c r="Z337" s="6" t="s">
        <v>2496</v>
      </c>
      <c r="AA337" s="6" t="s">
        <v>2571</v>
      </c>
      <c r="AB337" s="6" t="s">
        <v>2572</v>
      </c>
      <c r="AC337" s="6" t="s">
        <v>2573</v>
      </c>
      <c r="AD337" s="6" t="s">
        <v>2574</v>
      </c>
      <c r="AE337" s="6" t="s">
        <v>156</v>
      </c>
      <c r="AF337" s="6">
        <v>1</v>
      </c>
      <c r="AG337" s="6">
        <v>1</v>
      </c>
      <c r="AH337" s="6">
        <v>1.4</v>
      </c>
      <c r="AI337" s="6">
        <v>1.4</v>
      </c>
      <c r="AJ337" s="6" t="s">
        <v>14</v>
      </c>
      <c r="AK337" s="6">
        <v>141.86000000000001</v>
      </c>
      <c r="AL337" s="6" t="s">
        <v>303</v>
      </c>
      <c r="AM337" s="6" t="s">
        <v>303</v>
      </c>
      <c r="AN337" s="6" t="s">
        <v>303</v>
      </c>
      <c r="AO337" s="6" t="s">
        <v>303</v>
      </c>
      <c r="AP337" s="6" t="s">
        <v>303</v>
      </c>
      <c r="AQ337" s="6" t="s">
        <v>304</v>
      </c>
      <c r="AR337" s="6" t="s">
        <v>305</v>
      </c>
      <c r="AS337" s="6" t="s">
        <v>349</v>
      </c>
      <c r="AT337" s="6" t="s">
        <v>156</v>
      </c>
      <c r="AU337" s="6" t="s">
        <v>307</v>
      </c>
      <c r="AV337" s="6" t="s">
        <v>2571</v>
      </c>
      <c r="AW337" s="6" t="s">
        <v>2575</v>
      </c>
      <c r="AX337" s="6" t="s">
        <v>2575</v>
      </c>
      <c r="AY337" s="6" t="s">
        <v>308</v>
      </c>
      <c r="AZ337" s="6" t="s">
        <v>309</v>
      </c>
      <c r="BA337" s="6" t="s">
        <v>310</v>
      </c>
      <c r="BB337" s="6" t="s">
        <v>311</v>
      </c>
      <c r="BC337" s="6" t="s">
        <v>312</v>
      </c>
      <c r="BD337" s="6" t="s">
        <v>156</v>
      </c>
      <c r="BE337" s="6" t="s">
        <v>313</v>
      </c>
    </row>
    <row r="338" spans="1:57" ht="17.399999999999999" x14ac:dyDescent="0.4">
      <c r="A338" s="237">
        <f t="shared" si="83"/>
        <v>336</v>
      </c>
      <c r="B338" s="238" t="str">
        <f t="shared" si="84"/>
        <v>2025-09-14</v>
      </c>
      <c r="C338" s="238" t="str">
        <f t="shared" si="85"/>
        <v>LHR</v>
      </c>
      <c r="D338" s="238" t="str">
        <f t="shared" si="86"/>
        <v>99431913873</v>
      </c>
      <c r="E338" s="238" t="str">
        <f t="shared" si="87"/>
        <v>587196913522</v>
      </c>
      <c r="F338" s="238" t="str">
        <f t="shared" si="88"/>
        <v>이예린</v>
      </c>
      <c r="G338" s="239" t="str">
        <f t="shared" si="89"/>
        <v>BK00000145909</v>
      </c>
      <c r="H338" s="240" t="str">
        <f t="shared" si="90"/>
        <v>목록(Manifest)</v>
      </c>
      <c r="I338" s="241">
        <f t="shared" si="91"/>
        <v>132.65</v>
      </c>
      <c r="J338" s="242">
        <f t="shared" si="92"/>
        <v>1</v>
      </c>
      <c r="K338" s="242">
        <f t="shared" si="93"/>
        <v>0.5</v>
      </c>
      <c r="L338" s="243">
        <f t="shared" si="94"/>
        <v>0.2</v>
      </c>
      <c r="M338" s="243">
        <f t="shared" si="95"/>
        <v>0.5</v>
      </c>
      <c r="N338" s="149">
        <f t="shared" si="96"/>
        <v>5.75</v>
      </c>
      <c r="O338" s="149">
        <v>3.59</v>
      </c>
      <c r="P338" s="150"/>
      <c r="Q338" s="151">
        <f>VLOOKUP(H338,Mapping!$B$3:$D$13,3,0)</f>
        <v>0</v>
      </c>
      <c r="R338" s="149">
        <f>(IF(VLOOKUP(VLOOKUP(I338,Mapping!$B$15:$D$20,2,1),Mapping!$C$15:$E$20,2,0)=7000,0,VLOOKUP(VLOOKUP(I338,Mapping!$B$15:$D$20,2,1),Mapping!$C$15:$E$20,2,0)))</f>
        <v>0</v>
      </c>
      <c r="S338" s="149"/>
      <c r="T338" s="149"/>
      <c r="U338" s="149">
        <f t="shared" si="97"/>
        <v>9.34</v>
      </c>
      <c r="V338" s="6" t="str">
        <f t="shared" si="82"/>
        <v/>
      </c>
      <c r="X338" s="6" t="s">
        <v>2495</v>
      </c>
      <c r="Y338" s="6" t="s">
        <v>16</v>
      </c>
      <c r="Z338" s="6" t="s">
        <v>2496</v>
      </c>
      <c r="AA338" s="6" t="s">
        <v>2576</v>
      </c>
      <c r="AB338" s="6" t="s">
        <v>811</v>
      </c>
      <c r="AC338" s="6" t="s">
        <v>812</v>
      </c>
      <c r="AD338" s="6" t="s">
        <v>375</v>
      </c>
      <c r="AE338" s="6" t="s">
        <v>156</v>
      </c>
      <c r="AF338" s="6">
        <v>1</v>
      </c>
      <c r="AG338" s="6">
        <v>0.5</v>
      </c>
      <c r="AH338" s="6">
        <v>0.2</v>
      </c>
      <c r="AI338" s="6">
        <v>0.5</v>
      </c>
      <c r="AJ338" s="6" t="s">
        <v>14</v>
      </c>
      <c r="AK338" s="6">
        <v>132.65</v>
      </c>
      <c r="AL338" s="6" t="s">
        <v>303</v>
      </c>
      <c r="AM338" s="6" t="s">
        <v>303</v>
      </c>
      <c r="AN338" s="6" t="s">
        <v>303</v>
      </c>
      <c r="AO338" s="6" t="s">
        <v>303</v>
      </c>
      <c r="AP338" s="6" t="s">
        <v>303</v>
      </c>
      <c r="AQ338" s="6" t="s">
        <v>304</v>
      </c>
      <c r="AR338" s="6" t="s">
        <v>305</v>
      </c>
      <c r="AS338" s="6" t="s">
        <v>2577</v>
      </c>
      <c r="AT338" s="6" t="s">
        <v>156</v>
      </c>
      <c r="AU338" s="6" t="s">
        <v>307</v>
      </c>
      <c r="AV338" s="6" t="s">
        <v>2576</v>
      </c>
      <c r="AW338" s="6" t="s">
        <v>2578</v>
      </c>
      <c r="AX338" s="6" t="s">
        <v>2578</v>
      </c>
      <c r="AY338" s="6" t="s">
        <v>308</v>
      </c>
      <c r="AZ338" s="6" t="s">
        <v>309</v>
      </c>
      <c r="BA338" s="6" t="s">
        <v>310</v>
      </c>
      <c r="BB338" s="6" t="s">
        <v>311</v>
      </c>
      <c r="BC338" s="6" t="s">
        <v>312</v>
      </c>
      <c r="BD338" s="6" t="s">
        <v>156</v>
      </c>
      <c r="BE338" s="6" t="s">
        <v>313</v>
      </c>
    </row>
    <row r="339" spans="1:57" ht="17.399999999999999" x14ac:dyDescent="0.4">
      <c r="A339" s="237">
        <f t="shared" si="83"/>
        <v>337</v>
      </c>
      <c r="B339" s="238" t="str">
        <f t="shared" si="84"/>
        <v>2025-09-14</v>
      </c>
      <c r="C339" s="238" t="str">
        <f t="shared" si="85"/>
        <v>LHR</v>
      </c>
      <c r="D339" s="238" t="str">
        <f t="shared" si="86"/>
        <v>99431913873</v>
      </c>
      <c r="E339" s="238" t="str">
        <f t="shared" si="87"/>
        <v>587196913474</v>
      </c>
      <c r="F339" s="238" t="str">
        <f t="shared" si="88"/>
        <v>신형균</v>
      </c>
      <c r="G339" s="239" t="str">
        <f t="shared" si="89"/>
        <v>BK00000145803</v>
      </c>
      <c r="H339" s="240" t="str">
        <f t="shared" si="90"/>
        <v>목록(Manifest)</v>
      </c>
      <c r="I339" s="241">
        <f t="shared" si="91"/>
        <v>99.48</v>
      </c>
      <c r="J339" s="242">
        <f t="shared" si="92"/>
        <v>1</v>
      </c>
      <c r="K339" s="242">
        <f t="shared" si="93"/>
        <v>4</v>
      </c>
      <c r="L339" s="243">
        <f t="shared" si="94"/>
        <v>0.2</v>
      </c>
      <c r="M339" s="243">
        <f t="shared" si="95"/>
        <v>4</v>
      </c>
      <c r="N339" s="149">
        <f t="shared" si="96"/>
        <v>18.700000000000003</v>
      </c>
      <c r="O339" s="149">
        <v>3.59</v>
      </c>
      <c r="P339" s="150"/>
      <c r="Q339" s="151">
        <f>VLOOKUP(H339,Mapping!$B$3:$D$13,3,0)</f>
        <v>0</v>
      </c>
      <c r="R339" s="149">
        <f>(IF(VLOOKUP(VLOOKUP(I339,Mapping!$B$15:$D$20,2,1),Mapping!$C$15:$E$20,2,0)=7000,0,VLOOKUP(VLOOKUP(I339,Mapping!$B$15:$D$20,2,1),Mapping!$C$15:$E$20,2,0)))</f>
        <v>0</v>
      </c>
      <c r="S339" s="149"/>
      <c r="T339" s="149"/>
      <c r="U339" s="149">
        <f t="shared" si="97"/>
        <v>22.290000000000003</v>
      </c>
      <c r="V339" s="6" t="str">
        <f t="shared" si="82"/>
        <v/>
      </c>
      <c r="X339" s="6" t="s">
        <v>2495</v>
      </c>
      <c r="Y339" s="6" t="s">
        <v>16</v>
      </c>
      <c r="Z339" s="6" t="s">
        <v>2496</v>
      </c>
      <c r="AA339" s="6" t="s">
        <v>2579</v>
      </c>
      <c r="AB339" s="6" t="s">
        <v>209</v>
      </c>
      <c r="AC339" s="6" t="s">
        <v>371</v>
      </c>
      <c r="AD339" s="6" t="s">
        <v>372</v>
      </c>
      <c r="AE339" s="6" t="s">
        <v>156</v>
      </c>
      <c r="AF339" s="6">
        <v>1</v>
      </c>
      <c r="AG339" s="6">
        <v>4</v>
      </c>
      <c r="AH339" s="6">
        <v>0.2</v>
      </c>
      <c r="AI339" s="6">
        <v>4</v>
      </c>
      <c r="AJ339" s="6" t="s">
        <v>14</v>
      </c>
      <c r="AK339" s="6">
        <v>99.48</v>
      </c>
      <c r="AL339" s="6" t="s">
        <v>303</v>
      </c>
      <c r="AM339" s="6" t="s">
        <v>303</v>
      </c>
      <c r="AN339" s="6" t="s">
        <v>303</v>
      </c>
      <c r="AO339" s="6" t="s">
        <v>303</v>
      </c>
      <c r="AP339" s="6" t="s">
        <v>303</v>
      </c>
      <c r="AQ339" s="6" t="s">
        <v>304</v>
      </c>
      <c r="AR339" s="6" t="s">
        <v>305</v>
      </c>
      <c r="AS339" s="6" t="s">
        <v>2580</v>
      </c>
      <c r="AT339" s="6" t="s">
        <v>156</v>
      </c>
      <c r="AU339" s="6" t="s">
        <v>307</v>
      </c>
      <c r="AV339" s="6" t="s">
        <v>2579</v>
      </c>
      <c r="AW339" s="6" t="s">
        <v>2581</v>
      </c>
      <c r="AX339" s="6" t="s">
        <v>2581</v>
      </c>
      <c r="AY339" s="6" t="s">
        <v>308</v>
      </c>
      <c r="AZ339" s="6" t="s">
        <v>309</v>
      </c>
      <c r="BA339" s="6" t="s">
        <v>310</v>
      </c>
      <c r="BB339" s="6" t="s">
        <v>311</v>
      </c>
      <c r="BC339" s="6" t="s">
        <v>312</v>
      </c>
      <c r="BD339" s="6" t="s">
        <v>156</v>
      </c>
      <c r="BE339" s="6" t="s">
        <v>313</v>
      </c>
    </row>
    <row r="340" spans="1:57" ht="17.399999999999999" x14ac:dyDescent="0.4">
      <c r="A340" s="237">
        <f t="shared" si="83"/>
        <v>338</v>
      </c>
      <c r="B340" s="238" t="str">
        <f t="shared" si="84"/>
        <v>2025-09-14</v>
      </c>
      <c r="C340" s="238" t="str">
        <f t="shared" si="85"/>
        <v>LHR</v>
      </c>
      <c r="D340" s="238" t="str">
        <f t="shared" si="86"/>
        <v>99431913873</v>
      </c>
      <c r="E340" s="238" t="str">
        <f t="shared" si="87"/>
        <v>587196913371</v>
      </c>
      <c r="F340" s="238" t="str">
        <f t="shared" si="88"/>
        <v>곽수영</v>
      </c>
      <c r="G340" s="239" t="str">
        <f t="shared" si="89"/>
        <v>BK00000145808</v>
      </c>
      <c r="H340" s="240" t="str">
        <f t="shared" si="90"/>
        <v>간이(Simple)</v>
      </c>
      <c r="I340" s="241">
        <f t="shared" si="91"/>
        <v>523.13</v>
      </c>
      <c r="J340" s="242">
        <f t="shared" si="92"/>
        <v>1</v>
      </c>
      <c r="K340" s="242">
        <f t="shared" si="93"/>
        <v>3</v>
      </c>
      <c r="L340" s="243">
        <f t="shared" si="94"/>
        <v>4.5</v>
      </c>
      <c r="M340" s="243">
        <f t="shared" si="95"/>
        <v>4.5</v>
      </c>
      <c r="N340" s="149">
        <f t="shared" si="96"/>
        <v>20.55</v>
      </c>
      <c r="O340" s="149">
        <v>3.59</v>
      </c>
      <c r="P340" s="150"/>
      <c r="Q340" s="151">
        <f>VLOOKUP(H340,Mapping!$B$3:$D$13,3,0)</f>
        <v>0.8</v>
      </c>
      <c r="R340" s="149">
        <f>(IF(VLOOKUP(VLOOKUP(I340,Mapping!$B$15:$D$20,2,1),Mapping!$C$15:$E$20,2,0)=7000,0,VLOOKUP(VLOOKUP(I340,Mapping!$B$15:$D$20,2,1),Mapping!$C$15:$E$20,2,0)))</f>
        <v>0</v>
      </c>
      <c r="S340" s="149"/>
      <c r="T340" s="149"/>
      <c r="U340" s="149">
        <f t="shared" si="97"/>
        <v>24.94</v>
      </c>
      <c r="V340" s="6" t="str">
        <f t="shared" si="82"/>
        <v/>
      </c>
      <c r="X340" s="6" t="s">
        <v>2495</v>
      </c>
      <c r="Y340" s="6" t="s">
        <v>16</v>
      </c>
      <c r="Z340" s="6" t="s">
        <v>2496</v>
      </c>
      <c r="AA340" s="6" t="s">
        <v>2582</v>
      </c>
      <c r="AB340" s="6" t="s">
        <v>2583</v>
      </c>
      <c r="AC340" s="6" t="s">
        <v>2584</v>
      </c>
      <c r="AD340" s="6" t="s">
        <v>2585</v>
      </c>
      <c r="AE340" s="6" t="s">
        <v>156</v>
      </c>
      <c r="AF340" s="6">
        <v>1</v>
      </c>
      <c r="AG340" s="6">
        <v>3</v>
      </c>
      <c r="AH340" s="6">
        <v>4.5</v>
      </c>
      <c r="AI340" s="6">
        <v>4.5</v>
      </c>
      <c r="AJ340" s="6" t="s">
        <v>15</v>
      </c>
      <c r="AK340" s="6">
        <v>523.13</v>
      </c>
      <c r="AL340" s="6" t="s">
        <v>303</v>
      </c>
      <c r="AM340" s="6" t="s">
        <v>303</v>
      </c>
      <c r="AN340" s="6" t="s">
        <v>303</v>
      </c>
      <c r="AO340" s="6" t="s">
        <v>303</v>
      </c>
      <c r="AP340" s="6" t="s">
        <v>303</v>
      </c>
      <c r="AQ340" s="6" t="s">
        <v>304</v>
      </c>
      <c r="AR340" s="6" t="s">
        <v>305</v>
      </c>
      <c r="AS340" s="6" t="s">
        <v>316</v>
      </c>
      <c r="AT340" s="6" t="s">
        <v>156</v>
      </c>
      <c r="AU340" s="6" t="s">
        <v>307</v>
      </c>
      <c r="AV340" s="6" t="s">
        <v>2582</v>
      </c>
      <c r="AW340" s="6" t="s">
        <v>2586</v>
      </c>
      <c r="AX340" s="6" t="s">
        <v>2586</v>
      </c>
      <c r="AY340" s="6" t="s">
        <v>308</v>
      </c>
      <c r="AZ340" s="6" t="s">
        <v>309</v>
      </c>
      <c r="BA340" s="6" t="s">
        <v>310</v>
      </c>
      <c r="BB340" s="6" t="s">
        <v>311</v>
      </c>
      <c r="BC340" s="6" t="s">
        <v>312</v>
      </c>
      <c r="BD340" s="6" t="s">
        <v>156</v>
      </c>
      <c r="BE340" s="6" t="s">
        <v>313</v>
      </c>
    </row>
    <row r="341" spans="1:57" ht="17.399999999999999" x14ac:dyDescent="0.4">
      <c r="A341" s="237">
        <f t="shared" si="83"/>
        <v>339</v>
      </c>
      <c r="B341" s="238" t="str">
        <f t="shared" si="84"/>
        <v>2025-09-14</v>
      </c>
      <c r="C341" s="238" t="str">
        <f t="shared" si="85"/>
        <v>LHR</v>
      </c>
      <c r="D341" s="238" t="str">
        <f t="shared" si="86"/>
        <v>99431913873</v>
      </c>
      <c r="E341" s="238" t="str">
        <f t="shared" si="87"/>
        <v>587196913754</v>
      </c>
      <c r="F341" s="238" t="str">
        <f t="shared" si="88"/>
        <v>김진욱</v>
      </c>
      <c r="G341" s="239" t="str">
        <f t="shared" si="89"/>
        <v>BK00000145811</v>
      </c>
      <c r="H341" s="240" t="str">
        <f t="shared" si="90"/>
        <v>목록(Manifest)</v>
      </c>
      <c r="I341" s="241">
        <f t="shared" si="91"/>
        <v>149.43</v>
      </c>
      <c r="J341" s="242">
        <f t="shared" si="92"/>
        <v>1</v>
      </c>
      <c r="K341" s="242">
        <f t="shared" si="93"/>
        <v>3.5</v>
      </c>
      <c r="L341" s="243">
        <f t="shared" si="94"/>
        <v>0.2</v>
      </c>
      <c r="M341" s="243">
        <f t="shared" si="95"/>
        <v>3.5</v>
      </c>
      <c r="N341" s="149">
        <f t="shared" si="96"/>
        <v>16.850000000000001</v>
      </c>
      <c r="O341" s="149">
        <v>3.59</v>
      </c>
      <c r="P341" s="150"/>
      <c r="Q341" s="151">
        <f>VLOOKUP(H341,Mapping!$B$3:$D$13,3,0)</f>
        <v>0</v>
      </c>
      <c r="R341" s="149">
        <f>(IF(VLOOKUP(VLOOKUP(I341,Mapping!$B$15:$D$20,2,1),Mapping!$C$15:$E$20,2,0)=7000,0,VLOOKUP(VLOOKUP(I341,Mapping!$B$15:$D$20,2,1),Mapping!$C$15:$E$20,2,0)))</f>
        <v>0</v>
      </c>
      <c r="S341" s="149"/>
      <c r="T341" s="149"/>
      <c r="U341" s="149">
        <f t="shared" si="97"/>
        <v>20.440000000000001</v>
      </c>
      <c r="V341" s="6" t="str">
        <f t="shared" si="82"/>
        <v/>
      </c>
      <c r="X341" s="6" t="s">
        <v>2495</v>
      </c>
      <c r="Y341" s="6" t="s">
        <v>16</v>
      </c>
      <c r="Z341" s="6" t="s">
        <v>2496</v>
      </c>
      <c r="AA341" s="6" t="s">
        <v>2587</v>
      </c>
      <c r="AB341" s="6" t="s">
        <v>2588</v>
      </c>
      <c r="AC341" s="6" t="s">
        <v>2589</v>
      </c>
      <c r="AD341" s="6" t="s">
        <v>2590</v>
      </c>
      <c r="AE341" s="6" t="s">
        <v>156</v>
      </c>
      <c r="AF341" s="6">
        <v>1</v>
      </c>
      <c r="AG341" s="6">
        <v>3.5</v>
      </c>
      <c r="AH341" s="6">
        <v>0.2</v>
      </c>
      <c r="AI341" s="6">
        <v>3.5</v>
      </c>
      <c r="AJ341" s="6" t="s">
        <v>14</v>
      </c>
      <c r="AK341" s="6">
        <v>149.43</v>
      </c>
      <c r="AL341" s="6" t="s">
        <v>303</v>
      </c>
      <c r="AM341" s="6" t="s">
        <v>303</v>
      </c>
      <c r="AN341" s="6" t="s">
        <v>303</v>
      </c>
      <c r="AO341" s="6" t="s">
        <v>303</v>
      </c>
      <c r="AP341" s="6" t="s">
        <v>303</v>
      </c>
      <c r="AQ341" s="6" t="s">
        <v>304</v>
      </c>
      <c r="AR341" s="6" t="s">
        <v>305</v>
      </c>
      <c r="AS341" s="6" t="s">
        <v>2591</v>
      </c>
      <c r="AT341" s="6" t="s">
        <v>156</v>
      </c>
      <c r="AU341" s="6" t="s">
        <v>307</v>
      </c>
      <c r="AV341" s="6" t="s">
        <v>2587</v>
      </c>
      <c r="AW341" s="6" t="s">
        <v>2592</v>
      </c>
      <c r="AX341" s="6" t="s">
        <v>2592</v>
      </c>
      <c r="AY341" s="6" t="s">
        <v>308</v>
      </c>
      <c r="AZ341" s="6" t="s">
        <v>309</v>
      </c>
      <c r="BA341" s="6" t="s">
        <v>310</v>
      </c>
      <c r="BB341" s="6" t="s">
        <v>311</v>
      </c>
      <c r="BC341" s="6" t="s">
        <v>312</v>
      </c>
      <c r="BD341" s="6" t="s">
        <v>156</v>
      </c>
      <c r="BE341" s="6" t="s">
        <v>313</v>
      </c>
    </row>
    <row r="342" spans="1:57" ht="17.399999999999999" x14ac:dyDescent="0.4">
      <c r="A342" s="237">
        <f t="shared" si="83"/>
        <v>340</v>
      </c>
      <c r="B342" s="238" t="str">
        <f t="shared" si="84"/>
        <v>2025-09-14</v>
      </c>
      <c r="C342" s="238" t="str">
        <f t="shared" si="85"/>
        <v>LHR</v>
      </c>
      <c r="D342" s="238" t="str">
        <f t="shared" si="86"/>
        <v>99431913873</v>
      </c>
      <c r="E342" s="238" t="str">
        <f t="shared" si="87"/>
        <v>587196913846</v>
      </c>
      <c r="F342" s="238" t="str">
        <f t="shared" si="88"/>
        <v>이재현</v>
      </c>
      <c r="G342" s="239" t="str">
        <f t="shared" si="89"/>
        <v>BK00000145813</v>
      </c>
      <c r="H342" s="240" t="str">
        <f t="shared" si="90"/>
        <v>간이(Simple)</v>
      </c>
      <c r="I342" s="241">
        <f t="shared" si="91"/>
        <v>194.95</v>
      </c>
      <c r="J342" s="242">
        <f t="shared" si="92"/>
        <v>1</v>
      </c>
      <c r="K342" s="242">
        <f t="shared" si="93"/>
        <v>0.5</v>
      </c>
      <c r="L342" s="243">
        <f t="shared" si="94"/>
        <v>0.2</v>
      </c>
      <c r="M342" s="243">
        <f t="shared" si="95"/>
        <v>0.5</v>
      </c>
      <c r="N342" s="149">
        <f t="shared" si="96"/>
        <v>5.75</v>
      </c>
      <c r="O342" s="149">
        <v>3.59</v>
      </c>
      <c r="P342" s="150"/>
      <c r="Q342" s="151">
        <f>VLOOKUP(H342,Mapping!$B$3:$D$13,3,0)</f>
        <v>0.8</v>
      </c>
      <c r="R342" s="149">
        <f>(IF(VLOOKUP(VLOOKUP(I342,Mapping!$B$15:$D$20,2,1),Mapping!$C$15:$E$20,2,0)=7000,0,VLOOKUP(VLOOKUP(I342,Mapping!$B$15:$D$20,2,1),Mapping!$C$15:$E$20,2,0)))</f>
        <v>0</v>
      </c>
      <c r="S342" s="149"/>
      <c r="T342" s="149"/>
      <c r="U342" s="149">
        <f t="shared" si="97"/>
        <v>10.14</v>
      </c>
      <c r="V342" s="6" t="str">
        <f t="shared" si="82"/>
        <v/>
      </c>
      <c r="X342" s="6" t="s">
        <v>2495</v>
      </c>
      <c r="Y342" s="6" t="s">
        <v>16</v>
      </c>
      <c r="Z342" s="6" t="s">
        <v>2496</v>
      </c>
      <c r="AA342" s="6" t="s">
        <v>2593</v>
      </c>
      <c r="AB342" s="6" t="s">
        <v>207</v>
      </c>
      <c r="AC342" s="6" t="s">
        <v>2594</v>
      </c>
      <c r="AD342" s="6" t="s">
        <v>321</v>
      </c>
      <c r="AE342" s="6" t="s">
        <v>156</v>
      </c>
      <c r="AF342" s="6">
        <v>1</v>
      </c>
      <c r="AG342" s="6">
        <v>0.5</v>
      </c>
      <c r="AH342" s="6">
        <v>0.2</v>
      </c>
      <c r="AI342" s="6">
        <v>0.5</v>
      </c>
      <c r="AJ342" s="6" t="s">
        <v>15</v>
      </c>
      <c r="AK342" s="6">
        <v>194.95</v>
      </c>
      <c r="AL342" s="6" t="s">
        <v>303</v>
      </c>
      <c r="AM342" s="6" t="s">
        <v>303</v>
      </c>
      <c r="AN342" s="6" t="s">
        <v>303</v>
      </c>
      <c r="AO342" s="6" t="s">
        <v>303</v>
      </c>
      <c r="AP342" s="6" t="s">
        <v>303</v>
      </c>
      <c r="AQ342" s="6" t="s">
        <v>304</v>
      </c>
      <c r="AR342" s="6" t="s">
        <v>305</v>
      </c>
      <c r="AS342" s="6" t="s">
        <v>316</v>
      </c>
      <c r="AT342" s="6" t="s">
        <v>156</v>
      </c>
      <c r="AU342" s="6" t="s">
        <v>307</v>
      </c>
      <c r="AV342" s="6" t="s">
        <v>2593</v>
      </c>
      <c r="AW342" s="6" t="s">
        <v>2595</v>
      </c>
      <c r="AX342" s="6" t="s">
        <v>2595</v>
      </c>
      <c r="AY342" s="6" t="s">
        <v>308</v>
      </c>
      <c r="AZ342" s="6" t="s">
        <v>309</v>
      </c>
      <c r="BA342" s="6" t="s">
        <v>310</v>
      </c>
      <c r="BB342" s="6" t="s">
        <v>311</v>
      </c>
      <c r="BC342" s="6" t="s">
        <v>312</v>
      </c>
      <c r="BD342" s="6" t="s">
        <v>156</v>
      </c>
      <c r="BE342" s="6" t="s">
        <v>313</v>
      </c>
    </row>
    <row r="343" spans="1:57" ht="17.399999999999999" x14ac:dyDescent="0.4">
      <c r="A343" s="237">
        <f t="shared" si="83"/>
        <v>341</v>
      </c>
      <c r="B343" s="238" t="str">
        <f t="shared" si="84"/>
        <v>2025-09-14</v>
      </c>
      <c r="C343" s="238" t="str">
        <f t="shared" si="85"/>
        <v>LHR</v>
      </c>
      <c r="D343" s="238" t="str">
        <f t="shared" si="86"/>
        <v>99431913873</v>
      </c>
      <c r="E343" s="238" t="str">
        <f t="shared" si="87"/>
        <v>587196913393</v>
      </c>
      <c r="F343" s="238" t="str">
        <f t="shared" si="88"/>
        <v>노재협</v>
      </c>
      <c r="G343" s="239" t="str">
        <f t="shared" si="89"/>
        <v>BK00000145815</v>
      </c>
      <c r="H343" s="240" t="str">
        <f t="shared" si="90"/>
        <v>목록(Manifest)</v>
      </c>
      <c r="I343" s="241">
        <f t="shared" si="91"/>
        <v>95.26</v>
      </c>
      <c r="J343" s="242">
        <f t="shared" si="92"/>
        <v>1</v>
      </c>
      <c r="K343" s="242">
        <f t="shared" si="93"/>
        <v>7</v>
      </c>
      <c r="L343" s="243">
        <f t="shared" si="94"/>
        <v>0.2</v>
      </c>
      <c r="M343" s="243">
        <f t="shared" si="95"/>
        <v>7</v>
      </c>
      <c r="N343" s="149">
        <f t="shared" si="96"/>
        <v>29.8</v>
      </c>
      <c r="O343" s="149">
        <v>3.59</v>
      </c>
      <c r="P343" s="150"/>
      <c r="Q343" s="151">
        <f>VLOOKUP(H343,Mapping!$B$3:$D$13,3,0)</f>
        <v>0</v>
      </c>
      <c r="R343" s="149">
        <f>(IF(VLOOKUP(VLOOKUP(I343,Mapping!$B$15:$D$20,2,1),Mapping!$C$15:$E$20,2,0)=7000,0,VLOOKUP(VLOOKUP(I343,Mapping!$B$15:$D$20,2,1),Mapping!$C$15:$E$20,2,0)))</f>
        <v>0</v>
      </c>
      <c r="S343" s="149"/>
      <c r="T343" s="149"/>
      <c r="U343" s="149">
        <f t="shared" si="97"/>
        <v>33.39</v>
      </c>
      <c r="V343" s="6" t="str">
        <f t="shared" si="82"/>
        <v/>
      </c>
      <c r="X343" s="6" t="s">
        <v>2495</v>
      </c>
      <c r="Y343" s="6" t="s">
        <v>16</v>
      </c>
      <c r="Z343" s="6" t="s">
        <v>2496</v>
      </c>
      <c r="AA343" s="6" t="s">
        <v>2596</v>
      </c>
      <c r="AB343" s="6" t="s">
        <v>2597</v>
      </c>
      <c r="AC343" s="6" t="s">
        <v>2598</v>
      </c>
      <c r="AD343" s="6" t="s">
        <v>2599</v>
      </c>
      <c r="AE343" s="6" t="s">
        <v>156</v>
      </c>
      <c r="AF343" s="6">
        <v>1</v>
      </c>
      <c r="AG343" s="6">
        <v>7</v>
      </c>
      <c r="AH343" s="6">
        <v>0.2</v>
      </c>
      <c r="AI343" s="6">
        <v>7</v>
      </c>
      <c r="AJ343" s="6" t="s">
        <v>14</v>
      </c>
      <c r="AK343" s="6">
        <v>95.26</v>
      </c>
      <c r="AL343" s="6" t="s">
        <v>303</v>
      </c>
      <c r="AM343" s="6" t="s">
        <v>303</v>
      </c>
      <c r="AN343" s="6" t="s">
        <v>303</v>
      </c>
      <c r="AO343" s="6" t="s">
        <v>303</v>
      </c>
      <c r="AP343" s="6" t="s">
        <v>303</v>
      </c>
      <c r="AQ343" s="6" t="s">
        <v>304</v>
      </c>
      <c r="AR343" s="6" t="s">
        <v>305</v>
      </c>
      <c r="AS343" s="6" t="s">
        <v>807</v>
      </c>
      <c r="AT343" s="6" t="s">
        <v>156</v>
      </c>
      <c r="AU343" s="6" t="s">
        <v>307</v>
      </c>
      <c r="AV343" s="6" t="s">
        <v>2596</v>
      </c>
      <c r="AW343" s="6" t="s">
        <v>2600</v>
      </c>
      <c r="AX343" s="6" t="s">
        <v>2600</v>
      </c>
      <c r="AY343" s="6" t="s">
        <v>308</v>
      </c>
      <c r="AZ343" s="6" t="s">
        <v>309</v>
      </c>
      <c r="BA343" s="6" t="s">
        <v>310</v>
      </c>
      <c r="BB343" s="6" t="s">
        <v>311</v>
      </c>
      <c r="BC343" s="6" t="s">
        <v>312</v>
      </c>
      <c r="BD343" s="6" t="s">
        <v>156</v>
      </c>
      <c r="BE343" s="6" t="s">
        <v>313</v>
      </c>
    </row>
    <row r="344" spans="1:57" ht="17.399999999999999" x14ac:dyDescent="0.4">
      <c r="A344" s="237">
        <f t="shared" si="83"/>
        <v>342</v>
      </c>
      <c r="B344" s="238" t="str">
        <f t="shared" si="84"/>
        <v>2025-09-14</v>
      </c>
      <c r="C344" s="238" t="str">
        <f t="shared" si="85"/>
        <v>LHR</v>
      </c>
      <c r="D344" s="238" t="str">
        <f t="shared" si="86"/>
        <v>99431913873</v>
      </c>
      <c r="E344" s="238" t="str">
        <f t="shared" si="87"/>
        <v>587196913636</v>
      </c>
      <c r="F344" s="238" t="str">
        <f t="shared" si="88"/>
        <v>김도희</v>
      </c>
      <c r="G344" s="239" t="str">
        <f t="shared" si="89"/>
        <v>BK00000145816</v>
      </c>
      <c r="H344" s="240" t="str">
        <f t="shared" si="90"/>
        <v>목록(Manifest)</v>
      </c>
      <c r="I344" s="241">
        <f t="shared" si="91"/>
        <v>142.13</v>
      </c>
      <c r="J344" s="242">
        <f t="shared" si="92"/>
        <v>1</v>
      </c>
      <c r="K344" s="242">
        <f t="shared" si="93"/>
        <v>1</v>
      </c>
      <c r="L344" s="243">
        <f t="shared" si="94"/>
        <v>2.5</v>
      </c>
      <c r="M344" s="243">
        <f t="shared" si="95"/>
        <v>2.5</v>
      </c>
      <c r="N344" s="149">
        <f t="shared" si="96"/>
        <v>13.15</v>
      </c>
      <c r="O344" s="149">
        <v>3.59</v>
      </c>
      <c r="P344" s="150"/>
      <c r="Q344" s="151">
        <f>VLOOKUP(H344,Mapping!$B$3:$D$13,3,0)</f>
        <v>0</v>
      </c>
      <c r="R344" s="149">
        <f>(IF(VLOOKUP(VLOOKUP(I344,Mapping!$B$15:$D$20,2,1),Mapping!$C$15:$E$20,2,0)=7000,0,VLOOKUP(VLOOKUP(I344,Mapping!$B$15:$D$20,2,1),Mapping!$C$15:$E$20,2,0)))</f>
        <v>0</v>
      </c>
      <c r="S344" s="149"/>
      <c r="T344" s="149"/>
      <c r="U344" s="149">
        <f t="shared" si="97"/>
        <v>16.740000000000002</v>
      </c>
      <c r="V344" s="6" t="str">
        <f t="shared" si="82"/>
        <v/>
      </c>
      <c r="X344" s="6" t="s">
        <v>2495</v>
      </c>
      <c r="Y344" s="6" t="s">
        <v>16</v>
      </c>
      <c r="Z344" s="6" t="s">
        <v>2496</v>
      </c>
      <c r="AA344" s="6" t="s">
        <v>2601</v>
      </c>
      <c r="AB344" s="6" t="s">
        <v>2602</v>
      </c>
      <c r="AC344" s="6" t="s">
        <v>2603</v>
      </c>
      <c r="AD344" s="6" t="s">
        <v>696</v>
      </c>
      <c r="AE344" s="6" t="s">
        <v>156</v>
      </c>
      <c r="AF344" s="6">
        <v>1</v>
      </c>
      <c r="AG344" s="6">
        <v>1</v>
      </c>
      <c r="AH344" s="6">
        <v>2.5</v>
      </c>
      <c r="AI344" s="6">
        <v>2.5</v>
      </c>
      <c r="AJ344" s="6" t="s">
        <v>14</v>
      </c>
      <c r="AK344" s="6">
        <v>142.13</v>
      </c>
      <c r="AL344" s="6" t="s">
        <v>303</v>
      </c>
      <c r="AM344" s="6" t="s">
        <v>303</v>
      </c>
      <c r="AN344" s="6" t="s">
        <v>303</v>
      </c>
      <c r="AO344" s="6" t="s">
        <v>303</v>
      </c>
      <c r="AP344" s="6" t="s">
        <v>303</v>
      </c>
      <c r="AQ344" s="6" t="s">
        <v>304</v>
      </c>
      <c r="AR344" s="6" t="s">
        <v>305</v>
      </c>
      <c r="AS344" s="6" t="s">
        <v>2604</v>
      </c>
      <c r="AT344" s="6" t="s">
        <v>156</v>
      </c>
      <c r="AU344" s="6" t="s">
        <v>307</v>
      </c>
      <c r="AV344" s="6" t="s">
        <v>2601</v>
      </c>
      <c r="AW344" s="6" t="s">
        <v>2605</v>
      </c>
      <c r="AX344" s="6" t="s">
        <v>2605</v>
      </c>
      <c r="AY344" s="6" t="s">
        <v>308</v>
      </c>
      <c r="AZ344" s="6" t="s">
        <v>309</v>
      </c>
      <c r="BA344" s="6" t="s">
        <v>310</v>
      </c>
      <c r="BB344" s="6" t="s">
        <v>311</v>
      </c>
      <c r="BC344" s="6" t="s">
        <v>312</v>
      </c>
      <c r="BD344" s="6" t="s">
        <v>156</v>
      </c>
      <c r="BE344" s="6" t="s">
        <v>313</v>
      </c>
    </row>
    <row r="345" spans="1:57" ht="17.399999999999999" x14ac:dyDescent="0.4">
      <c r="A345" s="237">
        <f t="shared" si="83"/>
        <v>343</v>
      </c>
      <c r="B345" s="238" t="str">
        <f t="shared" si="84"/>
        <v>2025-09-14</v>
      </c>
      <c r="C345" s="238" t="str">
        <f t="shared" si="85"/>
        <v>LHR</v>
      </c>
      <c r="D345" s="238" t="str">
        <f t="shared" si="86"/>
        <v>99431913873</v>
      </c>
      <c r="E345" s="238" t="str">
        <f t="shared" si="87"/>
        <v>587196913802</v>
      </c>
      <c r="F345" s="238" t="str">
        <f t="shared" si="88"/>
        <v>손성미</v>
      </c>
      <c r="G345" s="239" t="str">
        <f t="shared" si="89"/>
        <v>BK00000145822</v>
      </c>
      <c r="H345" s="240" t="str">
        <f t="shared" si="90"/>
        <v>목록(Manifest)</v>
      </c>
      <c r="I345" s="241">
        <f t="shared" si="91"/>
        <v>142.13</v>
      </c>
      <c r="J345" s="242">
        <f t="shared" si="92"/>
        <v>1</v>
      </c>
      <c r="K345" s="242">
        <f t="shared" si="93"/>
        <v>2</v>
      </c>
      <c r="L345" s="243">
        <f t="shared" si="94"/>
        <v>0.2</v>
      </c>
      <c r="M345" s="243">
        <f t="shared" si="95"/>
        <v>2</v>
      </c>
      <c r="N345" s="149">
        <f t="shared" si="96"/>
        <v>11.3</v>
      </c>
      <c r="O345" s="149">
        <v>3.59</v>
      </c>
      <c r="P345" s="150"/>
      <c r="Q345" s="151">
        <f>VLOOKUP(H345,Mapping!$B$3:$D$13,3,0)</f>
        <v>0</v>
      </c>
      <c r="R345" s="149">
        <f>(IF(VLOOKUP(VLOOKUP(I345,Mapping!$B$15:$D$20,2,1),Mapping!$C$15:$E$20,2,0)=7000,0,VLOOKUP(VLOOKUP(I345,Mapping!$B$15:$D$20,2,1),Mapping!$C$15:$E$20,2,0)))</f>
        <v>0</v>
      </c>
      <c r="S345" s="149"/>
      <c r="T345" s="149"/>
      <c r="U345" s="149">
        <f t="shared" si="97"/>
        <v>14.89</v>
      </c>
      <c r="V345" s="6" t="str">
        <f t="shared" si="82"/>
        <v/>
      </c>
      <c r="X345" s="6" t="s">
        <v>2495</v>
      </c>
      <c r="Y345" s="6" t="s">
        <v>16</v>
      </c>
      <c r="Z345" s="6" t="s">
        <v>2496</v>
      </c>
      <c r="AA345" s="6" t="s">
        <v>2606</v>
      </c>
      <c r="AB345" s="6" t="s">
        <v>2607</v>
      </c>
      <c r="AC345" s="6" t="s">
        <v>2608</v>
      </c>
      <c r="AD345" s="6" t="s">
        <v>2609</v>
      </c>
      <c r="AE345" s="6" t="s">
        <v>156</v>
      </c>
      <c r="AF345" s="6">
        <v>1</v>
      </c>
      <c r="AG345" s="6">
        <v>2</v>
      </c>
      <c r="AH345" s="6">
        <v>0.2</v>
      </c>
      <c r="AI345" s="6">
        <v>2</v>
      </c>
      <c r="AJ345" s="6" t="s">
        <v>14</v>
      </c>
      <c r="AK345" s="6">
        <v>142.13</v>
      </c>
      <c r="AL345" s="6" t="s">
        <v>303</v>
      </c>
      <c r="AM345" s="6" t="s">
        <v>303</v>
      </c>
      <c r="AN345" s="6" t="s">
        <v>303</v>
      </c>
      <c r="AO345" s="6" t="s">
        <v>303</v>
      </c>
      <c r="AP345" s="6" t="s">
        <v>303</v>
      </c>
      <c r="AQ345" s="6" t="s">
        <v>304</v>
      </c>
      <c r="AR345" s="6" t="s">
        <v>305</v>
      </c>
      <c r="AS345" s="6" t="s">
        <v>2610</v>
      </c>
      <c r="AT345" s="6" t="s">
        <v>156</v>
      </c>
      <c r="AU345" s="6" t="s">
        <v>307</v>
      </c>
      <c r="AV345" s="6" t="s">
        <v>2606</v>
      </c>
      <c r="AW345" s="6" t="s">
        <v>2611</v>
      </c>
      <c r="AX345" s="6" t="s">
        <v>2611</v>
      </c>
      <c r="AY345" s="6" t="s">
        <v>308</v>
      </c>
      <c r="AZ345" s="6" t="s">
        <v>309</v>
      </c>
      <c r="BA345" s="6" t="s">
        <v>310</v>
      </c>
      <c r="BB345" s="6" t="s">
        <v>311</v>
      </c>
      <c r="BC345" s="6" t="s">
        <v>312</v>
      </c>
      <c r="BD345" s="6" t="s">
        <v>156</v>
      </c>
      <c r="BE345" s="6" t="s">
        <v>313</v>
      </c>
    </row>
    <row r="346" spans="1:57" ht="17.399999999999999" x14ac:dyDescent="0.4">
      <c r="A346" s="237">
        <f t="shared" si="83"/>
        <v>344</v>
      </c>
      <c r="B346" s="238" t="str">
        <f t="shared" si="84"/>
        <v>2025-09-14</v>
      </c>
      <c r="C346" s="238" t="str">
        <f t="shared" si="85"/>
        <v>LHR</v>
      </c>
      <c r="D346" s="238" t="str">
        <f t="shared" si="86"/>
        <v>99431913873</v>
      </c>
      <c r="E346" s="238" t="str">
        <f t="shared" si="87"/>
        <v>587196913555</v>
      </c>
      <c r="F346" s="238" t="str">
        <f t="shared" si="88"/>
        <v>주 루룸</v>
      </c>
      <c r="G346" s="239" t="str">
        <f t="shared" si="89"/>
        <v>BK00000145832</v>
      </c>
      <c r="H346" s="240" t="str">
        <f t="shared" si="90"/>
        <v>간이(Simple)</v>
      </c>
      <c r="I346" s="241">
        <f t="shared" si="91"/>
        <v>326.10000000000002</v>
      </c>
      <c r="J346" s="242">
        <f t="shared" si="92"/>
        <v>1</v>
      </c>
      <c r="K346" s="242">
        <f t="shared" si="93"/>
        <v>3.5</v>
      </c>
      <c r="L346" s="243">
        <f t="shared" si="94"/>
        <v>0.2</v>
      </c>
      <c r="M346" s="243">
        <f t="shared" si="95"/>
        <v>3.5</v>
      </c>
      <c r="N346" s="149">
        <f t="shared" si="96"/>
        <v>16.850000000000001</v>
      </c>
      <c r="O346" s="149">
        <v>3.59</v>
      </c>
      <c r="P346" s="150"/>
      <c r="Q346" s="151">
        <f>VLOOKUP(H346,Mapping!$B$3:$D$13,3,0)</f>
        <v>0.8</v>
      </c>
      <c r="R346" s="149">
        <f>(IF(VLOOKUP(VLOOKUP(I346,Mapping!$B$15:$D$20,2,1),Mapping!$C$15:$E$20,2,0)=7000,0,VLOOKUP(VLOOKUP(I346,Mapping!$B$15:$D$20,2,1),Mapping!$C$15:$E$20,2,0)))</f>
        <v>0</v>
      </c>
      <c r="S346" s="149"/>
      <c r="T346" s="149"/>
      <c r="U346" s="149">
        <f t="shared" si="97"/>
        <v>21.240000000000002</v>
      </c>
      <c r="V346" s="6" t="str">
        <f t="shared" si="82"/>
        <v>[사업자]</v>
      </c>
      <c r="X346" s="6" t="s">
        <v>2495</v>
      </c>
      <c r="Y346" s="6" t="s">
        <v>16</v>
      </c>
      <c r="Z346" s="6" t="s">
        <v>2496</v>
      </c>
      <c r="AA346" s="6" t="s">
        <v>2612</v>
      </c>
      <c r="AB346" s="6" t="s">
        <v>903</v>
      </c>
      <c r="AC346" s="6" t="s">
        <v>904</v>
      </c>
      <c r="AD346" s="6" t="s">
        <v>905</v>
      </c>
      <c r="AE346" s="6" t="s">
        <v>157</v>
      </c>
      <c r="AF346" s="6">
        <v>1</v>
      </c>
      <c r="AG346" s="6">
        <v>3.5</v>
      </c>
      <c r="AH346" s="6">
        <v>0.2</v>
      </c>
      <c r="AI346" s="6">
        <v>3.5</v>
      </c>
      <c r="AJ346" s="6" t="s">
        <v>15</v>
      </c>
      <c r="AK346" s="6">
        <v>326.10000000000002</v>
      </c>
      <c r="AL346" s="6" t="s">
        <v>303</v>
      </c>
      <c r="AM346" s="6" t="s">
        <v>303</v>
      </c>
      <c r="AN346" s="6" t="s">
        <v>303</v>
      </c>
      <c r="AO346" s="6" t="s">
        <v>303</v>
      </c>
      <c r="AP346" s="6" t="s">
        <v>303</v>
      </c>
      <c r="AQ346" s="6" t="s">
        <v>304</v>
      </c>
      <c r="AR346" s="6" t="s">
        <v>305</v>
      </c>
      <c r="AS346" s="6" t="s">
        <v>459</v>
      </c>
      <c r="AT346" s="6" t="s">
        <v>156</v>
      </c>
      <c r="AU346" s="6" t="s">
        <v>307</v>
      </c>
      <c r="AV346" s="6" t="s">
        <v>2612</v>
      </c>
      <c r="AW346" s="6" t="s">
        <v>2613</v>
      </c>
      <c r="AX346" s="6" t="s">
        <v>2613</v>
      </c>
      <c r="AY346" s="6" t="s">
        <v>308</v>
      </c>
      <c r="AZ346" s="6" t="s">
        <v>309</v>
      </c>
      <c r="BA346" s="6" t="s">
        <v>310</v>
      </c>
      <c r="BB346" s="6" t="s">
        <v>311</v>
      </c>
      <c r="BC346" s="6" t="s">
        <v>312</v>
      </c>
      <c r="BD346" s="6" t="s">
        <v>156</v>
      </c>
      <c r="BE346" s="6" t="s">
        <v>313</v>
      </c>
    </row>
    <row r="347" spans="1:57" ht="17.399999999999999" x14ac:dyDescent="0.4">
      <c r="A347" s="237">
        <f t="shared" si="83"/>
        <v>345</v>
      </c>
      <c r="B347" s="238" t="str">
        <f t="shared" si="84"/>
        <v>2025-09-14</v>
      </c>
      <c r="C347" s="238" t="str">
        <f t="shared" si="85"/>
        <v>LHR</v>
      </c>
      <c r="D347" s="238" t="str">
        <f t="shared" si="86"/>
        <v>99431913873</v>
      </c>
      <c r="E347" s="238" t="str">
        <f t="shared" si="87"/>
        <v>587196913360</v>
      </c>
      <c r="F347" s="238" t="str">
        <f t="shared" si="88"/>
        <v>안승재</v>
      </c>
      <c r="G347" s="239" t="str">
        <f t="shared" si="89"/>
        <v>BK00000145835</v>
      </c>
      <c r="H347" s="240" t="str">
        <f t="shared" si="90"/>
        <v>목록(Manifest)</v>
      </c>
      <c r="I347" s="241">
        <f t="shared" si="91"/>
        <v>148.33000000000001</v>
      </c>
      <c r="J347" s="242">
        <f t="shared" si="92"/>
        <v>1</v>
      </c>
      <c r="K347" s="242">
        <f t="shared" si="93"/>
        <v>1.5</v>
      </c>
      <c r="L347" s="243">
        <f t="shared" si="94"/>
        <v>0.2</v>
      </c>
      <c r="M347" s="243">
        <f t="shared" si="95"/>
        <v>1.5</v>
      </c>
      <c r="N347" s="149">
        <f t="shared" si="96"/>
        <v>9.4499999999999993</v>
      </c>
      <c r="O347" s="149">
        <v>3.59</v>
      </c>
      <c r="P347" s="150"/>
      <c r="Q347" s="151">
        <f>VLOOKUP(H347,Mapping!$B$3:$D$13,3,0)</f>
        <v>0</v>
      </c>
      <c r="R347" s="149">
        <f>(IF(VLOOKUP(VLOOKUP(I347,Mapping!$B$15:$D$20,2,1),Mapping!$C$15:$E$20,2,0)=7000,0,VLOOKUP(VLOOKUP(I347,Mapping!$B$15:$D$20,2,1),Mapping!$C$15:$E$20,2,0)))</f>
        <v>0</v>
      </c>
      <c r="S347" s="149"/>
      <c r="T347" s="149"/>
      <c r="U347" s="149">
        <f t="shared" si="97"/>
        <v>13.04</v>
      </c>
      <c r="V347" s="6" t="str">
        <f t="shared" si="82"/>
        <v/>
      </c>
      <c r="X347" s="6" t="s">
        <v>2495</v>
      </c>
      <c r="Y347" s="6" t="s">
        <v>16</v>
      </c>
      <c r="Z347" s="6" t="s">
        <v>2496</v>
      </c>
      <c r="AA347" s="6" t="s">
        <v>2614</v>
      </c>
      <c r="AB347" s="6" t="s">
        <v>1092</v>
      </c>
      <c r="AC347" s="6" t="s">
        <v>1093</v>
      </c>
      <c r="AD347" s="6" t="s">
        <v>722</v>
      </c>
      <c r="AE347" s="6" t="s">
        <v>156</v>
      </c>
      <c r="AF347" s="6">
        <v>1</v>
      </c>
      <c r="AG347" s="6">
        <v>1.5</v>
      </c>
      <c r="AH347" s="6">
        <v>0.2</v>
      </c>
      <c r="AI347" s="6">
        <v>1.5</v>
      </c>
      <c r="AJ347" s="6" t="s">
        <v>14</v>
      </c>
      <c r="AK347" s="6">
        <v>148.33000000000001</v>
      </c>
      <c r="AL347" s="6" t="s">
        <v>303</v>
      </c>
      <c r="AM347" s="6" t="s">
        <v>303</v>
      </c>
      <c r="AN347" s="6" t="s">
        <v>303</v>
      </c>
      <c r="AO347" s="6" t="s">
        <v>303</v>
      </c>
      <c r="AP347" s="6" t="s">
        <v>303</v>
      </c>
      <c r="AQ347" s="6" t="s">
        <v>304</v>
      </c>
      <c r="AR347" s="6" t="s">
        <v>305</v>
      </c>
      <c r="AS347" s="6" t="s">
        <v>444</v>
      </c>
      <c r="AT347" s="6" t="s">
        <v>156</v>
      </c>
      <c r="AU347" s="6" t="s">
        <v>307</v>
      </c>
      <c r="AV347" s="6" t="s">
        <v>2614</v>
      </c>
      <c r="AW347" s="6" t="s">
        <v>2615</v>
      </c>
      <c r="AX347" s="6" t="s">
        <v>2615</v>
      </c>
      <c r="AY347" s="6" t="s">
        <v>308</v>
      </c>
      <c r="AZ347" s="6" t="s">
        <v>309</v>
      </c>
      <c r="BA347" s="6" t="s">
        <v>310</v>
      </c>
      <c r="BB347" s="6" t="s">
        <v>311</v>
      </c>
      <c r="BC347" s="6" t="s">
        <v>312</v>
      </c>
      <c r="BD347" s="6" t="s">
        <v>156</v>
      </c>
      <c r="BE347" s="6" t="s">
        <v>313</v>
      </c>
    </row>
    <row r="348" spans="1:57" ht="17.399999999999999" x14ac:dyDescent="0.4">
      <c r="A348" s="237">
        <f t="shared" si="83"/>
        <v>346</v>
      </c>
      <c r="B348" s="238" t="str">
        <f t="shared" si="84"/>
        <v>2025-09-14</v>
      </c>
      <c r="C348" s="238" t="str">
        <f t="shared" si="85"/>
        <v>LHR</v>
      </c>
      <c r="D348" s="238" t="str">
        <f t="shared" si="86"/>
        <v>99431913873</v>
      </c>
      <c r="E348" s="238" t="str">
        <f t="shared" si="87"/>
        <v>587196913544</v>
      </c>
      <c r="F348" s="238" t="str">
        <f t="shared" si="88"/>
        <v>PHAMKHACMINH</v>
      </c>
      <c r="G348" s="239" t="str">
        <f t="shared" si="89"/>
        <v>BK00000145844</v>
      </c>
      <c r="H348" s="240" t="str">
        <f t="shared" si="90"/>
        <v>일반(목록배제,Normal-Manifest Exception)</v>
      </c>
      <c r="I348" s="241">
        <f t="shared" si="91"/>
        <v>72.02</v>
      </c>
      <c r="J348" s="242">
        <f t="shared" si="92"/>
        <v>1</v>
      </c>
      <c r="K348" s="242">
        <f t="shared" si="93"/>
        <v>1</v>
      </c>
      <c r="L348" s="243">
        <f t="shared" si="94"/>
        <v>0.2</v>
      </c>
      <c r="M348" s="243">
        <f t="shared" si="95"/>
        <v>1</v>
      </c>
      <c r="N348" s="149">
        <f t="shared" si="96"/>
        <v>7.6</v>
      </c>
      <c r="O348" s="149">
        <v>3.59</v>
      </c>
      <c r="P348" s="150"/>
      <c r="Q348" s="151">
        <f>VLOOKUP(H348,Mapping!$B$3:$D$13,3,0)</f>
        <v>0.8</v>
      </c>
      <c r="R348" s="149">
        <f>(IF(VLOOKUP(VLOOKUP(I348,Mapping!$B$15:$D$20,2,1),Mapping!$C$15:$E$20,2,0)=7000,0,VLOOKUP(VLOOKUP(I348,Mapping!$B$15:$D$20,2,1),Mapping!$C$15:$E$20,2,0)))</f>
        <v>0</v>
      </c>
      <c r="S348" s="149"/>
      <c r="T348" s="149"/>
      <c r="U348" s="149">
        <f t="shared" si="97"/>
        <v>11.99</v>
      </c>
      <c r="V348" s="6" t="str">
        <f t="shared" si="82"/>
        <v/>
      </c>
      <c r="X348" s="6" t="s">
        <v>2495</v>
      </c>
      <c r="Y348" s="6" t="s">
        <v>16</v>
      </c>
      <c r="Z348" s="6" t="s">
        <v>2496</v>
      </c>
      <c r="AA348" s="6" t="s">
        <v>2616</v>
      </c>
      <c r="AB348" s="6" t="s">
        <v>193</v>
      </c>
      <c r="AC348" s="6" t="s">
        <v>585</v>
      </c>
      <c r="AD348" s="6" t="s">
        <v>910</v>
      </c>
      <c r="AE348" s="6" t="s">
        <v>156</v>
      </c>
      <c r="AF348" s="6">
        <v>1</v>
      </c>
      <c r="AG348" s="6">
        <v>1</v>
      </c>
      <c r="AH348" s="6">
        <v>0.2</v>
      </c>
      <c r="AI348" s="6">
        <v>1</v>
      </c>
      <c r="AJ348" s="6" t="s">
        <v>110</v>
      </c>
      <c r="AK348" s="6">
        <v>72.02</v>
      </c>
      <c r="AL348" s="6" t="s">
        <v>303</v>
      </c>
      <c r="AM348" s="6" t="s">
        <v>303</v>
      </c>
      <c r="AN348" s="6" t="s">
        <v>303</v>
      </c>
      <c r="AO348" s="6" t="s">
        <v>303</v>
      </c>
      <c r="AP348" s="6" t="s">
        <v>303</v>
      </c>
      <c r="AQ348" s="6" t="s">
        <v>304</v>
      </c>
      <c r="AR348" s="6" t="s">
        <v>305</v>
      </c>
      <c r="AS348" s="6" t="s">
        <v>317</v>
      </c>
      <c r="AT348" s="6" t="s">
        <v>156</v>
      </c>
      <c r="AU348" s="6" t="s">
        <v>307</v>
      </c>
      <c r="AV348" s="6" t="s">
        <v>2616</v>
      </c>
      <c r="AW348" s="6" t="s">
        <v>2617</v>
      </c>
      <c r="AX348" s="6" t="s">
        <v>2617</v>
      </c>
      <c r="AY348" s="6" t="s">
        <v>308</v>
      </c>
      <c r="AZ348" s="6" t="s">
        <v>309</v>
      </c>
      <c r="BA348" s="6" t="s">
        <v>310</v>
      </c>
      <c r="BB348" s="6" t="s">
        <v>311</v>
      </c>
      <c r="BC348" s="6" t="s">
        <v>312</v>
      </c>
      <c r="BD348" s="6" t="s">
        <v>156</v>
      </c>
      <c r="BE348" s="6" t="s">
        <v>313</v>
      </c>
    </row>
    <row r="349" spans="1:57" ht="17.399999999999999" x14ac:dyDescent="0.4">
      <c r="A349" s="237">
        <f t="shared" si="83"/>
        <v>347</v>
      </c>
      <c r="B349" s="238" t="str">
        <f t="shared" si="84"/>
        <v>2025-09-14</v>
      </c>
      <c r="C349" s="238" t="str">
        <f t="shared" si="85"/>
        <v>LHR</v>
      </c>
      <c r="D349" s="238" t="str">
        <f t="shared" si="86"/>
        <v>99431913873</v>
      </c>
      <c r="E349" s="238" t="str">
        <f t="shared" si="87"/>
        <v>587196913651</v>
      </c>
      <c r="F349" s="238" t="str">
        <f t="shared" si="88"/>
        <v>전한뫼</v>
      </c>
      <c r="G349" s="239" t="str">
        <f t="shared" si="89"/>
        <v>BK00000145850</v>
      </c>
      <c r="H349" s="240" t="str">
        <f t="shared" si="90"/>
        <v>목록(Manifest)</v>
      </c>
      <c r="I349" s="241">
        <f t="shared" si="91"/>
        <v>45.76</v>
      </c>
      <c r="J349" s="242">
        <f t="shared" si="92"/>
        <v>1</v>
      </c>
      <c r="K349" s="242">
        <f t="shared" si="93"/>
        <v>0.5</v>
      </c>
      <c r="L349" s="243">
        <f t="shared" si="94"/>
        <v>0.2</v>
      </c>
      <c r="M349" s="243">
        <f t="shared" si="95"/>
        <v>0.5</v>
      </c>
      <c r="N349" s="149">
        <f t="shared" si="96"/>
        <v>5.75</v>
      </c>
      <c r="O349" s="149">
        <v>3.59</v>
      </c>
      <c r="P349" s="150"/>
      <c r="Q349" s="151">
        <f>VLOOKUP(H349,Mapping!$B$3:$D$13,3,0)</f>
        <v>0</v>
      </c>
      <c r="R349" s="149">
        <f>(IF(VLOOKUP(VLOOKUP(I349,Mapping!$B$15:$D$20,2,1),Mapping!$C$15:$E$20,2,0)=7000,0,VLOOKUP(VLOOKUP(I349,Mapping!$B$15:$D$20,2,1),Mapping!$C$15:$E$20,2,0)))</f>
        <v>0</v>
      </c>
      <c r="S349" s="149"/>
      <c r="T349" s="149"/>
      <c r="U349" s="149">
        <f t="shared" si="97"/>
        <v>9.34</v>
      </c>
      <c r="V349" s="6" t="str">
        <f t="shared" si="82"/>
        <v/>
      </c>
      <c r="X349" s="6" t="s">
        <v>2495</v>
      </c>
      <c r="Y349" s="6" t="s">
        <v>16</v>
      </c>
      <c r="Z349" s="6" t="s">
        <v>2496</v>
      </c>
      <c r="AA349" s="6" t="s">
        <v>2618</v>
      </c>
      <c r="AB349" s="6" t="s">
        <v>198</v>
      </c>
      <c r="AC349" s="6" t="s">
        <v>363</v>
      </c>
      <c r="AD349" s="6" t="s">
        <v>364</v>
      </c>
      <c r="AE349" s="6" t="s">
        <v>156</v>
      </c>
      <c r="AF349" s="6">
        <v>1</v>
      </c>
      <c r="AG349" s="6">
        <v>0.5</v>
      </c>
      <c r="AH349" s="6">
        <v>0.2</v>
      </c>
      <c r="AI349" s="6">
        <v>0.5</v>
      </c>
      <c r="AJ349" s="6" t="s">
        <v>14</v>
      </c>
      <c r="AK349" s="6">
        <v>45.76</v>
      </c>
      <c r="AL349" s="6" t="s">
        <v>303</v>
      </c>
      <c r="AM349" s="6" t="s">
        <v>303</v>
      </c>
      <c r="AN349" s="6" t="s">
        <v>303</v>
      </c>
      <c r="AO349" s="6" t="s">
        <v>303</v>
      </c>
      <c r="AP349" s="6" t="s">
        <v>303</v>
      </c>
      <c r="AQ349" s="6" t="s">
        <v>304</v>
      </c>
      <c r="AR349" s="6" t="s">
        <v>305</v>
      </c>
      <c r="AS349" s="6" t="s">
        <v>316</v>
      </c>
      <c r="AT349" s="6" t="s">
        <v>156</v>
      </c>
      <c r="AU349" s="6" t="s">
        <v>307</v>
      </c>
      <c r="AV349" s="6" t="s">
        <v>2618</v>
      </c>
      <c r="AW349" s="6" t="s">
        <v>2619</v>
      </c>
      <c r="AX349" s="6" t="s">
        <v>2619</v>
      </c>
      <c r="AY349" s="6" t="s">
        <v>308</v>
      </c>
      <c r="AZ349" s="6" t="s">
        <v>309</v>
      </c>
      <c r="BA349" s="6" t="s">
        <v>310</v>
      </c>
      <c r="BB349" s="6" t="s">
        <v>311</v>
      </c>
      <c r="BC349" s="6" t="s">
        <v>312</v>
      </c>
      <c r="BD349" s="6" t="s">
        <v>156</v>
      </c>
      <c r="BE349" s="6" t="s">
        <v>313</v>
      </c>
    </row>
    <row r="350" spans="1:57" ht="17.399999999999999" x14ac:dyDescent="0.4">
      <c r="A350" s="237">
        <f t="shared" si="83"/>
        <v>348</v>
      </c>
      <c r="B350" s="238" t="str">
        <f t="shared" si="84"/>
        <v>2025-09-14</v>
      </c>
      <c r="C350" s="238" t="str">
        <f t="shared" si="85"/>
        <v>LHR</v>
      </c>
      <c r="D350" s="238" t="str">
        <f t="shared" si="86"/>
        <v>99431913873</v>
      </c>
      <c r="E350" s="238" t="str">
        <f t="shared" si="87"/>
        <v>587196913732</v>
      </c>
      <c r="F350" s="238" t="str">
        <f t="shared" si="88"/>
        <v>송민서</v>
      </c>
      <c r="G350" s="239" t="str">
        <f t="shared" si="89"/>
        <v>BK00000145851</v>
      </c>
      <c r="H350" s="240" t="str">
        <f t="shared" si="90"/>
        <v>목록(Manifest)</v>
      </c>
      <c r="I350" s="241">
        <f t="shared" si="91"/>
        <v>39.61</v>
      </c>
      <c r="J350" s="242">
        <f t="shared" si="92"/>
        <v>1</v>
      </c>
      <c r="K350" s="242">
        <f t="shared" si="93"/>
        <v>1</v>
      </c>
      <c r="L350" s="243">
        <f t="shared" si="94"/>
        <v>0.2</v>
      </c>
      <c r="M350" s="243">
        <f t="shared" si="95"/>
        <v>1</v>
      </c>
      <c r="N350" s="149">
        <f t="shared" si="96"/>
        <v>7.6</v>
      </c>
      <c r="O350" s="149">
        <v>3.59</v>
      </c>
      <c r="P350" s="150"/>
      <c r="Q350" s="151">
        <f>VLOOKUP(H350,Mapping!$B$3:$D$13,3,0)</f>
        <v>0</v>
      </c>
      <c r="R350" s="149">
        <f>(IF(VLOOKUP(VLOOKUP(I350,Mapping!$B$15:$D$20,2,1),Mapping!$C$15:$E$20,2,0)=7000,0,VLOOKUP(VLOOKUP(I350,Mapping!$B$15:$D$20,2,1),Mapping!$C$15:$E$20,2,0)))</f>
        <v>0</v>
      </c>
      <c r="S350" s="149"/>
      <c r="T350" s="149"/>
      <c r="U350" s="149">
        <f t="shared" si="97"/>
        <v>11.19</v>
      </c>
      <c r="V350" s="6" t="str">
        <f t="shared" si="82"/>
        <v/>
      </c>
      <c r="X350" s="6" t="s">
        <v>2495</v>
      </c>
      <c r="Y350" s="6" t="s">
        <v>16</v>
      </c>
      <c r="Z350" s="6" t="s">
        <v>2496</v>
      </c>
      <c r="AA350" s="6" t="s">
        <v>2620</v>
      </c>
      <c r="AB350" s="6" t="s">
        <v>2621</v>
      </c>
      <c r="AC350" s="6" t="s">
        <v>2622</v>
      </c>
      <c r="AD350" s="6" t="s">
        <v>2623</v>
      </c>
      <c r="AE350" s="6" t="s">
        <v>156</v>
      </c>
      <c r="AF350" s="6">
        <v>1</v>
      </c>
      <c r="AG350" s="6">
        <v>1</v>
      </c>
      <c r="AH350" s="6">
        <v>0.2</v>
      </c>
      <c r="AI350" s="6">
        <v>1</v>
      </c>
      <c r="AJ350" s="6" t="s">
        <v>14</v>
      </c>
      <c r="AK350" s="6">
        <v>39.61</v>
      </c>
      <c r="AL350" s="6" t="s">
        <v>303</v>
      </c>
      <c r="AM350" s="6" t="s">
        <v>303</v>
      </c>
      <c r="AN350" s="6" t="s">
        <v>303</v>
      </c>
      <c r="AO350" s="6" t="s">
        <v>303</v>
      </c>
      <c r="AP350" s="6" t="s">
        <v>303</v>
      </c>
      <c r="AQ350" s="6" t="s">
        <v>304</v>
      </c>
      <c r="AR350" s="6" t="s">
        <v>305</v>
      </c>
      <c r="AS350" s="6" t="s">
        <v>316</v>
      </c>
      <c r="AT350" s="6" t="s">
        <v>156</v>
      </c>
      <c r="AU350" s="6" t="s">
        <v>307</v>
      </c>
      <c r="AV350" s="6" t="s">
        <v>2620</v>
      </c>
      <c r="AW350" s="6" t="s">
        <v>2624</v>
      </c>
      <c r="AX350" s="6" t="s">
        <v>2624</v>
      </c>
      <c r="AY350" s="6" t="s">
        <v>308</v>
      </c>
      <c r="AZ350" s="6" t="s">
        <v>309</v>
      </c>
      <c r="BA350" s="6" t="s">
        <v>310</v>
      </c>
      <c r="BB350" s="6" t="s">
        <v>311</v>
      </c>
      <c r="BC350" s="6" t="s">
        <v>312</v>
      </c>
      <c r="BD350" s="6" t="s">
        <v>156</v>
      </c>
      <c r="BE350" s="6" t="s">
        <v>313</v>
      </c>
    </row>
    <row r="351" spans="1:57" ht="17.399999999999999" x14ac:dyDescent="0.4">
      <c r="A351" s="237">
        <f t="shared" si="83"/>
        <v>349</v>
      </c>
      <c r="B351" s="238" t="str">
        <f t="shared" si="84"/>
        <v>2025-09-14</v>
      </c>
      <c r="C351" s="238" t="str">
        <f t="shared" si="85"/>
        <v>LHR</v>
      </c>
      <c r="D351" s="238" t="str">
        <f t="shared" si="86"/>
        <v>99431913873</v>
      </c>
      <c r="E351" s="238" t="str">
        <f t="shared" si="87"/>
        <v>587196913721</v>
      </c>
      <c r="F351" s="238" t="str">
        <f t="shared" si="88"/>
        <v>김한준</v>
      </c>
      <c r="G351" s="239" t="str">
        <f t="shared" si="89"/>
        <v>BK00000145857</v>
      </c>
      <c r="H351" s="240" t="str">
        <f t="shared" si="90"/>
        <v>간이(Simple)</v>
      </c>
      <c r="I351" s="241">
        <f t="shared" si="91"/>
        <v>297.8</v>
      </c>
      <c r="J351" s="242">
        <f t="shared" si="92"/>
        <v>2</v>
      </c>
      <c r="K351" s="242">
        <f t="shared" si="93"/>
        <v>17</v>
      </c>
      <c r="L351" s="243">
        <f t="shared" si="94"/>
        <v>22.8</v>
      </c>
      <c r="M351" s="243">
        <f t="shared" si="95"/>
        <v>23</v>
      </c>
      <c r="N351" s="149">
        <f t="shared" si="96"/>
        <v>89</v>
      </c>
      <c r="O351" s="149">
        <v>3.59</v>
      </c>
      <c r="P351" s="150"/>
      <c r="Q351" s="151">
        <f>VLOOKUP(H351,Mapping!$B$3:$D$13,3,0)</f>
        <v>0.8</v>
      </c>
      <c r="R351" s="149">
        <f>(IF(VLOOKUP(VLOOKUP(I351,Mapping!$B$15:$D$20,2,1),Mapping!$C$15:$E$20,2,0)=7000,0,VLOOKUP(VLOOKUP(I351,Mapping!$B$15:$D$20,2,1),Mapping!$C$15:$E$20,2,0)))</f>
        <v>0</v>
      </c>
      <c r="S351" s="149"/>
      <c r="T351" s="149"/>
      <c r="U351" s="149">
        <f t="shared" si="97"/>
        <v>93.39</v>
      </c>
      <c r="V351" s="6" t="str">
        <f t="shared" si="82"/>
        <v/>
      </c>
      <c r="X351" s="6" t="s">
        <v>2495</v>
      </c>
      <c r="Y351" s="6" t="s">
        <v>16</v>
      </c>
      <c r="Z351" s="6" t="s">
        <v>2496</v>
      </c>
      <c r="AA351" s="6" t="s">
        <v>2625</v>
      </c>
      <c r="AB351" s="6" t="s">
        <v>896</v>
      </c>
      <c r="AC351" s="6" t="s">
        <v>2626</v>
      </c>
      <c r="AD351" s="6" t="s">
        <v>2627</v>
      </c>
      <c r="AE351" s="6" t="s">
        <v>156</v>
      </c>
      <c r="AF351" s="6">
        <v>2</v>
      </c>
      <c r="AG351" s="6">
        <v>17</v>
      </c>
      <c r="AH351" s="6">
        <v>22.8</v>
      </c>
      <c r="AI351" s="6">
        <v>23</v>
      </c>
      <c r="AJ351" s="6" t="s">
        <v>15</v>
      </c>
      <c r="AK351" s="6">
        <v>297.8</v>
      </c>
      <c r="AL351" s="6" t="s">
        <v>303</v>
      </c>
      <c r="AM351" s="6" t="s">
        <v>303</v>
      </c>
      <c r="AN351" s="6" t="s">
        <v>303</v>
      </c>
      <c r="AO351" s="6" t="s">
        <v>303</v>
      </c>
      <c r="AP351" s="6" t="s">
        <v>303</v>
      </c>
      <c r="AQ351" s="6" t="s">
        <v>304</v>
      </c>
      <c r="AR351" s="6" t="s">
        <v>305</v>
      </c>
      <c r="AS351" s="6" t="s">
        <v>306</v>
      </c>
      <c r="AT351" s="6" t="s">
        <v>156</v>
      </c>
      <c r="AU351" s="6" t="s">
        <v>307</v>
      </c>
      <c r="AV351" s="6" t="s">
        <v>2628</v>
      </c>
      <c r="AW351" s="6" t="s">
        <v>2629</v>
      </c>
      <c r="AX351" s="6" t="s">
        <v>2629</v>
      </c>
      <c r="AY351" s="6" t="s">
        <v>308</v>
      </c>
      <c r="AZ351" s="6" t="s">
        <v>309</v>
      </c>
      <c r="BA351" s="6" t="s">
        <v>310</v>
      </c>
      <c r="BB351" s="6" t="s">
        <v>311</v>
      </c>
      <c r="BC351" s="6" t="s">
        <v>312</v>
      </c>
      <c r="BD351" s="6" t="s">
        <v>156</v>
      </c>
      <c r="BE351" s="6" t="s">
        <v>313</v>
      </c>
    </row>
    <row r="352" spans="1:57" ht="17.399999999999999" x14ac:dyDescent="0.4">
      <c r="A352" s="237">
        <f t="shared" si="83"/>
        <v>350</v>
      </c>
      <c r="B352" s="238" t="str">
        <f t="shared" si="84"/>
        <v>2025-09-14</v>
      </c>
      <c r="C352" s="238" t="str">
        <f t="shared" si="85"/>
        <v>LHR</v>
      </c>
      <c r="D352" s="238" t="str">
        <f t="shared" si="86"/>
        <v>99431913873</v>
      </c>
      <c r="E352" s="238" t="str">
        <f t="shared" si="87"/>
        <v>587196913566</v>
      </c>
      <c r="F352" s="238" t="str">
        <f t="shared" si="88"/>
        <v>유관규</v>
      </c>
      <c r="G352" s="239" t="str">
        <f t="shared" si="89"/>
        <v>BK00000145863</v>
      </c>
      <c r="H352" s="240" t="str">
        <f t="shared" si="90"/>
        <v>목록(Manifest)</v>
      </c>
      <c r="I352" s="241">
        <f t="shared" si="91"/>
        <v>59.78</v>
      </c>
      <c r="J352" s="242">
        <f t="shared" si="92"/>
        <v>1</v>
      </c>
      <c r="K352" s="242">
        <f t="shared" si="93"/>
        <v>2</v>
      </c>
      <c r="L352" s="243">
        <f t="shared" si="94"/>
        <v>0.2</v>
      </c>
      <c r="M352" s="243">
        <f t="shared" si="95"/>
        <v>2</v>
      </c>
      <c r="N352" s="149">
        <f t="shared" si="96"/>
        <v>11.3</v>
      </c>
      <c r="O352" s="149">
        <v>3.59</v>
      </c>
      <c r="P352" s="150"/>
      <c r="Q352" s="151">
        <f>VLOOKUP(H352,Mapping!$B$3:$D$13,3,0)</f>
        <v>0</v>
      </c>
      <c r="R352" s="149">
        <f>(IF(VLOOKUP(VLOOKUP(I352,Mapping!$B$15:$D$20,2,1),Mapping!$C$15:$E$20,2,0)=7000,0,VLOOKUP(VLOOKUP(I352,Mapping!$B$15:$D$20,2,1),Mapping!$C$15:$E$20,2,0)))</f>
        <v>0</v>
      </c>
      <c r="S352" s="149"/>
      <c r="T352" s="149"/>
      <c r="U352" s="149">
        <f t="shared" si="97"/>
        <v>14.89</v>
      </c>
      <c r="V352" s="6" t="str">
        <f t="shared" si="82"/>
        <v/>
      </c>
      <c r="X352" s="6" t="s">
        <v>2495</v>
      </c>
      <c r="Y352" s="6" t="s">
        <v>16</v>
      </c>
      <c r="Z352" s="6" t="s">
        <v>2496</v>
      </c>
      <c r="AA352" s="6" t="s">
        <v>2630</v>
      </c>
      <c r="AB352" s="6" t="s">
        <v>2631</v>
      </c>
      <c r="AC352" s="6" t="s">
        <v>2632</v>
      </c>
      <c r="AD352" s="6" t="s">
        <v>2633</v>
      </c>
      <c r="AE352" s="6" t="s">
        <v>156</v>
      </c>
      <c r="AF352" s="6">
        <v>1</v>
      </c>
      <c r="AG352" s="6">
        <v>2</v>
      </c>
      <c r="AH352" s="6">
        <v>0.2</v>
      </c>
      <c r="AI352" s="6">
        <v>2</v>
      </c>
      <c r="AJ352" s="6" t="s">
        <v>14</v>
      </c>
      <c r="AK352" s="6">
        <v>59.78</v>
      </c>
      <c r="AL352" s="6" t="s">
        <v>303</v>
      </c>
      <c r="AM352" s="6" t="s">
        <v>303</v>
      </c>
      <c r="AN352" s="6" t="s">
        <v>303</v>
      </c>
      <c r="AO352" s="6" t="s">
        <v>303</v>
      </c>
      <c r="AP352" s="6" t="s">
        <v>303</v>
      </c>
      <c r="AQ352" s="6" t="s">
        <v>304</v>
      </c>
      <c r="AR352" s="6" t="s">
        <v>305</v>
      </c>
      <c r="AS352" s="6" t="s">
        <v>478</v>
      </c>
      <c r="AT352" s="6" t="s">
        <v>156</v>
      </c>
      <c r="AU352" s="6" t="s">
        <v>307</v>
      </c>
      <c r="AV352" s="6" t="s">
        <v>2630</v>
      </c>
      <c r="AW352" s="6" t="s">
        <v>2634</v>
      </c>
      <c r="AX352" s="6" t="s">
        <v>2634</v>
      </c>
      <c r="AY352" s="6" t="s">
        <v>308</v>
      </c>
      <c r="AZ352" s="6" t="s">
        <v>309</v>
      </c>
      <c r="BA352" s="6" t="s">
        <v>310</v>
      </c>
      <c r="BB352" s="6" t="s">
        <v>311</v>
      </c>
      <c r="BC352" s="6" t="s">
        <v>312</v>
      </c>
      <c r="BD352" s="6" t="s">
        <v>156</v>
      </c>
      <c r="BE352" s="6" t="s">
        <v>313</v>
      </c>
    </row>
    <row r="353" spans="1:57" ht="17.399999999999999" x14ac:dyDescent="0.4">
      <c r="A353" s="237">
        <f t="shared" si="83"/>
        <v>351</v>
      </c>
      <c r="B353" s="238" t="str">
        <f t="shared" si="84"/>
        <v>2025-09-14</v>
      </c>
      <c r="C353" s="238" t="str">
        <f t="shared" si="85"/>
        <v>LHR</v>
      </c>
      <c r="D353" s="238" t="str">
        <f t="shared" si="86"/>
        <v>99431913873</v>
      </c>
      <c r="E353" s="238" t="str">
        <f t="shared" si="87"/>
        <v>587196913463</v>
      </c>
      <c r="F353" s="238" t="str">
        <f t="shared" si="88"/>
        <v>양상현</v>
      </c>
      <c r="G353" s="239" t="str">
        <f t="shared" si="89"/>
        <v>BK00000145870</v>
      </c>
      <c r="H353" s="240" t="str">
        <f t="shared" si="90"/>
        <v>간이(Simple)</v>
      </c>
      <c r="I353" s="241">
        <f t="shared" si="91"/>
        <v>331.66</v>
      </c>
      <c r="J353" s="242">
        <f t="shared" si="92"/>
        <v>1</v>
      </c>
      <c r="K353" s="242">
        <f t="shared" si="93"/>
        <v>0.5</v>
      </c>
      <c r="L353" s="243">
        <f t="shared" si="94"/>
        <v>0.2</v>
      </c>
      <c r="M353" s="243">
        <f t="shared" si="95"/>
        <v>0.5</v>
      </c>
      <c r="N353" s="149">
        <f t="shared" si="96"/>
        <v>5.75</v>
      </c>
      <c r="O353" s="149">
        <v>3.59</v>
      </c>
      <c r="P353" s="150"/>
      <c r="Q353" s="151">
        <f>VLOOKUP(H353,Mapping!$B$3:$D$13,3,0)</f>
        <v>0.8</v>
      </c>
      <c r="R353" s="149">
        <f>(IF(VLOOKUP(VLOOKUP(I353,Mapping!$B$15:$D$20,2,1),Mapping!$C$15:$E$20,2,0)=7000,0,VLOOKUP(VLOOKUP(I353,Mapping!$B$15:$D$20,2,1),Mapping!$C$15:$E$20,2,0)))</f>
        <v>0</v>
      </c>
      <c r="S353" s="149"/>
      <c r="T353" s="149"/>
      <c r="U353" s="149">
        <f t="shared" si="97"/>
        <v>10.14</v>
      </c>
      <c r="V353" s="6" t="str">
        <f t="shared" si="82"/>
        <v/>
      </c>
      <c r="X353" s="6" t="s">
        <v>2495</v>
      </c>
      <c r="Y353" s="6" t="s">
        <v>16</v>
      </c>
      <c r="Z353" s="6" t="s">
        <v>2496</v>
      </c>
      <c r="AA353" s="6" t="s">
        <v>2635</v>
      </c>
      <c r="AB353" s="6" t="s">
        <v>2636</v>
      </c>
      <c r="AC353" s="6" t="s">
        <v>2637</v>
      </c>
      <c r="AD353" s="6" t="s">
        <v>2638</v>
      </c>
      <c r="AE353" s="6" t="s">
        <v>156</v>
      </c>
      <c r="AF353" s="6">
        <v>1</v>
      </c>
      <c r="AG353" s="6">
        <v>0.5</v>
      </c>
      <c r="AH353" s="6">
        <v>0.2</v>
      </c>
      <c r="AI353" s="6">
        <v>0.5</v>
      </c>
      <c r="AJ353" s="6" t="s">
        <v>15</v>
      </c>
      <c r="AK353" s="6">
        <v>331.66</v>
      </c>
      <c r="AL353" s="6" t="s">
        <v>303</v>
      </c>
      <c r="AM353" s="6" t="s">
        <v>303</v>
      </c>
      <c r="AN353" s="6" t="s">
        <v>303</v>
      </c>
      <c r="AO353" s="6" t="s">
        <v>303</v>
      </c>
      <c r="AP353" s="6" t="s">
        <v>303</v>
      </c>
      <c r="AQ353" s="6" t="s">
        <v>304</v>
      </c>
      <c r="AR353" s="6" t="s">
        <v>305</v>
      </c>
      <c r="AS353" s="6" t="s">
        <v>316</v>
      </c>
      <c r="AT353" s="6" t="s">
        <v>156</v>
      </c>
      <c r="AU353" s="6" t="s">
        <v>307</v>
      </c>
      <c r="AV353" s="6" t="s">
        <v>2635</v>
      </c>
      <c r="AW353" s="6" t="s">
        <v>2639</v>
      </c>
      <c r="AX353" s="6" t="s">
        <v>2639</v>
      </c>
      <c r="AY353" s="6" t="s">
        <v>308</v>
      </c>
      <c r="AZ353" s="6" t="s">
        <v>309</v>
      </c>
      <c r="BA353" s="6" t="s">
        <v>310</v>
      </c>
      <c r="BB353" s="6" t="s">
        <v>311</v>
      </c>
      <c r="BC353" s="6" t="s">
        <v>312</v>
      </c>
      <c r="BD353" s="6" t="s">
        <v>156</v>
      </c>
      <c r="BE353" s="6" t="s">
        <v>313</v>
      </c>
    </row>
    <row r="354" spans="1:57" ht="17.399999999999999" x14ac:dyDescent="0.4">
      <c r="A354" s="237">
        <f t="shared" si="83"/>
        <v>352</v>
      </c>
      <c r="B354" s="238" t="str">
        <f t="shared" si="84"/>
        <v>2025-09-14</v>
      </c>
      <c r="C354" s="238" t="str">
        <f t="shared" si="85"/>
        <v>LHR</v>
      </c>
      <c r="D354" s="238" t="str">
        <f t="shared" si="86"/>
        <v>99431913873</v>
      </c>
      <c r="E354" s="238" t="str">
        <f t="shared" si="87"/>
        <v>587196913684</v>
      </c>
      <c r="F354" s="238" t="str">
        <f t="shared" si="88"/>
        <v>이윤성</v>
      </c>
      <c r="G354" s="239" t="str">
        <f t="shared" si="89"/>
        <v>BK00000145875</v>
      </c>
      <c r="H354" s="240" t="str">
        <f t="shared" si="90"/>
        <v>일반(목록배제,Normal-Manifest Exception)</v>
      </c>
      <c r="I354" s="241">
        <f t="shared" si="91"/>
        <v>36.26</v>
      </c>
      <c r="J354" s="242">
        <f t="shared" si="92"/>
        <v>1</v>
      </c>
      <c r="K354" s="242">
        <f t="shared" si="93"/>
        <v>1</v>
      </c>
      <c r="L354" s="243">
        <f t="shared" si="94"/>
        <v>0.2</v>
      </c>
      <c r="M354" s="243">
        <f t="shared" si="95"/>
        <v>1</v>
      </c>
      <c r="N354" s="149">
        <f t="shared" si="96"/>
        <v>7.6</v>
      </c>
      <c r="O354" s="149">
        <v>3.59</v>
      </c>
      <c r="P354" s="150"/>
      <c r="Q354" s="151">
        <f>VLOOKUP(H354,Mapping!$B$3:$D$13,3,0)</f>
        <v>0.8</v>
      </c>
      <c r="R354" s="149">
        <f>(IF(VLOOKUP(VLOOKUP(I354,Mapping!$B$15:$D$20,2,1),Mapping!$C$15:$E$20,2,0)=7000,0,VLOOKUP(VLOOKUP(I354,Mapping!$B$15:$D$20,2,1),Mapping!$C$15:$E$20,2,0)))</f>
        <v>0</v>
      </c>
      <c r="S354" s="149"/>
      <c r="T354" s="149"/>
      <c r="U354" s="149">
        <f t="shared" si="97"/>
        <v>11.99</v>
      </c>
      <c r="V354" s="6" t="str">
        <f t="shared" si="82"/>
        <v/>
      </c>
      <c r="X354" s="6" t="s">
        <v>2495</v>
      </c>
      <c r="Y354" s="6" t="s">
        <v>16</v>
      </c>
      <c r="Z354" s="6" t="s">
        <v>2496</v>
      </c>
      <c r="AA354" s="6" t="s">
        <v>2640</v>
      </c>
      <c r="AB354" s="6" t="s">
        <v>893</v>
      </c>
      <c r="AC354" s="6" t="s">
        <v>894</v>
      </c>
      <c r="AD354" s="6" t="s">
        <v>895</v>
      </c>
      <c r="AE354" s="6" t="s">
        <v>156</v>
      </c>
      <c r="AF354" s="6">
        <v>1</v>
      </c>
      <c r="AG354" s="6">
        <v>1</v>
      </c>
      <c r="AH354" s="6">
        <v>0.2</v>
      </c>
      <c r="AI354" s="6">
        <v>1</v>
      </c>
      <c r="AJ354" s="6" t="s">
        <v>110</v>
      </c>
      <c r="AK354" s="6">
        <v>36.26</v>
      </c>
      <c r="AL354" s="6" t="s">
        <v>303</v>
      </c>
      <c r="AM354" s="6" t="s">
        <v>303</v>
      </c>
      <c r="AN354" s="6" t="s">
        <v>303</v>
      </c>
      <c r="AO354" s="6" t="s">
        <v>303</v>
      </c>
      <c r="AP354" s="6" t="s">
        <v>303</v>
      </c>
      <c r="AQ354" s="6" t="s">
        <v>304</v>
      </c>
      <c r="AR354" s="6" t="s">
        <v>305</v>
      </c>
      <c r="AS354" s="6" t="s">
        <v>317</v>
      </c>
      <c r="AT354" s="6" t="s">
        <v>156</v>
      </c>
      <c r="AU354" s="6" t="s">
        <v>307</v>
      </c>
      <c r="AV354" s="6" t="s">
        <v>2640</v>
      </c>
      <c r="AW354" s="6" t="s">
        <v>2641</v>
      </c>
      <c r="AX354" s="6" t="s">
        <v>2641</v>
      </c>
      <c r="AY354" s="6" t="s">
        <v>308</v>
      </c>
      <c r="AZ354" s="6" t="s">
        <v>309</v>
      </c>
      <c r="BA354" s="6" t="s">
        <v>310</v>
      </c>
      <c r="BB354" s="6" t="s">
        <v>311</v>
      </c>
      <c r="BC354" s="6" t="s">
        <v>312</v>
      </c>
      <c r="BD354" s="6" t="s">
        <v>156</v>
      </c>
      <c r="BE354" s="6" t="s">
        <v>313</v>
      </c>
    </row>
    <row r="355" spans="1:57" ht="17.399999999999999" x14ac:dyDescent="0.4">
      <c r="A355" s="237">
        <f t="shared" si="83"/>
        <v>353</v>
      </c>
      <c r="B355" s="238" t="str">
        <f t="shared" si="84"/>
        <v>2025-09-14</v>
      </c>
      <c r="C355" s="238" t="str">
        <f t="shared" si="85"/>
        <v>LHR</v>
      </c>
      <c r="D355" s="238" t="str">
        <f t="shared" si="86"/>
        <v>99431913873</v>
      </c>
      <c r="E355" s="238" t="str">
        <f t="shared" si="87"/>
        <v>587196913426</v>
      </c>
      <c r="F355" s="238" t="str">
        <f t="shared" si="88"/>
        <v>권영철</v>
      </c>
      <c r="G355" s="239" t="str">
        <f t="shared" si="89"/>
        <v>BK00000145878</v>
      </c>
      <c r="H355" s="240" t="str">
        <f t="shared" si="90"/>
        <v>목록(Manifest)</v>
      </c>
      <c r="I355" s="241">
        <f t="shared" si="91"/>
        <v>102.33</v>
      </c>
      <c r="J355" s="242">
        <f t="shared" si="92"/>
        <v>1</v>
      </c>
      <c r="K355" s="242">
        <f t="shared" si="93"/>
        <v>2</v>
      </c>
      <c r="L355" s="243">
        <f t="shared" si="94"/>
        <v>0.2</v>
      </c>
      <c r="M355" s="243">
        <f t="shared" si="95"/>
        <v>2</v>
      </c>
      <c r="N355" s="149">
        <f t="shared" si="96"/>
        <v>11.3</v>
      </c>
      <c r="O355" s="149">
        <v>3.59</v>
      </c>
      <c r="P355" s="150"/>
      <c r="Q355" s="151">
        <f>VLOOKUP(H355,Mapping!$B$3:$D$13,3,0)</f>
        <v>0</v>
      </c>
      <c r="R355" s="149">
        <f>(IF(VLOOKUP(VLOOKUP(I355,Mapping!$B$15:$D$20,2,1),Mapping!$C$15:$E$20,2,0)=7000,0,VLOOKUP(VLOOKUP(I355,Mapping!$B$15:$D$20,2,1),Mapping!$C$15:$E$20,2,0)))</f>
        <v>0</v>
      </c>
      <c r="S355" s="149"/>
      <c r="T355" s="149"/>
      <c r="U355" s="149">
        <f t="shared" si="97"/>
        <v>14.89</v>
      </c>
      <c r="V355" s="6" t="str">
        <f t="shared" si="82"/>
        <v/>
      </c>
      <c r="X355" s="6" t="s">
        <v>2495</v>
      </c>
      <c r="Y355" s="6" t="s">
        <v>16</v>
      </c>
      <c r="Z355" s="6" t="s">
        <v>2496</v>
      </c>
      <c r="AA355" s="6" t="s">
        <v>2642</v>
      </c>
      <c r="AB355" s="6" t="s">
        <v>2643</v>
      </c>
      <c r="AC355" s="6" t="s">
        <v>2644</v>
      </c>
      <c r="AD355" s="6" t="s">
        <v>2645</v>
      </c>
      <c r="AE355" s="6" t="s">
        <v>156</v>
      </c>
      <c r="AF355" s="6">
        <v>1</v>
      </c>
      <c r="AG355" s="6">
        <v>2</v>
      </c>
      <c r="AH355" s="6">
        <v>0.2</v>
      </c>
      <c r="AI355" s="6">
        <v>2</v>
      </c>
      <c r="AJ355" s="6" t="s">
        <v>14</v>
      </c>
      <c r="AK355" s="6">
        <v>102.33</v>
      </c>
      <c r="AL355" s="6" t="s">
        <v>303</v>
      </c>
      <c r="AM355" s="6" t="s">
        <v>303</v>
      </c>
      <c r="AN355" s="6" t="s">
        <v>303</v>
      </c>
      <c r="AO355" s="6" t="s">
        <v>303</v>
      </c>
      <c r="AP355" s="6" t="s">
        <v>303</v>
      </c>
      <c r="AQ355" s="6" t="s">
        <v>304</v>
      </c>
      <c r="AR355" s="6" t="s">
        <v>305</v>
      </c>
      <c r="AS355" s="6" t="s">
        <v>2646</v>
      </c>
      <c r="AT355" s="6" t="s">
        <v>156</v>
      </c>
      <c r="AU355" s="6" t="s">
        <v>307</v>
      </c>
      <c r="AV355" s="6" t="s">
        <v>2642</v>
      </c>
      <c r="AW355" s="6" t="s">
        <v>2647</v>
      </c>
      <c r="AX355" s="6" t="s">
        <v>2647</v>
      </c>
      <c r="AY355" s="6" t="s">
        <v>308</v>
      </c>
      <c r="AZ355" s="6" t="s">
        <v>309</v>
      </c>
      <c r="BA355" s="6" t="s">
        <v>310</v>
      </c>
      <c r="BB355" s="6" t="s">
        <v>311</v>
      </c>
      <c r="BC355" s="6" t="s">
        <v>312</v>
      </c>
      <c r="BD355" s="6" t="s">
        <v>156</v>
      </c>
      <c r="BE355" s="6" t="s">
        <v>313</v>
      </c>
    </row>
    <row r="356" spans="1:57" ht="17.399999999999999" x14ac:dyDescent="0.4">
      <c r="A356" s="237">
        <f t="shared" si="83"/>
        <v>354</v>
      </c>
      <c r="B356" s="238" t="str">
        <f t="shared" si="84"/>
        <v>2025-09-14</v>
      </c>
      <c r="C356" s="238" t="str">
        <f t="shared" si="85"/>
        <v>LHR</v>
      </c>
      <c r="D356" s="238" t="str">
        <f t="shared" si="86"/>
        <v>99431913873</v>
      </c>
      <c r="E356" s="238" t="str">
        <f t="shared" si="87"/>
        <v>587196913625</v>
      </c>
      <c r="F356" s="238" t="str">
        <f t="shared" si="88"/>
        <v>이인숙</v>
      </c>
      <c r="G356" s="239" t="str">
        <f t="shared" si="89"/>
        <v>BK00000145889</v>
      </c>
      <c r="H356" s="240" t="str">
        <f t="shared" si="90"/>
        <v>목록(Manifest)</v>
      </c>
      <c r="I356" s="241">
        <f t="shared" si="91"/>
        <v>148.91</v>
      </c>
      <c r="J356" s="242">
        <f t="shared" si="92"/>
        <v>1</v>
      </c>
      <c r="K356" s="242">
        <f t="shared" si="93"/>
        <v>1</v>
      </c>
      <c r="L356" s="243">
        <f t="shared" si="94"/>
        <v>0.2</v>
      </c>
      <c r="M356" s="243">
        <f t="shared" si="95"/>
        <v>1</v>
      </c>
      <c r="N356" s="149">
        <f t="shared" si="96"/>
        <v>7.6</v>
      </c>
      <c r="O356" s="149">
        <v>3.59</v>
      </c>
      <c r="P356" s="150"/>
      <c r="Q356" s="151">
        <f>VLOOKUP(H356,Mapping!$B$3:$D$13,3,0)</f>
        <v>0</v>
      </c>
      <c r="R356" s="149">
        <f>(IF(VLOOKUP(VLOOKUP(I356,Mapping!$B$15:$D$20,2,1),Mapping!$C$15:$E$20,2,0)=7000,0,VLOOKUP(VLOOKUP(I356,Mapping!$B$15:$D$20,2,1),Mapping!$C$15:$E$20,2,0)))</f>
        <v>0</v>
      </c>
      <c r="S356" s="149"/>
      <c r="T356" s="149"/>
      <c r="U356" s="149">
        <f t="shared" si="97"/>
        <v>11.19</v>
      </c>
      <c r="V356" s="6" t="str">
        <f t="shared" si="82"/>
        <v/>
      </c>
      <c r="X356" s="6" t="s">
        <v>2495</v>
      </c>
      <c r="Y356" s="6" t="s">
        <v>16</v>
      </c>
      <c r="Z356" s="6" t="s">
        <v>2496</v>
      </c>
      <c r="AA356" s="6" t="s">
        <v>2648</v>
      </c>
      <c r="AB356" s="6" t="s">
        <v>2649</v>
      </c>
      <c r="AC356" s="6" t="s">
        <v>2650</v>
      </c>
      <c r="AD356" s="6" t="s">
        <v>494</v>
      </c>
      <c r="AE356" s="6" t="s">
        <v>156</v>
      </c>
      <c r="AF356" s="6">
        <v>1</v>
      </c>
      <c r="AG356" s="6">
        <v>1</v>
      </c>
      <c r="AH356" s="6">
        <v>0.2</v>
      </c>
      <c r="AI356" s="6">
        <v>1</v>
      </c>
      <c r="AJ356" s="6" t="s">
        <v>14</v>
      </c>
      <c r="AK356" s="6">
        <v>148.91</v>
      </c>
      <c r="AL356" s="6" t="s">
        <v>303</v>
      </c>
      <c r="AM356" s="6" t="s">
        <v>303</v>
      </c>
      <c r="AN356" s="6" t="s">
        <v>303</v>
      </c>
      <c r="AO356" s="6" t="s">
        <v>303</v>
      </c>
      <c r="AP356" s="6" t="s">
        <v>303</v>
      </c>
      <c r="AQ356" s="6" t="s">
        <v>304</v>
      </c>
      <c r="AR356" s="6" t="s">
        <v>305</v>
      </c>
      <c r="AS356" s="6" t="s">
        <v>316</v>
      </c>
      <c r="AT356" s="6" t="s">
        <v>156</v>
      </c>
      <c r="AU356" s="6" t="s">
        <v>307</v>
      </c>
      <c r="AV356" s="6" t="s">
        <v>2648</v>
      </c>
      <c r="AW356" s="6" t="s">
        <v>2651</v>
      </c>
      <c r="AX356" s="6" t="s">
        <v>2651</v>
      </c>
      <c r="AY356" s="6" t="s">
        <v>308</v>
      </c>
      <c r="AZ356" s="6" t="s">
        <v>309</v>
      </c>
      <c r="BA356" s="6" t="s">
        <v>310</v>
      </c>
      <c r="BB356" s="6" t="s">
        <v>311</v>
      </c>
      <c r="BC356" s="6" t="s">
        <v>312</v>
      </c>
      <c r="BD356" s="6" t="s">
        <v>156</v>
      </c>
      <c r="BE356" s="6" t="s">
        <v>313</v>
      </c>
    </row>
    <row r="357" spans="1:57" ht="17.399999999999999" x14ac:dyDescent="0.4">
      <c r="A357" s="237">
        <f t="shared" si="83"/>
        <v>355</v>
      </c>
      <c r="B357" s="238" t="str">
        <f t="shared" si="84"/>
        <v>2025-09-14</v>
      </c>
      <c r="C357" s="238" t="str">
        <f t="shared" si="85"/>
        <v>LHR</v>
      </c>
      <c r="D357" s="238" t="str">
        <f t="shared" si="86"/>
        <v>99431913873</v>
      </c>
      <c r="E357" s="238" t="str">
        <f t="shared" si="87"/>
        <v>587196913850</v>
      </c>
      <c r="F357" s="238" t="str">
        <f t="shared" si="88"/>
        <v>윤준호</v>
      </c>
      <c r="G357" s="239" t="str">
        <f t="shared" si="89"/>
        <v>BK00000145894</v>
      </c>
      <c r="H357" s="240" t="str">
        <f t="shared" si="90"/>
        <v>목록(Manifest)</v>
      </c>
      <c r="I357" s="241">
        <f t="shared" si="91"/>
        <v>142.53</v>
      </c>
      <c r="J357" s="242">
        <f t="shared" si="92"/>
        <v>1</v>
      </c>
      <c r="K357" s="242">
        <f t="shared" si="93"/>
        <v>1</v>
      </c>
      <c r="L357" s="243">
        <f t="shared" si="94"/>
        <v>0.2</v>
      </c>
      <c r="M357" s="243">
        <f t="shared" si="95"/>
        <v>1</v>
      </c>
      <c r="N357" s="149">
        <f t="shared" si="96"/>
        <v>7.6</v>
      </c>
      <c r="O357" s="149">
        <v>3.59</v>
      </c>
      <c r="P357" s="150"/>
      <c r="Q357" s="151">
        <f>VLOOKUP(H357,Mapping!$B$3:$D$13,3,0)</f>
        <v>0</v>
      </c>
      <c r="R357" s="149">
        <f>(IF(VLOOKUP(VLOOKUP(I357,Mapping!$B$15:$D$20,2,1),Mapping!$C$15:$E$20,2,0)=7000,0,VLOOKUP(VLOOKUP(I357,Mapping!$B$15:$D$20,2,1),Mapping!$C$15:$E$20,2,0)))</f>
        <v>0</v>
      </c>
      <c r="S357" s="149"/>
      <c r="T357" s="149"/>
      <c r="U357" s="149">
        <f t="shared" si="97"/>
        <v>11.19</v>
      </c>
      <c r="V357" s="6" t="str">
        <f t="shared" si="82"/>
        <v/>
      </c>
      <c r="X357" s="6" t="s">
        <v>2495</v>
      </c>
      <c r="Y357" s="6" t="s">
        <v>16</v>
      </c>
      <c r="Z357" s="6" t="s">
        <v>2496</v>
      </c>
      <c r="AA357" s="6" t="s">
        <v>2652</v>
      </c>
      <c r="AB357" s="6" t="s">
        <v>232</v>
      </c>
      <c r="AC357" s="6" t="s">
        <v>537</v>
      </c>
      <c r="AD357" s="6" t="s">
        <v>538</v>
      </c>
      <c r="AE357" s="6" t="s">
        <v>156</v>
      </c>
      <c r="AF357" s="6">
        <v>1</v>
      </c>
      <c r="AG357" s="6">
        <v>1</v>
      </c>
      <c r="AH357" s="6">
        <v>0.2</v>
      </c>
      <c r="AI357" s="6">
        <v>1</v>
      </c>
      <c r="AJ357" s="6" t="s">
        <v>14</v>
      </c>
      <c r="AK357" s="6">
        <v>142.53</v>
      </c>
      <c r="AL357" s="6" t="s">
        <v>303</v>
      </c>
      <c r="AM357" s="6" t="s">
        <v>303</v>
      </c>
      <c r="AN357" s="6" t="s">
        <v>303</v>
      </c>
      <c r="AO357" s="6" t="s">
        <v>303</v>
      </c>
      <c r="AP357" s="6" t="s">
        <v>303</v>
      </c>
      <c r="AQ357" s="6" t="s">
        <v>304</v>
      </c>
      <c r="AR357" s="6" t="s">
        <v>305</v>
      </c>
      <c r="AS357" s="6" t="s">
        <v>597</v>
      </c>
      <c r="AT357" s="6" t="s">
        <v>156</v>
      </c>
      <c r="AU357" s="6" t="s">
        <v>307</v>
      </c>
      <c r="AV357" s="6" t="s">
        <v>2652</v>
      </c>
      <c r="AW357" s="6" t="s">
        <v>2653</v>
      </c>
      <c r="AX357" s="6" t="s">
        <v>2653</v>
      </c>
      <c r="AY357" s="6" t="s">
        <v>308</v>
      </c>
      <c r="AZ357" s="6" t="s">
        <v>309</v>
      </c>
      <c r="BA357" s="6" t="s">
        <v>310</v>
      </c>
      <c r="BB357" s="6" t="s">
        <v>311</v>
      </c>
      <c r="BC357" s="6" t="s">
        <v>312</v>
      </c>
      <c r="BD357" s="6" t="s">
        <v>156</v>
      </c>
      <c r="BE357" s="6" t="s">
        <v>313</v>
      </c>
    </row>
    <row r="358" spans="1:57" ht="17.399999999999999" x14ac:dyDescent="0.4">
      <c r="A358" s="237">
        <f t="shared" si="83"/>
        <v>356</v>
      </c>
      <c r="B358" s="238" t="str">
        <f t="shared" si="84"/>
        <v>2025-09-14</v>
      </c>
      <c r="C358" s="238" t="str">
        <f t="shared" si="85"/>
        <v>LHR</v>
      </c>
      <c r="D358" s="238" t="str">
        <f t="shared" si="86"/>
        <v>99431913873</v>
      </c>
      <c r="E358" s="238" t="str">
        <f t="shared" si="87"/>
        <v>587196913356</v>
      </c>
      <c r="F358" s="238" t="str">
        <f t="shared" si="88"/>
        <v>이민지</v>
      </c>
      <c r="G358" s="239" t="str">
        <f t="shared" si="89"/>
        <v>BK00000145895</v>
      </c>
      <c r="H358" s="240" t="str">
        <f t="shared" si="90"/>
        <v>목록(Manifest)</v>
      </c>
      <c r="I358" s="241">
        <f t="shared" si="91"/>
        <v>41.94</v>
      </c>
      <c r="J358" s="242">
        <f t="shared" si="92"/>
        <v>1</v>
      </c>
      <c r="K358" s="242">
        <f t="shared" si="93"/>
        <v>2</v>
      </c>
      <c r="L358" s="243">
        <f t="shared" si="94"/>
        <v>0.2</v>
      </c>
      <c r="M358" s="243">
        <f t="shared" si="95"/>
        <v>2</v>
      </c>
      <c r="N358" s="149">
        <f t="shared" si="96"/>
        <v>11.3</v>
      </c>
      <c r="O358" s="149">
        <v>3.59</v>
      </c>
      <c r="P358" s="150"/>
      <c r="Q358" s="151">
        <f>VLOOKUP(H358,Mapping!$B$3:$D$13,3,0)</f>
        <v>0</v>
      </c>
      <c r="R358" s="149">
        <f>(IF(VLOOKUP(VLOOKUP(I358,Mapping!$B$15:$D$20,2,1),Mapping!$C$15:$E$20,2,0)=7000,0,VLOOKUP(VLOOKUP(I358,Mapping!$B$15:$D$20,2,1),Mapping!$C$15:$E$20,2,0)))</f>
        <v>0</v>
      </c>
      <c r="S358" s="149"/>
      <c r="T358" s="149"/>
      <c r="U358" s="149">
        <f t="shared" si="97"/>
        <v>14.89</v>
      </c>
      <c r="V358" s="6" t="str">
        <f t="shared" si="82"/>
        <v/>
      </c>
      <c r="X358" s="6" t="s">
        <v>2495</v>
      </c>
      <c r="Y358" s="6" t="s">
        <v>16</v>
      </c>
      <c r="Z358" s="6" t="s">
        <v>2496</v>
      </c>
      <c r="AA358" s="6" t="s">
        <v>2654</v>
      </c>
      <c r="AB358" s="6" t="s">
        <v>2655</v>
      </c>
      <c r="AC358" s="6" t="s">
        <v>2656</v>
      </c>
      <c r="AD358" s="6" t="s">
        <v>2657</v>
      </c>
      <c r="AE358" s="6" t="s">
        <v>156</v>
      </c>
      <c r="AF358" s="6">
        <v>1</v>
      </c>
      <c r="AG358" s="6">
        <v>2</v>
      </c>
      <c r="AH358" s="6">
        <v>0.2</v>
      </c>
      <c r="AI358" s="6">
        <v>2</v>
      </c>
      <c r="AJ358" s="6" t="s">
        <v>14</v>
      </c>
      <c r="AK358" s="6">
        <v>41.94</v>
      </c>
      <c r="AL358" s="6" t="s">
        <v>303</v>
      </c>
      <c r="AM358" s="6" t="s">
        <v>303</v>
      </c>
      <c r="AN358" s="6" t="s">
        <v>303</v>
      </c>
      <c r="AO358" s="6" t="s">
        <v>303</v>
      </c>
      <c r="AP358" s="6" t="s">
        <v>303</v>
      </c>
      <c r="AQ358" s="6" t="s">
        <v>304</v>
      </c>
      <c r="AR358" s="6" t="s">
        <v>305</v>
      </c>
      <c r="AS358" s="6" t="s">
        <v>317</v>
      </c>
      <c r="AT358" s="6" t="s">
        <v>156</v>
      </c>
      <c r="AU358" s="6" t="s">
        <v>307</v>
      </c>
      <c r="AV358" s="6" t="s">
        <v>2654</v>
      </c>
      <c r="AW358" s="6" t="s">
        <v>2658</v>
      </c>
      <c r="AX358" s="6" t="s">
        <v>2658</v>
      </c>
      <c r="AY358" s="6" t="s">
        <v>308</v>
      </c>
      <c r="AZ358" s="6" t="s">
        <v>309</v>
      </c>
      <c r="BA358" s="6" t="s">
        <v>310</v>
      </c>
      <c r="BB358" s="6" t="s">
        <v>311</v>
      </c>
      <c r="BC358" s="6" t="s">
        <v>312</v>
      </c>
      <c r="BD358" s="6" t="s">
        <v>156</v>
      </c>
      <c r="BE358" s="6" t="s">
        <v>313</v>
      </c>
    </row>
    <row r="359" spans="1:57" ht="17.399999999999999" x14ac:dyDescent="0.4">
      <c r="A359" s="237">
        <f t="shared" si="83"/>
        <v>357</v>
      </c>
      <c r="B359" s="238" t="str">
        <f t="shared" si="84"/>
        <v>2025-09-14</v>
      </c>
      <c r="C359" s="238" t="str">
        <f t="shared" si="85"/>
        <v>LHR</v>
      </c>
      <c r="D359" s="238" t="str">
        <f t="shared" si="86"/>
        <v>99431913873</v>
      </c>
      <c r="E359" s="238" t="str">
        <f t="shared" si="87"/>
        <v>587196913791</v>
      </c>
      <c r="F359" s="238" t="str">
        <f t="shared" si="88"/>
        <v>김현우</v>
      </c>
      <c r="G359" s="239" t="str">
        <f t="shared" si="89"/>
        <v>BK00000145896</v>
      </c>
      <c r="H359" s="240" t="str">
        <f t="shared" si="90"/>
        <v>목록(Manifest)</v>
      </c>
      <c r="I359" s="241">
        <f t="shared" si="91"/>
        <v>91.36</v>
      </c>
      <c r="J359" s="242">
        <f t="shared" si="92"/>
        <v>1</v>
      </c>
      <c r="K359" s="242">
        <f t="shared" si="93"/>
        <v>0.5</v>
      </c>
      <c r="L359" s="243">
        <f t="shared" si="94"/>
        <v>0.2</v>
      </c>
      <c r="M359" s="243">
        <f t="shared" si="95"/>
        <v>0.5</v>
      </c>
      <c r="N359" s="149">
        <f t="shared" si="96"/>
        <v>5.75</v>
      </c>
      <c r="O359" s="149">
        <v>3.59</v>
      </c>
      <c r="P359" s="150"/>
      <c r="Q359" s="151">
        <f>VLOOKUP(H359,Mapping!$B$3:$D$13,3,0)</f>
        <v>0</v>
      </c>
      <c r="R359" s="149">
        <f>(IF(VLOOKUP(VLOOKUP(I359,Mapping!$B$15:$D$20,2,1),Mapping!$C$15:$E$20,2,0)=7000,0,VLOOKUP(VLOOKUP(I359,Mapping!$B$15:$D$20,2,1),Mapping!$C$15:$E$20,2,0)))</f>
        <v>0</v>
      </c>
      <c r="S359" s="149"/>
      <c r="T359" s="149"/>
      <c r="U359" s="149">
        <f t="shared" si="97"/>
        <v>9.34</v>
      </c>
      <c r="V359" s="6" t="str">
        <f t="shared" si="82"/>
        <v/>
      </c>
      <c r="X359" s="6" t="s">
        <v>2495</v>
      </c>
      <c r="Y359" s="6" t="s">
        <v>16</v>
      </c>
      <c r="Z359" s="6" t="s">
        <v>2496</v>
      </c>
      <c r="AA359" s="6" t="s">
        <v>2659</v>
      </c>
      <c r="AB359" s="6" t="s">
        <v>182</v>
      </c>
      <c r="AC359" s="6" t="s">
        <v>484</v>
      </c>
      <c r="AD359" s="6" t="s">
        <v>485</v>
      </c>
      <c r="AE359" s="6" t="s">
        <v>156</v>
      </c>
      <c r="AF359" s="6">
        <v>1</v>
      </c>
      <c r="AG359" s="6">
        <v>0.5</v>
      </c>
      <c r="AH359" s="6">
        <v>0.2</v>
      </c>
      <c r="AI359" s="6">
        <v>0.5</v>
      </c>
      <c r="AJ359" s="6" t="s">
        <v>14</v>
      </c>
      <c r="AK359" s="6">
        <v>91.36</v>
      </c>
      <c r="AL359" s="6" t="s">
        <v>303</v>
      </c>
      <c r="AM359" s="6" t="s">
        <v>303</v>
      </c>
      <c r="AN359" s="6" t="s">
        <v>303</v>
      </c>
      <c r="AO359" s="6" t="s">
        <v>303</v>
      </c>
      <c r="AP359" s="6" t="s">
        <v>303</v>
      </c>
      <c r="AQ359" s="6" t="s">
        <v>304</v>
      </c>
      <c r="AR359" s="6" t="s">
        <v>305</v>
      </c>
      <c r="AS359" s="6" t="s">
        <v>2660</v>
      </c>
      <c r="AT359" s="6" t="s">
        <v>156</v>
      </c>
      <c r="AU359" s="6" t="s">
        <v>307</v>
      </c>
      <c r="AV359" s="6" t="s">
        <v>2659</v>
      </c>
      <c r="AW359" s="6" t="s">
        <v>2661</v>
      </c>
      <c r="AX359" s="6" t="s">
        <v>2661</v>
      </c>
      <c r="AY359" s="6" t="s">
        <v>308</v>
      </c>
      <c r="AZ359" s="6" t="s">
        <v>309</v>
      </c>
      <c r="BA359" s="6" t="s">
        <v>310</v>
      </c>
      <c r="BB359" s="6" t="s">
        <v>311</v>
      </c>
      <c r="BC359" s="6" t="s">
        <v>312</v>
      </c>
      <c r="BD359" s="6" t="s">
        <v>156</v>
      </c>
      <c r="BE359" s="6" t="s">
        <v>313</v>
      </c>
    </row>
    <row r="360" spans="1:57" ht="17.399999999999999" x14ac:dyDescent="0.4">
      <c r="A360" s="237">
        <f t="shared" si="83"/>
        <v>358</v>
      </c>
      <c r="B360" s="238" t="str">
        <f t="shared" si="84"/>
        <v>2025-09-14</v>
      </c>
      <c r="C360" s="238" t="str">
        <f t="shared" si="85"/>
        <v>LHR</v>
      </c>
      <c r="D360" s="238" t="str">
        <f t="shared" si="86"/>
        <v>99431913873</v>
      </c>
      <c r="E360" s="238" t="str">
        <f t="shared" si="87"/>
        <v>587196913382</v>
      </c>
      <c r="F360" s="238" t="str">
        <f t="shared" si="88"/>
        <v>김태우</v>
      </c>
      <c r="G360" s="239" t="str">
        <f t="shared" si="89"/>
        <v>BK00000145897</v>
      </c>
      <c r="H360" s="240" t="str">
        <f t="shared" si="90"/>
        <v>간이(Simple)</v>
      </c>
      <c r="I360" s="241">
        <f t="shared" si="91"/>
        <v>153.5</v>
      </c>
      <c r="J360" s="242">
        <f t="shared" si="92"/>
        <v>1</v>
      </c>
      <c r="K360" s="242">
        <f t="shared" si="93"/>
        <v>19</v>
      </c>
      <c r="L360" s="243">
        <f t="shared" si="94"/>
        <v>0.2</v>
      </c>
      <c r="M360" s="243">
        <f t="shared" si="95"/>
        <v>19</v>
      </c>
      <c r="N360" s="149">
        <f t="shared" si="96"/>
        <v>74.2</v>
      </c>
      <c r="O360" s="149">
        <v>3.59</v>
      </c>
      <c r="P360" s="150"/>
      <c r="Q360" s="151">
        <f>VLOOKUP(H360,Mapping!$B$3:$D$13,3,0)</f>
        <v>0.8</v>
      </c>
      <c r="R360" s="149">
        <f>(IF(VLOOKUP(VLOOKUP(I360,Mapping!$B$15:$D$20,2,1),Mapping!$C$15:$E$20,2,0)=7000,0,VLOOKUP(VLOOKUP(I360,Mapping!$B$15:$D$20,2,1),Mapping!$C$15:$E$20,2,0)))</f>
        <v>0</v>
      </c>
      <c r="S360" s="149"/>
      <c r="T360" s="149"/>
      <c r="U360" s="149">
        <f t="shared" si="97"/>
        <v>78.59</v>
      </c>
      <c r="V360" s="6" t="str">
        <f t="shared" si="82"/>
        <v/>
      </c>
      <c r="X360" s="6" t="s">
        <v>2495</v>
      </c>
      <c r="Y360" s="6" t="s">
        <v>16</v>
      </c>
      <c r="Z360" s="6" t="s">
        <v>2496</v>
      </c>
      <c r="AA360" s="6" t="s">
        <v>2662</v>
      </c>
      <c r="AB360" s="6" t="s">
        <v>1183</v>
      </c>
      <c r="AC360" s="6" t="s">
        <v>2663</v>
      </c>
      <c r="AD360" s="6" t="s">
        <v>2664</v>
      </c>
      <c r="AE360" s="6" t="s">
        <v>156</v>
      </c>
      <c r="AF360" s="6">
        <v>1</v>
      </c>
      <c r="AG360" s="6">
        <v>19</v>
      </c>
      <c r="AH360" s="6">
        <v>0.2</v>
      </c>
      <c r="AI360" s="6">
        <v>19</v>
      </c>
      <c r="AJ360" s="6" t="s">
        <v>15</v>
      </c>
      <c r="AK360" s="6">
        <v>153.5</v>
      </c>
      <c r="AL360" s="6" t="s">
        <v>303</v>
      </c>
      <c r="AM360" s="6" t="s">
        <v>303</v>
      </c>
      <c r="AN360" s="6" t="s">
        <v>303</v>
      </c>
      <c r="AO360" s="6" t="s">
        <v>303</v>
      </c>
      <c r="AP360" s="6" t="s">
        <v>303</v>
      </c>
      <c r="AQ360" s="6" t="s">
        <v>304</v>
      </c>
      <c r="AR360" s="6" t="s">
        <v>305</v>
      </c>
      <c r="AS360" s="6" t="s">
        <v>331</v>
      </c>
      <c r="AT360" s="6" t="s">
        <v>156</v>
      </c>
      <c r="AU360" s="6" t="s">
        <v>307</v>
      </c>
      <c r="AV360" s="6" t="s">
        <v>2662</v>
      </c>
      <c r="AW360" s="6" t="s">
        <v>2665</v>
      </c>
      <c r="AX360" s="6" t="s">
        <v>2665</v>
      </c>
      <c r="AY360" s="6" t="s">
        <v>308</v>
      </c>
      <c r="AZ360" s="6" t="s">
        <v>309</v>
      </c>
      <c r="BA360" s="6" t="s">
        <v>310</v>
      </c>
      <c r="BB360" s="6" t="s">
        <v>311</v>
      </c>
      <c r="BC360" s="6" t="s">
        <v>312</v>
      </c>
      <c r="BD360" s="6" t="s">
        <v>156</v>
      </c>
      <c r="BE360" s="6" t="s">
        <v>313</v>
      </c>
    </row>
    <row r="361" spans="1:57" ht="17.399999999999999" x14ac:dyDescent="0.4">
      <c r="A361" s="237">
        <f t="shared" si="83"/>
        <v>359</v>
      </c>
      <c r="B361" s="238" t="str">
        <f t="shared" si="84"/>
        <v>2025-09-14</v>
      </c>
      <c r="C361" s="238" t="str">
        <f t="shared" si="85"/>
        <v>LHR</v>
      </c>
      <c r="D361" s="238" t="str">
        <f t="shared" si="86"/>
        <v>99431913873</v>
      </c>
      <c r="E361" s="238" t="str">
        <f t="shared" si="87"/>
        <v>587196913404</v>
      </c>
      <c r="F361" s="238" t="str">
        <f t="shared" si="88"/>
        <v>홍영기</v>
      </c>
      <c r="G361" s="239" t="str">
        <f t="shared" si="89"/>
        <v>BK00000145906</v>
      </c>
      <c r="H361" s="240" t="str">
        <f t="shared" si="90"/>
        <v>목록(Manifest)</v>
      </c>
      <c r="I361" s="241">
        <f t="shared" si="91"/>
        <v>75.33</v>
      </c>
      <c r="J361" s="242">
        <f t="shared" si="92"/>
        <v>1</v>
      </c>
      <c r="K361" s="242">
        <f t="shared" si="93"/>
        <v>1.5</v>
      </c>
      <c r="L361" s="243">
        <f t="shared" si="94"/>
        <v>0.2</v>
      </c>
      <c r="M361" s="243">
        <f t="shared" si="95"/>
        <v>1.5</v>
      </c>
      <c r="N361" s="149">
        <f t="shared" si="96"/>
        <v>9.4499999999999993</v>
      </c>
      <c r="O361" s="149">
        <v>3.59</v>
      </c>
      <c r="P361" s="150"/>
      <c r="Q361" s="151">
        <f>VLOOKUP(H361,Mapping!$B$3:$D$13,3,0)</f>
        <v>0</v>
      </c>
      <c r="R361" s="149">
        <f>(IF(VLOOKUP(VLOOKUP(I361,Mapping!$B$15:$D$20,2,1),Mapping!$C$15:$E$20,2,0)=7000,0,VLOOKUP(VLOOKUP(I361,Mapping!$B$15:$D$20,2,1),Mapping!$C$15:$E$20,2,0)))</f>
        <v>0</v>
      </c>
      <c r="S361" s="149"/>
      <c r="T361" s="149"/>
      <c r="U361" s="149">
        <f t="shared" si="97"/>
        <v>13.04</v>
      </c>
      <c r="V361" s="6" t="str">
        <f t="shared" si="82"/>
        <v/>
      </c>
      <c r="X361" s="6" t="s">
        <v>2495</v>
      </c>
      <c r="Y361" s="6" t="s">
        <v>16</v>
      </c>
      <c r="Z361" s="6" t="s">
        <v>2496</v>
      </c>
      <c r="AA361" s="6" t="s">
        <v>2666</v>
      </c>
      <c r="AB361" s="6" t="s">
        <v>2667</v>
      </c>
      <c r="AC361" s="6" t="s">
        <v>2668</v>
      </c>
      <c r="AD361" s="6" t="s">
        <v>2669</v>
      </c>
      <c r="AE361" s="6" t="s">
        <v>156</v>
      </c>
      <c r="AF361" s="6">
        <v>1</v>
      </c>
      <c r="AG361" s="6">
        <v>1.5</v>
      </c>
      <c r="AH361" s="6">
        <v>0.2</v>
      </c>
      <c r="AI361" s="6">
        <v>1.5</v>
      </c>
      <c r="AJ361" s="6" t="s">
        <v>14</v>
      </c>
      <c r="AK361" s="6">
        <v>75.33</v>
      </c>
      <c r="AL361" s="6" t="s">
        <v>303</v>
      </c>
      <c r="AM361" s="6" t="s">
        <v>303</v>
      </c>
      <c r="AN361" s="6" t="s">
        <v>303</v>
      </c>
      <c r="AO361" s="6" t="s">
        <v>303</v>
      </c>
      <c r="AP361" s="6" t="s">
        <v>303</v>
      </c>
      <c r="AQ361" s="6" t="s">
        <v>304</v>
      </c>
      <c r="AR361" s="6" t="s">
        <v>305</v>
      </c>
      <c r="AS361" s="6" t="s">
        <v>2670</v>
      </c>
      <c r="AT361" s="6" t="s">
        <v>156</v>
      </c>
      <c r="AU361" s="6" t="s">
        <v>307</v>
      </c>
      <c r="AV361" s="6" t="s">
        <v>2666</v>
      </c>
      <c r="AW361" s="6" t="s">
        <v>2671</v>
      </c>
      <c r="AX361" s="6" t="s">
        <v>2671</v>
      </c>
      <c r="AY361" s="6" t="s">
        <v>308</v>
      </c>
      <c r="AZ361" s="6" t="s">
        <v>309</v>
      </c>
      <c r="BA361" s="6" t="s">
        <v>310</v>
      </c>
      <c r="BB361" s="6" t="s">
        <v>311</v>
      </c>
      <c r="BC361" s="6" t="s">
        <v>312</v>
      </c>
      <c r="BD361" s="6" t="s">
        <v>156</v>
      </c>
      <c r="BE361" s="6" t="s">
        <v>313</v>
      </c>
    </row>
    <row r="362" spans="1:57" ht="17.399999999999999" x14ac:dyDescent="0.4">
      <c r="A362" s="237">
        <f t="shared" si="83"/>
        <v>360</v>
      </c>
      <c r="B362" s="238" t="str">
        <f t="shared" si="84"/>
        <v>2025-09-14</v>
      </c>
      <c r="C362" s="238" t="str">
        <f t="shared" si="85"/>
        <v>LHR</v>
      </c>
      <c r="D362" s="238" t="str">
        <f t="shared" si="86"/>
        <v>99431913873</v>
      </c>
      <c r="E362" s="238" t="str">
        <f t="shared" si="87"/>
        <v>587196913706</v>
      </c>
      <c r="F362" s="238" t="str">
        <f t="shared" si="88"/>
        <v>박민관</v>
      </c>
      <c r="G362" s="239" t="str">
        <f t="shared" si="89"/>
        <v>BK00000145910</v>
      </c>
      <c r="H362" s="240" t="str">
        <f t="shared" si="90"/>
        <v>목록(Manifest)</v>
      </c>
      <c r="I362" s="241">
        <f t="shared" si="91"/>
        <v>142.13</v>
      </c>
      <c r="J362" s="242">
        <f t="shared" si="92"/>
        <v>1</v>
      </c>
      <c r="K362" s="242">
        <f t="shared" si="93"/>
        <v>1</v>
      </c>
      <c r="L362" s="243">
        <f t="shared" si="94"/>
        <v>0.2</v>
      </c>
      <c r="M362" s="243">
        <f t="shared" si="95"/>
        <v>1</v>
      </c>
      <c r="N362" s="149">
        <f t="shared" si="96"/>
        <v>7.6</v>
      </c>
      <c r="O362" s="149">
        <v>3.59</v>
      </c>
      <c r="P362" s="150"/>
      <c r="Q362" s="151">
        <f>VLOOKUP(H362,Mapping!$B$3:$D$13,3,0)</f>
        <v>0</v>
      </c>
      <c r="R362" s="149">
        <f>(IF(VLOOKUP(VLOOKUP(I362,Mapping!$B$15:$D$20,2,1),Mapping!$C$15:$E$20,2,0)=7000,0,VLOOKUP(VLOOKUP(I362,Mapping!$B$15:$D$20,2,1),Mapping!$C$15:$E$20,2,0)))</f>
        <v>0</v>
      </c>
      <c r="S362" s="149"/>
      <c r="T362" s="149"/>
      <c r="U362" s="149">
        <f t="shared" si="97"/>
        <v>11.19</v>
      </c>
      <c r="V362" s="6" t="str">
        <f t="shared" si="82"/>
        <v/>
      </c>
      <c r="X362" s="6" t="s">
        <v>2495</v>
      </c>
      <c r="Y362" s="6" t="s">
        <v>16</v>
      </c>
      <c r="Z362" s="6" t="s">
        <v>2496</v>
      </c>
      <c r="AA362" s="6" t="s">
        <v>2672</v>
      </c>
      <c r="AB362" s="6" t="s">
        <v>2673</v>
      </c>
      <c r="AC362" s="6" t="s">
        <v>2674</v>
      </c>
      <c r="AD362" s="6" t="s">
        <v>2675</v>
      </c>
      <c r="AE362" s="6" t="s">
        <v>156</v>
      </c>
      <c r="AF362" s="6">
        <v>1</v>
      </c>
      <c r="AG362" s="6">
        <v>1</v>
      </c>
      <c r="AH362" s="6">
        <v>0.2</v>
      </c>
      <c r="AI362" s="6">
        <v>1</v>
      </c>
      <c r="AJ362" s="6" t="s">
        <v>14</v>
      </c>
      <c r="AK362" s="6">
        <v>142.13</v>
      </c>
      <c r="AL362" s="6" t="s">
        <v>303</v>
      </c>
      <c r="AM362" s="6" t="s">
        <v>303</v>
      </c>
      <c r="AN362" s="6" t="s">
        <v>303</v>
      </c>
      <c r="AO362" s="6" t="s">
        <v>303</v>
      </c>
      <c r="AP362" s="6" t="s">
        <v>303</v>
      </c>
      <c r="AQ362" s="6" t="s">
        <v>304</v>
      </c>
      <c r="AR362" s="6" t="s">
        <v>305</v>
      </c>
      <c r="AS362" s="6" t="s">
        <v>388</v>
      </c>
      <c r="AT362" s="6" t="s">
        <v>156</v>
      </c>
      <c r="AU362" s="6" t="s">
        <v>307</v>
      </c>
      <c r="AV362" s="6" t="s">
        <v>2672</v>
      </c>
      <c r="AW362" s="6" t="s">
        <v>2676</v>
      </c>
      <c r="AX362" s="6" t="s">
        <v>2676</v>
      </c>
      <c r="AY362" s="6" t="s">
        <v>308</v>
      </c>
      <c r="AZ362" s="6" t="s">
        <v>309</v>
      </c>
      <c r="BA362" s="6" t="s">
        <v>310</v>
      </c>
      <c r="BB362" s="6" t="s">
        <v>311</v>
      </c>
      <c r="BC362" s="6" t="s">
        <v>312</v>
      </c>
      <c r="BD362" s="6" t="s">
        <v>156</v>
      </c>
      <c r="BE362" s="6" t="s">
        <v>313</v>
      </c>
    </row>
    <row r="363" spans="1:57" ht="17.399999999999999" x14ac:dyDescent="0.4">
      <c r="A363" s="237">
        <f t="shared" si="83"/>
        <v>361</v>
      </c>
      <c r="B363" s="238" t="str">
        <f t="shared" si="84"/>
        <v>2025-09-14</v>
      </c>
      <c r="C363" s="238" t="str">
        <f t="shared" si="85"/>
        <v>LHR</v>
      </c>
      <c r="D363" s="238" t="str">
        <f t="shared" si="86"/>
        <v>99431913873</v>
      </c>
      <c r="E363" s="238" t="str">
        <f t="shared" si="87"/>
        <v>587196913592</v>
      </c>
      <c r="F363" s="238" t="str">
        <f t="shared" si="88"/>
        <v>이승호</v>
      </c>
      <c r="G363" s="239" t="str">
        <f t="shared" si="89"/>
        <v>BK00000145912</v>
      </c>
      <c r="H363" s="240" t="str">
        <f t="shared" si="90"/>
        <v>목록(Manifest)</v>
      </c>
      <c r="I363" s="241">
        <f t="shared" si="91"/>
        <v>146.18</v>
      </c>
      <c r="J363" s="242">
        <f t="shared" si="92"/>
        <v>1</v>
      </c>
      <c r="K363" s="242">
        <f t="shared" si="93"/>
        <v>1.5</v>
      </c>
      <c r="L363" s="243">
        <f t="shared" si="94"/>
        <v>0.2</v>
      </c>
      <c r="M363" s="243">
        <f t="shared" si="95"/>
        <v>1.5</v>
      </c>
      <c r="N363" s="149">
        <f t="shared" si="96"/>
        <v>9.4499999999999993</v>
      </c>
      <c r="O363" s="149">
        <v>3.59</v>
      </c>
      <c r="P363" s="150"/>
      <c r="Q363" s="151">
        <f>VLOOKUP(H363,Mapping!$B$3:$D$13,3,0)</f>
        <v>0</v>
      </c>
      <c r="R363" s="149">
        <f>(IF(VLOOKUP(VLOOKUP(I363,Mapping!$B$15:$D$20,2,1),Mapping!$C$15:$E$20,2,0)=7000,0,VLOOKUP(VLOOKUP(I363,Mapping!$B$15:$D$20,2,1),Mapping!$C$15:$E$20,2,0)))</f>
        <v>0</v>
      </c>
      <c r="S363" s="149"/>
      <c r="T363" s="149"/>
      <c r="U363" s="149">
        <f t="shared" si="97"/>
        <v>13.04</v>
      </c>
      <c r="V363" s="6" t="str">
        <f t="shared" si="82"/>
        <v/>
      </c>
      <c r="X363" s="6" t="s">
        <v>2495</v>
      </c>
      <c r="Y363" s="6" t="s">
        <v>16</v>
      </c>
      <c r="Z363" s="6" t="s">
        <v>2496</v>
      </c>
      <c r="AA363" s="6" t="s">
        <v>2677</v>
      </c>
      <c r="AB363" s="6" t="s">
        <v>2678</v>
      </c>
      <c r="AC363" s="6" t="s">
        <v>2679</v>
      </c>
      <c r="AD363" s="6" t="s">
        <v>2680</v>
      </c>
      <c r="AE363" s="6" t="s">
        <v>156</v>
      </c>
      <c r="AF363" s="6">
        <v>1</v>
      </c>
      <c r="AG363" s="6">
        <v>1.5</v>
      </c>
      <c r="AH363" s="6">
        <v>0.2</v>
      </c>
      <c r="AI363" s="6">
        <v>1.5</v>
      </c>
      <c r="AJ363" s="6" t="s">
        <v>14</v>
      </c>
      <c r="AK363" s="6">
        <v>146.18</v>
      </c>
      <c r="AL363" s="6" t="s">
        <v>303</v>
      </c>
      <c r="AM363" s="6" t="s">
        <v>303</v>
      </c>
      <c r="AN363" s="6" t="s">
        <v>303</v>
      </c>
      <c r="AO363" s="6" t="s">
        <v>303</v>
      </c>
      <c r="AP363" s="6" t="s">
        <v>303</v>
      </c>
      <c r="AQ363" s="6" t="s">
        <v>304</v>
      </c>
      <c r="AR363" s="6" t="s">
        <v>305</v>
      </c>
      <c r="AS363" s="6" t="s">
        <v>2681</v>
      </c>
      <c r="AT363" s="6" t="s">
        <v>156</v>
      </c>
      <c r="AU363" s="6" t="s">
        <v>307</v>
      </c>
      <c r="AV363" s="6" t="s">
        <v>2677</v>
      </c>
      <c r="AW363" s="6" t="s">
        <v>2682</v>
      </c>
      <c r="AX363" s="6" t="s">
        <v>2682</v>
      </c>
      <c r="AY363" s="6" t="s">
        <v>308</v>
      </c>
      <c r="AZ363" s="6" t="s">
        <v>309</v>
      </c>
      <c r="BA363" s="6" t="s">
        <v>310</v>
      </c>
      <c r="BB363" s="6" t="s">
        <v>311</v>
      </c>
      <c r="BC363" s="6" t="s">
        <v>312</v>
      </c>
      <c r="BD363" s="6" t="s">
        <v>156</v>
      </c>
      <c r="BE363" s="6" t="s">
        <v>313</v>
      </c>
    </row>
    <row r="364" spans="1:57" ht="17.399999999999999" x14ac:dyDescent="0.4">
      <c r="A364" s="237">
        <f t="shared" si="83"/>
        <v>362</v>
      </c>
      <c r="B364" s="238" t="str">
        <f t="shared" si="84"/>
        <v>2025-09-14</v>
      </c>
      <c r="C364" s="238" t="str">
        <f t="shared" si="85"/>
        <v>LHR</v>
      </c>
      <c r="D364" s="238" t="str">
        <f t="shared" si="86"/>
        <v>99431913873</v>
      </c>
      <c r="E364" s="238" t="str">
        <f t="shared" si="87"/>
        <v>587196913441</v>
      </c>
      <c r="F364" s="238" t="str">
        <f t="shared" si="88"/>
        <v>김희중</v>
      </c>
      <c r="G364" s="239" t="str">
        <f t="shared" si="89"/>
        <v>BK00000145913</v>
      </c>
      <c r="H364" s="240" t="str">
        <f t="shared" si="90"/>
        <v>목록(Manifest)</v>
      </c>
      <c r="I364" s="241">
        <f t="shared" si="91"/>
        <v>146.19</v>
      </c>
      <c r="J364" s="242">
        <f t="shared" si="92"/>
        <v>1</v>
      </c>
      <c r="K364" s="242">
        <f t="shared" si="93"/>
        <v>0.5</v>
      </c>
      <c r="L364" s="243">
        <f t="shared" si="94"/>
        <v>0.7</v>
      </c>
      <c r="M364" s="243">
        <f t="shared" si="95"/>
        <v>0.7</v>
      </c>
      <c r="N364" s="149">
        <f t="shared" si="96"/>
        <v>6.49</v>
      </c>
      <c r="O364" s="149">
        <v>3.59</v>
      </c>
      <c r="P364" s="150"/>
      <c r="Q364" s="151">
        <f>VLOOKUP(H364,Mapping!$B$3:$D$13,3,0)</f>
        <v>0</v>
      </c>
      <c r="R364" s="149">
        <f>(IF(VLOOKUP(VLOOKUP(I364,Mapping!$B$15:$D$20,2,1),Mapping!$C$15:$E$20,2,0)=7000,0,VLOOKUP(VLOOKUP(I364,Mapping!$B$15:$D$20,2,1),Mapping!$C$15:$E$20,2,0)))</f>
        <v>0</v>
      </c>
      <c r="S364" s="149"/>
      <c r="T364" s="149"/>
      <c r="U364" s="149">
        <f t="shared" si="97"/>
        <v>10.08</v>
      </c>
      <c r="V364" s="6" t="str">
        <f t="shared" si="82"/>
        <v/>
      </c>
      <c r="X364" s="6" t="s">
        <v>2495</v>
      </c>
      <c r="Y364" s="6" t="s">
        <v>16</v>
      </c>
      <c r="Z364" s="6" t="s">
        <v>2496</v>
      </c>
      <c r="AA364" s="6" t="s">
        <v>2683</v>
      </c>
      <c r="AB364" s="6" t="s">
        <v>2684</v>
      </c>
      <c r="AC364" s="6" t="s">
        <v>2685</v>
      </c>
      <c r="AD364" s="6" t="s">
        <v>475</v>
      </c>
      <c r="AE364" s="6" t="s">
        <v>156</v>
      </c>
      <c r="AF364" s="6">
        <v>1</v>
      </c>
      <c r="AG364" s="6">
        <v>0.5</v>
      </c>
      <c r="AH364" s="6">
        <v>0.7</v>
      </c>
      <c r="AI364" s="6">
        <v>0.7</v>
      </c>
      <c r="AJ364" s="6" t="s">
        <v>14</v>
      </c>
      <c r="AK364" s="6">
        <v>146.19</v>
      </c>
      <c r="AL364" s="6" t="s">
        <v>303</v>
      </c>
      <c r="AM364" s="6" t="s">
        <v>303</v>
      </c>
      <c r="AN364" s="6" t="s">
        <v>303</v>
      </c>
      <c r="AO364" s="6" t="s">
        <v>303</v>
      </c>
      <c r="AP364" s="6" t="s">
        <v>303</v>
      </c>
      <c r="AQ364" s="6" t="s">
        <v>304</v>
      </c>
      <c r="AR364" s="6" t="s">
        <v>305</v>
      </c>
      <c r="AS364" s="6" t="s">
        <v>2686</v>
      </c>
      <c r="AT364" s="6" t="s">
        <v>156</v>
      </c>
      <c r="AU364" s="6" t="s">
        <v>307</v>
      </c>
      <c r="AV364" s="6" t="s">
        <v>2683</v>
      </c>
      <c r="AW364" s="6" t="s">
        <v>2687</v>
      </c>
      <c r="AX364" s="6" t="s">
        <v>2687</v>
      </c>
      <c r="AY364" s="6" t="s">
        <v>308</v>
      </c>
      <c r="AZ364" s="6" t="s">
        <v>309</v>
      </c>
      <c r="BA364" s="6" t="s">
        <v>310</v>
      </c>
      <c r="BB364" s="6" t="s">
        <v>311</v>
      </c>
      <c r="BC364" s="6" t="s">
        <v>312</v>
      </c>
      <c r="BD364" s="6" t="s">
        <v>156</v>
      </c>
      <c r="BE364" s="6" t="s">
        <v>313</v>
      </c>
    </row>
    <row r="365" spans="1:57" ht="17.399999999999999" x14ac:dyDescent="0.4">
      <c r="A365" s="237">
        <f t="shared" si="83"/>
        <v>363</v>
      </c>
      <c r="B365" s="238" t="str">
        <f t="shared" si="84"/>
        <v>2025-09-14</v>
      </c>
      <c r="C365" s="238" t="str">
        <f t="shared" si="85"/>
        <v>LHR</v>
      </c>
      <c r="D365" s="238" t="str">
        <f t="shared" si="86"/>
        <v>99431913873</v>
      </c>
      <c r="E365" s="238" t="str">
        <f t="shared" si="87"/>
        <v>587196913345</v>
      </c>
      <c r="F365" s="238" t="str">
        <f t="shared" si="88"/>
        <v>권형도</v>
      </c>
      <c r="G365" s="239" t="str">
        <f t="shared" si="89"/>
        <v>BK00000145917</v>
      </c>
      <c r="H365" s="240" t="str">
        <f t="shared" si="90"/>
        <v>간이(Simple)</v>
      </c>
      <c r="I365" s="241">
        <f t="shared" si="91"/>
        <v>157.63999999999999</v>
      </c>
      <c r="J365" s="242">
        <f t="shared" si="92"/>
        <v>1</v>
      </c>
      <c r="K365" s="242">
        <f t="shared" si="93"/>
        <v>1.5</v>
      </c>
      <c r="L365" s="243">
        <f t="shared" si="94"/>
        <v>2.2000000000000002</v>
      </c>
      <c r="M365" s="243">
        <f t="shared" si="95"/>
        <v>2.2000000000000002</v>
      </c>
      <c r="N365" s="149">
        <f t="shared" si="96"/>
        <v>12.040000000000001</v>
      </c>
      <c r="O365" s="149">
        <v>3.59</v>
      </c>
      <c r="P365" s="150"/>
      <c r="Q365" s="151">
        <f>VLOOKUP(H365,Mapping!$B$3:$D$13,3,0)</f>
        <v>0.8</v>
      </c>
      <c r="R365" s="149">
        <f>(IF(VLOOKUP(VLOOKUP(I365,Mapping!$B$15:$D$20,2,1),Mapping!$C$15:$E$20,2,0)=7000,0,VLOOKUP(VLOOKUP(I365,Mapping!$B$15:$D$20,2,1),Mapping!$C$15:$E$20,2,0)))</f>
        <v>0</v>
      </c>
      <c r="S365" s="149"/>
      <c r="T365" s="149"/>
      <c r="U365" s="149">
        <f t="shared" si="97"/>
        <v>16.43</v>
      </c>
      <c r="V365" s="6" t="str">
        <f t="shared" si="82"/>
        <v/>
      </c>
      <c r="X365" s="6" t="s">
        <v>2495</v>
      </c>
      <c r="Y365" s="6" t="s">
        <v>16</v>
      </c>
      <c r="Z365" s="6" t="s">
        <v>2496</v>
      </c>
      <c r="AA365" s="6" t="s">
        <v>2688</v>
      </c>
      <c r="AB365" s="6" t="s">
        <v>2689</v>
      </c>
      <c r="AC365" s="6" t="s">
        <v>2690</v>
      </c>
      <c r="AD365" s="6" t="s">
        <v>2691</v>
      </c>
      <c r="AE365" s="6" t="s">
        <v>156</v>
      </c>
      <c r="AF365" s="6">
        <v>1</v>
      </c>
      <c r="AG365" s="6">
        <v>1.5</v>
      </c>
      <c r="AH365" s="6">
        <v>2.2000000000000002</v>
      </c>
      <c r="AI365" s="6">
        <v>2.2000000000000002</v>
      </c>
      <c r="AJ365" s="6" t="s">
        <v>15</v>
      </c>
      <c r="AK365" s="6">
        <v>157.63999999999999</v>
      </c>
      <c r="AL365" s="6" t="s">
        <v>303</v>
      </c>
      <c r="AM365" s="6" t="s">
        <v>303</v>
      </c>
      <c r="AN365" s="6" t="s">
        <v>303</v>
      </c>
      <c r="AO365" s="6" t="s">
        <v>303</v>
      </c>
      <c r="AP365" s="6" t="s">
        <v>303</v>
      </c>
      <c r="AQ365" s="6" t="s">
        <v>304</v>
      </c>
      <c r="AR365" s="6" t="s">
        <v>305</v>
      </c>
      <c r="AS365" s="6" t="s">
        <v>383</v>
      </c>
      <c r="AT365" s="6" t="s">
        <v>156</v>
      </c>
      <c r="AU365" s="6" t="s">
        <v>307</v>
      </c>
      <c r="AV365" s="6" t="s">
        <v>2688</v>
      </c>
      <c r="AW365" s="6" t="s">
        <v>2692</v>
      </c>
      <c r="AX365" s="6" t="s">
        <v>2692</v>
      </c>
      <c r="AY365" s="6" t="s">
        <v>308</v>
      </c>
      <c r="AZ365" s="6" t="s">
        <v>309</v>
      </c>
      <c r="BA365" s="6" t="s">
        <v>310</v>
      </c>
      <c r="BB365" s="6" t="s">
        <v>311</v>
      </c>
      <c r="BC365" s="6" t="s">
        <v>312</v>
      </c>
      <c r="BD365" s="6" t="s">
        <v>156</v>
      </c>
      <c r="BE365" s="6" t="s">
        <v>313</v>
      </c>
    </row>
    <row r="366" spans="1:57" ht="17.399999999999999" x14ac:dyDescent="0.4">
      <c r="A366" s="237">
        <f t="shared" si="83"/>
        <v>364</v>
      </c>
      <c r="B366" s="238" t="str">
        <f t="shared" si="84"/>
        <v>2025-09-14</v>
      </c>
      <c r="C366" s="238" t="str">
        <f t="shared" si="85"/>
        <v>LHR</v>
      </c>
      <c r="D366" s="238" t="str">
        <f t="shared" si="86"/>
        <v>99431913873</v>
      </c>
      <c r="E366" s="238" t="str">
        <f t="shared" si="87"/>
        <v>587196913323</v>
      </c>
      <c r="F366" s="238" t="str">
        <f t="shared" si="88"/>
        <v>권형도</v>
      </c>
      <c r="G366" s="239" t="str">
        <f t="shared" si="89"/>
        <v>BK00000145933</v>
      </c>
      <c r="H366" s="240" t="str">
        <f t="shared" si="90"/>
        <v>목록(Manifest)</v>
      </c>
      <c r="I366" s="241">
        <f t="shared" si="91"/>
        <v>102.88</v>
      </c>
      <c r="J366" s="242">
        <f t="shared" si="92"/>
        <v>1</v>
      </c>
      <c r="K366" s="242">
        <f t="shared" si="93"/>
        <v>1</v>
      </c>
      <c r="L366" s="243">
        <f t="shared" si="94"/>
        <v>1.9</v>
      </c>
      <c r="M366" s="243">
        <f t="shared" si="95"/>
        <v>1.9</v>
      </c>
      <c r="N366" s="149">
        <f t="shared" si="96"/>
        <v>10.93</v>
      </c>
      <c r="O366" s="149">
        <v>3.59</v>
      </c>
      <c r="P366" s="150"/>
      <c r="Q366" s="151">
        <f>VLOOKUP(H366,Mapping!$B$3:$D$13,3,0)</f>
        <v>0</v>
      </c>
      <c r="R366" s="149">
        <f>(IF(VLOOKUP(VLOOKUP(I366,Mapping!$B$15:$D$20,2,1),Mapping!$C$15:$E$20,2,0)=7000,0,VLOOKUP(VLOOKUP(I366,Mapping!$B$15:$D$20,2,1),Mapping!$C$15:$E$20,2,0)))</f>
        <v>0</v>
      </c>
      <c r="S366" s="149"/>
      <c r="T366" s="149"/>
      <c r="U366" s="149">
        <f t="shared" si="97"/>
        <v>14.52</v>
      </c>
      <c r="V366" s="6" t="str">
        <f t="shared" si="82"/>
        <v/>
      </c>
      <c r="X366" s="6" t="s">
        <v>2495</v>
      </c>
      <c r="Y366" s="6" t="s">
        <v>16</v>
      </c>
      <c r="Z366" s="6" t="s">
        <v>2496</v>
      </c>
      <c r="AA366" s="6" t="s">
        <v>2693</v>
      </c>
      <c r="AB366" s="6" t="s">
        <v>2689</v>
      </c>
      <c r="AC366" s="6" t="s">
        <v>2690</v>
      </c>
      <c r="AD366" s="6" t="s">
        <v>2691</v>
      </c>
      <c r="AE366" s="6" t="s">
        <v>156</v>
      </c>
      <c r="AF366" s="6">
        <v>1</v>
      </c>
      <c r="AG366" s="6">
        <v>1</v>
      </c>
      <c r="AH366" s="6">
        <v>1.9</v>
      </c>
      <c r="AI366" s="6">
        <v>1.9</v>
      </c>
      <c r="AJ366" s="6" t="s">
        <v>14</v>
      </c>
      <c r="AK366" s="6">
        <v>102.88</v>
      </c>
      <c r="AL366" s="6" t="s">
        <v>303</v>
      </c>
      <c r="AM366" s="6" t="s">
        <v>303</v>
      </c>
      <c r="AN366" s="6" t="s">
        <v>303</v>
      </c>
      <c r="AO366" s="6" t="s">
        <v>303</v>
      </c>
      <c r="AP366" s="6" t="s">
        <v>303</v>
      </c>
      <c r="AQ366" s="6" t="s">
        <v>304</v>
      </c>
      <c r="AR366" s="6" t="s">
        <v>305</v>
      </c>
      <c r="AS366" s="6" t="s">
        <v>444</v>
      </c>
      <c r="AT366" s="6" t="s">
        <v>156</v>
      </c>
      <c r="AU366" s="6" t="s">
        <v>307</v>
      </c>
      <c r="AV366" s="6" t="s">
        <v>2693</v>
      </c>
      <c r="AW366" s="6" t="s">
        <v>2694</v>
      </c>
      <c r="AX366" s="6" t="s">
        <v>2694</v>
      </c>
      <c r="AY366" s="6" t="s">
        <v>308</v>
      </c>
      <c r="AZ366" s="6" t="s">
        <v>309</v>
      </c>
      <c r="BA366" s="6" t="s">
        <v>310</v>
      </c>
      <c r="BB366" s="6" t="s">
        <v>311</v>
      </c>
      <c r="BC366" s="6" t="s">
        <v>312</v>
      </c>
      <c r="BD366" s="6" t="s">
        <v>156</v>
      </c>
      <c r="BE366" s="6" t="s">
        <v>313</v>
      </c>
    </row>
    <row r="367" spans="1:57" ht="17.399999999999999" x14ac:dyDescent="0.4">
      <c r="A367" s="237">
        <f t="shared" si="83"/>
        <v>365</v>
      </c>
      <c r="B367" s="238" t="str">
        <f t="shared" si="84"/>
        <v>2025-09-14</v>
      </c>
      <c r="C367" s="238" t="str">
        <f t="shared" si="85"/>
        <v>LHR</v>
      </c>
      <c r="D367" s="238" t="str">
        <f t="shared" si="86"/>
        <v>99431913873</v>
      </c>
      <c r="E367" s="238" t="str">
        <f t="shared" si="87"/>
        <v>587196913765</v>
      </c>
      <c r="F367" s="238" t="str">
        <f t="shared" si="88"/>
        <v>나현덕</v>
      </c>
      <c r="G367" s="239" t="str">
        <f t="shared" si="89"/>
        <v>BK00000145942</v>
      </c>
      <c r="H367" s="240" t="str">
        <f t="shared" si="90"/>
        <v>목록(Manifest)</v>
      </c>
      <c r="I367" s="241">
        <f t="shared" si="91"/>
        <v>148.9</v>
      </c>
      <c r="J367" s="242">
        <f t="shared" si="92"/>
        <v>1</v>
      </c>
      <c r="K367" s="242">
        <f t="shared" si="93"/>
        <v>0.5</v>
      </c>
      <c r="L367" s="243">
        <f t="shared" si="94"/>
        <v>0.2</v>
      </c>
      <c r="M367" s="243">
        <f t="shared" si="95"/>
        <v>0.5</v>
      </c>
      <c r="N367" s="149">
        <f t="shared" si="96"/>
        <v>5.75</v>
      </c>
      <c r="O367" s="149">
        <v>3.59</v>
      </c>
      <c r="P367" s="150"/>
      <c r="Q367" s="151">
        <f>VLOOKUP(H367,Mapping!$B$3:$D$13,3,0)</f>
        <v>0</v>
      </c>
      <c r="R367" s="149">
        <f>(IF(VLOOKUP(VLOOKUP(I367,Mapping!$B$15:$D$20,2,1),Mapping!$C$15:$E$20,2,0)=7000,0,VLOOKUP(VLOOKUP(I367,Mapping!$B$15:$D$20,2,1),Mapping!$C$15:$E$20,2,0)))</f>
        <v>0</v>
      </c>
      <c r="S367" s="149"/>
      <c r="T367" s="149"/>
      <c r="U367" s="149">
        <f t="shared" si="97"/>
        <v>9.34</v>
      </c>
      <c r="V367" s="6" t="str">
        <f t="shared" si="82"/>
        <v/>
      </c>
      <c r="X367" s="6" t="s">
        <v>2495</v>
      </c>
      <c r="Y367" s="6" t="s">
        <v>16</v>
      </c>
      <c r="Z367" s="6" t="s">
        <v>2496</v>
      </c>
      <c r="AA367" s="6" t="s">
        <v>2695</v>
      </c>
      <c r="AB367" s="6" t="s">
        <v>2696</v>
      </c>
      <c r="AC367" s="6" t="s">
        <v>2697</v>
      </c>
      <c r="AD367" s="6" t="s">
        <v>665</v>
      </c>
      <c r="AE367" s="6" t="s">
        <v>156</v>
      </c>
      <c r="AF367" s="6">
        <v>1</v>
      </c>
      <c r="AG367" s="6">
        <v>0.5</v>
      </c>
      <c r="AH367" s="6">
        <v>0.2</v>
      </c>
      <c r="AI367" s="6">
        <v>0.5</v>
      </c>
      <c r="AJ367" s="6" t="s">
        <v>14</v>
      </c>
      <c r="AK367" s="6">
        <v>148.9</v>
      </c>
      <c r="AL367" s="6" t="s">
        <v>303</v>
      </c>
      <c r="AM367" s="6" t="s">
        <v>303</v>
      </c>
      <c r="AN367" s="6" t="s">
        <v>303</v>
      </c>
      <c r="AO367" s="6" t="s">
        <v>303</v>
      </c>
      <c r="AP367" s="6" t="s">
        <v>303</v>
      </c>
      <c r="AQ367" s="6" t="s">
        <v>304</v>
      </c>
      <c r="AR367" s="6" t="s">
        <v>305</v>
      </c>
      <c r="AS367" s="6" t="s">
        <v>2698</v>
      </c>
      <c r="AT367" s="6" t="s">
        <v>156</v>
      </c>
      <c r="AU367" s="6" t="s">
        <v>307</v>
      </c>
      <c r="AV367" s="6" t="s">
        <v>2695</v>
      </c>
      <c r="AW367" s="6" t="s">
        <v>2699</v>
      </c>
      <c r="AX367" s="6" t="s">
        <v>2699</v>
      </c>
      <c r="AY367" s="6" t="s">
        <v>308</v>
      </c>
      <c r="AZ367" s="6" t="s">
        <v>309</v>
      </c>
      <c r="BA367" s="6" t="s">
        <v>310</v>
      </c>
      <c r="BB367" s="6" t="s">
        <v>311</v>
      </c>
      <c r="BC367" s="6" t="s">
        <v>312</v>
      </c>
      <c r="BD367" s="6" t="s">
        <v>156</v>
      </c>
      <c r="BE367" s="6" t="s">
        <v>313</v>
      </c>
    </row>
    <row r="368" spans="1:57" ht="17.399999999999999" x14ac:dyDescent="0.4">
      <c r="A368" s="237">
        <f t="shared" si="83"/>
        <v>366</v>
      </c>
      <c r="B368" s="238" t="str">
        <f t="shared" si="84"/>
        <v>2025-09-14</v>
      </c>
      <c r="C368" s="238" t="str">
        <f t="shared" si="85"/>
        <v>LHR</v>
      </c>
      <c r="D368" s="238" t="str">
        <f t="shared" si="86"/>
        <v>99431913873</v>
      </c>
      <c r="E368" s="238" t="str">
        <f t="shared" si="87"/>
        <v>587196913695</v>
      </c>
      <c r="F368" s="238" t="str">
        <f t="shared" si="88"/>
        <v>김태현</v>
      </c>
      <c r="G368" s="239" t="str">
        <f t="shared" si="89"/>
        <v>BK00000145944</v>
      </c>
      <c r="H368" s="240" t="str">
        <f t="shared" si="90"/>
        <v>목록(Manifest)</v>
      </c>
      <c r="I368" s="241">
        <f t="shared" si="91"/>
        <v>58.87</v>
      </c>
      <c r="J368" s="242">
        <f t="shared" si="92"/>
        <v>1</v>
      </c>
      <c r="K368" s="242">
        <f t="shared" si="93"/>
        <v>1</v>
      </c>
      <c r="L368" s="243">
        <f t="shared" si="94"/>
        <v>0.2</v>
      </c>
      <c r="M368" s="243">
        <f t="shared" si="95"/>
        <v>1</v>
      </c>
      <c r="N368" s="149">
        <f t="shared" si="96"/>
        <v>7.6</v>
      </c>
      <c r="O368" s="149">
        <v>3.59</v>
      </c>
      <c r="P368" s="150"/>
      <c r="Q368" s="151">
        <f>VLOOKUP(H368,Mapping!$B$3:$D$13,3,0)</f>
        <v>0</v>
      </c>
      <c r="R368" s="149">
        <f>(IF(VLOOKUP(VLOOKUP(I368,Mapping!$B$15:$D$20,2,1),Mapping!$C$15:$E$20,2,0)=7000,0,VLOOKUP(VLOOKUP(I368,Mapping!$B$15:$D$20,2,1),Mapping!$C$15:$E$20,2,0)))</f>
        <v>0</v>
      </c>
      <c r="S368" s="149"/>
      <c r="T368" s="149"/>
      <c r="U368" s="149">
        <f t="shared" si="97"/>
        <v>11.19</v>
      </c>
      <c r="V368" s="6" t="str">
        <f t="shared" si="82"/>
        <v/>
      </c>
      <c r="X368" s="6" t="s">
        <v>2495</v>
      </c>
      <c r="Y368" s="6" t="s">
        <v>16</v>
      </c>
      <c r="Z368" s="6" t="s">
        <v>2496</v>
      </c>
      <c r="AA368" s="6" t="s">
        <v>2700</v>
      </c>
      <c r="AB368" s="6" t="s">
        <v>194</v>
      </c>
      <c r="AC368" s="6" t="s">
        <v>552</v>
      </c>
      <c r="AD368" s="6" t="s">
        <v>553</v>
      </c>
      <c r="AE368" s="6" t="s">
        <v>156</v>
      </c>
      <c r="AF368" s="6">
        <v>1</v>
      </c>
      <c r="AG368" s="6">
        <v>1</v>
      </c>
      <c r="AH368" s="6">
        <v>0.2</v>
      </c>
      <c r="AI368" s="6">
        <v>1</v>
      </c>
      <c r="AJ368" s="6" t="s">
        <v>14</v>
      </c>
      <c r="AK368" s="6">
        <v>58.87</v>
      </c>
      <c r="AL368" s="6" t="s">
        <v>303</v>
      </c>
      <c r="AM368" s="6" t="s">
        <v>303</v>
      </c>
      <c r="AN368" s="6" t="s">
        <v>303</v>
      </c>
      <c r="AO368" s="6" t="s">
        <v>303</v>
      </c>
      <c r="AP368" s="6" t="s">
        <v>303</v>
      </c>
      <c r="AQ368" s="6" t="s">
        <v>304</v>
      </c>
      <c r="AR368" s="6" t="s">
        <v>305</v>
      </c>
      <c r="AS368" s="6" t="s">
        <v>2701</v>
      </c>
      <c r="AT368" s="6" t="s">
        <v>156</v>
      </c>
      <c r="AU368" s="6" t="s">
        <v>307</v>
      </c>
      <c r="AV368" s="6" t="s">
        <v>2700</v>
      </c>
      <c r="AW368" s="6" t="s">
        <v>2702</v>
      </c>
      <c r="AX368" s="6" t="s">
        <v>2702</v>
      </c>
      <c r="AY368" s="6" t="s">
        <v>308</v>
      </c>
      <c r="AZ368" s="6" t="s">
        <v>309</v>
      </c>
      <c r="BA368" s="6" t="s">
        <v>310</v>
      </c>
      <c r="BB368" s="6" t="s">
        <v>311</v>
      </c>
      <c r="BC368" s="6" t="s">
        <v>312</v>
      </c>
      <c r="BD368" s="6" t="s">
        <v>156</v>
      </c>
      <c r="BE368" s="6" t="s">
        <v>313</v>
      </c>
    </row>
    <row r="369" spans="1:57" ht="17.399999999999999" x14ac:dyDescent="0.4">
      <c r="A369" s="237">
        <f t="shared" si="83"/>
        <v>367</v>
      </c>
      <c r="B369" s="238" t="str">
        <f t="shared" si="84"/>
        <v>2025-09-14</v>
      </c>
      <c r="C369" s="238" t="str">
        <f t="shared" si="85"/>
        <v>LHR</v>
      </c>
      <c r="D369" s="238" t="str">
        <f t="shared" si="86"/>
        <v>99431913873</v>
      </c>
      <c r="E369" s="238" t="str">
        <f t="shared" si="87"/>
        <v>587196913942</v>
      </c>
      <c r="F369" s="238" t="str">
        <f t="shared" si="88"/>
        <v>SIN SONHWA</v>
      </c>
      <c r="G369" s="239" t="str">
        <f t="shared" si="89"/>
        <v>BK00000145950</v>
      </c>
      <c r="H369" s="240" t="str">
        <f t="shared" si="90"/>
        <v>일반(목록배제,Normal-Manifest Exception)</v>
      </c>
      <c r="I369" s="241">
        <f t="shared" si="91"/>
        <v>113.7</v>
      </c>
      <c r="J369" s="242">
        <f t="shared" si="92"/>
        <v>1</v>
      </c>
      <c r="K369" s="242">
        <f t="shared" si="93"/>
        <v>2.5</v>
      </c>
      <c r="L369" s="243">
        <f t="shared" si="94"/>
        <v>0.2</v>
      </c>
      <c r="M369" s="243">
        <f t="shared" si="95"/>
        <v>2.5</v>
      </c>
      <c r="N369" s="149">
        <f t="shared" si="96"/>
        <v>13.15</v>
      </c>
      <c r="O369" s="149">
        <v>3.59</v>
      </c>
      <c r="P369" s="150"/>
      <c r="Q369" s="151">
        <f>VLOOKUP(H369,Mapping!$B$3:$D$13,3,0)</f>
        <v>0.8</v>
      </c>
      <c r="R369" s="149">
        <f>(IF(VLOOKUP(VLOOKUP(I369,Mapping!$B$15:$D$20,2,1),Mapping!$C$15:$E$20,2,0)=7000,0,VLOOKUP(VLOOKUP(I369,Mapping!$B$15:$D$20,2,1),Mapping!$C$15:$E$20,2,0)))</f>
        <v>0</v>
      </c>
      <c r="S369" s="149"/>
      <c r="T369" s="149"/>
      <c r="U369" s="149">
        <f t="shared" si="97"/>
        <v>17.540000000000003</v>
      </c>
      <c r="V369" s="6" t="str">
        <f t="shared" si="82"/>
        <v/>
      </c>
      <c r="X369" s="6" t="s">
        <v>2495</v>
      </c>
      <c r="Y369" s="6" t="s">
        <v>16</v>
      </c>
      <c r="Z369" s="6" t="s">
        <v>2496</v>
      </c>
      <c r="AA369" s="6" t="s">
        <v>2703</v>
      </c>
      <c r="AB369" s="6" t="s">
        <v>2704</v>
      </c>
      <c r="AC369" s="6" t="s">
        <v>2705</v>
      </c>
      <c r="AD369" s="6" t="s">
        <v>2706</v>
      </c>
      <c r="AE369" s="6" t="s">
        <v>156</v>
      </c>
      <c r="AF369" s="6">
        <v>1</v>
      </c>
      <c r="AG369" s="6">
        <v>2.5</v>
      </c>
      <c r="AH369" s="6">
        <v>0.2</v>
      </c>
      <c r="AI369" s="6">
        <v>2.5</v>
      </c>
      <c r="AJ369" s="6" t="s">
        <v>110</v>
      </c>
      <c r="AK369" s="6">
        <v>113.7</v>
      </c>
      <c r="AL369" s="6" t="s">
        <v>303</v>
      </c>
      <c r="AM369" s="6" t="s">
        <v>303</v>
      </c>
      <c r="AN369" s="6" t="s">
        <v>303</v>
      </c>
      <c r="AO369" s="6" t="s">
        <v>303</v>
      </c>
      <c r="AP369" s="6" t="s">
        <v>303</v>
      </c>
      <c r="AQ369" s="6" t="s">
        <v>304</v>
      </c>
      <c r="AR369" s="6" t="s">
        <v>305</v>
      </c>
      <c r="AS369" s="6" t="s">
        <v>317</v>
      </c>
      <c r="AT369" s="6" t="s">
        <v>156</v>
      </c>
      <c r="AU369" s="6" t="s">
        <v>307</v>
      </c>
      <c r="AV369" s="6" t="s">
        <v>2703</v>
      </c>
      <c r="AW369" s="6" t="s">
        <v>2707</v>
      </c>
      <c r="AX369" s="6" t="s">
        <v>2707</v>
      </c>
      <c r="AY369" s="6" t="s">
        <v>308</v>
      </c>
      <c r="AZ369" s="6" t="s">
        <v>309</v>
      </c>
      <c r="BA369" s="6" t="s">
        <v>310</v>
      </c>
      <c r="BB369" s="6" t="s">
        <v>311</v>
      </c>
      <c r="BC369" s="6" t="s">
        <v>312</v>
      </c>
      <c r="BD369" s="6" t="s">
        <v>156</v>
      </c>
      <c r="BE369" s="6" t="s">
        <v>313</v>
      </c>
    </row>
    <row r="370" spans="1:57" ht="17.399999999999999" x14ac:dyDescent="0.4">
      <c r="A370" s="237">
        <f t="shared" si="83"/>
        <v>368</v>
      </c>
      <c r="B370" s="238" t="str">
        <f t="shared" si="84"/>
        <v>2025-09-14</v>
      </c>
      <c r="C370" s="238" t="str">
        <f t="shared" si="85"/>
        <v>LHR</v>
      </c>
      <c r="D370" s="238" t="str">
        <f t="shared" si="86"/>
        <v>99431913873</v>
      </c>
      <c r="E370" s="238" t="str">
        <f t="shared" si="87"/>
        <v>587196913953</v>
      </c>
      <c r="F370" s="238" t="str">
        <f t="shared" si="88"/>
        <v>코리아리테일</v>
      </c>
      <c r="G370" s="239" t="str">
        <f t="shared" si="89"/>
        <v>BK00000145951</v>
      </c>
      <c r="H370" s="240" t="str">
        <f t="shared" si="90"/>
        <v>간이(Simple)</v>
      </c>
      <c r="I370" s="241">
        <f t="shared" si="91"/>
        <v>161.88999999999999</v>
      </c>
      <c r="J370" s="242">
        <f t="shared" si="92"/>
        <v>1</v>
      </c>
      <c r="K370" s="242">
        <f t="shared" si="93"/>
        <v>2</v>
      </c>
      <c r="L370" s="243">
        <f t="shared" si="94"/>
        <v>3.3</v>
      </c>
      <c r="M370" s="243">
        <f t="shared" si="95"/>
        <v>3.3</v>
      </c>
      <c r="N370" s="149">
        <f t="shared" si="96"/>
        <v>16.11</v>
      </c>
      <c r="O370" s="149">
        <v>3.59</v>
      </c>
      <c r="P370" s="150"/>
      <c r="Q370" s="151">
        <f>VLOOKUP(H370,Mapping!$B$3:$D$13,3,0)</f>
        <v>0.8</v>
      </c>
      <c r="R370" s="149">
        <f>(IF(VLOOKUP(VLOOKUP(I370,Mapping!$B$15:$D$20,2,1),Mapping!$C$15:$E$20,2,0)=7000,0,VLOOKUP(VLOOKUP(I370,Mapping!$B$15:$D$20,2,1),Mapping!$C$15:$E$20,2,0)))</f>
        <v>0</v>
      </c>
      <c r="S370" s="149"/>
      <c r="T370" s="149"/>
      <c r="U370" s="149">
        <f t="shared" si="97"/>
        <v>20.5</v>
      </c>
      <c r="V370" s="6" t="str">
        <f t="shared" si="82"/>
        <v>[사업자]</v>
      </c>
      <c r="X370" s="6" t="s">
        <v>2495</v>
      </c>
      <c r="Y370" s="6" t="s">
        <v>16</v>
      </c>
      <c r="Z370" s="6" t="s">
        <v>2496</v>
      </c>
      <c r="AA370" s="6" t="s">
        <v>2708</v>
      </c>
      <c r="AB370" s="6" t="s">
        <v>1034</v>
      </c>
      <c r="AC370" s="6" t="s">
        <v>993</v>
      </c>
      <c r="AD370" s="6" t="s">
        <v>945</v>
      </c>
      <c r="AE370" s="6" t="s">
        <v>157</v>
      </c>
      <c r="AF370" s="6">
        <v>1</v>
      </c>
      <c r="AG370" s="6">
        <v>2</v>
      </c>
      <c r="AH370" s="6">
        <v>3.3</v>
      </c>
      <c r="AI370" s="6">
        <v>3.3</v>
      </c>
      <c r="AJ370" s="6" t="s">
        <v>15</v>
      </c>
      <c r="AK370" s="6">
        <v>161.88999999999999</v>
      </c>
      <c r="AL370" s="6" t="s">
        <v>303</v>
      </c>
      <c r="AM370" s="6" t="s">
        <v>303</v>
      </c>
      <c r="AN370" s="6" t="s">
        <v>303</v>
      </c>
      <c r="AO370" s="6" t="s">
        <v>303</v>
      </c>
      <c r="AP370" s="6" t="s">
        <v>303</v>
      </c>
      <c r="AQ370" s="6" t="s">
        <v>304</v>
      </c>
      <c r="AR370" s="6" t="s">
        <v>305</v>
      </c>
      <c r="AS370" s="6" t="s">
        <v>1035</v>
      </c>
      <c r="AT370" s="6" t="s">
        <v>156</v>
      </c>
      <c r="AU370" s="6" t="s">
        <v>307</v>
      </c>
      <c r="AV370" s="6" t="s">
        <v>2708</v>
      </c>
      <c r="AW370" s="6" t="s">
        <v>2709</v>
      </c>
      <c r="AX370" s="6" t="s">
        <v>2709</v>
      </c>
      <c r="AY370" s="6" t="s">
        <v>308</v>
      </c>
      <c r="AZ370" s="6" t="s">
        <v>309</v>
      </c>
      <c r="BA370" s="6" t="s">
        <v>310</v>
      </c>
      <c r="BB370" s="6" t="s">
        <v>311</v>
      </c>
      <c r="BC370" s="6" t="s">
        <v>312</v>
      </c>
      <c r="BD370" s="6" t="s">
        <v>156</v>
      </c>
      <c r="BE370" s="6" t="s">
        <v>313</v>
      </c>
    </row>
    <row r="371" spans="1:57" ht="17.399999999999999" x14ac:dyDescent="0.4">
      <c r="A371" s="237">
        <f t="shared" si="83"/>
        <v>369</v>
      </c>
      <c r="B371" s="238" t="str">
        <f t="shared" si="84"/>
        <v>2025-09-14</v>
      </c>
      <c r="C371" s="238" t="str">
        <f t="shared" si="85"/>
        <v>LHR</v>
      </c>
      <c r="D371" s="238" t="str">
        <f t="shared" si="86"/>
        <v>99431913873</v>
      </c>
      <c r="E371" s="238" t="str">
        <f t="shared" si="87"/>
        <v>587196913485</v>
      </c>
      <c r="F371" s="238" t="str">
        <f t="shared" si="88"/>
        <v>MAHERROSSMARTIN</v>
      </c>
      <c r="G371" s="239" t="str">
        <f t="shared" si="89"/>
        <v>BK00000145953</v>
      </c>
      <c r="H371" s="240" t="str">
        <f t="shared" si="90"/>
        <v>목록(Manifest)</v>
      </c>
      <c r="I371" s="241">
        <f t="shared" si="91"/>
        <v>71.739999999999995</v>
      </c>
      <c r="J371" s="242">
        <f t="shared" si="92"/>
        <v>1</v>
      </c>
      <c r="K371" s="242">
        <f t="shared" si="93"/>
        <v>1</v>
      </c>
      <c r="L371" s="243">
        <f t="shared" si="94"/>
        <v>0.2</v>
      </c>
      <c r="M371" s="243">
        <f t="shared" si="95"/>
        <v>1</v>
      </c>
      <c r="N371" s="149">
        <f t="shared" si="96"/>
        <v>7.6</v>
      </c>
      <c r="O371" s="149">
        <v>3.59</v>
      </c>
      <c r="P371" s="150"/>
      <c r="Q371" s="151">
        <f>VLOOKUP(H371,Mapping!$B$3:$D$13,3,0)</f>
        <v>0</v>
      </c>
      <c r="R371" s="149">
        <f>(IF(VLOOKUP(VLOOKUP(I371,Mapping!$B$15:$D$20,2,1),Mapping!$C$15:$E$20,2,0)=7000,0,VLOOKUP(VLOOKUP(I371,Mapping!$B$15:$D$20,2,1),Mapping!$C$15:$E$20,2,0)))</f>
        <v>0</v>
      </c>
      <c r="S371" s="149"/>
      <c r="T371" s="149"/>
      <c r="U371" s="149">
        <f t="shared" si="97"/>
        <v>11.19</v>
      </c>
      <c r="V371" s="6" t="str">
        <f t="shared" si="82"/>
        <v/>
      </c>
      <c r="X371" s="6" t="s">
        <v>2495</v>
      </c>
      <c r="Y371" s="6" t="s">
        <v>16</v>
      </c>
      <c r="Z371" s="6" t="s">
        <v>2496</v>
      </c>
      <c r="AA371" s="6" t="s">
        <v>2710</v>
      </c>
      <c r="AB371" s="6" t="s">
        <v>2711</v>
      </c>
      <c r="AC371" s="6" t="s">
        <v>2712</v>
      </c>
      <c r="AD371" s="6" t="s">
        <v>1159</v>
      </c>
      <c r="AE371" s="6" t="s">
        <v>156</v>
      </c>
      <c r="AF371" s="6">
        <v>1</v>
      </c>
      <c r="AG371" s="6">
        <v>1</v>
      </c>
      <c r="AH371" s="6">
        <v>0.2</v>
      </c>
      <c r="AI371" s="6">
        <v>1</v>
      </c>
      <c r="AJ371" s="6" t="s">
        <v>14</v>
      </c>
      <c r="AK371" s="6">
        <v>71.739999999999995</v>
      </c>
      <c r="AL371" s="6" t="s">
        <v>303</v>
      </c>
      <c r="AM371" s="6" t="s">
        <v>303</v>
      </c>
      <c r="AN371" s="6" t="s">
        <v>303</v>
      </c>
      <c r="AO371" s="6" t="s">
        <v>303</v>
      </c>
      <c r="AP371" s="6" t="s">
        <v>303</v>
      </c>
      <c r="AQ371" s="6" t="s">
        <v>304</v>
      </c>
      <c r="AR371" s="6" t="s">
        <v>305</v>
      </c>
      <c r="AS371" s="6" t="s">
        <v>2713</v>
      </c>
      <c r="AT371" s="6" t="s">
        <v>156</v>
      </c>
      <c r="AU371" s="6" t="s">
        <v>307</v>
      </c>
      <c r="AV371" s="6" t="s">
        <v>2710</v>
      </c>
      <c r="AW371" s="6" t="s">
        <v>2714</v>
      </c>
      <c r="AX371" s="6" t="s">
        <v>2714</v>
      </c>
      <c r="AY371" s="6" t="s">
        <v>308</v>
      </c>
      <c r="AZ371" s="6" t="s">
        <v>309</v>
      </c>
      <c r="BA371" s="6" t="s">
        <v>310</v>
      </c>
      <c r="BB371" s="6" t="s">
        <v>311</v>
      </c>
      <c r="BC371" s="6" t="s">
        <v>312</v>
      </c>
      <c r="BD371" s="6" t="s">
        <v>156</v>
      </c>
      <c r="BE371" s="6" t="s">
        <v>313</v>
      </c>
    </row>
    <row r="372" spans="1:57" ht="17.399999999999999" x14ac:dyDescent="0.4">
      <c r="A372" s="237">
        <f t="shared" si="83"/>
        <v>370</v>
      </c>
      <c r="B372" s="238" t="str">
        <f t="shared" si="84"/>
        <v>2025-09-14</v>
      </c>
      <c r="C372" s="238" t="str">
        <f t="shared" si="85"/>
        <v>LHR</v>
      </c>
      <c r="D372" s="238" t="str">
        <f t="shared" si="86"/>
        <v>99431913873</v>
      </c>
      <c r="E372" s="238" t="str">
        <f t="shared" si="87"/>
        <v>587196913813</v>
      </c>
      <c r="F372" s="238" t="str">
        <f t="shared" si="88"/>
        <v>홍광표</v>
      </c>
      <c r="G372" s="239" t="str">
        <f t="shared" si="89"/>
        <v>BK00000145956</v>
      </c>
      <c r="H372" s="240" t="str">
        <f t="shared" si="90"/>
        <v>목록(Manifest)</v>
      </c>
      <c r="I372" s="241">
        <f t="shared" si="91"/>
        <v>138.55000000000001</v>
      </c>
      <c r="J372" s="242">
        <f t="shared" si="92"/>
        <v>1</v>
      </c>
      <c r="K372" s="242">
        <f t="shared" si="93"/>
        <v>1</v>
      </c>
      <c r="L372" s="243">
        <f t="shared" si="94"/>
        <v>1.5</v>
      </c>
      <c r="M372" s="243">
        <f t="shared" si="95"/>
        <v>1.5</v>
      </c>
      <c r="N372" s="149">
        <f t="shared" si="96"/>
        <v>9.4499999999999993</v>
      </c>
      <c r="O372" s="149">
        <v>3.59</v>
      </c>
      <c r="P372" s="150"/>
      <c r="Q372" s="151">
        <f>VLOOKUP(H372,Mapping!$B$3:$D$13,3,0)</f>
        <v>0</v>
      </c>
      <c r="R372" s="149">
        <f>(IF(VLOOKUP(VLOOKUP(I372,Mapping!$B$15:$D$20,2,1),Mapping!$C$15:$E$20,2,0)=7000,0,VLOOKUP(VLOOKUP(I372,Mapping!$B$15:$D$20,2,1),Mapping!$C$15:$E$20,2,0)))</f>
        <v>0</v>
      </c>
      <c r="S372" s="149"/>
      <c r="T372" s="149"/>
      <c r="U372" s="149">
        <f t="shared" si="97"/>
        <v>13.04</v>
      </c>
      <c r="V372" s="6" t="str">
        <f t="shared" si="82"/>
        <v/>
      </c>
      <c r="X372" s="6" t="s">
        <v>2495</v>
      </c>
      <c r="Y372" s="6" t="s">
        <v>16</v>
      </c>
      <c r="Z372" s="6" t="s">
        <v>2496</v>
      </c>
      <c r="AA372" s="6" t="s">
        <v>2715</v>
      </c>
      <c r="AB372" s="6" t="s">
        <v>897</v>
      </c>
      <c r="AC372" s="6" t="s">
        <v>898</v>
      </c>
      <c r="AD372" s="6" t="s">
        <v>419</v>
      </c>
      <c r="AE372" s="6" t="s">
        <v>156</v>
      </c>
      <c r="AF372" s="6">
        <v>1</v>
      </c>
      <c r="AG372" s="6">
        <v>1</v>
      </c>
      <c r="AH372" s="6">
        <v>1.5</v>
      </c>
      <c r="AI372" s="6">
        <v>1.5</v>
      </c>
      <c r="AJ372" s="6" t="s">
        <v>14</v>
      </c>
      <c r="AK372" s="6">
        <v>138.55000000000001</v>
      </c>
      <c r="AL372" s="6" t="s">
        <v>303</v>
      </c>
      <c r="AM372" s="6" t="s">
        <v>303</v>
      </c>
      <c r="AN372" s="6" t="s">
        <v>303</v>
      </c>
      <c r="AO372" s="6" t="s">
        <v>303</v>
      </c>
      <c r="AP372" s="6" t="s">
        <v>303</v>
      </c>
      <c r="AQ372" s="6" t="s">
        <v>304</v>
      </c>
      <c r="AR372" s="6" t="s">
        <v>305</v>
      </c>
      <c r="AS372" s="6" t="s">
        <v>383</v>
      </c>
      <c r="AT372" s="6" t="s">
        <v>156</v>
      </c>
      <c r="AU372" s="6" t="s">
        <v>307</v>
      </c>
      <c r="AV372" s="6" t="s">
        <v>2715</v>
      </c>
      <c r="AW372" s="6" t="s">
        <v>2716</v>
      </c>
      <c r="AX372" s="6" t="s">
        <v>2716</v>
      </c>
      <c r="AY372" s="6" t="s">
        <v>308</v>
      </c>
      <c r="AZ372" s="6" t="s">
        <v>309</v>
      </c>
      <c r="BA372" s="6" t="s">
        <v>310</v>
      </c>
      <c r="BB372" s="6" t="s">
        <v>311</v>
      </c>
      <c r="BC372" s="6" t="s">
        <v>312</v>
      </c>
      <c r="BD372" s="6" t="s">
        <v>156</v>
      </c>
      <c r="BE372" s="6" t="s">
        <v>313</v>
      </c>
    </row>
    <row r="373" spans="1:57" ht="17.399999999999999" x14ac:dyDescent="0.4">
      <c r="A373" s="237">
        <f t="shared" si="83"/>
        <v>371</v>
      </c>
      <c r="B373" s="238" t="str">
        <f t="shared" si="84"/>
        <v>2025-09-14</v>
      </c>
      <c r="C373" s="238" t="str">
        <f t="shared" si="85"/>
        <v>LHR</v>
      </c>
      <c r="D373" s="238" t="str">
        <f t="shared" si="86"/>
        <v>99431913873</v>
      </c>
      <c r="E373" s="238" t="str">
        <f t="shared" si="87"/>
        <v>587196913743</v>
      </c>
      <c r="F373" s="238" t="str">
        <f t="shared" si="88"/>
        <v>지혜연</v>
      </c>
      <c r="G373" s="239" t="str">
        <f t="shared" si="89"/>
        <v>BK00000145973</v>
      </c>
      <c r="H373" s="240" t="str">
        <f t="shared" si="90"/>
        <v>목록(Manifest)</v>
      </c>
      <c r="I373" s="241">
        <f t="shared" si="91"/>
        <v>54.14</v>
      </c>
      <c r="J373" s="242">
        <f t="shared" si="92"/>
        <v>1</v>
      </c>
      <c r="K373" s="242">
        <f t="shared" si="93"/>
        <v>1</v>
      </c>
      <c r="L373" s="243">
        <f t="shared" si="94"/>
        <v>0.2</v>
      </c>
      <c r="M373" s="243">
        <f t="shared" si="95"/>
        <v>1</v>
      </c>
      <c r="N373" s="149">
        <f t="shared" si="96"/>
        <v>7.6</v>
      </c>
      <c r="O373" s="149">
        <v>3.59</v>
      </c>
      <c r="P373" s="150"/>
      <c r="Q373" s="151">
        <f>VLOOKUP(H373,Mapping!$B$3:$D$13,3,0)</f>
        <v>0</v>
      </c>
      <c r="R373" s="149">
        <f>(IF(VLOOKUP(VLOOKUP(I373,Mapping!$B$15:$D$20,2,1),Mapping!$C$15:$E$20,2,0)=7000,0,VLOOKUP(VLOOKUP(I373,Mapping!$B$15:$D$20,2,1),Mapping!$C$15:$E$20,2,0)))</f>
        <v>0</v>
      </c>
      <c r="S373" s="149"/>
      <c r="T373" s="149"/>
      <c r="U373" s="149">
        <f t="shared" si="97"/>
        <v>11.19</v>
      </c>
      <c r="V373" s="6" t="str">
        <f t="shared" si="82"/>
        <v/>
      </c>
      <c r="X373" s="6" t="s">
        <v>2495</v>
      </c>
      <c r="Y373" s="6" t="s">
        <v>16</v>
      </c>
      <c r="Z373" s="6" t="s">
        <v>2496</v>
      </c>
      <c r="AA373" s="6" t="s">
        <v>2717</v>
      </c>
      <c r="AB373" s="6" t="s">
        <v>1005</v>
      </c>
      <c r="AC373" s="6" t="s">
        <v>1006</v>
      </c>
      <c r="AD373" s="6" t="s">
        <v>1007</v>
      </c>
      <c r="AE373" s="6" t="s">
        <v>156</v>
      </c>
      <c r="AF373" s="6">
        <v>1</v>
      </c>
      <c r="AG373" s="6">
        <v>1</v>
      </c>
      <c r="AH373" s="6">
        <v>0.2</v>
      </c>
      <c r="AI373" s="6">
        <v>1</v>
      </c>
      <c r="AJ373" s="6" t="s">
        <v>14</v>
      </c>
      <c r="AK373" s="6">
        <v>54.14</v>
      </c>
      <c r="AL373" s="6" t="s">
        <v>303</v>
      </c>
      <c r="AM373" s="6" t="s">
        <v>303</v>
      </c>
      <c r="AN373" s="6" t="s">
        <v>303</v>
      </c>
      <c r="AO373" s="6" t="s">
        <v>303</v>
      </c>
      <c r="AP373" s="6" t="s">
        <v>303</v>
      </c>
      <c r="AQ373" s="6" t="s">
        <v>304</v>
      </c>
      <c r="AR373" s="6" t="s">
        <v>305</v>
      </c>
      <c r="AS373" s="6" t="s">
        <v>316</v>
      </c>
      <c r="AT373" s="6" t="s">
        <v>156</v>
      </c>
      <c r="AU373" s="6" t="s">
        <v>307</v>
      </c>
      <c r="AV373" s="6" t="s">
        <v>2717</v>
      </c>
      <c r="AW373" s="6" t="s">
        <v>2718</v>
      </c>
      <c r="AX373" s="6" t="s">
        <v>2718</v>
      </c>
      <c r="AY373" s="6" t="s">
        <v>308</v>
      </c>
      <c r="AZ373" s="6" t="s">
        <v>309</v>
      </c>
      <c r="BA373" s="6" t="s">
        <v>310</v>
      </c>
      <c r="BB373" s="6" t="s">
        <v>311</v>
      </c>
      <c r="BC373" s="6" t="s">
        <v>312</v>
      </c>
      <c r="BD373" s="6" t="s">
        <v>156</v>
      </c>
      <c r="BE373" s="6" t="s">
        <v>313</v>
      </c>
    </row>
    <row r="374" spans="1:57" ht="17.399999999999999" x14ac:dyDescent="0.4">
      <c r="A374" s="237">
        <f t="shared" si="83"/>
        <v>372</v>
      </c>
      <c r="B374" s="238" t="str">
        <f t="shared" si="84"/>
        <v>2025-09-14</v>
      </c>
      <c r="C374" s="238" t="str">
        <f t="shared" si="85"/>
        <v>LHR</v>
      </c>
      <c r="D374" s="238" t="str">
        <f t="shared" si="86"/>
        <v>99431913873</v>
      </c>
      <c r="E374" s="238" t="str">
        <f t="shared" si="87"/>
        <v>587196913710</v>
      </c>
      <c r="F374" s="238" t="str">
        <f t="shared" si="88"/>
        <v>권형도</v>
      </c>
      <c r="G374" s="239" t="str">
        <f t="shared" si="89"/>
        <v>BK00000145976</v>
      </c>
      <c r="H374" s="240" t="str">
        <f t="shared" si="90"/>
        <v>목록(Manifest)</v>
      </c>
      <c r="I374" s="241">
        <f t="shared" si="91"/>
        <v>127.71</v>
      </c>
      <c r="J374" s="242">
        <f t="shared" si="92"/>
        <v>1</v>
      </c>
      <c r="K374" s="242">
        <f t="shared" si="93"/>
        <v>1</v>
      </c>
      <c r="L374" s="243">
        <f t="shared" si="94"/>
        <v>0.2</v>
      </c>
      <c r="M374" s="243">
        <f t="shared" si="95"/>
        <v>1</v>
      </c>
      <c r="N374" s="149">
        <f t="shared" si="96"/>
        <v>7.6</v>
      </c>
      <c r="O374" s="149">
        <v>3.59</v>
      </c>
      <c r="P374" s="150"/>
      <c r="Q374" s="151">
        <f>VLOOKUP(H374,Mapping!$B$3:$D$13,3,0)</f>
        <v>0</v>
      </c>
      <c r="R374" s="149">
        <f>(IF(VLOOKUP(VLOOKUP(I374,Mapping!$B$15:$D$20,2,1),Mapping!$C$15:$E$20,2,0)=7000,0,VLOOKUP(VLOOKUP(I374,Mapping!$B$15:$D$20,2,1),Mapping!$C$15:$E$20,2,0)))</f>
        <v>0</v>
      </c>
      <c r="S374" s="149"/>
      <c r="T374" s="149"/>
      <c r="U374" s="149">
        <f t="shared" si="97"/>
        <v>11.19</v>
      </c>
      <c r="V374" s="6" t="str">
        <f t="shared" si="82"/>
        <v/>
      </c>
      <c r="X374" s="6" t="s">
        <v>2495</v>
      </c>
      <c r="Y374" s="6" t="s">
        <v>16</v>
      </c>
      <c r="Z374" s="6" t="s">
        <v>2496</v>
      </c>
      <c r="AA374" s="6" t="s">
        <v>2719</v>
      </c>
      <c r="AB374" s="6" t="s">
        <v>2689</v>
      </c>
      <c r="AC374" s="6" t="s">
        <v>2690</v>
      </c>
      <c r="AD374" s="6" t="s">
        <v>2691</v>
      </c>
      <c r="AE374" s="6" t="s">
        <v>156</v>
      </c>
      <c r="AF374" s="6">
        <v>1</v>
      </c>
      <c r="AG374" s="6">
        <v>1</v>
      </c>
      <c r="AH374" s="6">
        <v>0.2</v>
      </c>
      <c r="AI374" s="6">
        <v>1</v>
      </c>
      <c r="AJ374" s="6" t="s">
        <v>14</v>
      </c>
      <c r="AK374" s="6">
        <v>127.71</v>
      </c>
      <c r="AL374" s="6" t="s">
        <v>303</v>
      </c>
      <c r="AM374" s="6" t="s">
        <v>303</v>
      </c>
      <c r="AN374" s="6" t="s">
        <v>303</v>
      </c>
      <c r="AO374" s="6" t="s">
        <v>303</v>
      </c>
      <c r="AP374" s="6" t="s">
        <v>303</v>
      </c>
      <c r="AQ374" s="6" t="s">
        <v>304</v>
      </c>
      <c r="AR374" s="6" t="s">
        <v>305</v>
      </c>
      <c r="AS374" s="6" t="s">
        <v>335</v>
      </c>
      <c r="AT374" s="6" t="s">
        <v>156</v>
      </c>
      <c r="AU374" s="6" t="s">
        <v>307</v>
      </c>
      <c r="AV374" s="6" t="s">
        <v>2719</v>
      </c>
      <c r="AW374" s="6" t="s">
        <v>2720</v>
      </c>
      <c r="AX374" s="6" t="s">
        <v>2720</v>
      </c>
      <c r="AY374" s="6" t="s">
        <v>308</v>
      </c>
      <c r="AZ374" s="6" t="s">
        <v>309</v>
      </c>
      <c r="BA374" s="6" t="s">
        <v>310</v>
      </c>
      <c r="BB374" s="6" t="s">
        <v>311</v>
      </c>
      <c r="BC374" s="6" t="s">
        <v>312</v>
      </c>
      <c r="BD374" s="6" t="s">
        <v>156</v>
      </c>
      <c r="BE374" s="6" t="s">
        <v>313</v>
      </c>
    </row>
    <row r="375" spans="1:57" ht="17.399999999999999" x14ac:dyDescent="0.4">
      <c r="A375" s="237">
        <f t="shared" si="83"/>
        <v>373</v>
      </c>
      <c r="B375" s="238" t="str">
        <f t="shared" si="84"/>
        <v>2025-09-14</v>
      </c>
      <c r="C375" s="238" t="str">
        <f t="shared" si="85"/>
        <v>LHR</v>
      </c>
      <c r="D375" s="238" t="str">
        <f t="shared" si="86"/>
        <v>99431913873</v>
      </c>
      <c r="E375" s="238" t="str">
        <f t="shared" si="87"/>
        <v>587196913662</v>
      </c>
      <c r="F375" s="238" t="str">
        <f t="shared" si="88"/>
        <v>심성민</v>
      </c>
      <c r="G375" s="239" t="str">
        <f t="shared" si="89"/>
        <v>BK00000145996</v>
      </c>
      <c r="H375" s="240" t="str">
        <f t="shared" si="90"/>
        <v>목록(Manifest)</v>
      </c>
      <c r="I375" s="241">
        <f t="shared" si="91"/>
        <v>12.6</v>
      </c>
      <c r="J375" s="242">
        <f t="shared" si="92"/>
        <v>1</v>
      </c>
      <c r="K375" s="242">
        <f t="shared" si="93"/>
        <v>0.5</v>
      </c>
      <c r="L375" s="243">
        <f t="shared" si="94"/>
        <v>0.2</v>
      </c>
      <c r="M375" s="243">
        <f t="shared" si="95"/>
        <v>0.5</v>
      </c>
      <c r="N375" s="149">
        <f t="shared" si="96"/>
        <v>5.75</v>
      </c>
      <c r="O375" s="149">
        <v>3.59</v>
      </c>
      <c r="P375" s="150"/>
      <c r="Q375" s="151">
        <f>VLOOKUP(H375,Mapping!$B$3:$D$13,3,0)</f>
        <v>0</v>
      </c>
      <c r="R375" s="149">
        <f>(IF(VLOOKUP(VLOOKUP(I375,Mapping!$B$15:$D$20,2,1),Mapping!$C$15:$E$20,2,0)=7000,0,VLOOKUP(VLOOKUP(I375,Mapping!$B$15:$D$20,2,1),Mapping!$C$15:$E$20,2,0)))</f>
        <v>0</v>
      </c>
      <c r="S375" s="149"/>
      <c r="T375" s="149"/>
      <c r="U375" s="149">
        <f t="shared" si="97"/>
        <v>9.34</v>
      </c>
      <c r="V375" s="6" t="str">
        <f t="shared" si="82"/>
        <v/>
      </c>
      <c r="X375" s="6" t="s">
        <v>2495</v>
      </c>
      <c r="Y375" s="6" t="s">
        <v>16</v>
      </c>
      <c r="Z375" s="6" t="s">
        <v>2496</v>
      </c>
      <c r="AA375" s="6" t="s">
        <v>2721</v>
      </c>
      <c r="AB375" s="6" t="s">
        <v>2722</v>
      </c>
      <c r="AC375" s="6" t="s">
        <v>2723</v>
      </c>
      <c r="AD375" s="6" t="s">
        <v>2724</v>
      </c>
      <c r="AE375" s="6" t="s">
        <v>156</v>
      </c>
      <c r="AF375" s="6">
        <v>1</v>
      </c>
      <c r="AG375" s="6">
        <v>0.5</v>
      </c>
      <c r="AH375" s="6">
        <v>0.2</v>
      </c>
      <c r="AI375" s="6">
        <v>0.5</v>
      </c>
      <c r="AJ375" s="6" t="s">
        <v>14</v>
      </c>
      <c r="AK375" s="6">
        <v>12.6</v>
      </c>
      <c r="AL375" s="6" t="s">
        <v>303</v>
      </c>
      <c r="AM375" s="6" t="s">
        <v>303</v>
      </c>
      <c r="AN375" s="6" t="s">
        <v>303</v>
      </c>
      <c r="AO375" s="6" t="s">
        <v>303</v>
      </c>
      <c r="AP375" s="6" t="s">
        <v>303</v>
      </c>
      <c r="AQ375" s="6" t="s">
        <v>304</v>
      </c>
      <c r="AR375" s="6" t="s">
        <v>305</v>
      </c>
      <c r="AS375" s="6" t="s">
        <v>1042</v>
      </c>
      <c r="AT375" s="6" t="s">
        <v>156</v>
      </c>
      <c r="AU375" s="6" t="s">
        <v>307</v>
      </c>
      <c r="AV375" s="6" t="s">
        <v>2721</v>
      </c>
      <c r="AW375" s="6" t="s">
        <v>2725</v>
      </c>
      <c r="AX375" s="6" t="s">
        <v>2725</v>
      </c>
      <c r="AY375" s="6" t="s">
        <v>308</v>
      </c>
      <c r="AZ375" s="6" t="s">
        <v>309</v>
      </c>
      <c r="BA375" s="6" t="s">
        <v>310</v>
      </c>
      <c r="BB375" s="6" t="s">
        <v>311</v>
      </c>
      <c r="BC375" s="6" t="s">
        <v>312</v>
      </c>
      <c r="BD375" s="6" t="s">
        <v>156</v>
      </c>
      <c r="BE375" s="6" t="s">
        <v>313</v>
      </c>
    </row>
    <row r="376" spans="1:57" ht="17.399999999999999" x14ac:dyDescent="0.4">
      <c r="A376" s="237">
        <f t="shared" si="83"/>
        <v>374</v>
      </c>
      <c r="B376" s="238" t="str">
        <f t="shared" si="84"/>
        <v>2025-09-14</v>
      </c>
      <c r="C376" s="238" t="str">
        <f t="shared" si="85"/>
        <v>LHR</v>
      </c>
      <c r="D376" s="238" t="str">
        <f t="shared" si="86"/>
        <v>99431913873</v>
      </c>
      <c r="E376" s="238" t="str">
        <f t="shared" si="87"/>
        <v>587196913916</v>
      </c>
      <c r="F376" s="238" t="str">
        <f t="shared" si="88"/>
        <v>이광용</v>
      </c>
      <c r="G376" s="239" t="str">
        <f t="shared" si="89"/>
        <v>BK00000145999</v>
      </c>
      <c r="H376" s="240" t="str">
        <f t="shared" si="90"/>
        <v>간이(Simple)</v>
      </c>
      <c r="I376" s="241">
        <f t="shared" si="91"/>
        <v>258.35000000000002</v>
      </c>
      <c r="J376" s="242">
        <f t="shared" si="92"/>
        <v>1</v>
      </c>
      <c r="K376" s="242">
        <f t="shared" si="93"/>
        <v>5</v>
      </c>
      <c r="L376" s="243">
        <f t="shared" si="94"/>
        <v>8.1</v>
      </c>
      <c r="M376" s="243">
        <f t="shared" si="95"/>
        <v>8.5</v>
      </c>
      <c r="N376" s="149">
        <f t="shared" si="96"/>
        <v>35.35</v>
      </c>
      <c r="O376" s="149">
        <v>3.59</v>
      </c>
      <c r="P376" s="150"/>
      <c r="Q376" s="151">
        <f>VLOOKUP(H376,Mapping!$B$3:$D$13,3,0)</f>
        <v>0.8</v>
      </c>
      <c r="R376" s="149">
        <f>(IF(VLOOKUP(VLOOKUP(I376,Mapping!$B$15:$D$20,2,1),Mapping!$C$15:$E$20,2,0)=7000,0,VLOOKUP(VLOOKUP(I376,Mapping!$B$15:$D$20,2,1),Mapping!$C$15:$E$20,2,0)))</f>
        <v>0</v>
      </c>
      <c r="S376" s="149"/>
      <c r="T376" s="149"/>
      <c r="U376" s="149">
        <f t="shared" si="97"/>
        <v>39.739999999999995</v>
      </c>
      <c r="V376" s="6" t="str">
        <f t="shared" si="82"/>
        <v/>
      </c>
      <c r="X376" s="6" t="s">
        <v>2495</v>
      </c>
      <c r="Y376" s="6" t="s">
        <v>16</v>
      </c>
      <c r="Z376" s="6" t="s">
        <v>2496</v>
      </c>
      <c r="AA376" s="6" t="s">
        <v>2726</v>
      </c>
      <c r="AB376" s="6" t="s">
        <v>2727</v>
      </c>
      <c r="AC376" s="6" t="s">
        <v>2728</v>
      </c>
      <c r="AD376" s="6" t="s">
        <v>329</v>
      </c>
      <c r="AE376" s="6" t="s">
        <v>156</v>
      </c>
      <c r="AF376" s="6">
        <v>1</v>
      </c>
      <c r="AG376" s="6">
        <v>5</v>
      </c>
      <c r="AH376" s="6">
        <v>8.1</v>
      </c>
      <c r="AI376" s="6">
        <v>8.5</v>
      </c>
      <c r="AJ376" s="6" t="s">
        <v>15</v>
      </c>
      <c r="AK376" s="6">
        <v>258.35000000000002</v>
      </c>
      <c r="AL376" s="6" t="s">
        <v>303</v>
      </c>
      <c r="AM376" s="6" t="s">
        <v>303</v>
      </c>
      <c r="AN376" s="6" t="s">
        <v>303</v>
      </c>
      <c r="AO376" s="6" t="s">
        <v>303</v>
      </c>
      <c r="AP376" s="6" t="s">
        <v>303</v>
      </c>
      <c r="AQ376" s="6" t="s">
        <v>304</v>
      </c>
      <c r="AR376" s="6" t="s">
        <v>305</v>
      </c>
      <c r="AS376" s="6" t="s">
        <v>330</v>
      </c>
      <c r="AT376" s="6" t="s">
        <v>156</v>
      </c>
      <c r="AU376" s="6" t="s">
        <v>307</v>
      </c>
      <c r="AV376" s="6" t="s">
        <v>2726</v>
      </c>
      <c r="AW376" s="6" t="s">
        <v>2729</v>
      </c>
      <c r="AX376" s="6" t="s">
        <v>2729</v>
      </c>
      <c r="AY376" s="6" t="s">
        <v>308</v>
      </c>
      <c r="AZ376" s="6" t="s">
        <v>309</v>
      </c>
      <c r="BA376" s="6" t="s">
        <v>310</v>
      </c>
      <c r="BB376" s="6" t="s">
        <v>311</v>
      </c>
      <c r="BC376" s="6" t="s">
        <v>312</v>
      </c>
      <c r="BD376" s="6" t="s">
        <v>156</v>
      </c>
      <c r="BE376" s="6" t="s">
        <v>313</v>
      </c>
    </row>
    <row r="377" spans="1:57" ht="17.399999999999999" x14ac:dyDescent="0.4">
      <c r="A377" s="237">
        <f t="shared" si="83"/>
        <v>375</v>
      </c>
      <c r="B377" s="238" t="str">
        <f t="shared" si="84"/>
        <v>2025-09-14</v>
      </c>
      <c r="C377" s="238" t="str">
        <f t="shared" si="85"/>
        <v>LHR</v>
      </c>
      <c r="D377" s="238" t="str">
        <f t="shared" si="86"/>
        <v>99431913873</v>
      </c>
      <c r="E377" s="238" t="str">
        <f t="shared" si="87"/>
        <v>587196913920</v>
      </c>
      <c r="F377" s="238" t="str">
        <f t="shared" si="88"/>
        <v>최현욱</v>
      </c>
      <c r="G377" s="239" t="str">
        <f t="shared" si="89"/>
        <v>BK00000146000</v>
      </c>
      <c r="H377" s="240" t="str">
        <f t="shared" si="90"/>
        <v>간이(Simple)</v>
      </c>
      <c r="I377" s="241">
        <f t="shared" si="91"/>
        <v>340.92</v>
      </c>
      <c r="J377" s="242">
        <f t="shared" si="92"/>
        <v>1</v>
      </c>
      <c r="K377" s="242">
        <f t="shared" si="93"/>
        <v>8.5</v>
      </c>
      <c r="L377" s="243">
        <f t="shared" si="94"/>
        <v>18.7</v>
      </c>
      <c r="M377" s="243">
        <f t="shared" si="95"/>
        <v>19</v>
      </c>
      <c r="N377" s="149">
        <f t="shared" si="96"/>
        <v>74.2</v>
      </c>
      <c r="O377" s="149">
        <v>3.59</v>
      </c>
      <c r="P377" s="150"/>
      <c r="Q377" s="151">
        <f>VLOOKUP(H377,Mapping!$B$3:$D$13,3,0)</f>
        <v>0.8</v>
      </c>
      <c r="R377" s="149">
        <f>(IF(VLOOKUP(VLOOKUP(I377,Mapping!$B$15:$D$20,2,1),Mapping!$C$15:$E$20,2,0)=7000,0,VLOOKUP(VLOOKUP(I377,Mapping!$B$15:$D$20,2,1),Mapping!$C$15:$E$20,2,0)))</f>
        <v>0</v>
      </c>
      <c r="S377" s="149"/>
      <c r="T377" s="149"/>
      <c r="U377" s="149">
        <f t="shared" si="97"/>
        <v>78.59</v>
      </c>
      <c r="V377" s="6" t="str">
        <f t="shared" si="82"/>
        <v/>
      </c>
      <c r="X377" s="6" t="s">
        <v>2495</v>
      </c>
      <c r="Y377" s="6" t="s">
        <v>16</v>
      </c>
      <c r="Z377" s="6" t="s">
        <v>2496</v>
      </c>
      <c r="AA377" s="6" t="s">
        <v>2730</v>
      </c>
      <c r="AB377" s="6" t="s">
        <v>2731</v>
      </c>
      <c r="AC377" s="6" t="s">
        <v>2732</v>
      </c>
      <c r="AD377" s="6" t="s">
        <v>329</v>
      </c>
      <c r="AE377" s="6" t="s">
        <v>156</v>
      </c>
      <c r="AF377" s="6">
        <v>1</v>
      </c>
      <c r="AG377" s="6">
        <v>8.5</v>
      </c>
      <c r="AH377" s="6">
        <v>18.7</v>
      </c>
      <c r="AI377" s="6">
        <v>19</v>
      </c>
      <c r="AJ377" s="6" t="s">
        <v>15</v>
      </c>
      <c r="AK377" s="6">
        <v>340.92</v>
      </c>
      <c r="AL377" s="6" t="s">
        <v>303</v>
      </c>
      <c r="AM377" s="6" t="s">
        <v>303</v>
      </c>
      <c r="AN377" s="6" t="s">
        <v>303</v>
      </c>
      <c r="AO377" s="6" t="s">
        <v>303</v>
      </c>
      <c r="AP377" s="6" t="s">
        <v>303</v>
      </c>
      <c r="AQ377" s="6" t="s">
        <v>304</v>
      </c>
      <c r="AR377" s="6" t="s">
        <v>305</v>
      </c>
      <c r="AS377" s="6" t="s">
        <v>330</v>
      </c>
      <c r="AT377" s="6" t="s">
        <v>156</v>
      </c>
      <c r="AU377" s="6" t="s">
        <v>307</v>
      </c>
      <c r="AV377" s="6" t="s">
        <v>2730</v>
      </c>
      <c r="AW377" s="6" t="s">
        <v>2733</v>
      </c>
      <c r="AX377" s="6" t="s">
        <v>2733</v>
      </c>
      <c r="AY377" s="6" t="s">
        <v>308</v>
      </c>
      <c r="AZ377" s="6" t="s">
        <v>309</v>
      </c>
      <c r="BA377" s="6" t="s">
        <v>310</v>
      </c>
      <c r="BB377" s="6" t="s">
        <v>311</v>
      </c>
      <c r="BC377" s="6" t="s">
        <v>312</v>
      </c>
      <c r="BD377" s="6" t="s">
        <v>156</v>
      </c>
      <c r="BE377" s="6" t="s">
        <v>313</v>
      </c>
    </row>
    <row r="378" spans="1:57" ht="17.399999999999999" x14ac:dyDescent="0.4">
      <c r="A378" s="237">
        <f t="shared" si="83"/>
        <v>376</v>
      </c>
      <c r="B378" s="238" t="str">
        <f t="shared" si="84"/>
        <v>2025-09-14</v>
      </c>
      <c r="C378" s="238" t="str">
        <f t="shared" si="85"/>
        <v>LHR</v>
      </c>
      <c r="D378" s="238" t="str">
        <f t="shared" si="86"/>
        <v>99431913873</v>
      </c>
      <c r="E378" s="238" t="str">
        <f t="shared" si="87"/>
        <v>587196913905</v>
      </c>
      <c r="F378" s="238" t="str">
        <f t="shared" si="88"/>
        <v>조윤미</v>
      </c>
      <c r="G378" s="239" t="str">
        <f t="shared" si="89"/>
        <v>BK00000146001</v>
      </c>
      <c r="H378" s="240" t="str">
        <f t="shared" si="90"/>
        <v>간이(Simple)</v>
      </c>
      <c r="I378" s="241">
        <f t="shared" si="91"/>
        <v>289.13</v>
      </c>
      <c r="J378" s="242">
        <f t="shared" si="92"/>
        <v>1</v>
      </c>
      <c r="K378" s="242">
        <f t="shared" si="93"/>
        <v>5.5</v>
      </c>
      <c r="L378" s="243">
        <f t="shared" si="94"/>
        <v>12.9</v>
      </c>
      <c r="M378" s="243">
        <f t="shared" si="95"/>
        <v>13</v>
      </c>
      <c r="N378" s="149">
        <f t="shared" si="96"/>
        <v>52</v>
      </c>
      <c r="O378" s="149">
        <v>3.59</v>
      </c>
      <c r="P378" s="150"/>
      <c r="Q378" s="151">
        <f>VLOOKUP(H378,Mapping!$B$3:$D$13,3,0)</f>
        <v>0.8</v>
      </c>
      <c r="R378" s="149">
        <f>(IF(VLOOKUP(VLOOKUP(I378,Mapping!$B$15:$D$20,2,1),Mapping!$C$15:$E$20,2,0)=7000,0,VLOOKUP(VLOOKUP(I378,Mapping!$B$15:$D$20,2,1),Mapping!$C$15:$E$20,2,0)))</f>
        <v>0</v>
      </c>
      <c r="S378" s="149"/>
      <c r="T378" s="149"/>
      <c r="U378" s="149">
        <f t="shared" si="97"/>
        <v>56.39</v>
      </c>
      <c r="V378" s="6" t="str">
        <f t="shared" si="82"/>
        <v/>
      </c>
      <c r="X378" s="6" t="s">
        <v>2495</v>
      </c>
      <c r="Y378" s="6" t="s">
        <v>16</v>
      </c>
      <c r="Z378" s="6" t="s">
        <v>2496</v>
      </c>
      <c r="AA378" s="6" t="s">
        <v>2734</v>
      </c>
      <c r="AB378" s="6" t="s">
        <v>2735</v>
      </c>
      <c r="AC378" s="6" t="s">
        <v>2736</v>
      </c>
      <c r="AD378" s="6" t="s">
        <v>329</v>
      </c>
      <c r="AE378" s="6" t="s">
        <v>156</v>
      </c>
      <c r="AF378" s="6">
        <v>1</v>
      </c>
      <c r="AG378" s="6">
        <v>5.5</v>
      </c>
      <c r="AH378" s="6">
        <v>12.9</v>
      </c>
      <c r="AI378" s="6">
        <v>13</v>
      </c>
      <c r="AJ378" s="6" t="s">
        <v>15</v>
      </c>
      <c r="AK378" s="6">
        <v>289.13</v>
      </c>
      <c r="AL378" s="6" t="s">
        <v>303</v>
      </c>
      <c r="AM378" s="6" t="s">
        <v>303</v>
      </c>
      <c r="AN378" s="6" t="s">
        <v>303</v>
      </c>
      <c r="AO378" s="6" t="s">
        <v>303</v>
      </c>
      <c r="AP378" s="6" t="s">
        <v>303</v>
      </c>
      <c r="AQ378" s="6" t="s">
        <v>304</v>
      </c>
      <c r="AR378" s="6" t="s">
        <v>305</v>
      </c>
      <c r="AS378" s="6" t="s">
        <v>330</v>
      </c>
      <c r="AT378" s="6" t="s">
        <v>156</v>
      </c>
      <c r="AU378" s="6" t="s">
        <v>307</v>
      </c>
      <c r="AV378" s="6" t="s">
        <v>2734</v>
      </c>
      <c r="AW378" s="6" t="s">
        <v>2737</v>
      </c>
      <c r="AX378" s="6" t="s">
        <v>2737</v>
      </c>
      <c r="AY378" s="6" t="s">
        <v>308</v>
      </c>
      <c r="AZ378" s="6" t="s">
        <v>309</v>
      </c>
      <c r="BA378" s="6" t="s">
        <v>310</v>
      </c>
      <c r="BB378" s="6" t="s">
        <v>311</v>
      </c>
      <c r="BC378" s="6" t="s">
        <v>312</v>
      </c>
      <c r="BD378" s="6" t="s">
        <v>156</v>
      </c>
      <c r="BE378" s="6" t="s">
        <v>313</v>
      </c>
    </row>
    <row r="379" spans="1:57" ht="17.399999999999999" x14ac:dyDescent="0.4">
      <c r="A379" s="237">
        <f t="shared" si="83"/>
        <v>377</v>
      </c>
      <c r="B379" s="238" t="str">
        <f t="shared" si="84"/>
        <v>2025-09-14</v>
      </c>
      <c r="C379" s="238" t="str">
        <f t="shared" si="85"/>
        <v>LHR</v>
      </c>
      <c r="D379" s="238" t="str">
        <f t="shared" si="86"/>
        <v>99431913873</v>
      </c>
      <c r="E379" s="238" t="str">
        <f t="shared" si="87"/>
        <v>587196913964</v>
      </c>
      <c r="F379" s="238" t="str">
        <f t="shared" si="88"/>
        <v>김동수</v>
      </c>
      <c r="G379" s="239" t="str">
        <f t="shared" si="89"/>
        <v>BK00000146002</v>
      </c>
      <c r="H379" s="240" t="str">
        <f t="shared" si="90"/>
        <v>간이(Simple)</v>
      </c>
      <c r="I379" s="241">
        <f t="shared" si="91"/>
        <v>271.08</v>
      </c>
      <c r="J379" s="242">
        <f t="shared" si="92"/>
        <v>1</v>
      </c>
      <c r="K379" s="242">
        <f t="shared" si="93"/>
        <v>6</v>
      </c>
      <c r="L379" s="243">
        <f t="shared" si="94"/>
        <v>10.6</v>
      </c>
      <c r="M379" s="243">
        <f t="shared" si="95"/>
        <v>11</v>
      </c>
      <c r="N379" s="149">
        <f t="shared" si="96"/>
        <v>44.6</v>
      </c>
      <c r="O379" s="149">
        <v>3.59</v>
      </c>
      <c r="P379" s="150"/>
      <c r="Q379" s="151">
        <f>VLOOKUP(H379,Mapping!$B$3:$D$13,3,0)</f>
        <v>0.8</v>
      </c>
      <c r="R379" s="149">
        <f>(IF(VLOOKUP(VLOOKUP(I379,Mapping!$B$15:$D$20,2,1),Mapping!$C$15:$E$20,2,0)=7000,0,VLOOKUP(VLOOKUP(I379,Mapping!$B$15:$D$20,2,1),Mapping!$C$15:$E$20,2,0)))</f>
        <v>0</v>
      </c>
      <c r="S379" s="149"/>
      <c r="T379" s="149"/>
      <c r="U379" s="149">
        <f t="shared" si="97"/>
        <v>48.989999999999995</v>
      </c>
      <c r="V379" s="6" t="str">
        <f t="shared" si="82"/>
        <v/>
      </c>
      <c r="X379" s="6" t="s">
        <v>2495</v>
      </c>
      <c r="Y379" s="6" t="s">
        <v>16</v>
      </c>
      <c r="Z379" s="6" t="s">
        <v>2496</v>
      </c>
      <c r="AA379" s="6" t="s">
        <v>2738</v>
      </c>
      <c r="AB379" s="6" t="s">
        <v>218</v>
      </c>
      <c r="AC379" s="6" t="s">
        <v>509</v>
      </c>
      <c r="AD379" s="6" t="s">
        <v>329</v>
      </c>
      <c r="AE379" s="6" t="s">
        <v>156</v>
      </c>
      <c r="AF379" s="6">
        <v>1</v>
      </c>
      <c r="AG379" s="6">
        <v>6</v>
      </c>
      <c r="AH379" s="6">
        <v>10.6</v>
      </c>
      <c r="AI379" s="6">
        <v>11</v>
      </c>
      <c r="AJ379" s="6" t="s">
        <v>15</v>
      </c>
      <c r="AK379" s="6">
        <v>271.08</v>
      </c>
      <c r="AL379" s="6" t="s">
        <v>303</v>
      </c>
      <c r="AM379" s="6" t="s">
        <v>303</v>
      </c>
      <c r="AN379" s="6" t="s">
        <v>303</v>
      </c>
      <c r="AO379" s="6" t="s">
        <v>303</v>
      </c>
      <c r="AP379" s="6" t="s">
        <v>303</v>
      </c>
      <c r="AQ379" s="6" t="s">
        <v>304</v>
      </c>
      <c r="AR379" s="6" t="s">
        <v>305</v>
      </c>
      <c r="AS379" s="6" t="s">
        <v>330</v>
      </c>
      <c r="AT379" s="6" t="s">
        <v>156</v>
      </c>
      <c r="AU379" s="6" t="s">
        <v>307</v>
      </c>
      <c r="AV379" s="6" t="s">
        <v>2738</v>
      </c>
      <c r="AW379" s="6" t="s">
        <v>2739</v>
      </c>
      <c r="AX379" s="6" t="s">
        <v>2739</v>
      </c>
      <c r="AY379" s="6" t="s">
        <v>308</v>
      </c>
      <c r="AZ379" s="6" t="s">
        <v>309</v>
      </c>
      <c r="BA379" s="6" t="s">
        <v>310</v>
      </c>
      <c r="BB379" s="6" t="s">
        <v>311</v>
      </c>
      <c r="BC379" s="6" t="s">
        <v>312</v>
      </c>
      <c r="BD379" s="6" t="s">
        <v>156</v>
      </c>
      <c r="BE379" s="6" t="s">
        <v>313</v>
      </c>
    </row>
    <row r="380" spans="1:57" ht="17.399999999999999" x14ac:dyDescent="0.4">
      <c r="A380" s="237">
        <f t="shared" si="83"/>
        <v>378</v>
      </c>
      <c r="B380" s="238" t="str">
        <f t="shared" si="84"/>
        <v>2025-09-14</v>
      </c>
      <c r="C380" s="238" t="str">
        <f t="shared" si="85"/>
        <v>LHR</v>
      </c>
      <c r="D380" s="238" t="str">
        <f t="shared" si="86"/>
        <v>99431913873</v>
      </c>
      <c r="E380" s="238" t="str">
        <f t="shared" si="87"/>
        <v>587196913533</v>
      </c>
      <c r="F380" s="238" t="str">
        <f t="shared" si="88"/>
        <v>최은영</v>
      </c>
      <c r="G380" s="239" t="str">
        <f t="shared" si="89"/>
        <v>BK00000146010</v>
      </c>
      <c r="H380" s="240" t="str">
        <f t="shared" si="90"/>
        <v>목록(Manifest)</v>
      </c>
      <c r="I380" s="241">
        <f t="shared" si="91"/>
        <v>56.68</v>
      </c>
      <c r="J380" s="242">
        <f t="shared" si="92"/>
        <v>1</v>
      </c>
      <c r="K380" s="242">
        <f t="shared" si="93"/>
        <v>0.5</v>
      </c>
      <c r="L380" s="243">
        <f t="shared" si="94"/>
        <v>0.2</v>
      </c>
      <c r="M380" s="243">
        <f t="shared" si="95"/>
        <v>0.5</v>
      </c>
      <c r="N380" s="149">
        <f t="shared" si="96"/>
        <v>5.75</v>
      </c>
      <c r="O380" s="149">
        <v>3.59</v>
      </c>
      <c r="P380" s="150"/>
      <c r="Q380" s="151">
        <f>VLOOKUP(H380,Mapping!$B$3:$D$13,3,0)</f>
        <v>0</v>
      </c>
      <c r="R380" s="149">
        <f>(IF(VLOOKUP(VLOOKUP(I380,Mapping!$B$15:$D$20,2,1),Mapping!$C$15:$E$20,2,0)=7000,0,VLOOKUP(VLOOKUP(I380,Mapping!$B$15:$D$20,2,1),Mapping!$C$15:$E$20,2,0)))</f>
        <v>0</v>
      </c>
      <c r="S380" s="149"/>
      <c r="T380" s="149"/>
      <c r="U380" s="149">
        <f t="shared" si="97"/>
        <v>9.34</v>
      </c>
      <c r="V380" s="6" t="str">
        <f t="shared" si="82"/>
        <v/>
      </c>
      <c r="X380" s="6" t="s">
        <v>2495</v>
      </c>
      <c r="Y380" s="6" t="s">
        <v>16</v>
      </c>
      <c r="Z380" s="6" t="s">
        <v>2496</v>
      </c>
      <c r="AA380" s="6" t="s">
        <v>2740</v>
      </c>
      <c r="AB380" s="6" t="s">
        <v>1265</v>
      </c>
      <c r="AC380" s="6" t="s">
        <v>1266</v>
      </c>
      <c r="AD380" s="6" t="s">
        <v>1267</v>
      </c>
      <c r="AE380" s="6" t="s">
        <v>156</v>
      </c>
      <c r="AF380" s="6">
        <v>1</v>
      </c>
      <c r="AG380" s="6">
        <v>0.5</v>
      </c>
      <c r="AH380" s="6">
        <v>0.2</v>
      </c>
      <c r="AI380" s="6">
        <v>0.5</v>
      </c>
      <c r="AJ380" s="6" t="s">
        <v>14</v>
      </c>
      <c r="AK380" s="6">
        <v>56.68</v>
      </c>
      <c r="AL380" s="6" t="s">
        <v>303</v>
      </c>
      <c r="AM380" s="6" t="s">
        <v>303</v>
      </c>
      <c r="AN380" s="6" t="s">
        <v>303</v>
      </c>
      <c r="AO380" s="6" t="s">
        <v>303</v>
      </c>
      <c r="AP380" s="6" t="s">
        <v>303</v>
      </c>
      <c r="AQ380" s="6" t="s">
        <v>304</v>
      </c>
      <c r="AR380" s="6" t="s">
        <v>305</v>
      </c>
      <c r="AS380" s="6" t="s">
        <v>350</v>
      </c>
      <c r="AT380" s="6" t="s">
        <v>156</v>
      </c>
      <c r="AU380" s="6" t="s">
        <v>307</v>
      </c>
      <c r="AV380" s="6" t="s">
        <v>2740</v>
      </c>
      <c r="AW380" s="6" t="s">
        <v>2741</v>
      </c>
      <c r="AX380" s="6" t="s">
        <v>2741</v>
      </c>
      <c r="AY380" s="6" t="s">
        <v>308</v>
      </c>
      <c r="AZ380" s="6" t="s">
        <v>309</v>
      </c>
      <c r="BA380" s="6" t="s">
        <v>310</v>
      </c>
      <c r="BB380" s="6" t="s">
        <v>311</v>
      </c>
      <c r="BC380" s="6" t="s">
        <v>312</v>
      </c>
      <c r="BD380" s="6" t="s">
        <v>156</v>
      </c>
      <c r="BE380" s="6" t="s">
        <v>313</v>
      </c>
    </row>
    <row r="381" spans="1:57" ht="17.399999999999999" x14ac:dyDescent="0.4">
      <c r="A381" s="237">
        <f t="shared" si="83"/>
        <v>379</v>
      </c>
      <c r="B381" s="238" t="str">
        <f t="shared" si="84"/>
        <v>2025-09-14</v>
      </c>
      <c r="C381" s="238" t="str">
        <f t="shared" si="85"/>
        <v>LHR</v>
      </c>
      <c r="D381" s="238" t="str">
        <f t="shared" si="86"/>
        <v>99431913873</v>
      </c>
      <c r="E381" s="238" t="str">
        <f t="shared" si="87"/>
        <v>587196914082</v>
      </c>
      <c r="F381" s="238" t="str">
        <f t="shared" si="88"/>
        <v>강일민</v>
      </c>
      <c r="G381" s="239" t="str">
        <f t="shared" si="89"/>
        <v>BK00000146031</v>
      </c>
      <c r="H381" s="240" t="str">
        <f t="shared" si="90"/>
        <v>목록(Manifest)</v>
      </c>
      <c r="I381" s="241">
        <f t="shared" si="91"/>
        <v>123.58</v>
      </c>
      <c r="J381" s="242">
        <f t="shared" si="92"/>
        <v>1</v>
      </c>
      <c r="K381" s="242">
        <f t="shared" si="93"/>
        <v>1.5</v>
      </c>
      <c r="L381" s="243">
        <f t="shared" si="94"/>
        <v>2.1</v>
      </c>
      <c r="M381" s="243">
        <f t="shared" si="95"/>
        <v>2.1</v>
      </c>
      <c r="N381" s="149">
        <f t="shared" si="96"/>
        <v>11.670000000000002</v>
      </c>
      <c r="O381" s="149">
        <v>3.59</v>
      </c>
      <c r="P381" s="150"/>
      <c r="Q381" s="151">
        <f>VLOOKUP(H381,Mapping!$B$3:$D$13,3,0)</f>
        <v>0</v>
      </c>
      <c r="R381" s="149">
        <f>(IF(VLOOKUP(VLOOKUP(I381,Mapping!$B$15:$D$20,2,1),Mapping!$C$15:$E$20,2,0)=7000,0,VLOOKUP(VLOOKUP(I381,Mapping!$B$15:$D$20,2,1),Mapping!$C$15:$E$20,2,0)))</f>
        <v>0</v>
      </c>
      <c r="S381" s="149"/>
      <c r="T381" s="149"/>
      <c r="U381" s="149">
        <f t="shared" si="97"/>
        <v>15.260000000000002</v>
      </c>
      <c r="V381" s="6" t="str">
        <f t="shared" si="82"/>
        <v/>
      </c>
      <c r="X381" s="6" t="s">
        <v>2495</v>
      </c>
      <c r="Y381" s="6" t="s">
        <v>16</v>
      </c>
      <c r="Z381" s="6" t="s">
        <v>2496</v>
      </c>
      <c r="AA381" s="6" t="s">
        <v>2742</v>
      </c>
      <c r="AB381" s="6" t="s">
        <v>1924</v>
      </c>
      <c r="AC381" s="6" t="s">
        <v>1925</v>
      </c>
      <c r="AD381" s="6" t="s">
        <v>1926</v>
      </c>
      <c r="AE381" s="6" t="s">
        <v>156</v>
      </c>
      <c r="AF381" s="6">
        <v>1</v>
      </c>
      <c r="AG381" s="6">
        <v>1.5</v>
      </c>
      <c r="AH381" s="6">
        <v>2.1</v>
      </c>
      <c r="AI381" s="6">
        <v>2.1</v>
      </c>
      <c r="AJ381" s="6" t="s">
        <v>14</v>
      </c>
      <c r="AK381" s="6">
        <v>123.58</v>
      </c>
      <c r="AL381" s="6" t="s">
        <v>303</v>
      </c>
      <c r="AM381" s="6" t="s">
        <v>303</v>
      </c>
      <c r="AN381" s="6" t="s">
        <v>303</v>
      </c>
      <c r="AO381" s="6" t="s">
        <v>303</v>
      </c>
      <c r="AP381" s="6" t="s">
        <v>303</v>
      </c>
      <c r="AQ381" s="6" t="s">
        <v>304</v>
      </c>
      <c r="AR381" s="6" t="s">
        <v>305</v>
      </c>
      <c r="AS381" s="6" t="s">
        <v>1927</v>
      </c>
      <c r="AT381" s="6" t="s">
        <v>156</v>
      </c>
      <c r="AU381" s="6" t="s">
        <v>307</v>
      </c>
      <c r="AV381" s="6" t="s">
        <v>2742</v>
      </c>
      <c r="AW381" s="6" t="s">
        <v>2743</v>
      </c>
      <c r="AX381" s="6" t="s">
        <v>2743</v>
      </c>
      <c r="AY381" s="6" t="s">
        <v>308</v>
      </c>
      <c r="AZ381" s="6" t="s">
        <v>309</v>
      </c>
      <c r="BA381" s="6" t="s">
        <v>310</v>
      </c>
      <c r="BB381" s="6" t="s">
        <v>311</v>
      </c>
      <c r="BC381" s="6" t="s">
        <v>312</v>
      </c>
      <c r="BD381" s="6" t="s">
        <v>156</v>
      </c>
      <c r="BE381" s="6" t="s">
        <v>313</v>
      </c>
    </row>
    <row r="382" spans="1:57" ht="17.399999999999999" x14ac:dyDescent="0.4">
      <c r="A382" s="237">
        <f t="shared" si="83"/>
        <v>380</v>
      </c>
      <c r="B382" s="238" t="str">
        <f t="shared" si="84"/>
        <v>2025-09-14</v>
      </c>
      <c r="C382" s="238" t="str">
        <f t="shared" si="85"/>
        <v>LHR</v>
      </c>
      <c r="D382" s="238" t="str">
        <f t="shared" si="86"/>
        <v>99431913873</v>
      </c>
      <c r="E382" s="238" t="str">
        <f t="shared" si="87"/>
        <v>587196913986</v>
      </c>
      <c r="F382" s="238" t="str">
        <f t="shared" si="88"/>
        <v>홍정주</v>
      </c>
      <c r="G382" s="239" t="str">
        <f t="shared" si="89"/>
        <v>BK00000146042</v>
      </c>
      <c r="H382" s="240" t="str">
        <f t="shared" si="90"/>
        <v>일반(목록배제,Normal-Manifest Exception)</v>
      </c>
      <c r="I382" s="241">
        <f t="shared" si="91"/>
        <v>81.27</v>
      </c>
      <c r="J382" s="242">
        <f t="shared" si="92"/>
        <v>1</v>
      </c>
      <c r="K382" s="242">
        <f t="shared" si="93"/>
        <v>2.5</v>
      </c>
      <c r="L382" s="243">
        <f t="shared" si="94"/>
        <v>0.2</v>
      </c>
      <c r="M382" s="243">
        <f t="shared" si="95"/>
        <v>2.5</v>
      </c>
      <c r="N382" s="149">
        <f t="shared" si="96"/>
        <v>13.15</v>
      </c>
      <c r="O382" s="149">
        <v>3.59</v>
      </c>
      <c r="P382" s="150"/>
      <c r="Q382" s="151">
        <f>VLOOKUP(H382,Mapping!$B$3:$D$13,3,0)</f>
        <v>0.8</v>
      </c>
      <c r="R382" s="149">
        <f>(IF(VLOOKUP(VLOOKUP(I382,Mapping!$B$15:$D$20,2,1),Mapping!$C$15:$E$20,2,0)=7000,0,VLOOKUP(VLOOKUP(I382,Mapping!$B$15:$D$20,2,1),Mapping!$C$15:$E$20,2,0)))</f>
        <v>0</v>
      </c>
      <c r="S382" s="149"/>
      <c r="T382" s="149"/>
      <c r="U382" s="149">
        <f t="shared" si="97"/>
        <v>17.540000000000003</v>
      </c>
      <c r="V382" s="6" t="str">
        <f t="shared" si="82"/>
        <v/>
      </c>
      <c r="X382" s="6" t="s">
        <v>2495</v>
      </c>
      <c r="Y382" s="6" t="s">
        <v>16</v>
      </c>
      <c r="Z382" s="6" t="s">
        <v>2496</v>
      </c>
      <c r="AA382" s="6" t="s">
        <v>2744</v>
      </c>
      <c r="AB382" s="6" t="s">
        <v>213</v>
      </c>
      <c r="AC382" s="6" t="s">
        <v>398</v>
      </c>
      <c r="AD382" s="6" t="s">
        <v>399</v>
      </c>
      <c r="AE382" s="6" t="s">
        <v>156</v>
      </c>
      <c r="AF382" s="6">
        <v>1</v>
      </c>
      <c r="AG382" s="6">
        <v>2.5</v>
      </c>
      <c r="AH382" s="6">
        <v>0.2</v>
      </c>
      <c r="AI382" s="6">
        <v>2.5</v>
      </c>
      <c r="AJ382" s="6" t="s">
        <v>110</v>
      </c>
      <c r="AK382" s="6">
        <v>81.27</v>
      </c>
      <c r="AL382" s="6" t="s">
        <v>303</v>
      </c>
      <c r="AM382" s="6" t="s">
        <v>303</v>
      </c>
      <c r="AN382" s="6" t="s">
        <v>303</v>
      </c>
      <c r="AO382" s="6" t="s">
        <v>303</v>
      </c>
      <c r="AP382" s="6" t="s">
        <v>303</v>
      </c>
      <c r="AQ382" s="6" t="s">
        <v>304</v>
      </c>
      <c r="AR382" s="6" t="s">
        <v>305</v>
      </c>
      <c r="AS382" s="6" t="s">
        <v>400</v>
      </c>
      <c r="AT382" s="6" t="s">
        <v>156</v>
      </c>
      <c r="AU382" s="6" t="s">
        <v>307</v>
      </c>
      <c r="AV382" s="6" t="s">
        <v>2744</v>
      </c>
      <c r="AW382" s="6" t="s">
        <v>2745</v>
      </c>
      <c r="AX382" s="6" t="s">
        <v>2745</v>
      </c>
      <c r="AY382" s="6" t="s">
        <v>308</v>
      </c>
      <c r="AZ382" s="6" t="s">
        <v>309</v>
      </c>
      <c r="BA382" s="6" t="s">
        <v>310</v>
      </c>
      <c r="BB382" s="6" t="s">
        <v>311</v>
      </c>
      <c r="BC382" s="6" t="s">
        <v>312</v>
      </c>
      <c r="BD382" s="6" t="s">
        <v>156</v>
      </c>
      <c r="BE382" s="6" t="s">
        <v>313</v>
      </c>
    </row>
    <row r="383" spans="1:57" ht="17.399999999999999" x14ac:dyDescent="0.4">
      <c r="A383" s="237">
        <f t="shared" si="83"/>
        <v>381</v>
      </c>
      <c r="B383" s="238" t="str">
        <f t="shared" si="84"/>
        <v>2025-09-14</v>
      </c>
      <c r="C383" s="238" t="str">
        <f t="shared" si="85"/>
        <v>LHR</v>
      </c>
      <c r="D383" s="238" t="str">
        <f t="shared" si="86"/>
        <v>99431913873</v>
      </c>
      <c r="E383" s="238" t="str">
        <f t="shared" si="87"/>
        <v>587196913990</v>
      </c>
      <c r="F383" s="238" t="str">
        <f t="shared" si="88"/>
        <v>이성미</v>
      </c>
      <c r="G383" s="239" t="str">
        <f t="shared" si="89"/>
        <v>BK00000146043</v>
      </c>
      <c r="H383" s="240" t="str">
        <f t="shared" si="90"/>
        <v>일반(목록배제,Normal-Manifest Exception)</v>
      </c>
      <c r="I383" s="241">
        <f t="shared" si="91"/>
        <v>81.27</v>
      </c>
      <c r="J383" s="242">
        <f t="shared" si="92"/>
        <v>1</v>
      </c>
      <c r="K383" s="242">
        <f t="shared" si="93"/>
        <v>2.5</v>
      </c>
      <c r="L383" s="243">
        <f t="shared" si="94"/>
        <v>0.2</v>
      </c>
      <c r="M383" s="243">
        <f t="shared" si="95"/>
        <v>2.5</v>
      </c>
      <c r="N383" s="149">
        <f t="shared" si="96"/>
        <v>13.15</v>
      </c>
      <c r="O383" s="149">
        <v>3.59</v>
      </c>
      <c r="P383" s="150"/>
      <c r="Q383" s="151">
        <f>VLOOKUP(H383,Mapping!$B$3:$D$13,3,0)</f>
        <v>0.8</v>
      </c>
      <c r="R383" s="149">
        <f>(IF(VLOOKUP(VLOOKUP(I383,Mapping!$B$15:$D$20,2,1),Mapping!$C$15:$E$20,2,0)=7000,0,VLOOKUP(VLOOKUP(I383,Mapping!$B$15:$D$20,2,1),Mapping!$C$15:$E$20,2,0)))</f>
        <v>0</v>
      </c>
      <c r="S383" s="149"/>
      <c r="T383" s="149"/>
      <c r="U383" s="149">
        <f t="shared" si="97"/>
        <v>17.540000000000003</v>
      </c>
      <c r="V383" s="6" t="str">
        <f t="shared" si="82"/>
        <v/>
      </c>
      <c r="X383" s="6" t="s">
        <v>2495</v>
      </c>
      <c r="Y383" s="6" t="s">
        <v>16</v>
      </c>
      <c r="Z383" s="6" t="s">
        <v>2496</v>
      </c>
      <c r="AA383" s="6" t="s">
        <v>2746</v>
      </c>
      <c r="AB383" s="6" t="s">
        <v>214</v>
      </c>
      <c r="AC383" s="6" t="s">
        <v>401</v>
      </c>
      <c r="AD383" s="6" t="s">
        <v>399</v>
      </c>
      <c r="AE383" s="6" t="s">
        <v>156</v>
      </c>
      <c r="AF383" s="6">
        <v>1</v>
      </c>
      <c r="AG383" s="6">
        <v>2.5</v>
      </c>
      <c r="AH383" s="6">
        <v>0.2</v>
      </c>
      <c r="AI383" s="6">
        <v>2.5</v>
      </c>
      <c r="AJ383" s="6" t="s">
        <v>110</v>
      </c>
      <c r="AK383" s="6">
        <v>81.27</v>
      </c>
      <c r="AL383" s="6" t="s">
        <v>303</v>
      </c>
      <c r="AM383" s="6" t="s">
        <v>303</v>
      </c>
      <c r="AN383" s="6" t="s">
        <v>303</v>
      </c>
      <c r="AO383" s="6" t="s">
        <v>303</v>
      </c>
      <c r="AP383" s="6" t="s">
        <v>303</v>
      </c>
      <c r="AQ383" s="6" t="s">
        <v>304</v>
      </c>
      <c r="AR383" s="6" t="s">
        <v>305</v>
      </c>
      <c r="AS383" s="6" t="s">
        <v>400</v>
      </c>
      <c r="AT383" s="6" t="s">
        <v>156</v>
      </c>
      <c r="AU383" s="6" t="s">
        <v>307</v>
      </c>
      <c r="AV383" s="6" t="s">
        <v>2746</v>
      </c>
      <c r="AW383" s="6" t="s">
        <v>2747</v>
      </c>
      <c r="AX383" s="6" t="s">
        <v>2747</v>
      </c>
      <c r="AY383" s="6" t="s">
        <v>308</v>
      </c>
      <c r="AZ383" s="6" t="s">
        <v>309</v>
      </c>
      <c r="BA383" s="6" t="s">
        <v>310</v>
      </c>
      <c r="BB383" s="6" t="s">
        <v>311</v>
      </c>
      <c r="BC383" s="6" t="s">
        <v>312</v>
      </c>
      <c r="BD383" s="6" t="s">
        <v>156</v>
      </c>
      <c r="BE383" s="6" t="s">
        <v>313</v>
      </c>
    </row>
    <row r="384" spans="1:57" ht="17.399999999999999" x14ac:dyDescent="0.4">
      <c r="A384" s="237">
        <f t="shared" si="83"/>
        <v>382</v>
      </c>
      <c r="B384" s="238" t="str">
        <f t="shared" si="84"/>
        <v>2025-09-14</v>
      </c>
      <c r="C384" s="238" t="str">
        <f t="shared" si="85"/>
        <v>LHR</v>
      </c>
      <c r="D384" s="238" t="str">
        <f t="shared" si="86"/>
        <v>99431913873</v>
      </c>
      <c r="E384" s="238" t="str">
        <f t="shared" si="87"/>
        <v>587196914001</v>
      </c>
      <c r="F384" s="238" t="str">
        <f t="shared" si="88"/>
        <v>김천배</v>
      </c>
      <c r="G384" s="239" t="str">
        <f t="shared" si="89"/>
        <v>BK00000146044</v>
      </c>
      <c r="H384" s="240" t="str">
        <f t="shared" si="90"/>
        <v>일반(목록배제,Normal-Manifest Exception)</v>
      </c>
      <c r="I384" s="241">
        <f t="shared" si="91"/>
        <v>81.27</v>
      </c>
      <c r="J384" s="242">
        <f t="shared" si="92"/>
        <v>1</v>
      </c>
      <c r="K384" s="242">
        <f t="shared" si="93"/>
        <v>2.5</v>
      </c>
      <c r="L384" s="243">
        <f t="shared" si="94"/>
        <v>0.2</v>
      </c>
      <c r="M384" s="243">
        <f t="shared" si="95"/>
        <v>2.5</v>
      </c>
      <c r="N384" s="149">
        <f t="shared" si="96"/>
        <v>13.15</v>
      </c>
      <c r="O384" s="149">
        <v>3.59</v>
      </c>
      <c r="P384" s="150"/>
      <c r="Q384" s="151">
        <f>VLOOKUP(H384,Mapping!$B$3:$D$13,3,0)</f>
        <v>0.8</v>
      </c>
      <c r="R384" s="149">
        <f>(IF(VLOOKUP(VLOOKUP(I384,Mapping!$B$15:$D$20,2,1),Mapping!$C$15:$E$20,2,0)=7000,0,VLOOKUP(VLOOKUP(I384,Mapping!$B$15:$D$20,2,1),Mapping!$C$15:$E$20,2,0)))</f>
        <v>0</v>
      </c>
      <c r="S384" s="149"/>
      <c r="T384" s="149"/>
      <c r="U384" s="149">
        <f t="shared" si="97"/>
        <v>17.540000000000003</v>
      </c>
      <c r="V384" s="6" t="str">
        <f t="shared" si="82"/>
        <v/>
      </c>
      <c r="X384" s="6" t="s">
        <v>2495</v>
      </c>
      <c r="Y384" s="6" t="s">
        <v>16</v>
      </c>
      <c r="Z384" s="6" t="s">
        <v>2496</v>
      </c>
      <c r="AA384" s="6" t="s">
        <v>2748</v>
      </c>
      <c r="AB384" s="6" t="s">
        <v>215</v>
      </c>
      <c r="AC384" s="6" t="s">
        <v>402</v>
      </c>
      <c r="AD384" s="6" t="s">
        <v>399</v>
      </c>
      <c r="AE384" s="6" t="s">
        <v>156</v>
      </c>
      <c r="AF384" s="6">
        <v>1</v>
      </c>
      <c r="AG384" s="6">
        <v>2.5</v>
      </c>
      <c r="AH384" s="6">
        <v>0.2</v>
      </c>
      <c r="AI384" s="6">
        <v>2.5</v>
      </c>
      <c r="AJ384" s="6" t="s">
        <v>110</v>
      </c>
      <c r="AK384" s="6">
        <v>81.27</v>
      </c>
      <c r="AL384" s="6" t="s">
        <v>303</v>
      </c>
      <c r="AM384" s="6" t="s">
        <v>303</v>
      </c>
      <c r="AN384" s="6" t="s">
        <v>303</v>
      </c>
      <c r="AO384" s="6" t="s">
        <v>303</v>
      </c>
      <c r="AP384" s="6" t="s">
        <v>303</v>
      </c>
      <c r="AQ384" s="6" t="s">
        <v>304</v>
      </c>
      <c r="AR384" s="6" t="s">
        <v>305</v>
      </c>
      <c r="AS384" s="6" t="s">
        <v>400</v>
      </c>
      <c r="AT384" s="6" t="s">
        <v>156</v>
      </c>
      <c r="AU384" s="6" t="s">
        <v>307</v>
      </c>
      <c r="AV384" s="6" t="s">
        <v>2748</v>
      </c>
      <c r="AW384" s="6" t="s">
        <v>2749</v>
      </c>
      <c r="AX384" s="6" t="s">
        <v>2749</v>
      </c>
      <c r="AY384" s="6" t="s">
        <v>308</v>
      </c>
      <c r="AZ384" s="6" t="s">
        <v>309</v>
      </c>
      <c r="BA384" s="6" t="s">
        <v>310</v>
      </c>
      <c r="BB384" s="6" t="s">
        <v>311</v>
      </c>
      <c r="BC384" s="6" t="s">
        <v>312</v>
      </c>
      <c r="BD384" s="6" t="s">
        <v>156</v>
      </c>
      <c r="BE384" s="6" t="s">
        <v>313</v>
      </c>
    </row>
    <row r="385" spans="1:57" ht="17.399999999999999" x14ac:dyDescent="0.4">
      <c r="A385" s="237">
        <f t="shared" si="83"/>
        <v>383</v>
      </c>
      <c r="B385" s="238" t="str">
        <f t="shared" si="84"/>
        <v>2025-09-14</v>
      </c>
      <c r="C385" s="238" t="str">
        <f t="shared" si="85"/>
        <v>LHR</v>
      </c>
      <c r="D385" s="238" t="str">
        <f t="shared" si="86"/>
        <v>99431913873</v>
      </c>
      <c r="E385" s="238" t="str">
        <f t="shared" si="87"/>
        <v>587196914012</v>
      </c>
      <c r="F385" s="238" t="str">
        <f t="shared" si="88"/>
        <v>김주환</v>
      </c>
      <c r="G385" s="239" t="str">
        <f t="shared" si="89"/>
        <v>BK00000146045</v>
      </c>
      <c r="H385" s="240" t="str">
        <f t="shared" si="90"/>
        <v>일반(목록배제,Normal-Manifest Exception)</v>
      </c>
      <c r="I385" s="241">
        <f t="shared" si="91"/>
        <v>81.27</v>
      </c>
      <c r="J385" s="242">
        <f t="shared" si="92"/>
        <v>1</v>
      </c>
      <c r="K385" s="242">
        <f t="shared" si="93"/>
        <v>2.5</v>
      </c>
      <c r="L385" s="243">
        <f t="shared" si="94"/>
        <v>0.2</v>
      </c>
      <c r="M385" s="243">
        <f t="shared" si="95"/>
        <v>2.5</v>
      </c>
      <c r="N385" s="149">
        <f t="shared" si="96"/>
        <v>13.15</v>
      </c>
      <c r="O385" s="149">
        <v>3.59</v>
      </c>
      <c r="P385" s="150"/>
      <c r="Q385" s="151">
        <f>VLOOKUP(H385,Mapping!$B$3:$D$13,3,0)</f>
        <v>0.8</v>
      </c>
      <c r="R385" s="149">
        <f>(IF(VLOOKUP(VLOOKUP(I385,Mapping!$B$15:$D$20,2,1),Mapping!$C$15:$E$20,2,0)=7000,0,VLOOKUP(VLOOKUP(I385,Mapping!$B$15:$D$20,2,1),Mapping!$C$15:$E$20,2,0)))</f>
        <v>0</v>
      </c>
      <c r="S385" s="149"/>
      <c r="T385" s="149"/>
      <c r="U385" s="149">
        <f t="shared" si="97"/>
        <v>17.540000000000003</v>
      </c>
      <c r="V385" s="6" t="str">
        <f t="shared" si="82"/>
        <v/>
      </c>
      <c r="X385" s="6" t="s">
        <v>2495</v>
      </c>
      <c r="Y385" s="6" t="s">
        <v>16</v>
      </c>
      <c r="Z385" s="6" t="s">
        <v>2496</v>
      </c>
      <c r="AA385" s="6" t="s">
        <v>2750</v>
      </c>
      <c r="AB385" s="6" t="s">
        <v>216</v>
      </c>
      <c r="AC385" s="6" t="s">
        <v>403</v>
      </c>
      <c r="AD385" s="6" t="s">
        <v>399</v>
      </c>
      <c r="AE385" s="6" t="s">
        <v>156</v>
      </c>
      <c r="AF385" s="6">
        <v>1</v>
      </c>
      <c r="AG385" s="6">
        <v>2.5</v>
      </c>
      <c r="AH385" s="6">
        <v>0.2</v>
      </c>
      <c r="AI385" s="6">
        <v>2.5</v>
      </c>
      <c r="AJ385" s="6" t="s">
        <v>110</v>
      </c>
      <c r="AK385" s="6">
        <v>81.27</v>
      </c>
      <c r="AL385" s="6" t="s">
        <v>303</v>
      </c>
      <c r="AM385" s="6" t="s">
        <v>303</v>
      </c>
      <c r="AN385" s="6" t="s">
        <v>303</v>
      </c>
      <c r="AO385" s="6" t="s">
        <v>303</v>
      </c>
      <c r="AP385" s="6" t="s">
        <v>303</v>
      </c>
      <c r="AQ385" s="6" t="s">
        <v>304</v>
      </c>
      <c r="AR385" s="6" t="s">
        <v>305</v>
      </c>
      <c r="AS385" s="6" t="s">
        <v>400</v>
      </c>
      <c r="AT385" s="6" t="s">
        <v>156</v>
      </c>
      <c r="AU385" s="6" t="s">
        <v>307</v>
      </c>
      <c r="AV385" s="6" t="s">
        <v>2750</v>
      </c>
      <c r="AW385" s="6" t="s">
        <v>2751</v>
      </c>
      <c r="AX385" s="6" t="s">
        <v>2751</v>
      </c>
      <c r="AY385" s="6" t="s">
        <v>308</v>
      </c>
      <c r="AZ385" s="6" t="s">
        <v>309</v>
      </c>
      <c r="BA385" s="6" t="s">
        <v>310</v>
      </c>
      <c r="BB385" s="6" t="s">
        <v>311</v>
      </c>
      <c r="BC385" s="6" t="s">
        <v>312</v>
      </c>
      <c r="BD385" s="6" t="s">
        <v>156</v>
      </c>
      <c r="BE385" s="6" t="s">
        <v>313</v>
      </c>
    </row>
    <row r="386" spans="1:57" ht="17.399999999999999" x14ac:dyDescent="0.4">
      <c r="A386" s="237">
        <f t="shared" si="83"/>
        <v>384</v>
      </c>
      <c r="B386" s="238" t="str">
        <f t="shared" si="84"/>
        <v>2025-09-14</v>
      </c>
      <c r="C386" s="238" t="str">
        <f t="shared" si="85"/>
        <v>LHR</v>
      </c>
      <c r="D386" s="238" t="str">
        <f t="shared" si="86"/>
        <v>99431913873</v>
      </c>
      <c r="E386" s="238" t="str">
        <f t="shared" si="87"/>
        <v>587196914023</v>
      </c>
      <c r="F386" s="238" t="str">
        <f t="shared" si="88"/>
        <v>김윤미</v>
      </c>
      <c r="G386" s="239" t="str">
        <f t="shared" si="89"/>
        <v>BK00000146046</v>
      </c>
      <c r="H386" s="240" t="str">
        <f t="shared" si="90"/>
        <v>일반(목록배제,Normal-Manifest Exception)</v>
      </c>
      <c r="I386" s="241">
        <f t="shared" si="91"/>
        <v>81.27</v>
      </c>
      <c r="J386" s="242">
        <f t="shared" si="92"/>
        <v>1</v>
      </c>
      <c r="K386" s="242">
        <f t="shared" si="93"/>
        <v>2.5</v>
      </c>
      <c r="L386" s="243">
        <f t="shared" si="94"/>
        <v>0.2</v>
      </c>
      <c r="M386" s="243">
        <f t="shared" si="95"/>
        <v>2.5</v>
      </c>
      <c r="N386" s="149">
        <f t="shared" si="96"/>
        <v>13.15</v>
      </c>
      <c r="O386" s="149">
        <v>3.59</v>
      </c>
      <c r="P386" s="150"/>
      <c r="Q386" s="151">
        <f>VLOOKUP(H386,Mapping!$B$3:$D$13,3,0)</f>
        <v>0.8</v>
      </c>
      <c r="R386" s="149">
        <f>(IF(VLOOKUP(VLOOKUP(I386,Mapping!$B$15:$D$20,2,1),Mapping!$C$15:$E$20,2,0)=7000,0,VLOOKUP(VLOOKUP(I386,Mapping!$B$15:$D$20,2,1),Mapping!$C$15:$E$20,2,0)))</f>
        <v>0</v>
      </c>
      <c r="S386" s="149"/>
      <c r="T386" s="149"/>
      <c r="U386" s="149">
        <f t="shared" si="97"/>
        <v>17.540000000000003</v>
      </c>
      <c r="V386" s="6" t="str">
        <f t="shared" si="82"/>
        <v/>
      </c>
      <c r="X386" s="6" t="s">
        <v>2495</v>
      </c>
      <c r="Y386" s="6" t="s">
        <v>16</v>
      </c>
      <c r="Z386" s="6" t="s">
        <v>2496</v>
      </c>
      <c r="AA386" s="6" t="s">
        <v>2752</v>
      </c>
      <c r="AB386" s="6" t="s">
        <v>217</v>
      </c>
      <c r="AC386" s="6" t="s">
        <v>404</v>
      </c>
      <c r="AD386" s="6" t="s">
        <v>399</v>
      </c>
      <c r="AE386" s="6" t="s">
        <v>156</v>
      </c>
      <c r="AF386" s="6">
        <v>1</v>
      </c>
      <c r="AG386" s="6">
        <v>2.5</v>
      </c>
      <c r="AH386" s="6">
        <v>0.2</v>
      </c>
      <c r="AI386" s="6">
        <v>2.5</v>
      </c>
      <c r="AJ386" s="6" t="s">
        <v>110</v>
      </c>
      <c r="AK386" s="6">
        <v>81.27</v>
      </c>
      <c r="AL386" s="6" t="s">
        <v>303</v>
      </c>
      <c r="AM386" s="6" t="s">
        <v>303</v>
      </c>
      <c r="AN386" s="6" t="s">
        <v>303</v>
      </c>
      <c r="AO386" s="6" t="s">
        <v>303</v>
      </c>
      <c r="AP386" s="6" t="s">
        <v>303</v>
      </c>
      <c r="AQ386" s="6" t="s">
        <v>304</v>
      </c>
      <c r="AR386" s="6" t="s">
        <v>305</v>
      </c>
      <c r="AS386" s="6" t="s">
        <v>400</v>
      </c>
      <c r="AT386" s="6" t="s">
        <v>156</v>
      </c>
      <c r="AU386" s="6" t="s">
        <v>307</v>
      </c>
      <c r="AV386" s="6" t="s">
        <v>2752</v>
      </c>
      <c r="AW386" s="6" t="s">
        <v>2753</v>
      </c>
      <c r="AX386" s="6" t="s">
        <v>2753</v>
      </c>
      <c r="AY386" s="6" t="s">
        <v>308</v>
      </c>
      <c r="AZ386" s="6" t="s">
        <v>309</v>
      </c>
      <c r="BA386" s="6" t="s">
        <v>310</v>
      </c>
      <c r="BB386" s="6" t="s">
        <v>311</v>
      </c>
      <c r="BC386" s="6" t="s">
        <v>312</v>
      </c>
      <c r="BD386" s="6" t="s">
        <v>156</v>
      </c>
      <c r="BE386" s="6" t="s">
        <v>313</v>
      </c>
    </row>
    <row r="387" spans="1:57" ht="17.399999999999999" x14ac:dyDescent="0.4">
      <c r="A387" s="237">
        <f t="shared" si="83"/>
        <v>385</v>
      </c>
      <c r="B387" s="238" t="str">
        <f t="shared" si="84"/>
        <v>2025-09-14</v>
      </c>
      <c r="C387" s="238" t="str">
        <f t="shared" si="85"/>
        <v>LHR</v>
      </c>
      <c r="D387" s="238" t="str">
        <f t="shared" si="86"/>
        <v>99431913873</v>
      </c>
      <c r="E387" s="238" t="str">
        <f t="shared" si="87"/>
        <v>587196914034</v>
      </c>
      <c r="F387" s="238" t="str">
        <f t="shared" si="88"/>
        <v>정종서</v>
      </c>
      <c r="G387" s="239" t="str">
        <f t="shared" si="89"/>
        <v>BK00000146047</v>
      </c>
      <c r="H387" s="240" t="str">
        <f t="shared" si="90"/>
        <v>일반(목록배제,Normal-Manifest Exception)</v>
      </c>
      <c r="I387" s="241">
        <f t="shared" si="91"/>
        <v>81.27</v>
      </c>
      <c r="J387" s="242">
        <f t="shared" si="92"/>
        <v>1</v>
      </c>
      <c r="K387" s="242">
        <f t="shared" si="93"/>
        <v>2.5</v>
      </c>
      <c r="L387" s="243">
        <f t="shared" si="94"/>
        <v>0.2</v>
      </c>
      <c r="M387" s="243">
        <f t="shared" si="95"/>
        <v>2.5</v>
      </c>
      <c r="N387" s="149">
        <f t="shared" si="96"/>
        <v>13.15</v>
      </c>
      <c r="O387" s="149">
        <v>3.59</v>
      </c>
      <c r="P387" s="150"/>
      <c r="Q387" s="151">
        <f>VLOOKUP(H387,Mapping!$B$3:$D$13,3,0)</f>
        <v>0.8</v>
      </c>
      <c r="R387" s="149">
        <f>(IF(VLOOKUP(VLOOKUP(I387,Mapping!$B$15:$D$20,2,1),Mapping!$C$15:$E$20,2,0)=7000,0,VLOOKUP(VLOOKUP(I387,Mapping!$B$15:$D$20,2,1),Mapping!$C$15:$E$20,2,0)))</f>
        <v>0</v>
      </c>
      <c r="S387" s="149"/>
      <c r="T387" s="149"/>
      <c r="U387" s="149">
        <f t="shared" si="97"/>
        <v>17.540000000000003</v>
      </c>
      <c r="V387" s="6" t="str">
        <f t="shared" si="82"/>
        <v/>
      </c>
      <c r="X387" s="6" t="s">
        <v>2495</v>
      </c>
      <c r="Y387" s="6" t="s">
        <v>16</v>
      </c>
      <c r="Z387" s="6" t="s">
        <v>2496</v>
      </c>
      <c r="AA387" s="6" t="s">
        <v>2754</v>
      </c>
      <c r="AB387" s="6" t="s">
        <v>221</v>
      </c>
      <c r="AC387" s="6" t="s">
        <v>405</v>
      </c>
      <c r="AD387" s="6" t="s">
        <v>399</v>
      </c>
      <c r="AE387" s="6" t="s">
        <v>156</v>
      </c>
      <c r="AF387" s="6">
        <v>1</v>
      </c>
      <c r="AG387" s="6">
        <v>2.5</v>
      </c>
      <c r="AH387" s="6">
        <v>0.2</v>
      </c>
      <c r="AI387" s="6">
        <v>2.5</v>
      </c>
      <c r="AJ387" s="6" t="s">
        <v>110</v>
      </c>
      <c r="AK387" s="6">
        <v>81.27</v>
      </c>
      <c r="AL387" s="6" t="s">
        <v>303</v>
      </c>
      <c r="AM387" s="6" t="s">
        <v>303</v>
      </c>
      <c r="AN387" s="6" t="s">
        <v>303</v>
      </c>
      <c r="AO387" s="6" t="s">
        <v>303</v>
      </c>
      <c r="AP387" s="6" t="s">
        <v>303</v>
      </c>
      <c r="AQ387" s="6" t="s">
        <v>304</v>
      </c>
      <c r="AR387" s="6" t="s">
        <v>305</v>
      </c>
      <c r="AS387" s="6" t="s">
        <v>400</v>
      </c>
      <c r="AT387" s="6" t="s">
        <v>156</v>
      </c>
      <c r="AU387" s="6" t="s">
        <v>307</v>
      </c>
      <c r="AV387" s="6" t="s">
        <v>2754</v>
      </c>
      <c r="AW387" s="6" t="s">
        <v>2755</v>
      </c>
      <c r="AX387" s="6" t="s">
        <v>2755</v>
      </c>
      <c r="AY387" s="6" t="s">
        <v>308</v>
      </c>
      <c r="AZ387" s="6" t="s">
        <v>309</v>
      </c>
      <c r="BA387" s="6" t="s">
        <v>310</v>
      </c>
      <c r="BB387" s="6" t="s">
        <v>311</v>
      </c>
      <c r="BC387" s="6" t="s">
        <v>312</v>
      </c>
      <c r="BD387" s="6" t="s">
        <v>156</v>
      </c>
      <c r="BE387" s="6" t="s">
        <v>313</v>
      </c>
    </row>
    <row r="388" spans="1:57" ht="17.399999999999999" x14ac:dyDescent="0.4">
      <c r="A388" s="237">
        <f t="shared" si="83"/>
        <v>386</v>
      </c>
      <c r="B388" s="238" t="str">
        <f t="shared" si="84"/>
        <v>2025-09-14</v>
      </c>
      <c r="C388" s="238" t="str">
        <f t="shared" si="85"/>
        <v>LHR</v>
      </c>
      <c r="D388" s="238" t="str">
        <f t="shared" si="86"/>
        <v>99431913873</v>
      </c>
      <c r="E388" s="238" t="str">
        <f t="shared" si="87"/>
        <v>587196914045</v>
      </c>
      <c r="F388" s="238" t="str">
        <f t="shared" si="88"/>
        <v>유영규</v>
      </c>
      <c r="G388" s="239" t="str">
        <f t="shared" si="89"/>
        <v>BK00000146048</v>
      </c>
      <c r="H388" s="240" t="str">
        <f t="shared" si="90"/>
        <v>일반(목록배제,Normal-Manifest Exception)</v>
      </c>
      <c r="I388" s="241">
        <f t="shared" si="91"/>
        <v>81.27</v>
      </c>
      <c r="J388" s="242">
        <f t="shared" si="92"/>
        <v>1</v>
      </c>
      <c r="K388" s="242">
        <f t="shared" si="93"/>
        <v>2.5</v>
      </c>
      <c r="L388" s="243">
        <f t="shared" si="94"/>
        <v>0.2</v>
      </c>
      <c r="M388" s="243">
        <f t="shared" si="95"/>
        <v>2.5</v>
      </c>
      <c r="N388" s="149">
        <f t="shared" si="96"/>
        <v>13.15</v>
      </c>
      <c r="O388" s="149">
        <v>3.59</v>
      </c>
      <c r="P388" s="150"/>
      <c r="Q388" s="151">
        <f>VLOOKUP(H388,Mapping!$B$3:$D$13,3,0)</f>
        <v>0.8</v>
      </c>
      <c r="R388" s="149">
        <f>(IF(VLOOKUP(VLOOKUP(I388,Mapping!$B$15:$D$20,2,1),Mapping!$C$15:$E$20,2,0)=7000,0,VLOOKUP(VLOOKUP(I388,Mapping!$B$15:$D$20,2,1),Mapping!$C$15:$E$20,2,0)))</f>
        <v>0</v>
      </c>
      <c r="S388" s="149"/>
      <c r="T388" s="149"/>
      <c r="U388" s="149">
        <f t="shared" si="97"/>
        <v>17.540000000000003</v>
      </c>
      <c r="V388" s="6" t="str">
        <f t="shared" ref="V388:V451" si="98">AE388</f>
        <v/>
      </c>
      <c r="X388" s="6" t="s">
        <v>2495</v>
      </c>
      <c r="Y388" s="6" t="s">
        <v>16</v>
      </c>
      <c r="Z388" s="6" t="s">
        <v>2496</v>
      </c>
      <c r="AA388" s="6" t="s">
        <v>2756</v>
      </c>
      <c r="AB388" s="6" t="s">
        <v>222</v>
      </c>
      <c r="AC388" s="6" t="s">
        <v>406</v>
      </c>
      <c r="AD388" s="6" t="s">
        <v>399</v>
      </c>
      <c r="AE388" s="6" t="s">
        <v>156</v>
      </c>
      <c r="AF388" s="6">
        <v>1</v>
      </c>
      <c r="AG388" s="6">
        <v>2.5</v>
      </c>
      <c r="AH388" s="6">
        <v>0.2</v>
      </c>
      <c r="AI388" s="6">
        <v>2.5</v>
      </c>
      <c r="AJ388" s="6" t="s">
        <v>110</v>
      </c>
      <c r="AK388" s="6">
        <v>81.27</v>
      </c>
      <c r="AL388" s="6" t="s">
        <v>303</v>
      </c>
      <c r="AM388" s="6" t="s">
        <v>303</v>
      </c>
      <c r="AN388" s="6" t="s">
        <v>303</v>
      </c>
      <c r="AO388" s="6" t="s">
        <v>303</v>
      </c>
      <c r="AP388" s="6" t="s">
        <v>303</v>
      </c>
      <c r="AQ388" s="6" t="s">
        <v>304</v>
      </c>
      <c r="AR388" s="6" t="s">
        <v>305</v>
      </c>
      <c r="AS388" s="6" t="s">
        <v>400</v>
      </c>
      <c r="AT388" s="6" t="s">
        <v>156</v>
      </c>
      <c r="AU388" s="6" t="s">
        <v>307</v>
      </c>
      <c r="AV388" s="6" t="s">
        <v>2756</v>
      </c>
      <c r="AW388" s="6" t="s">
        <v>2757</v>
      </c>
      <c r="AX388" s="6" t="s">
        <v>2757</v>
      </c>
      <c r="AY388" s="6" t="s">
        <v>308</v>
      </c>
      <c r="AZ388" s="6" t="s">
        <v>309</v>
      </c>
      <c r="BA388" s="6" t="s">
        <v>310</v>
      </c>
      <c r="BB388" s="6" t="s">
        <v>311</v>
      </c>
      <c r="BC388" s="6" t="s">
        <v>312</v>
      </c>
      <c r="BD388" s="6" t="s">
        <v>156</v>
      </c>
      <c r="BE388" s="6" t="s">
        <v>313</v>
      </c>
    </row>
    <row r="389" spans="1:57" ht="17.399999999999999" x14ac:dyDescent="0.4">
      <c r="A389" s="237">
        <f t="shared" ref="A389:A452" si="99">A388+1</f>
        <v>387</v>
      </c>
      <c r="B389" s="238" t="str">
        <f t="shared" ref="B389:B452" si="100">X389</f>
        <v>2025-09-14</v>
      </c>
      <c r="C389" s="238" t="str">
        <f t="shared" ref="C389:C452" si="101">Y389</f>
        <v>LHR</v>
      </c>
      <c r="D389" s="238" t="str">
        <f t="shared" ref="D389:D452" si="102">Z389</f>
        <v>99431913873</v>
      </c>
      <c r="E389" s="238" t="str">
        <f t="shared" ref="E389:E452" si="103">AA389</f>
        <v>587196914056</v>
      </c>
      <c r="F389" s="238" t="str">
        <f t="shared" ref="F389:F452" si="104">AB389</f>
        <v>이효정</v>
      </c>
      <c r="G389" s="239" t="str">
        <f t="shared" ref="G389:G452" si="105">AW389</f>
        <v>BK00000146049</v>
      </c>
      <c r="H389" s="240" t="str">
        <f t="shared" ref="H389:H452" si="106">AJ389</f>
        <v>일반(목록배제,Normal-Manifest Exception)</v>
      </c>
      <c r="I389" s="241">
        <f t="shared" ref="I389:I452" si="107">AK389</f>
        <v>81.27</v>
      </c>
      <c r="J389" s="242">
        <f t="shared" ref="J389:J452" si="108">AF389</f>
        <v>1</v>
      </c>
      <c r="K389" s="242">
        <f t="shared" ref="K389:K452" si="109">AG389</f>
        <v>2.5</v>
      </c>
      <c r="L389" s="243">
        <f t="shared" ref="L389:L452" si="110">AH389</f>
        <v>0.2</v>
      </c>
      <c r="M389" s="243">
        <f t="shared" ref="M389:M452" si="111">AI389</f>
        <v>2.5</v>
      </c>
      <c r="N389" s="149">
        <f t="shared" ref="N389:N452" si="112">5.75+(M389-0.5)/0.5*1.85</f>
        <v>13.15</v>
      </c>
      <c r="O389" s="149">
        <v>3.59</v>
      </c>
      <c r="P389" s="150"/>
      <c r="Q389" s="151">
        <f>VLOOKUP(H389,Mapping!$B$3:$D$13,3,0)</f>
        <v>0.8</v>
      </c>
      <c r="R389" s="149">
        <f>(IF(VLOOKUP(VLOOKUP(I389,Mapping!$B$15:$D$20,2,1),Mapping!$C$15:$E$20,2,0)=7000,0,VLOOKUP(VLOOKUP(I389,Mapping!$B$15:$D$20,2,1),Mapping!$C$15:$E$20,2,0)))</f>
        <v>0</v>
      </c>
      <c r="S389" s="149"/>
      <c r="T389" s="149"/>
      <c r="U389" s="149">
        <f t="shared" ref="U389:U452" si="113">SUM(N389:T389)</f>
        <v>17.540000000000003</v>
      </c>
      <c r="V389" s="6" t="str">
        <f t="shared" si="98"/>
        <v/>
      </c>
      <c r="X389" s="6" t="s">
        <v>2495</v>
      </c>
      <c r="Y389" s="6" t="s">
        <v>16</v>
      </c>
      <c r="Z389" s="6" t="s">
        <v>2496</v>
      </c>
      <c r="AA389" s="6" t="s">
        <v>2758</v>
      </c>
      <c r="AB389" s="6" t="s">
        <v>223</v>
      </c>
      <c r="AC389" s="6" t="s">
        <v>407</v>
      </c>
      <c r="AD389" s="6" t="s">
        <v>399</v>
      </c>
      <c r="AE389" s="6" t="s">
        <v>156</v>
      </c>
      <c r="AF389" s="6">
        <v>1</v>
      </c>
      <c r="AG389" s="6">
        <v>2.5</v>
      </c>
      <c r="AH389" s="6">
        <v>0.2</v>
      </c>
      <c r="AI389" s="6">
        <v>2.5</v>
      </c>
      <c r="AJ389" s="6" t="s">
        <v>110</v>
      </c>
      <c r="AK389" s="6">
        <v>81.27</v>
      </c>
      <c r="AL389" s="6" t="s">
        <v>303</v>
      </c>
      <c r="AM389" s="6" t="s">
        <v>303</v>
      </c>
      <c r="AN389" s="6" t="s">
        <v>303</v>
      </c>
      <c r="AO389" s="6" t="s">
        <v>303</v>
      </c>
      <c r="AP389" s="6" t="s">
        <v>303</v>
      </c>
      <c r="AQ389" s="6" t="s">
        <v>304</v>
      </c>
      <c r="AR389" s="6" t="s">
        <v>305</v>
      </c>
      <c r="AS389" s="6" t="s">
        <v>400</v>
      </c>
      <c r="AT389" s="6" t="s">
        <v>156</v>
      </c>
      <c r="AU389" s="6" t="s">
        <v>307</v>
      </c>
      <c r="AV389" s="6" t="s">
        <v>2758</v>
      </c>
      <c r="AW389" s="6" t="s">
        <v>2759</v>
      </c>
      <c r="AX389" s="6" t="s">
        <v>2759</v>
      </c>
      <c r="AY389" s="6" t="s">
        <v>308</v>
      </c>
      <c r="AZ389" s="6" t="s">
        <v>309</v>
      </c>
      <c r="BA389" s="6" t="s">
        <v>310</v>
      </c>
      <c r="BB389" s="6" t="s">
        <v>311</v>
      </c>
      <c r="BC389" s="6" t="s">
        <v>312</v>
      </c>
      <c r="BD389" s="6" t="s">
        <v>156</v>
      </c>
      <c r="BE389" s="6" t="s">
        <v>313</v>
      </c>
    </row>
    <row r="390" spans="1:57" ht="17.399999999999999" x14ac:dyDescent="0.4">
      <c r="A390" s="237">
        <f t="shared" si="99"/>
        <v>388</v>
      </c>
      <c r="B390" s="238" t="str">
        <f t="shared" si="100"/>
        <v>2025-09-14</v>
      </c>
      <c r="C390" s="238" t="str">
        <f t="shared" si="101"/>
        <v>LHR</v>
      </c>
      <c r="D390" s="238" t="str">
        <f t="shared" si="102"/>
        <v>99431913873</v>
      </c>
      <c r="E390" s="238" t="str">
        <f t="shared" si="103"/>
        <v>587196914060</v>
      </c>
      <c r="F390" s="238" t="str">
        <f t="shared" si="104"/>
        <v>백석봉</v>
      </c>
      <c r="G390" s="239" t="str">
        <f t="shared" si="105"/>
        <v>BK00000146050</v>
      </c>
      <c r="H390" s="240" t="str">
        <f t="shared" si="106"/>
        <v>일반(목록배제,Normal-Manifest Exception)</v>
      </c>
      <c r="I390" s="241">
        <f t="shared" si="107"/>
        <v>81.27</v>
      </c>
      <c r="J390" s="242">
        <f t="shared" si="108"/>
        <v>1</v>
      </c>
      <c r="K390" s="242">
        <f t="shared" si="109"/>
        <v>2.5</v>
      </c>
      <c r="L390" s="243">
        <f t="shared" si="110"/>
        <v>0.2</v>
      </c>
      <c r="M390" s="243">
        <f t="shared" si="111"/>
        <v>2.5</v>
      </c>
      <c r="N390" s="149">
        <f t="shared" si="112"/>
        <v>13.15</v>
      </c>
      <c r="O390" s="149">
        <v>3.59</v>
      </c>
      <c r="P390" s="150"/>
      <c r="Q390" s="151">
        <f>VLOOKUP(H390,Mapping!$B$3:$D$13,3,0)</f>
        <v>0.8</v>
      </c>
      <c r="R390" s="149">
        <f>(IF(VLOOKUP(VLOOKUP(I390,Mapping!$B$15:$D$20,2,1),Mapping!$C$15:$E$20,2,0)=7000,0,VLOOKUP(VLOOKUP(I390,Mapping!$B$15:$D$20,2,1),Mapping!$C$15:$E$20,2,0)))</f>
        <v>0</v>
      </c>
      <c r="S390" s="149"/>
      <c r="T390" s="149"/>
      <c r="U390" s="149">
        <f t="shared" si="113"/>
        <v>17.540000000000003</v>
      </c>
      <c r="V390" s="6" t="str">
        <f t="shared" si="98"/>
        <v/>
      </c>
      <c r="X390" s="6" t="s">
        <v>2495</v>
      </c>
      <c r="Y390" s="6" t="s">
        <v>16</v>
      </c>
      <c r="Z390" s="6" t="s">
        <v>2496</v>
      </c>
      <c r="AA390" s="6" t="s">
        <v>2760</v>
      </c>
      <c r="AB390" s="6" t="s">
        <v>224</v>
      </c>
      <c r="AC390" s="6" t="s">
        <v>408</v>
      </c>
      <c r="AD390" s="6" t="s">
        <v>399</v>
      </c>
      <c r="AE390" s="6" t="s">
        <v>156</v>
      </c>
      <c r="AF390" s="6">
        <v>1</v>
      </c>
      <c r="AG390" s="6">
        <v>2.5</v>
      </c>
      <c r="AH390" s="6">
        <v>0.2</v>
      </c>
      <c r="AI390" s="6">
        <v>2.5</v>
      </c>
      <c r="AJ390" s="6" t="s">
        <v>110</v>
      </c>
      <c r="AK390" s="6">
        <v>81.27</v>
      </c>
      <c r="AL390" s="6" t="s">
        <v>303</v>
      </c>
      <c r="AM390" s="6" t="s">
        <v>303</v>
      </c>
      <c r="AN390" s="6" t="s">
        <v>303</v>
      </c>
      <c r="AO390" s="6" t="s">
        <v>303</v>
      </c>
      <c r="AP390" s="6" t="s">
        <v>303</v>
      </c>
      <c r="AQ390" s="6" t="s">
        <v>304</v>
      </c>
      <c r="AR390" s="6" t="s">
        <v>305</v>
      </c>
      <c r="AS390" s="6" t="s">
        <v>400</v>
      </c>
      <c r="AT390" s="6" t="s">
        <v>156</v>
      </c>
      <c r="AU390" s="6" t="s">
        <v>307</v>
      </c>
      <c r="AV390" s="6" t="s">
        <v>2760</v>
      </c>
      <c r="AW390" s="6" t="s">
        <v>2761</v>
      </c>
      <c r="AX390" s="6" t="s">
        <v>2761</v>
      </c>
      <c r="AY390" s="6" t="s">
        <v>308</v>
      </c>
      <c r="AZ390" s="6" t="s">
        <v>309</v>
      </c>
      <c r="BA390" s="6" t="s">
        <v>310</v>
      </c>
      <c r="BB390" s="6" t="s">
        <v>311</v>
      </c>
      <c r="BC390" s="6" t="s">
        <v>312</v>
      </c>
      <c r="BD390" s="6" t="s">
        <v>156</v>
      </c>
      <c r="BE390" s="6" t="s">
        <v>313</v>
      </c>
    </row>
    <row r="391" spans="1:57" ht="17.399999999999999" x14ac:dyDescent="0.4">
      <c r="A391" s="237">
        <f t="shared" si="99"/>
        <v>389</v>
      </c>
      <c r="B391" s="238" t="str">
        <f t="shared" si="100"/>
        <v>2025-09-14</v>
      </c>
      <c r="C391" s="238" t="str">
        <f t="shared" si="101"/>
        <v>LHR</v>
      </c>
      <c r="D391" s="238" t="str">
        <f t="shared" si="102"/>
        <v>99431913873</v>
      </c>
      <c r="E391" s="238" t="str">
        <f t="shared" si="103"/>
        <v>587196914071</v>
      </c>
      <c r="F391" s="238" t="str">
        <f t="shared" si="104"/>
        <v>김진균</v>
      </c>
      <c r="G391" s="239" t="str">
        <f t="shared" si="105"/>
        <v>BK00000146051</v>
      </c>
      <c r="H391" s="240" t="str">
        <f t="shared" si="106"/>
        <v>일반(목록배제,Normal-Manifest Exception)</v>
      </c>
      <c r="I391" s="241">
        <f t="shared" si="107"/>
        <v>81.27</v>
      </c>
      <c r="J391" s="242">
        <f t="shared" si="108"/>
        <v>1</v>
      </c>
      <c r="K391" s="242">
        <f t="shared" si="109"/>
        <v>2.5</v>
      </c>
      <c r="L391" s="243">
        <f t="shared" si="110"/>
        <v>0.2</v>
      </c>
      <c r="M391" s="243">
        <f t="shared" si="111"/>
        <v>2.5</v>
      </c>
      <c r="N391" s="149">
        <f t="shared" si="112"/>
        <v>13.15</v>
      </c>
      <c r="O391" s="149">
        <v>3.59</v>
      </c>
      <c r="P391" s="150"/>
      <c r="Q391" s="151">
        <f>VLOOKUP(H391,Mapping!$B$3:$D$13,3,0)</f>
        <v>0.8</v>
      </c>
      <c r="R391" s="149">
        <f>(IF(VLOOKUP(VLOOKUP(I391,Mapping!$B$15:$D$20,2,1),Mapping!$C$15:$E$20,2,0)=7000,0,VLOOKUP(VLOOKUP(I391,Mapping!$B$15:$D$20,2,1),Mapping!$C$15:$E$20,2,0)))</f>
        <v>0</v>
      </c>
      <c r="S391" s="149"/>
      <c r="T391" s="149"/>
      <c r="U391" s="149">
        <f t="shared" si="113"/>
        <v>17.540000000000003</v>
      </c>
      <c r="V391" s="6" t="str">
        <f t="shared" si="98"/>
        <v/>
      </c>
      <c r="X391" s="6" t="s">
        <v>2495</v>
      </c>
      <c r="Y391" s="6" t="s">
        <v>16</v>
      </c>
      <c r="Z391" s="6" t="s">
        <v>2496</v>
      </c>
      <c r="AA391" s="6" t="s">
        <v>2762</v>
      </c>
      <c r="AB391" s="6" t="s">
        <v>225</v>
      </c>
      <c r="AC391" s="6" t="s">
        <v>409</v>
      </c>
      <c r="AD391" s="6" t="s">
        <v>399</v>
      </c>
      <c r="AE391" s="6" t="s">
        <v>156</v>
      </c>
      <c r="AF391" s="6">
        <v>1</v>
      </c>
      <c r="AG391" s="6">
        <v>2.5</v>
      </c>
      <c r="AH391" s="6">
        <v>0.2</v>
      </c>
      <c r="AI391" s="6">
        <v>2.5</v>
      </c>
      <c r="AJ391" s="6" t="s">
        <v>110</v>
      </c>
      <c r="AK391" s="6">
        <v>81.27</v>
      </c>
      <c r="AL391" s="6" t="s">
        <v>303</v>
      </c>
      <c r="AM391" s="6" t="s">
        <v>303</v>
      </c>
      <c r="AN391" s="6" t="s">
        <v>303</v>
      </c>
      <c r="AO391" s="6" t="s">
        <v>303</v>
      </c>
      <c r="AP391" s="6" t="s">
        <v>303</v>
      </c>
      <c r="AQ391" s="6" t="s">
        <v>304</v>
      </c>
      <c r="AR391" s="6" t="s">
        <v>305</v>
      </c>
      <c r="AS391" s="6" t="s">
        <v>400</v>
      </c>
      <c r="AT391" s="6" t="s">
        <v>156</v>
      </c>
      <c r="AU391" s="6" t="s">
        <v>307</v>
      </c>
      <c r="AV391" s="6" t="s">
        <v>2762</v>
      </c>
      <c r="AW391" s="6" t="s">
        <v>2763</v>
      </c>
      <c r="AX391" s="6" t="s">
        <v>2763</v>
      </c>
      <c r="AY391" s="6" t="s">
        <v>308</v>
      </c>
      <c r="AZ391" s="6" t="s">
        <v>309</v>
      </c>
      <c r="BA391" s="6" t="s">
        <v>310</v>
      </c>
      <c r="BB391" s="6" t="s">
        <v>311</v>
      </c>
      <c r="BC391" s="6" t="s">
        <v>312</v>
      </c>
      <c r="BD391" s="6" t="s">
        <v>156</v>
      </c>
      <c r="BE391" s="6" t="s">
        <v>313</v>
      </c>
    </row>
    <row r="392" spans="1:57" ht="17.399999999999999" x14ac:dyDescent="0.4">
      <c r="A392" s="237">
        <f t="shared" si="99"/>
        <v>390</v>
      </c>
      <c r="B392" s="238" t="str">
        <f t="shared" si="100"/>
        <v>2025-09-14</v>
      </c>
      <c r="C392" s="238" t="str">
        <f t="shared" si="101"/>
        <v>LHR</v>
      </c>
      <c r="D392" s="238" t="str">
        <f t="shared" si="102"/>
        <v>99431913873</v>
      </c>
      <c r="E392" s="238" t="str">
        <f t="shared" si="103"/>
        <v>587196913894</v>
      </c>
      <c r="F392" s="238" t="str">
        <f t="shared" si="104"/>
        <v>김정윤</v>
      </c>
      <c r="G392" s="239" t="str">
        <f t="shared" si="105"/>
        <v>BK00000145926</v>
      </c>
      <c r="H392" s="240" t="str">
        <f t="shared" si="106"/>
        <v>목록(Manifest)</v>
      </c>
      <c r="I392" s="241">
        <f t="shared" si="107"/>
        <v>145.87</v>
      </c>
      <c r="J392" s="242">
        <f t="shared" si="108"/>
        <v>1</v>
      </c>
      <c r="K392" s="242">
        <f t="shared" si="109"/>
        <v>1.5</v>
      </c>
      <c r="L392" s="243">
        <f t="shared" si="110"/>
        <v>0.2</v>
      </c>
      <c r="M392" s="243">
        <f t="shared" si="111"/>
        <v>1.5</v>
      </c>
      <c r="N392" s="149">
        <f t="shared" si="112"/>
        <v>9.4499999999999993</v>
      </c>
      <c r="O392" s="149">
        <v>3.59</v>
      </c>
      <c r="P392" s="150"/>
      <c r="Q392" s="151">
        <f>VLOOKUP(H392,Mapping!$B$3:$D$13,3,0)</f>
        <v>0</v>
      </c>
      <c r="R392" s="149">
        <f>(IF(VLOOKUP(VLOOKUP(I392,Mapping!$B$15:$D$20,2,1),Mapping!$C$15:$E$20,2,0)=7000,0,VLOOKUP(VLOOKUP(I392,Mapping!$B$15:$D$20,2,1),Mapping!$C$15:$E$20,2,0)))</f>
        <v>0</v>
      </c>
      <c r="S392" s="149"/>
      <c r="T392" s="149"/>
      <c r="U392" s="149">
        <f t="shared" si="113"/>
        <v>13.04</v>
      </c>
      <c r="V392" s="6" t="str">
        <f t="shared" si="98"/>
        <v/>
      </c>
      <c r="X392" s="6" t="s">
        <v>2495</v>
      </c>
      <c r="Y392" s="6" t="s">
        <v>16</v>
      </c>
      <c r="Z392" s="6" t="s">
        <v>2496</v>
      </c>
      <c r="AA392" s="6" t="s">
        <v>2764</v>
      </c>
      <c r="AB392" s="6" t="s">
        <v>202</v>
      </c>
      <c r="AC392" s="6" t="s">
        <v>1107</v>
      </c>
      <c r="AD392" s="6" t="s">
        <v>1108</v>
      </c>
      <c r="AE392" s="6" t="s">
        <v>156</v>
      </c>
      <c r="AF392" s="6">
        <v>1</v>
      </c>
      <c r="AG392" s="6">
        <v>1.5</v>
      </c>
      <c r="AH392" s="6">
        <v>0.2</v>
      </c>
      <c r="AI392" s="6">
        <v>1.5</v>
      </c>
      <c r="AJ392" s="6" t="s">
        <v>14</v>
      </c>
      <c r="AK392" s="6">
        <v>145.87</v>
      </c>
      <c r="AL392" s="6" t="s">
        <v>303</v>
      </c>
      <c r="AM392" s="6" t="s">
        <v>303</v>
      </c>
      <c r="AN392" s="6" t="s">
        <v>303</v>
      </c>
      <c r="AO392" s="6" t="s">
        <v>303</v>
      </c>
      <c r="AP392" s="6" t="s">
        <v>303</v>
      </c>
      <c r="AQ392" s="6" t="s">
        <v>304</v>
      </c>
      <c r="AR392" s="6" t="s">
        <v>305</v>
      </c>
      <c r="AS392" s="6" t="s">
        <v>325</v>
      </c>
      <c r="AT392" s="6" t="s">
        <v>156</v>
      </c>
      <c r="AU392" s="6" t="s">
        <v>307</v>
      </c>
      <c r="AV392" s="6" t="s">
        <v>2764</v>
      </c>
      <c r="AW392" s="6" t="s">
        <v>2765</v>
      </c>
      <c r="AX392" s="6" t="s">
        <v>2765</v>
      </c>
      <c r="AY392" s="6" t="s">
        <v>308</v>
      </c>
      <c r="AZ392" s="6" t="s">
        <v>309</v>
      </c>
      <c r="BA392" s="6" t="s">
        <v>310</v>
      </c>
      <c r="BB392" s="6" t="s">
        <v>311</v>
      </c>
      <c r="BC392" s="6" t="s">
        <v>312</v>
      </c>
      <c r="BD392" s="6" t="s">
        <v>156</v>
      </c>
      <c r="BE392" s="6" t="s">
        <v>313</v>
      </c>
    </row>
    <row r="393" spans="1:57" ht="17.399999999999999" x14ac:dyDescent="0.4">
      <c r="A393" s="237">
        <f t="shared" si="99"/>
        <v>391</v>
      </c>
      <c r="B393" s="238" t="str">
        <f t="shared" si="100"/>
        <v>2025-09-14</v>
      </c>
      <c r="C393" s="238" t="str">
        <f t="shared" si="101"/>
        <v>LHR</v>
      </c>
      <c r="D393" s="238" t="str">
        <f t="shared" si="102"/>
        <v>99431913873</v>
      </c>
      <c r="E393" s="238" t="str">
        <f t="shared" si="103"/>
        <v>587196913452</v>
      </c>
      <c r="F393" s="238" t="str">
        <f t="shared" si="104"/>
        <v>김권희</v>
      </c>
      <c r="G393" s="239" t="str">
        <f t="shared" si="105"/>
        <v>BK00000145854</v>
      </c>
      <c r="H393" s="240" t="str">
        <f t="shared" si="106"/>
        <v>목록(Manifest)</v>
      </c>
      <c r="I393" s="241">
        <f t="shared" si="107"/>
        <v>128.52000000000001</v>
      </c>
      <c r="J393" s="242">
        <f t="shared" si="108"/>
        <v>1</v>
      </c>
      <c r="K393" s="242">
        <f t="shared" si="109"/>
        <v>5</v>
      </c>
      <c r="L393" s="243">
        <f t="shared" si="110"/>
        <v>0.2</v>
      </c>
      <c r="M393" s="243">
        <f t="shared" si="111"/>
        <v>5</v>
      </c>
      <c r="N393" s="149">
        <f t="shared" si="112"/>
        <v>22.400000000000002</v>
      </c>
      <c r="O393" s="149">
        <v>3.59</v>
      </c>
      <c r="P393" s="150"/>
      <c r="Q393" s="151">
        <f>VLOOKUP(H393,Mapping!$B$3:$D$13,3,0)</f>
        <v>0</v>
      </c>
      <c r="R393" s="149">
        <f>(IF(VLOOKUP(VLOOKUP(I393,Mapping!$B$15:$D$20,2,1),Mapping!$C$15:$E$20,2,0)=7000,0,VLOOKUP(VLOOKUP(I393,Mapping!$B$15:$D$20,2,1),Mapping!$C$15:$E$20,2,0)))</f>
        <v>0</v>
      </c>
      <c r="S393" s="149"/>
      <c r="T393" s="149"/>
      <c r="U393" s="149">
        <f t="shared" si="113"/>
        <v>25.990000000000002</v>
      </c>
      <c r="V393" s="6" t="str">
        <f t="shared" si="98"/>
        <v/>
      </c>
      <c r="X393" s="6" t="s">
        <v>2495</v>
      </c>
      <c r="Y393" s="6" t="s">
        <v>16</v>
      </c>
      <c r="Z393" s="6" t="s">
        <v>2496</v>
      </c>
      <c r="AA393" s="6" t="s">
        <v>2766</v>
      </c>
      <c r="AB393" s="6" t="s">
        <v>1099</v>
      </c>
      <c r="AC393" s="6" t="s">
        <v>1100</v>
      </c>
      <c r="AD393" s="6" t="s">
        <v>1101</v>
      </c>
      <c r="AE393" s="6" t="s">
        <v>156</v>
      </c>
      <c r="AF393" s="6">
        <v>1</v>
      </c>
      <c r="AG393" s="6">
        <v>5</v>
      </c>
      <c r="AH393" s="6">
        <v>0.2</v>
      </c>
      <c r="AI393" s="6">
        <v>5</v>
      </c>
      <c r="AJ393" s="6" t="s">
        <v>14</v>
      </c>
      <c r="AK393" s="6">
        <v>128.52000000000001</v>
      </c>
      <c r="AL393" s="6" t="s">
        <v>303</v>
      </c>
      <c r="AM393" s="6" t="s">
        <v>303</v>
      </c>
      <c r="AN393" s="6" t="s">
        <v>303</v>
      </c>
      <c r="AO393" s="6" t="s">
        <v>303</v>
      </c>
      <c r="AP393" s="6" t="s">
        <v>303</v>
      </c>
      <c r="AQ393" s="6" t="s">
        <v>304</v>
      </c>
      <c r="AR393" s="6" t="s">
        <v>305</v>
      </c>
      <c r="AS393" s="6" t="s">
        <v>925</v>
      </c>
      <c r="AT393" s="6" t="s">
        <v>156</v>
      </c>
      <c r="AU393" s="6" t="s">
        <v>307</v>
      </c>
      <c r="AV393" s="6" t="s">
        <v>2766</v>
      </c>
      <c r="AW393" s="6" t="s">
        <v>2767</v>
      </c>
      <c r="AX393" s="6" t="s">
        <v>2767</v>
      </c>
      <c r="AY393" s="6" t="s">
        <v>308</v>
      </c>
      <c r="AZ393" s="6" t="s">
        <v>309</v>
      </c>
      <c r="BA393" s="6" t="s">
        <v>310</v>
      </c>
      <c r="BB393" s="6" t="s">
        <v>311</v>
      </c>
      <c r="BC393" s="6" t="s">
        <v>312</v>
      </c>
      <c r="BD393" s="6" t="s">
        <v>156</v>
      </c>
      <c r="BE393" s="6" t="s">
        <v>313</v>
      </c>
    </row>
    <row r="394" spans="1:57" ht="17.399999999999999" x14ac:dyDescent="0.4">
      <c r="A394" s="237">
        <f t="shared" si="99"/>
        <v>392</v>
      </c>
      <c r="B394" s="238" t="str">
        <f t="shared" si="100"/>
        <v>2025-09-14</v>
      </c>
      <c r="C394" s="238" t="str">
        <f t="shared" si="101"/>
        <v>LHR</v>
      </c>
      <c r="D394" s="238" t="str">
        <f t="shared" si="102"/>
        <v>99431913873</v>
      </c>
      <c r="E394" s="238" t="str">
        <f t="shared" si="103"/>
        <v>587196913776</v>
      </c>
      <c r="F394" s="238" t="str">
        <f t="shared" si="104"/>
        <v>김지윤</v>
      </c>
      <c r="G394" s="239" t="str">
        <f t="shared" si="105"/>
        <v>BK00000145828</v>
      </c>
      <c r="H394" s="240" t="str">
        <f t="shared" si="106"/>
        <v>일반(목록배제,Normal-Manifest Exception)</v>
      </c>
      <c r="I394" s="241">
        <f t="shared" si="107"/>
        <v>49.91</v>
      </c>
      <c r="J394" s="242">
        <f t="shared" si="108"/>
        <v>1</v>
      </c>
      <c r="K394" s="242">
        <f t="shared" si="109"/>
        <v>1.5</v>
      </c>
      <c r="L394" s="243">
        <f t="shared" si="110"/>
        <v>0.2</v>
      </c>
      <c r="M394" s="243">
        <f t="shared" si="111"/>
        <v>1.5</v>
      </c>
      <c r="N394" s="149">
        <f t="shared" si="112"/>
        <v>9.4499999999999993</v>
      </c>
      <c r="O394" s="149">
        <v>3.59</v>
      </c>
      <c r="P394" s="150"/>
      <c r="Q394" s="151">
        <f>VLOOKUP(H394,Mapping!$B$3:$D$13,3,0)</f>
        <v>0.8</v>
      </c>
      <c r="R394" s="149">
        <f>(IF(VLOOKUP(VLOOKUP(I394,Mapping!$B$15:$D$20,2,1),Mapping!$C$15:$E$20,2,0)=7000,0,VLOOKUP(VLOOKUP(I394,Mapping!$B$15:$D$20,2,1),Mapping!$C$15:$E$20,2,0)))</f>
        <v>0</v>
      </c>
      <c r="S394" s="149"/>
      <c r="T394" s="149"/>
      <c r="U394" s="149">
        <f t="shared" si="113"/>
        <v>13.84</v>
      </c>
      <c r="V394" s="6" t="str">
        <f t="shared" si="98"/>
        <v/>
      </c>
      <c r="X394" s="6" t="s">
        <v>2495</v>
      </c>
      <c r="Y394" s="6" t="s">
        <v>16</v>
      </c>
      <c r="Z394" s="6" t="s">
        <v>2496</v>
      </c>
      <c r="AA394" s="6" t="s">
        <v>2768</v>
      </c>
      <c r="AB394" s="6" t="s">
        <v>243</v>
      </c>
      <c r="AC394" s="6" t="s">
        <v>1276</v>
      </c>
      <c r="AD394" s="6" t="s">
        <v>1277</v>
      </c>
      <c r="AE394" s="6" t="s">
        <v>156</v>
      </c>
      <c r="AF394" s="6">
        <v>1</v>
      </c>
      <c r="AG394" s="6">
        <v>1.5</v>
      </c>
      <c r="AH394" s="6">
        <v>0.2</v>
      </c>
      <c r="AI394" s="6">
        <v>1.5</v>
      </c>
      <c r="AJ394" s="6" t="s">
        <v>110</v>
      </c>
      <c r="AK394" s="6">
        <v>49.91</v>
      </c>
      <c r="AL394" s="6" t="s">
        <v>303</v>
      </c>
      <c r="AM394" s="6" t="s">
        <v>303</v>
      </c>
      <c r="AN394" s="6" t="s">
        <v>303</v>
      </c>
      <c r="AO394" s="6" t="s">
        <v>303</v>
      </c>
      <c r="AP394" s="6" t="s">
        <v>303</v>
      </c>
      <c r="AQ394" s="6" t="s">
        <v>304</v>
      </c>
      <c r="AR394" s="6" t="s">
        <v>305</v>
      </c>
      <c r="AS394" s="6" t="s">
        <v>2769</v>
      </c>
      <c r="AT394" s="6" t="s">
        <v>156</v>
      </c>
      <c r="AU394" s="6" t="s">
        <v>307</v>
      </c>
      <c r="AV394" s="6" t="s">
        <v>2768</v>
      </c>
      <c r="AW394" s="6" t="s">
        <v>2770</v>
      </c>
      <c r="AX394" s="6" t="s">
        <v>2770</v>
      </c>
      <c r="AY394" s="6" t="s">
        <v>308</v>
      </c>
      <c r="AZ394" s="6" t="s">
        <v>309</v>
      </c>
      <c r="BA394" s="6" t="s">
        <v>310</v>
      </c>
      <c r="BB394" s="6" t="s">
        <v>311</v>
      </c>
      <c r="BC394" s="6" t="s">
        <v>312</v>
      </c>
      <c r="BD394" s="6" t="s">
        <v>156</v>
      </c>
      <c r="BE394" s="6" t="s">
        <v>313</v>
      </c>
    </row>
    <row r="395" spans="1:57" ht="17.399999999999999" x14ac:dyDescent="0.4">
      <c r="A395" s="237">
        <f t="shared" si="99"/>
        <v>393</v>
      </c>
      <c r="B395" s="238" t="str">
        <f t="shared" si="100"/>
        <v>2025-09-14</v>
      </c>
      <c r="C395" s="238" t="str">
        <f t="shared" si="101"/>
        <v>LHR</v>
      </c>
      <c r="D395" s="238" t="str">
        <f t="shared" si="102"/>
        <v>99431913873</v>
      </c>
      <c r="E395" s="238" t="str">
        <f t="shared" si="103"/>
        <v>587196913500</v>
      </c>
      <c r="F395" s="238" t="str">
        <f t="shared" si="104"/>
        <v>장준원</v>
      </c>
      <c r="G395" s="239" t="str">
        <f t="shared" si="105"/>
        <v>BK00000145747</v>
      </c>
      <c r="H395" s="240" t="str">
        <f t="shared" si="106"/>
        <v>목록(Manifest)</v>
      </c>
      <c r="I395" s="241">
        <f t="shared" si="107"/>
        <v>91.64</v>
      </c>
      <c r="J395" s="242">
        <f t="shared" si="108"/>
        <v>1</v>
      </c>
      <c r="K395" s="242">
        <f t="shared" si="109"/>
        <v>3.5</v>
      </c>
      <c r="L395" s="243">
        <f t="shared" si="110"/>
        <v>5.0999999999999996</v>
      </c>
      <c r="M395" s="243">
        <f t="shared" si="111"/>
        <v>5.5</v>
      </c>
      <c r="N395" s="149">
        <f t="shared" si="112"/>
        <v>24.25</v>
      </c>
      <c r="O395" s="149">
        <v>3.59</v>
      </c>
      <c r="P395" s="150"/>
      <c r="Q395" s="151">
        <f>VLOOKUP(H395,Mapping!$B$3:$D$13,3,0)</f>
        <v>0</v>
      </c>
      <c r="R395" s="149">
        <f>(IF(VLOOKUP(VLOOKUP(I395,Mapping!$B$15:$D$20,2,1),Mapping!$C$15:$E$20,2,0)=7000,0,VLOOKUP(VLOOKUP(I395,Mapping!$B$15:$D$20,2,1),Mapping!$C$15:$E$20,2,0)))</f>
        <v>0</v>
      </c>
      <c r="S395" s="149"/>
      <c r="T395" s="149"/>
      <c r="U395" s="149">
        <f t="shared" si="113"/>
        <v>27.84</v>
      </c>
      <c r="V395" s="6" t="str">
        <f t="shared" si="98"/>
        <v/>
      </c>
      <c r="X395" s="6" t="s">
        <v>2495</v>
      </c>
      <c r="Y395" s="6" t="s">
        <v>16</v>
      </c>
      <c r="Z395" s="6" t="s">
        <v>2496</v>
      </c>
      <c r="AA395" s="6" t="s">
        <v>2771</v>
      </c>
      <c r="AB395" s="6" t="s">
        <v>181</v>
      </c>
      <c r="AC395" s="6" t="s">
        <v>495</v>
      </c>
      <c r="AD395" s="6" t="s">
        <v>496</v>
      </c>
      <c r="AE395" s="6" t="s">
        <v>156</v>
      </c>
      <c r="AF395" s="6">
        <v>1</v>
      </c>
      <c r="AG395" s="6">
        <v>3.5</v>
      </c>
      <c r="AH395" s="6">
        <v>5.0999999999999996</v>
      </c>
      <c r="AI395" s="6">
        <v>5.5</v>
      </c>
      <c r="AJ395" s="6" t="s">
        <v>14</v>
      </c>
      <c r="AK395" s="6">
        <v>91.64</v>
      </c>
      <c r="AL395" s="6" t="s">
        <v>303</v>
      </c>
      <c r="AM395" s="6" t="s">
        <v>303</v>
      </c>
      <c r="AN395" s="6" t="s">
        <v>303</v>
      </c>
      <c r="AO395" s="6" t="s">
        <v>303</v>
      </c>
      <c r="AP395" s="6" t="s">
        <v>303</v>
      </c>
      <c r="AQ395" s="6" t="s">
        <v>304</v>
      </c>
      <c r="AR395" s="6" t="s">
        <v>305</v>
      </c>
      <c r="AS395" s="6" t="s">
        <v>325</v>
      </c>
      <c r="AT395" s="6" t="s">
        <v>156</v>
      </c>
      <c r="AU395" s="6" t="s">
        <v>307</v>
      </c>
      <c r="AV395" s="6" t="s">
        <v>2771</v>
      </c>
      <c r="AW395" s="6" t="s">
        <v>2772</v>
      </c>
      <c r="AX395" s="6" t="s">
        <v>2772</v>
      </c>
      <c r="AY395" s="6" t="s">
        <v>308</v>
      </c>
      <c r="AZ395" s="6" t="s">
        <v>309</v>
      </c>
      <c r="BA395" s="6" t="s">
        <v>310</v>
      </c>
      <c r="BB395" s="6" t="s">
        <v>311</v>
      </c>
      <c r="BC395" s="6" t="s">
        <v>312</v>
      </c>
      <c r="BD395" s="6" t="s">
        <v>156</v>
      </c>
      <c r="BE395" s="6" t="s">
        <v>313</v>
      </c>
    </row>
    <row r="396" spans="1:57" ht="17.399999999999999" x14ac:dyDescent="0.4">
      <c r="A396" s="237">
        <f t="shared" si="99"/>
        <v>394</v>
      </c>
      <c r="B396" s="238" t="str">
        <f t="shared" si="100"/>
        <v>2025-09-14</v>
      </c>
      <c r="C396" s="238" t="str">
        <f t="shared" si="101"/>
        <v>LHR</v>
      </c>
      <c r="D396" s="238" t="str">
        <f t="shared" si="102"/>
        <v>99431913873</v>
      </c>
      <c r="E396" s="238" t="str">
        <f t="shared" si="103"/>
        <v>587196913430</v>
      </c>
      <c r="F396" s="238" t="str">
        <f t="shared" si="104"/>
        <v>김태현</v>
      </c>
      <c r="G396" s="239" t="str">
        <f t="shared" si="105"/>
        <v>BK00000145736</v>
      </c>
      <c r="H396" s="240" t="str">
        <f t="shared" si="106"/>
        <v>목록(Manifest)</v>
      </c>
      <c r="I396" s="241">
        <f t="shared" si="107"/>
        <v>146.66</v>
      </c>
      <c r="J396" s="242">
        <f t="shared" si="108"/>
        <v>1</v>
      </c>
      <c r="K396" s="242">
        <f t="shared" si="109"/>
        <v>6.5</v>
      </c>
      <c r="L396" s="243">
        <f t="shared" si="110"/>
        <v>0.2</v>
      </c>
      <c r="M396" s="243">
        <f t="shared" si="111"/>
        <v>6.5</v>
      </c>
      <c r="N396" s="149">
        <f t="shared" si="112"/>
        <v>27.950000000000003</v>
      </c>
      <c r="O396" s="149">
        <v>3.59</v>
      </c>
      <c r="P396" s="150"/>
      <c r="Q396" s="151">
        <f>VLOOKUP(H396,Mapping!$B$3:$D$13,3,0)</f>
        <v>0</v>
      </c>
      <c r="R396" s="149">
        <f>(IF(VLOOKUP(VLOOKUP(I396,Mapping!$B$15:$D$20,2,1),Mapping!$C$15:$E$20,2,0)=7000,0,VLOOKUP(VLOOKUP(I396,Mapping!$B$15:$D$20,2,1),Mapping!$C$15:$E$20,2,0)))</f>
        <v>0</v>
      </c>
      <c r="S396" s="149"/>
      <c r="T396" s="149"/>
      <c r="U396" s="149">
        <f t="shared" si="113"/>
        <v>31.540000000000003</v>
      </c>
      <c r="V396" s="6" t="str">
        <f t="shared" si="98"/>
        <v/>
      </c>
      <c r="X396" s="6" t="s">
        <v>2495</v>
      </c>
      <c r="Y396" s="6" t="s">
        <v>16</v>
      </c>
      <c r="Z396" s="6" t="s">
        <v>2496</v>
      </c>
      <c r="AA396" s="6" t="s">
        <v>2773</v>
      </c>
      <c r="AB396" s="6" t="s">
        <v>194</v>
      </c>
      <c r="AC396" s="6" t="s">
        <v>328</v>
      </c>
      <c r="AD396" s="6" t="s">
        <v>393</v>
      </c>
      <c r="AE396" s="6" t="s">
        <v>156</v>
      </c>
      <c r="AF396" s="6">
        <v>1</v>
      </c>
      <c r="AG396" s="6">
        <v>6.5</v>
      </c>
      <c r="AH396" s="6">
        <v>0.2</v>
      </c>
      <c r="AI396" s="6">
        <v>6.5</v>
      </c>
      <c r="AJ396" s="6" t="s">
        <v>14</v>
      </c>
      <c r="AK396" s="6">
        <v>146.66</v>
      </c>
      <c r="AL396" s="6" t="s">
        <v>303</v>
      </c>
      <c r="AM396" s="6" t="s">
        <v>303</v>
      </c>
      <c r="AN396" s="6" t="s">
        <v>303</v>
      </c>
      <c r="AO396" s="6" t="s">
        <v>303</v>
      </c>
      <c r="AP396" s="6" t="s">
        <v>303</v>
      </c>
      <c r="AQ396" s="6" t="s">
        <v>304</v>
      </c>
      <c r="AR396" s="6" t="s">
        <v>305</v>
      </c>
      <c r="AS396" s="6" t="s">
        <v>349</v>
      </c>
      <c r="AT396" s="6" t="s">
        <v>156</v>
      </c>
      <c r="AU396" s="6" t="s">
        <v>307</v>
      </c>
      <c r="AV396" s="6" t="s">
        <v>2773</v>
      </c>
      <c r="AW396" s="6" t="s">
        <v>2774</v>
      </c>
      <c r="AX396" s="6" t="s">
        <v>2774</v>
      </c>
      <c r="AY396" s="6" t="s">
        <v>308</v>
      </c>
      <c r="AZ396" s="6" t="s">
        <v>309</v>
      </c>
      <c r="BA396" s="6" t="s">
        <v>310</v>
      </c>
      <c r="BB396" s="6" t="s">
        <v>311</v>
      </c>
      <c r="BC396" s="6" t="s">
        <v>312</v>
      </c>
      <c r="BD396" s="6" t="s">
        <v>156</v>
      </c>
      <c r="BE396" s="6" t="s">
        <v>313</v>
      </c>
    </row>
    <row r="397" spans="1:57" ht="17.399999999999999" x14ac:dyDescent="0.4">
      <c r="A397" s="237">
        <f t="shared" si="99"/>
        <v>395</v>
      </c>
      <c r="B397" s="238" t="str">
        <f t="shared" si="100"/>
        <v>2025-09-14</v>
      </c>
      <c r="C397" s="238" t="str">
        <f t="shared" si="101"/>
        <v>LHR</v>
      </c>
      <c r="D397" s="238" t="str">
        <f t="shared" si="102"/>
        <v>99431913873</v>
      </c>
      <c r="E397" s="238" t="str">
        <f t="shared" si="103"/>
        <v>587196912376</v>
      </c>
      <c r="F397" s="238" t="str">
        <f t="shared" si="104"/>
        <v>류화연</v>
      </c>
      <c r="G397" s="239" t="str">
        <f t="shared" si="105"/>
        <v>BK00000145646</v>
      </c>
      <c r="H397" s="240" t="str">
        <f t="shared" si="106"/>
        <v>목록(Manifest)</v>
      </c>
      <c r="I397" s="241">
        <f t="shared" si="107"/>
        <v>74.5</v>
      </c>
      <c r="J397" s="242">
        <f t="shared" si="108"/>
        <v>1</v>
      </c>
      <c r="K397" s="242">
        <f t="shared" si="109"/>
        <v>0.5</v>
      </c>
      <c r="L397" s="243">
        <f t="shared" si="110"/>
        <v>0.6</v>
      </c>
      <c r="M397" s="243">
        <f t="shared" si="111"/>
        <v>0.6</v>
      </c>
      <c r="N397" s="149">
        <f t="shared" si="112"/>
        <v>6.12</v>
      </c>
      <c r="O397" s="149">
        <v>3.59</v>
      </c>
      <c r="P397" s="150"/>
      <c r="Q397" s="151">
        <f>VLOOKUP(H397,Mapping!$B$3:$D$13,3,0)</f>
        <v>0</v>
      </c>
      <c r="R397" s="149">
        <f>(IF(VLOOKUP(VLOOKUP(I397,Mapping!$B$15:$D$20,2,1),Mapping!$C$15:$E$20,2,0)=7000,0,VLOOKUP(VLOOKUP(I397,Mapping!$B$15:$D$20,2,1),Mapping!$C$15:$E$20,2,0)))</f>
        <v>0</v>
      </c>
      <c r="S397" s="149"/>
      <c r="T397" s="149"/>
      <c r="U397" s="149">
        <f t="shared" si="113"/>
        <v>9.7100000000000009</v>
      </c>
      <c r="V397" s="6" t="str">
        <f t="shared" si="98"/>
        <v/>
      </c>
      <c r="X397" s="6" t="s">
        <v>2495</v>
      </c>
      <c r="Y397" s="6" t="s">
        <v>16</v>
      </c>
      <c r="Z397" s="6" t="s">
        <v>2496</v>
      </c>
      <c r="AA397" s="6" t="s">
        <v>2775</v>
      </c>
      <c r="AB397" s="6" t="s">
        <v>2776</v>
      </c>
      <c r="AC397" s="6" t="s">
        <v>2777</v>
      </c>
      <c r="AD397" s="6" t="s">
        <v>709</v>
      </c>
      <c r="AE397" s="6" t="s">
        <v>156</v>
      </c>
      <c r="AF397" s="6">
        <v>1</v>
      </c>
      <c r="AG397" s="6">
        <v>0.5</v>
      </c>
      <c r="AH397" s="6">
        <v>0.6</v>
      </c>
      <c r="AI397" s="6">
        <v>0.6</v>
      </c>
      <c r="AJ397" s="6" t="s">
        <v>14</v>
      </c>
      <c r="AK397" s="6">
        <v>74.5</v>
      </c>
      <c r="AL397" s="6" t="s">
        <v>303</v>
      </c>
      <c r="AM397" s="6" t="s">
        <v>303</v>
      </c>
      <c r="AN397" s="6" t="s">
        <v>303</v>
      </c>
      <c r="AO397" s="6" t="s">
        <v>303</v>
      </c>
      <c r="AP397" s="6" t="s">
        <v>303</v>
      </c>
      <c r="AQ397" s="6" t="s">
        <v>304</v>
      </c>
      <c r="AR397" s="6" t="s">
        <v>305</v>
      </c>
      <c r="AS397" s="6" t="s">
        <v>2778</v>
      </c>
      <c r="AT397" s="6" t="s">
        <v>156</v>
      </c>
      <c r="AU397" s="6" t="s">
        <v>307</v>
      </c>
      <c r="AV397" s="6" t="s">
        <v>2775</v>
      </c>
      <c r="AW397" s="6" t="s">
        <v>2779</v>
      </c>
      <c r="AX397" s="6" t="s">
        <v>2779</v>
      </c>
      <c r="AY397" s="6" t="s">
        <v>308</v>
      </c>
      <c r="AZ397" s="6" t="s">
        <v>309</v>
      </c>
      <c r="BA397" s="6" t="s">
        <v>310</v>
      </c>
      <c r="BB397" s="6" t="s">
        <v>311</v>
      </c>
      <c r="BC397" s="6" t="s">
        <v>312</v>
      </c>
      <c r="BD397" s="6" t="s">
        <v>156</v>
      </c>
      <c r="BE397" s="6" t="s">
        <v>313</v>
      </c>
    </row>
    <row r="398" spans="1:57" ht="17.399999999999999" x14ac:dyDescent="0.4">
      <c r="A398" s="237">
        <f t="shared" si="99"/>
        <v>396</v>
      </c>
      <c r="B398" s="238" t="str">
        <f t="shared" si="100"/>
        <v>2025-09-14</v>
      </c>
      <c r="C398" s="238" t="str">
        <f t="shared" si="101"/>
        <v>LHR</v>
      </c>
      <c r="D398" s="238" t="str">
        <f t="shared" si="102"/>
        <v>99431913873</v>
      </c>
      <c r="E398" s="238" t="str">
        <f t="shared" si="103"/>
        <v>587196913043</v>
      </c>
      <c r="F398" s="238" t="str">
        <f t="shared" si="104"/>
        <v>김경훈</v>
      </c>
      <c r="G398" s="239" t="str">
        <f t="shared" si="105"/>
        <v>BK00000145725</v>
      </c>
      <c r="H398" s="240" t="str">
        <f t="shared" si="106"/>
        <v>일반(목록배제,Normal-Manifest Exception)</v>
      </c>
      <c r="I398" s="241">
        <f t="shared" si="107"/>
        <v>147.82</v>
      </c>
      <c r="J398" s="242">
        <f t="shared" si="108"/>
        <v>1</v>
      </c>
      <c r="K398" s="242">
        <f t="shared" si="109"/>
        <v>3</v>
      </c>
      <c r="L398" s="243">
        <f t="shared" si="110"/>
        <v>3.9</v>
      </c>
      <c r="M398" s="243">
        <f t="shared" si="111"/>
        <v>3.9</v>
      </c>
      <c r="N398" s="149">
        <f t="shared" si="112"/>
        <v>18.329999999999998</v>
      </c>
      <c r="O398" s="149">
        <v>3.59</v>
      </c>
      <c r="P398" s="150"/>
      <c r="Q398" s="151">
        <f>VLOOKUP(H398,Mapping!$B$3:$D$13,3,0)</f>
        <v>0.8</v>
      </c>
      <c r="R398" s="149">
        <f>(IF(VLOOKUP(VLOOKUP(I398,Mapping!$B$15:$D$20,2,1),Mapping!$C$15:$E$20,2,0)=7000,0,VLOOKUP(VLOOKUP(I398,Mapping!$B$15:$D$20,2,1),Mapping!$C$15:$E$20,2,0)))</f>
        <v>0</v>
      </c>
      <c r="S398" s="149"/>
      <c r="T398" s="149"/>
      <c r="U398" s="149">
        <f t="shared" si="113"/>
        <v>22.72</v>
      </c>
      <c r="V398" s="6" t="str">
        <f t="shared" si="98"/>
        <v/>
      </c>
      <c r="X398" s="6" t="s">
        <v>2495</v>
      </c>
      <c r="Y398" s="6" t="s">
        <v>16</v>
      </c>
      <c r="Z398" s="6" t="s">
        <v>2496</v>
      </c>
      <c r="AA398" s="6" t="s">
        <v>2780</v>
      </c>
      <c r="AB398" s="6" t="s">
        <v>964</v>
      </c>
      <c r="AC398" s="6" t="s">
        <v>965</v>
      </c>
      <c r="AD398" s="6" t="s">
        <v>966</v>
      </c>
      <c r="AE398" s="6" t="s">
        <v>156</v>
      </c>
      <c r="AF398" s="6">
        <v>1</v>
      </c>
      <c r="AG398" s="6">
        <v>3</v>
      </c>
      <c r="AH398" s="6">
        <v>3.9</v>
      </c>
      <c r="AI398" s="6">
        <v>3.9</v>
      </c>
      <c r="AJ398" s="6" t="s">
        <v>110</v>
      </c>
      <c r="AK398" s="6">
        <v>147.82</v>
      </c>
      <c r="AL398" s="6" t="s">
        <v>303</v>
      </c>
      <c r="AM398" s="6" t="s">
        <v>303</v>
      </c>
      <c r="AN398" s="6" t="s">
        <v>303</v>
      </c>
      <c r="AO398" s="6" t="s">
        <v>303</v>
      </c>
      <c r="AP398" s="6" t="s">
        <v>303</v>
      </c>
      <c r="AQ398" s="6" t="s">
        <v>304</v>
      </c>
      <c r="AR398" s="6" t="s">
        <v>305</v>
      </c>
      <c r="AS398" s="6" t="s">
        <v>533</v>
      </c>
      <c r="AT398" s="6" t="s">
        <v>156</v>
      </c>
      <c r="AU398" s="6" t="s">
        <v>307</v>
      </c>
      <c r="AV398" s="6" t="s">
        <v>2780</v>
      </c>
      <c r="AW398" s="6" t="s">
        <v>2781</v>
      </c>
      <c r="AX398" s="6" t="s">
        <v>2781</v>
      </c>
      <c r="AY398" s="6" t="s">
        <v>308</v>
      </c>
      <c r="AZ398" s="6" t="s">
        <v>309</v>
      </c>
      <c r="BA398" s="6" t="s">
        <v>310</v>
      </c>
      <c r="BB398" s="6" t="s">
        <v>311</v>
      </c>
      <c r="BC398" s="6" t="s">
        <v>312</v>
      </c>
      <c r="BD398" s="6" t="s">
        <v>156</v>
      </c>
      <c r="BE398" s="6" t="s">
        <v>313</v>
      </c>
    </row>
    <row r="399" spans="1:57" ht="17.399999999999999" x14ac:dyDescent="0.4">
      <c r="A399" s="237">
        <f t="shared" si="99"/>
        <v>397</v>
      </c>
      <c r="B399" s="238" t="str">
        <f t="shared" si="100"/>
        <v>2025-09-14</v>
      </c>
      <c r="C399" s="238" t="str">
        <f t="shared" si="101"/>
        <v>LHR</v>
      </c>
      <c r="D399" s="238" t="str">
        <f t="shared" si="102"/>
        <v>99431913873</v>
      </c>
      <c r="E399" s="238" t="str">
        <f t="shared" si="103"/>
        <v>587196912844</v>
      </c>
      <c r="F399" s="238" t="str">
        <f t="shared" si="104"/>
        <v>황성민</v>
      </c>
      <c r="G399" s="239" t="str">
        <f t="shared" si="105"/>
        <v>BK00000145650</v>
      </c>
      <c r="H399" s="240" t="str">
        <f t="shared" si="106"/>
        <v>목록(Manifest)</v>
      </c>
      <c r="I399" s="241">
        <f t="shared" si="107"/>
        <v>143.54</v>
      </c>
      <c r="J399" s="242">
        <f t="shared" si="108"/>
        <v>1</v>
      </c>
      <c r="K399" s="242">
        <f t="shared" si="109"/>
        <v>1.5</v>
      </c>
      <c r="L399" s="243">
        <f t="shared" si="110"/>
        <v>0.2</v>
      </c>
      <c r="M399" s="243">
        <f t="shared" si="111"/>
        <v>1.5</v>
      </c>
      <c r="N399" s="149">
        <f t="shared" si="112"/>
        <v>9.4499999999999993</v>
      </c>
      <c r="O399" s="149">
        <v>3.59</v>
      </c>
      <c r="P399" s="150"/>
      <c r="Q399" s="151">
        <f>VLOOKUP(H399,Mapping!$B$3:$D$13,3,0)</f>
        <v>0</v>
      </c>
      <c r="R399" s="149">
        <f>(IF(VLOOKUP(VLOOKUP(I399,Mapping!$B$15:$D$20,2,1),Mapping!$C$15:$E$20,2,0)=7000,0,VLOOKUP(VLOOKUP(I399,Mapping!$B$15:$D$20,2,1),Mapping!$C$15:$E$20,2,0)))</f>
        <v>0</v>
      </c>
      <c r="S399" s="149"/>
      <c r="T399" s="149"/>
      <c r="U399" s="149">
        <f t="shared" si="113"/>
        <v>13.04</v>
      </c>
      <c r="V399" s="6" t="str">
        <f t="shared" si="98"/>
        <v/>
      </c>
      <c r="X399" s="6" t="s">
        <v>2495</v>
      </c>
      <c r="Y399" s="6" t="s">
        <v>16</v>
      </c>
      <c r="Z399" s="6" t="s">
        <v>2496</v>
      </c>
      <c r="AA399" s="6" t="s">
        <v>2782</v>
      </c>
      <c r="AB399" s="6" t="s">
        <v>242</v>
      </c>
      <c r="AC399" s="6" t="s">
        <v>343</v>
      </c>
      <c r="AD399" s="6" t="s">
        <v>483</v>
      </c>
      <c r="AE399" s="6" t="s">
        <v>156</v>
      </c>
      <c r="AF399" s="6">
        <v>1</v>
      </c>
      <c r="AG399" s="6">
        <v>1.5</v>
      </c>
      <c r="AH399" s="6">
        <v>0.2</v>
      </c>
      <c r="AI399" s="6">
        <v>1.5</v>
      </c>
      <c r="AJ399" s="6" t="s">
        <v>14</v>
      </c>
      <c r="AK399" s="6">
        <v>143.54</v>
      </c>
      <c r="AL399" s="6" t="s">
        <v>303</v>
      </c>
      <c r="AM399" s="6" t="s">
        <v>303</v>
      </c>
      <c r="AN399" s="6" t="s">
        <v>303</v>
      </c>
      <c r="AO399" s="6" t="s">
        <v>303</v>
      </c>
      <c r="AP399" s="6" t="s">
        <v>303</v>
      </c>
      <c r="AQ399" s="6" t="s">
        <v>304</v>
      </c>
      <c r="AR399" s="6" t="s">
        <v>305</v>
      </c>
      <c r="AS399" s="6" t="s">
        <v>325</v>
      </c>
      <c r="AT399" s="6" t="s">
        <v>156</v>
      </c>
      <c r="AU399" s="6" t="s">
        <v>307</v>
      </c>
      <c r="AV399" s="6" t="s">
        <v>2782</v>
      </c>
      <c r="AW399" s="6" t="s">
        <v>2783</v>
      </c>
      <c r="AX399" s="6" t="s">
        <v>2783</v>
      </c>
      <c r="AY399" s="6" t="s">
        <v>308</v>
      </c>
      <c r="AZ399" s="6" t="s">
        <v>309</v>
      </c>
      <c r="BA399" s="6" t="s">
        <v>310</v>
      </c>
      <c r="BB399" s="6" t="s">
        <v>311</v>
      </c>
      <c r="BC399" s="6" t="s">
        <v>312</v>
      </c>
      <c r="BD399" s="6" t="s">
        <v>156</v>
      </c>
      <c r="BE399" s="6" t="s">
        <v>313</v>
      </c>
    </row>
    <row r="400" spans="1:57" ht="17.399999999999999" x14ac:dyDescent="0.4">
      <c r="A400" s="237">
        <f t="shared" si="99"/>
        <v>398</v>
      </c>
      <c r="B400" s="238" t="str">
        <f t="shared" si="100"/>
        <v>2025-09-14</v>
      </c>
      <c r="C400" s="238" t="str">
        <f t="shared" si="101"/>
        <v>LHR</v>
      </c>
      <c r="D400" s="238" t="str">
        <f t="shared" si="102"/>
        <v>99431913873</v>
      </c>
      <c r="E400" s="238" t="str">
        <f t="shared" si="103"/>
        <v>587196912365</v>
      </c>
      <c r="F400" s="238" t="str">
        <f t="shared" si="104"/>
        <v>주성용</v>
      </c>
      <c r="G400" s="239" t="str">
        <f t="shared" si="105"/>
        <v>BK00000145654</v>
      </c>
      <c r="H400" s="240" t="str">
        <f t="shared" si="106"/>
        <v>목록(Manifest)</v>
      </c>
      <c r="I400" s="241">
        <f t="shared" si="107"/>
        <v>114.67</v>
      </c>
      <c r="J400" s="242">
        <f t="shared" si="108"/>
        <v>1</v>
      </c>
      <c r="K400" s="242">
        <f t="shared" si="109"/>
        <v>1</v>
      </c>
      <c r="L400" s="243">
        <f t="shared" si="110"/>
        <v>0.2</v>
      </c>
      <c r="M400" s="243">
        <f t="shared" si="111"/>
        <v>1</v>
      </c>
      <c r="N400" s="149">
        <f t="shared" si="112"/>
        <v>7.6</v>
      </c>
      <c r="O400" s="149">
        <v>3.59</v>
      </c>
      <c r="P400" s="150"/>
      <c r="Q400" s="151">
        <f>VLOOKUP(H400,Mapping!$B$3:$D$13,3,0)</f>
        <v>0</v>
      </c>
      <c r="R400" s="149">
        <f>(IF(VLOOKUP(VLOOKUP(I400,Mapping!$B$15:$D$20,2,1),Mapping!$C$15:$E$20,2,0)=7000,0,VLOOKUP(VLOOKUP(I400,Mapping!$B$15:$D$20,2,1),Mapping!$C$15:$E$20,2,0)))</f>
        <v>0</v>
      </c>
      <c r="S400" s="149"/>
      <c r="T400" s="149"/>
      <c r="U400" s="149">
        <f t="shared" si="113"/>
        <v>11.19</v>
      </c>
      <c r="V400" s="6" t="str">
        <f t="shared" si="98"/>
        <v/>
      </c>
      <c r="X400" s="6" t="s">
        <v>2495</v>
      </c>
      <c r="Y400" s="6" t="s">
        <v>16</v>
      </c>
      <c r="Z400" s="6" t="s">
        <v>2496</v>
      </c>
      <c r="AA400" s="6" t="s">
        <v>2784</v>
      </c>
      <c r="AB400" s="6" t="s">
        <v>2785</v>
      </c>
      <c r="AC400" s="6" t="s">
        <v>2786</v>
      </c>
      <c r="AD400" s="6" t="s">
        <v>1082</v>
      </c>
      <c r="AE400" s="6" t="s">
        <v>156</v>
      </c>
      <c r="AF400" s="6">
        <v>1</v>
      </c>
      <c r="AG400" s="6">
        <v>1</v>
      </c>
      <c r="AH400" s="6">
        <v>0.2</v>
      </c>
      <c r="AI400" s="6">
        <v>1</v>
      </c>
      <c r="AJ400" s="6" t="s">
        <v>14</v>
      </c>
      <c r="AK400" s="6">
        <v>114.67</v>
      </c>
      <c r="AL400" s="6" t="s">
        <v>303</v>
      </c>
      <c r="AM400" s="6" t="s">
        <v>303</v>
      </c>
      <c r="AN400" s="6" t="s">
        <v>303</v>
      </c>
      <c r="AO400" s="6" t="s">
        <v>303</v>
      </c>
      <c r="AP400" s="6" t="s">
        <v>303</v>
      </c>
      <c r="AQ400" s="6" t="s">
        <v>304</v>
      </c>
      <c r="AR400" s="6" t="s">
        <v>305</v>
      </c>
      <c r="AS400" s="6" t="s">
        <v>2787</v>
      </c>
      <c r="AT400" s="6" t="s">
        <v>156</v>
      </c>
      <c r="AU400" s="6" t="s">
        <v>307</v>
      </c>
      <c r="AV400" s="6" t="s">
        <v>2784</v>
      </c>
      <c r="AW400" s="6" t="s">
        <v>2788</v>
      </c>
      <c r="AX400" s="6" t="s">
        <v>2788</v>
      </c>
      <c r="AY400" s="6" t="s">
        <v>308</v>
      </c>
      <c r="AZ400" s="6" t="s">
        <v>309</v>
      </c>
      <c r="BA400" s="6" t="s">
        <v>310</v>
      </c>
      <c r="BB400" s="6" t="s">
        <v>311</v>
      </c>
      <c r="BC400" s="6" t="s">
        <v>312</v>
      </c>
      <c r="BD400" s="6" t="s">
        <v>156</v>
      </c>
      <c r="BE400" s="6" t="s">
        <v>313</v>
      </c>
    </row>
    <row r="401" spans="1:57" ht="17.399999999999999" x14ac:dyDescent="0.4">
      <c r="A401" s="237">
        <f t="shared" si="99"/>
        <v>399</v>
      </c>
      <c r="B401" s="238" t="str">
        <f t="shared" si="100"/>
        <v>2025-09-14</v>
      </c>
      <c r="C401" s="238" t="str">
        <f t="shared" si="101"/>
        <v>LHR</v>
      </c>
      <c r="D401" s="238" t="str">
        <f t="shared" si="102"/>
        <v>99431913873</v>
      </c>
      <c r="E401" s="238" t="str">
        <f t="shared" si="103"/>
        <v>587196912726</v>
      </c>
      <c r="F401" s="238" t="str">
        <f t="shared" si="104"/>
        <v>진기주</v>
      </c>
      <c r="G401" s="239" t="str">
        <f t="shared" si="105"/>
        <v>BK00000145655</v>
      </c>
      <c r="H401" s="240" t="str">
        <f t="shared" si="106"/>
        <v>목록(Manifest)</v>
      </c>
      <c r="I401" s="241">
        <f t="shared" si="107"/>
        <v>76.3</v>
      </c>
      <c r="J401" s="242">
        <f t="shared" si="108"/>
        <v>1</v>
      </c>
      <c r="K401" s="242">
        <f t="shared" si="109"/>
        <v>0.5</v>
      </c>
      <c r="L401" s="243">
        <f t="shared" si="110"/>
        <v>0.2</v>
      </c>
      <c r="M401" s="243">
        <f t="shared" si="111"/>
        <v>0.5</v>
      </c>
      <c r="N401" s="149">
        <f t="shared" si="112"/>
        <v>5.75</v>
      </c>
      <c r="O401" s="149">
        <v>3.59</v>
      </c>
      <c r="P401" s="150"/>
      <c r="Q401" s="151">
        <f>VLOOKUP(H401,Mapping!$B$3:$D$13,3,0)</f>
        <v>0</v>
      </c>
      <c r="R401" s="149">
        <f>(IF(VLOOKUP(VLOOKUP(I401,Mapping!$B$15:$D$20,2,1),Mapping!$C$15:$E$20,2,0)=7000,0,VLOOKUP(VLOOKUP(I401,Mapping!$B$15:$D$20,2,1),Mapping!$C$15:$E$20,2,0)))</f>
        <v>0</v>
      </c>
      <c r="S401" s="149"/>
      <c r="T401" s="149"/>
      <c r="U401" s="149">
        <f t="shared" si="113"/>
        <v>9.34</v>
      </c>
      <c r="V401" s="6" t="str">
        <f t="shared" si="98"/>
        <v/>
      </c>
      <c r="X401" s="6" t="s">
        <v>2495</v>
      </c>
      <c r="Y401" s="6" t="s">
        <v>16</v>
      </c>
      <c r="Z401" s="6" t="s">
        <v>2496</v>
      </c>
      <c r="AA401" s="6" t="s">
        <v>2789</v>
      </c>
      <c r="AB401" s="6" t="s">
        <v>2790</v>
      </c>
      <c r="AC401" s="6" t="s">
        <v>2791</v>
      </c>
      <c r="AD401" s="6" t="s">
        <v>2792</v>
      </c>
      <c r="AE401" s="6" t="s">
        <v>156</v>
      </c>
      <c r="AF401" s="6">
        <v>1</v>
      </c>
      <c r="AG401" s="6">
        <v>0.5</v>
      </c>
      <c r="AH401" s="6">
        <v>0.2</v>
      </c>
      <c r="AI401" s="6">
        <v>0.5</v>
      </c>
      <c r="AJ401" s="6" t="s">
        <v>14</v>
      </c>
      <c r="AK401" s="6">
        <v>76.3</v>
      </c>
      <c r="AL401" s="6" t="s">
        <v>303</v>
      </c>
      <c r="AM401" s="6" t="s">
        <v>303</v>
      </c>
      <c r="AN401" s="6" t="s">
        <v>303</v>
      </c>
      <c r="AO401" s="6" t="s">
        <v>303</v>
      </c>
      <c r="AP401" s="6" t="s">
        <v>303</v>
      </c>
      <c r="AQ401" s="6" t="s">
        <v>304</v>
      </c>
      <c r="AR401" s="6" t="s">
        <v>305</v>
      </c>
      <c r="AS401" s="6" t="s">
        <v>316</v>
      </c>
      <c r="AT401" s="6" t="s">
        <v>156</v>
      </c>
      <c r="AU401" s="6" t="s">
        <v>307</v>
      </c>
      <c r="AV401" s="6" t="s">
        <v>2789</v>
      </c>
      <c r="AW401" s="6" t="s">
        <v>2793</v>
      </c>
      <c r="AX401" s="6" t="s">
        <v>2793</v>
      </c>
      <c r="AY401" s="6" t="s">
        <v>308</v>
      </c>
      <c r="AZ401" s="6" t="s">
        <v>309</v>
      </c>
      <c r="BA401" s="6" t="s">
        <v>310</v>
      </c>
      <c r="BB401" s="6" t="s">
        <v>311</v>
      </c>
      <c r="BC401" s="6" t="s">
        <v>312</v>
      </c>
      <c r="BD401" s="6" t="s">
        <v>156</v>
      </c>
      <c r="BE401" s="6" t="s">
        <v>313</v>
      </c>
    </row>
    <row r="402" spans="1:57" ht="17.399999999999999" x14ac:dyDescent="0.4">
      <c r="A402" s="237">
        <f t="shared" si="99"/>
        <v>400</v>
      </c>
      <c r="B402" s="238" t="str">
        <f t="shared" si="100"/>
        <v>2025-09-14</v>
      </c>
      <c r="C402" s="238" t="str">
        <f t="shared" si="101"/>
        <v>LHR</v>
      </c>
      <c r="D402" s="238" t="str">
        <f t="shared" si="102"/>
        <v>99431913873</v>
      </c>
      <c r="E402" s="238" t="str">
        <f t="shared" si="103"/>
        <v>587196913032</v>
      </c>
      <c r="F402" s="238" t="str">
        <f t="shared" si="104"/>
        <v>이란화</v>
      </c>
      <c r="G402" s="239" t="str">
        <f t="shared" si="105"/>
        <v>BK00000145677</v>
      </c>
      <c r="H402" s="240" t="str">
        <f t="shared" si="106"/>
        <v>목록(Manifest)</v>
      </c>
      <c r="I402" s="241">
        <f t="shared" si="107"/>
        <v>14.74</v>
      </c>
      <c r="J402" s="242">
        <f t="shared" si="108"/>
        <v>1</v>
      </c>
      <c r="K402" s="242">
        <f t="shared" si="109"/>
        <v>0.5</v>
      </c>
      <c r="L402" s="243">
        <f t="shared" si="110"/>
        <v>0.2</v>
      </c>
      <c r="M402" s="243">
        <f t="shared" si="111"/>
        <v>0.5</v>
      </c>
      <c r="N402" s="149">
        <f t="shared" si="112"/>
        <v>5.75</v>
      </c>
      <c r="O402" s="149">
        <v>3.59</v>
      </c>
      <c r="P402" s="150"/>
      <c r="Q402" s="151">
        <f>VLOOKUP(H402,Mapping!$B$3:$D$13,3,0)</f>
        <v>0</v>
      </c>
      <c r="R402" s="149">
        <f>(IF(VLOOKUP(VLOOKUP(I402,Mapping!$B$15:$D$20,2,1),Mapping!$C$15:$E$20,2,0)=7000,0,VLOOKUP(VLOOKUP(I402,Mapping!$B$15:$D$20,2,1),Mapping!$C$15:$E$20,2,0)))</f>
        <v>0</v>
      </c>
      <c r="S402" s="149"/>
      <c r="T402" s="149"/>
      <c r="U402" s="149">
        <f t="shared" si="113"/>
        <v>9.34</v>
      </c>
      <c r="V402" s="6" t="str">
        <f t="shared" si="98"/>
        <v/>
      </c>
      <c r="X402" s="6" t="s">
        <v>2495</v>
      </c>
      <c r="Y402" s="6" t="s">
        <v>16</v>
      </c>
      <c r="Z402" s="6" t="s">
        <v>2496</v>
      </c>
      <c r="AA402" s="6" t="s">
        <v>2794</v>
      </c>
      <c r="AB402" s="6" t="s">
        <v>2795</v>
      </c>
      <c r="AC402" s="6" t="s">
        <v>2796</v>
      </c>
      <c r="AD402" s="6" t="s">
        <v>2797</v>
      </c>
      <c r="AE402" s="6" t="s">
        <v>156</v>
      </c>
      <c r="AF402" s="6">
        <v>1</v>
      </c>
      <c r="AG402" s="6">
        <v>0.5</v>
      </c>
      <c r="AH402" s="6">
        <v>0.2</v>
      </c>
      <c r="AI402" s="6">
        <v>0.5</v>
      </c>
      <c r="AJ402" s="6" t="s">
        <v>14</v>
      </c>
      <c r="AK402" s="6">
        <v>14.74</v>
      </c>
      <c r="AL402" s="6" t="s">
        <v>303</v>
      </c>
      <c r="AM402" s="6" t="s">
        <v>303</v>
      </c>
      <c r="AN402" s="6" t="s">
        <v>303</v>
      </c>
      <c r="AO402" s="6" t="s">
        <v>303</v>
      </c>
      <c r="AP402" s="6" t="s">
        <v>303</v>
      </c>
      <c r="AQ402" s="6" t="s">
        <v>304</v>
      </c>
      <c r="AR402" s="6" t="s">
        <v>305</v>
      </c>
      <c r="AS402" s="6" t="s">
        <v>306</v>
      </c>
      <c r="AT402" s="6" t="s">
        <v>156</v>
      </c>
      <c r="AU402" s="6" t="s">
        <v>307</v>
      </c>
      <c r="AV402" s="6" t="s">
        <v>2794</v>
      </c>
      <c r="AW402" s="6" t="s">
        <v>2798</v>
      </c>
      <c r="AX402" s="6" t="s">
        <v>2798</v>
      </c>
      <c r="AY402" s="6" t="s">
        <v>308</v>
      </c>
      <c r="AZ402" s="6" t="s">
        <v>309</v>
      </c>
      <c r="BA402" s="6" t="s">
        <v>310</v>
      </c>
      <c r="BB402" s="6" t="s">
        <v>311</v>
      </c>
      <c r="BC402" s="6" t="s">
        <v>312</v>
      </c>
      <c r="BD402" s="6" t="s">
        <v>156</v>
      </c>
      <c r="BE402" s="6" t="s">
        <v>313</v>
      </c>
    </row>
    <row r="403" spans="1:57" ht="17.399999999999999" x14ac:dyDescent="0.4">
      <c r="A403" s="237">
        <f t="shared" si="99"/>
        <v>401</v>
      </c>
      <c r="B403" s="238" t="str">
        <f t="shared" si="100"/>
        <v>2025-09-14</v>
      </c>
      <c r="C403" s="238" t="str">
        <f t="shared" si="101"/>
        <v>LHR</v>
      </c>
      <c r="D403" s="238" t="str">
        <f t="shared" si="102"/>
        <v>99431913873</v>
      </c>
      <c r="E403" s="238" t="str">
        <f t="shared" si="103"/>
        <v>587196912575</v>
      </c>
      <c r="F403" s="238" t="str">
        <f t="shared" si="104"/>
        <v>김솔</v>
      </c>
      <c r="G403" s="239" t="str">
        <f t="shared" si="105"/>
        <v>BK00000145680</v>
      </c>
      <c r="H403" s="240" t="str">
        <f t="shared" si="106"/>
        <v>목록(Manifest)</v>
      </c>
      <c r="I403" s="241">
        <f t="shared" si="107"/>
        <v>48.18</v>
      </c>
      <c r="J403" s="242">
        <f t="shared" si="108"/>
        <v>1</v>
      </c>
      <c r="K403" s="242">
        <f t="shared" si="109"/>
        <v>4.5</v>
      </c>
      <c r="L403" s="243">
        <f t="shared" si="110"/>
        <v>0.2</v>
      </c>
      <c r="M403" s="243">
        <f t="shared" si="111"/>
        <v>4.5</v>
      </c>
      <c r="N403" s="149">
        <f t="shared" si="112"/>
        <v>20.55</v>
      </c>
      <c r="O403" s="149">
        <v>3.59</v>
      </c>
      <c r="P403" s="150"/>
      <c r="Q403" s="151">
        <f>VLOOKUP(H403,Mapping!$B$3:$D$13,3,0)</f>
        <v>0</v>
      </c>
      <c r="R403" s="149">
        <f>(IF(VLOOKUP(VLOOKUP(I403,Mapping!$B$15:$D$20,2,1),Mapping!$C$15:$E$20,2,0)=7000,0,VLOOKUP(VLOOKUP(I403,Mapping!$B$15:$D$20,2,1),Mapping!$C$15:$E$20,2,0)))</f>
        <v>0</v>
      </c>
      <c r="S403" s="149"/>
      <c r="T403" s="149"/>
      <c r="U403" s="149">
        <f t="shared" si="113"/>
        <v>24.14</v>
      </c>
      <c r="V403" s="6" t="str">
        <f t="shared" si="98"/>
        <v/>
      </c>
      <c r="X403" s="6" t="s">
        <v>2495</v>
      </c>
      <c r="Y403" s="6" t="s">
        <v>16</v>
      </c>
      <c r="Z403" s="6" t="s">
        <v>2496</v>
      </c>
      <c r="AA403" s="6" t="s">
        <v>2799</v>
      </c>
      <c r="AB403" s="6" t="s">
        <v>2800</v>
      </c>
      <c r="AC403" s="6" t="s">
        <v>2801</v>
      </c>
      <c r="AD403" s="6" t="s">
        <v>2802</v>
      </c>
      <c r="AE403" s="6" t="s">
        <v>156</v>
      </c>
      <c r="AF403" s="6">
        <v>1</v>
      </c>
      <c r="AG403" s="6">
        <v>4.5</v>
      </c>
      <c r="AH403" s="6">
        <v>0.2</v>
      </c>
      <c r="AI403" s="6">
        <v>4.5</v>
      </c>
      <c r="AJ403" s="6" t="s">
        <v>14</v>
      </c>
      <c r="AK403" s="6">
        <v>48.18</v>
      </c>
      <c r="AL403" s="6" t="s">
        <v>303</v>
      </c>
      <c r="AM403" s="6" t="s">
        <v>303</v>
      </c>
      <c r="AN403" s="6" t="s">
        <v>303</v>
      </c>
      <c r="AO403" s="6" t="s">
        <v>303</v>
      </c>
      <c r="AP403" s="6" t="s">
        <v>303</v>
      </c>
      <c r="AQ403" s="6" t="s">
        <v>304</v>
      </c>
      <c r="AR403" s="6" t="s">
        <v>305</v>
      </c>
      <c r="AS403" s="6" t="s">
        <v>316</v>
      </c>
      <c r="AT403" s="6" t="s">
        <v>156</v>
      </c>
      <c r="AU403" s="6" t="s">
        <v>307</v>
      </c>
      <c r="AV403" s="6" t="s">
        <v>2799</v>
      </c>
      <c r="AW403" s="6" t="s">
        <v>2803</v>
      </c>
      <c r="AX403" s="6" t="s">
        <v>2803</v>
      </c>
      <c r="AY403" s="6" t="s">
        <v>308</v>
      </c>
      <c r="AZ403" s="6" t="s">
        <v>309</v>
      </c>
      <c r="BA403" s="6" t="s">
        <v>310</v>
      </c>
      <c r="BB403" s="6" t="s">
        <v>311</v>
      </c>
      <c r="BC403" s="6" t="s">
        <v>312</v>
      </c>
      <c r="BD403" s="6" t="s">
        <v>156</v>
      </c>
      <c r="BE403" s="6" t="s">
        <v>313</v>
      </c>
    </row>
    <row r="404" spans="1:57" ht="17.399999999999999" x14ac:dyDescent="0.4">
      <c r="A404" s="237">
        <f t="shared" si="99"/>
        <v>402</v>
      </c>
      <c r="B404" s="238" t="str">
        <f t="shared" si="100"/>
        <v>2025-09-14</v>
      </c>
      <c r="C404" s="238" t="str">
        <f t="shared" si="101"/>
        <v>LHR</v>
      </c>
      <c r="D404" s="238" t="str">
        <f t="shared" si="102"/>
        <v>99431913873</v>
      </c>
      <c r="E404" s="238" t="str">
        <f t="shared" si="103"/>
        <v>587196912704</v>
      </c>
      <c r="F404" s="238" t="str">
        <f t="shared" si="104"/>
        <v>강옥남</v>
      </c>
      <c r="G404" s="239" t="str">
        <f t="shared" si="105"/>
        <v>BK00000145689</v>
      </c>
      <c r="H404" s="240" t="str">
        <f t="shared" si="106"/>
        <v>목록(Manifest)</v>
      </c>
      <c r="I404" s="241">
        <f t="shared" si="107"/>
        <v>100.96</v>
      </c>
      <c r="J404" s="242">
        <f t="shared" si="108"/>
        <v>1</v>
      </c>
      <c r="K404" s="242">
        <f t="shared" si="109"/>
        <v>3</v>
      </c>
      <c r="L404" s="243">
        <f t="shared" si="110"/>
        <v>0.2</v>
      </c>
      <c r="M404" s="243">
        <f t="shared" si="111"/>
        <v>3</v>
      </c>
      <c r="N404" s="149">
        <f t="shared" si="112"/>
        <v>15</v>
      </c>
      <c r="O404" s="149">
        <v>3.59</v>
      </c>
      <c r="P404" s="150"/>
      <c r="Q404" s="151">
        <f>VLOOKUP(H404,Mapping!$B$3:$D$13,3,0)</f>
        <v>0</v>
      </c>
      <c r="R404" s="149">
        <f>(IF(VLOOKUP(VLOOKUP(I404,Mapping!$B$15:$D$20,2,1),Mapping!$C$15:$E$20,2,0)=7000,0,VLOOKUP(VLOOKUP(I404,Mapping!$B$15:$D$20,2,1),Mapping!$C$15:$E$20,2,0)))</f>
        <v>0</v>
      </c>
      <c r="S404" s="149"/>
      <c r="T404" s="149"/>
      <c r="U404" s="149">
        <f t="shared" si="113"/>
        <v>18.59</v>
      </c>
      <c r="V404" s="6" t="str">
        <f t="shared" si="98"/>
        <v/>
      </c>
      <c r="X404" s="6" t="s">
        <v>2495</v>
      </c>
      <c r="Y404" s="6" t="s">
        <v>16</v>
      </c>
      <c r="Z404" s="6" t="s">
        <v>2496</v>
      </c>
      <c r="AA404" s="6" t="s">
        <v>2804</v>
      </c>
      <c r="AB404" s="6" t="s">
        <v>1130</v>
      </c>
      <c r="AC404" s="6" t="s">
        <v>1131</v>
      </c>
      <c r="AD404" s="6" t="s">
        <v>641</v>
      </c>
      <c r="AE404" s="6" t="s">
        <v>156</v>
      </c>
      <c r="AF404" s="6">
        <v>1</v>
      </c>
      <c r="AG404" s="6">
        <v>3</v>
      </c>
      <c r="AH404" s="6">
        <v>0.2</v>
      </c>
      <c r="AI404" s="6">
        <v>3</v>
      </c>
      <c r="AJ404" s="6" t="s">
        <v>14</v>
      </c>
      <c r="AK404" s="6">
        <v>100.96</v>
      </c>
      <c r="AL404" s="6" t="s">
        <v>303</v>
      </c>
      <c r="AM404" s="6" t="s">
        <v>303</v>
      </c>
      <c r="AN404" s="6" t="s">
        <v>303</v>
      </c>
      <c r="AO404" s="6" t="s">
        <v>303</v>
      </c>
      <c r="AP404" s="6" t="s">
        <v>303</v>
      </c>
      <c r="AQ404" s="6" t="s">
        <v>304</v>
      </c>
      <c r="AR404" s="6" t="s">
        <v>305</v>
      </c>
      <c r="AS404" s="6" t="s">
        <v>316</v>
      </c>
      <c r="AT404" s="6" t="s">
        <v>156</v>
      </c>
      <c r="AU404" s="6" t="s">
        <v>307</v>
      </c>
      <c r="AV404" s="6" t="s">
        <v>2804</v>
      </c>
      <c r="AW404" s="6" t="s">
        <v>2805</v>
      </c>
      <c r="AX404" s="6" t="s">
        <v>2805</v>
      </c>
      <c r="AY404" s="6" t="s">
        <v>308</v>
      </c>
      <c r="AZ404" s="6" t="s">
        <v>309</v>
      </c>
      <c r="BA404" s="6" t="s">
        <v>310</v>
      </c>
      <c r="BB404" s="6" t="s">
        <v>311</v>
      </c>
      <c r="BC404" s="6" t="s">
        <v>312</v>
      </c>
      <c r="BD404" s="6" t="s">
        <v>156</v>
      </c>
      <c r="BE404" s="6" t="s">
        <v>313</v>
      </c>
    </row>
    <row r="405" spans="1:57" ht="17.399999999999999" x14ac:dyDescent="0.4">
      <c r="A405" s="237">
        <f t="shared" si="99"/>
        <v>403</v>
      </c>
      <c r="B405" s="238" t="str">
        <f t="shared" si="100"/>
        <v>2025-09-14</v>
      </c>
      <c r="C405" s="238" t="str">
        <f t="shared" si="101"/>
        <v>LHR</v>
      </c>
      <c r="D405" s="238" t="str">
        <f t="shared" si="102"/>
        <v>99431913873</v>
      </c>
      <c r="E405" s="238" t="str">
        <f t="shared" si="103"/>
        <v>587196912870</v>
      </c>
      <c r="F405" s="238" t="str">
        <f t="shared" si="104"/>
        <v>배수지</v>
      </c>
      <c r="G405" s="239" t="str">
        <f t="shared" si="105"/>
        <v>BK00000145701</v>
      </c>
      <c r="H405" s="240" t="str">
        <f t="shared" si="106"/>
        <v>목록(Manifest)</v>
      </c>
      <c r="I405" s="241">
        <f t="shared" si="107"/>
        <v>141.03</v>
      </c>
      <c r="J405" s="242">
        <f t="shared" si="108"/>
        <v>1</v>
      </c>
      <c r="K405" s="242">
        <f t="shared" si="109"/>
        <v>0.5</v>
      </c>
      <c r="L405" s="243">
        <f t="shared" si="110"/>
        <v>0.8</v>
      </c>
      <c r="M405" s="243">
        <f t="shared" si="111"/>
        <v>0.8</v>
      </c>
      <c r="N405" s="149">
        <f t="shared" si="112"/>
        <v>6.86</v>
      </c>
      <c r="O405" s="149">
        <v>3.59</v>
      </c>
      <c r="P405" s="150"/>
      <c r="Q405" s="151">
        <f>VLOOKUP(H405,Mapping!$B$3:$D$13,3,0)</f>
        <v>0</v>
      </c>
      <c r="R405" s="149">
        <f>(IF(VLOOKUP(VLOOKUP(I405,Mapping!$B$15:$D$20,2,1),Mapping!$C$15:$E$20,2,0)=7000,0,VLOOKUP(VLOOKUP(I405,Mapping!$B$15:$D$20,2,1),Mapping!$C$15:$E$20,2,0)))</f>
        <v>0</v>
      </c>
      <c r="S405" s="149"/>
      <c r="T405" s="149"/>
      <c r="U405" s="149">
        <f t="shared" si="113"/>
        <v>10.45</v>
      </c>
      <c r="V405" s="6" t="str">
        <f t="shared" si="98"/>
        <v/>
      </c>
      <c r="X405" s="6" t="s">
        <v>2495</v>
      </c>
      <c r="Y405" s="6" t="s">
        <v>16</v>
      </c>
      <c r="Z405" s="6" t="s">
        <v>2496</v>
      </c>
      <c r="AA405" s="6" t="s">
        <v>2806</v>
      </c>
      <c r="AB405" s="6" t="s">
        <v>203</v>
      </c>
      <c r="AC405" s="6" t="s">
        <v>546</v>
      </c>
      <c r="AD405" s="6" t="s">
        <v>547</v>
      </c>
      <c r="AE405" s="6" t="s">
        <v>156</v>
      </c>
      <c r="AF405" s="6">
        <v>1</v>
      </c>
      <c r="AG405" s="6">
        <v>0.5</v>
      </c>
      <c r="AH405" s="6">
        <v>0.8</v>
      </c>
      <c r="AI405" s="6">
        <v>0.8</v>
      </c>
      <c r="AJ405" s="6" t="s">
        <v>14</v>
      </c>
      <c r="AK405" s="6">
        <v>141.03</v>
      </c>
      <c r="AL405" s="6" t="s">
        <v>303</v>
      </c>
      <c r="AM405" s="6" t="s">
        <v>303</v>
      </c>
      <c r="AN405" s="6" t="s">
        <v>303</v>
      </c>
      <c r="AO405" s="6" t="s">
        <v>303</v>
      </c>
      <c r="AP405" s="6" t="s">
        <v>303</v>
      </c>
      <c r="AQ405" s="6" t="s">
        <v>304</v>
      </c>
      <c r="AR405" s="6" t="s">
        <v>305</v>
      </c>
      <c r="AS405" s="6" t="s">
        <v>325</v>
      </c>
      <c r="AT405" s="6" t="s">
        <v>156</v>
      </c>
      <c r="AU405" s="6" t="s">
        <v>307</v>
      </c>
      <c r="AV405" s="6" t="s">
        <v>2806</v>
      </c>
      <c r="AW405" s="6" t="s">
        <v>2807</v>
      </c>
      <c r="AX405" s="6" t="s">
        <v>2807</v>
      </c>
      <c r="AY405" s="6" t="s">
        <v>308</v>
      </c>
      <c r="AZ405" s="6" t="s">
        <v>309</v>
      </c>
      <c r="BA405" s="6" t="s">
        <v>310</v>
      </c>
      <c r="BB405" s="6" t="s">
        <v>311</v>
      </c>
      <c r="BC405" s="6" t="s">
        <v>312</v>
      </c>
      <c r="BD405" s="6" t="s">
        <v>156</v>
      </c>
      <c r="BE405" s="6" t="s">
        <v>313</v>
      </c>
    </row>
    <row r="406" spans="1:57" ht="17.399999999999999" x14ac:dyDescent="0.4">
      <c r="A406" s="237">
        <f t="shared" si="99"/>
        <v>404</v>
      </c>
      <c r="B406" s="238" t="str">
        <f t="shared" si="100"/>
        <v>2025-09-14</v>
      </c>
      <c r="C406" s="238" t="str">
        <f t="shared" si="101"/>
        <v>LHR</v>
      </c>
      <c r="D406" s="238" t="str">
        <f t="shared" si="102"/>
        <v>99431913873</v>
      </c>
      <c r="E406" s="238" t="str">
        <f t="shared" si="103"/>
        <v>587196912914</v>
      </c>
      <c r="F406" s="238" t="str">
        <f t="shared" si="104"/>
        <v>염지윤</v>
      </c>
      <c r="G406" s="239" t="str">
        <f t="shared" si="105"/>
        <v>BK00000145704</v>
      </c>
      <c r="H406" s="240" t="str">
        <f t="shared" si="106"/>
        <v>목록(Manifest)</v>
      </c>
      <c r="I406" s="241">
        <f t="shared" si="107"/>
        <v>115.77</v>
      </c>
      <c r="J406" s="242">
        <f t="shared" si="108"/>
        <v>1</v>
      </c>
      <c r="K406" s="242">
        <f t="shared" si="109"/>
        <v>0.5</v>
      </c>
      <c r="L406" s="243">
        <f t="shared" si="110"/>
        <v>0.2</v>
      </c>
      <c r="M406" s="243">
        <f t="shared" si="111"/>
        <v>0.5</v>
      </c>
      <c r="N406" s="149">
        <f t="shared" si="112"/>
        <v>5.75</v>
      </c>
      <c r="O406" s="149">
        <v>3.59</v>
      </c>
      <c r="P406" s="150"/>
      <c r="Q406" s="151">
        <f>VLOOKUP(H406,Mapping!$B$3:$D$13,3,0)</f>
        <v>0</v>
      </c>
      <c r="R406" s="149">
        <f>(IF(VLOOKUP(VLOOKUP(I406,Mapping!$B$15:$D$20,2,1),Mapping!$C$15:$E$20,2,0)=7000,0,VLOOKUP(VLOOKUP(I406,Mapping!$B$15:$D$20,2,1),Mapping!$C$15:$E$20,2,0)))</f>
        <v>0</v>
      </c>
      <c r="S406" s="149"/>
      <c r="T406" s="149"/>
      <c r="U406" s="149">
        <f t="shared" si="113"/>
        <v>9.34</v>
      </c>
      <c r="V406" s="6" t="str">
        <f t="shared" si="98"/>
        <v/>
      </c>
      <c r="X406" s="6" t="s">
        <v>2495</v>
      </c>
      <c r="Y406" s="6" t="s">
        <v>16</v>
      </c>
      <c r="Z406" s="6" t="s">
        <v>2496</v>
      </c>
      <c r="AA406" s="6" t="s">
        <v>2808</v>
      </c>
      <c r="AB406" s="6" t="s">
        <v>2809</v>
      </c>
      <c r="AC406" s="6" t="s">
        <v>2810</v>
      </c>
      <c r="AD406" s="6" t="s">
        <v>2811</v>
      </c>
      <c r="AE406" s="6" t="s">
        <v>156</v>
      </c>
      <c r="AF406" s="6">
        <v>1</v>
      </c>
      <c r="AG406" s="6">
        <v>0.5</v>
      </c>
      <c r="AH406" s="6">
        <v>0.2</v>
      </c>
      <c r="AI406" s="6">
        <v>0.5</v>
      </c>
      <c r="AJ406" s="6" t="s">
        <v>14</v>
      </c>
      <c r="AK406" s="6">
        <v>115.77</v>
      </c>
      <c r="AL406" s="6" t="s">
        <v>303</v>
      </c>
      <c r="AM406" s="6" t="s">
        <v>303</v>
      </c>
      <c r="AN406" s="6" t="s">
        <v>303</v>
      </c>
      <c r="AO406" s="6" t="s">
        <v>303</v>
      </c>
      <c r="AP406" s="6" t="s">
        <v>303</v>
      </c>
      <c r="AQ406" s="6" t="s">
        <v>304</v>
      </c>
      <c r="AR406" s="6" t="s">
        <v>305</v>
      </c>
      <c r="AS406" s="6" t="s">
        <v>2812</v>
      </c>
      <c r="AT406" s="6" t="s">
        <v>156</v>
      </c>
      <c r="AU406" s="6" t="s">
        <v>307</v>
      </c>
      <c r="AV406" s="6" t="s">
        <v>2808</v>
      </c>
      <c r="AW406" s="6" t="s">
        <v>2813</v>
      </c>
      <c r="AX406" s="6" t="s">
        <v>2813</v>
      </c>
      <c r="AY406" s="6" t="s">
        <v>308</v>
      </c>
      <c r="AZ406" s="6" t="s">
        <v>309</v>
      </c>
      <c r="BA406" s="6" t="s">
        <v>310</v>
      </c>
      <c r="BB406" s="6" t="s">
        <v>311</v>
      </c>
      <c r="BC406" s="6" t="s">
        <v>312</v>
      </c>
      <c r="BD406" s="6" t="s">
        <v>156</v>
      </c>
      <c r="BE406" s="6" t="s">
        <v>313</v>
      </c>
    </row>
    <row r="407" spans="1:57" ht="17.399999999999999" x14ac:dyDescent="0.4">
      <c r="A407" s="237">
        <f t="shared" si="99"/>
        <v>405</v>
      </c>
      <c r="B407" s="238" t="str">
        <f t="shared" si="100"/>
        <v>2025-09-14</v>
      </c>
      <c r="C407" s="238" t="str">
        <f t="shared" si="101"/>
        <v>LHR</v>
      </c>
      <c r="D407" s="238" t="str">
        <f t="shared" si="102"/>
        <v>99431913873</v>
      </c>
      <c r="E407" s="238" t="str">
        <f t="shared" si="103"/>
        <v>587196912925</v>
      </c>
      <c r="F407" s="238" t="str">
        <f t="shared" si="104"/>
        <v>김예솔</v>
      </c>
      <c r="G407" s="239" t="str">
        <f t="shared" si="105"/>
        <v>BK00000145708</v>
      </c>
      <c r="H407" s="240" t="str">
        <f t="shared" si="106"/>
        <v>목록(Manifest)</v>
      </c>
      <c r="I407" s="241">
        <f t="shared" si="107"/>
        <v>138.63</v>
      </c>
      <c r="J407" s="242">
        <f t="shared" si="108"/>
        <v>1</v>
      </c>
      <c r="K407" s="242">
        <f t="shared" si="109"/>
        <v>2.5</v>
      </c>
      <c r="L407" s="243">
        <f t="shared" si="110"/>
        <v>0.2</v>
      </c>
      <c r="M407" s="243">
        <f t="shared" si="111"/>
        <v>2.5</v>
      </c>
      <c r="N407" s="149">
        <f t="shared" si="112"/>
        <v>13.15</v>
      </c>
      <c r="O407" s="149">
        <v>3.59</v>
      </c>
      <c r="P407" s="150"/>
      <c r="Q407" s="151">
        <f>VLOOKUP(H407,Mapping!$B$3:$D$13,3,0)</f>
        <v>0</v>
      </c>
      <c r="R407" s="149">
        <f>(IF(VLOOKUP(VLOOKUP(I407,Mapping!$B$15:$D$20,2,1),Mapping!$C$15:$E$20,2,0)=7000,0,VLOOKUP(VLOOKUP(I407,Mapping!$B$15:$D$20,2,1),Mapping!$C$15:$E$20,2,0)))</f>
        <v>0</v>
      </c>
      <c r="S407" s="149"/>
      <c r="T407" s="149"/>
      <c r="U407" s="149">
        <f t="shared" si="113"/>
        <v>16.740000000000002</v>
      </c>
      <c r="V407" s="6" t="str">
        <f t="shared" si="98"/>
        <v/>
      </c>
      <c r="X407" s="6" t="s">
        <v>2495</v>
      </c>
      <c r="Y407" s="6" t="s">
        <v>16</v>
      </c>
      <c r="Z407" s="6" t="s">
        <v>2496</v>
      </c>
      <c r="AA407" s="6" t="s">
        <v>2814</v>
      </c>
      <c r="AB407" s="6" t="s">
        <v>2815</v>
      </c>
      <c r="AC407" s="6" t="s">
        <v>2816</v>
      </c>
      <c r="AD407" s="6" t="s">
        <v>2817</v>
      </c>
      <c r="AE407" s="6" t="s">
        <v>156</v>
      </c>
      <c r="AF407" s="6">
        <v>1</v>
      </c>
      <c r="AG407" s="6">
        <v>2.5</v>
      </c>
      <c r="AH407" s="6">
        <v>0.2</v>
      </c>
      <c r="AI407" s="6">
        <v>2.5</v>
      </c>
      <c r="AJ407" s="6" t="s">
        <v>14</v>
      </c>
      <c r="AK407" s="6">
        <v>138.63</v>
      </c>
      <c r="AL407" s="6" t="s">
        <v>303</v>
      </c>
      <c r="AM407" s="6" t="s">
        <v>303</v>
      </c>
      <c r="AN407" s="6" t="s">
        <v>303</v>
      </c>
      <c r="AO407" s="6" t="s">
        <v>303</v>
      </c>
      <c r="AP407" s="6" t="s">
        <v>303</v>
      </c>
      <c r="AQ407" s="6" t="s">
        <v>304</v>
      </c>
      <c r="AR407" s="6" t="s">
        <v>305</v>
      </c>
      <c r="AS407" s="6" t="s">
        <v>2818</v>
      </c>
      <c r="AT407" s="6" t="s">
        <v>156</v>
      </c>
      <c r="AU407" s="6" t="s">
        <v>307</v>
      </c>
      <c r="AV407" s="6" t="s">
        <v>2814</v>
      </c>
      <c r="AW407" s="6" t="s">
        <v>2819</v>
      </c>
      <c r="AX407" s="6" t="s">
        <v>2819</v>
      </c>
      <c r="AY407" s="6" t="s">
        <v>308</v>
      </c>
      <c r="AZ407" s="6" t="s">
        <v>309</v>
      </c>
      <c r="BA407" s="6" t="s">
        <v>310</v>
      </c>
      <c r="BB407" s="6" t="s">
        <v>311</v>
      </c>
      <c r="BC407" s="6" t="s">
        <v>312</v>
      </c>
      <c r="BD407" s="6" t="s">
        <v>156</v>
      </c>
      <c r="BE407" s="6" t="s">
        <v>313</v>
      </c>
    </row>
    <row r="408" spans="1:57" ht="17.399999999999999" x14ac:dyDescent="0.4">
      <c r="A408" s="237">
        <f t="shared" si="99"/>
        <v>406</v>
      </c>
      <c r="B408" s="238" t="str">
        <f t="shared" si="100"/>
        <v>2025-09-14</v>
      </c>
      <c r="C408" s="238" t="str">
        <f t="shared" si="101"/>
        <v>LHR</v>
      </c>
      <c r="D408" s="238" t="str">
        <f t="shared" si="102"/>
        <v>99431913873</v>
      </c>
      <c r="E408" s="238" t="str">
        <f t="shared" si="103"/>
        <v>587196912601</v>
      </c>
      <c r="F408" s="238" t="str">
        <f t="shared" si="104"/>
        <v>김형민</v>
      </c>
      <c r="G408" s="239" t="str">
        <f t="shared" si="105"/>
        <v>BK00000145712</v>
      </c>
      <c r="H408" s="240" t="str">
        <f t="shared" si="106"/>
        <v>목록(Manifest)</v>
      </c>
      <c r="I408" s="241">
        <f t="shared" si="107"/>
        <v>148.65</v>
      </c>
      <c r="J408" s="242">
        <f t="shared" si="108"/>
        <v>1</v>
      </c>
      <c r="K408" s="242">
        <f t="shared" si="109"/>
        <v>1</v>
      </c>
      <c r="L408" s="243">
        <f t="shared" si="110"/>
        <v>0.2</v>
      </c>
      <c r="M408" s="243">
        <f t="shared" si="111"/>
        <v>1</v>
      </c>
      <c r="N408" s="149">
        <f t="shared" si="112"/>
        <v>7.6</v>
      </c>
      <c r="O408" s="149">
        <v>3.59</v>
      </c>
      <c r="P408" s="150"/>
      <c r="Q408" s="151">
        <f>VLOOKUP(H408,Mapping!$B$3:$D$13,3,0)</f>
        <v>0</v>
      </c>
      <c r="R408" s="149">
        <f>(IF(VLOOKUP(VLOOKUP(I408,Mapping!$B$15:$D$20,2,1),Mapping!$C$15:$E$20,2,0)=7000,0,VLOOKUP(VLOOKUP(I408,Mapping!$B$15:$D$20,2,1),Mapping!$C$15:$E$20,2,0)))</f>
        <v>0</v>
      </c>
      <c r="S408" s="149"/>
      <c r="T408" s="149"/>
      <c r="U408" s="149">
        <f t="shared" si="113"/>
        <v>11.19</v>
      </c>
      <c r="V408" s="6" t="str">
        <f t="shared" si="98"/>
        <v/>
      </c>
      <c r="X408" s="6" t="s">
        <v>2495</v>
      </c>
      <c r="Y408" s="6" t="s">
        <v>16</v>
      </c>
      <c r="Z408" s="6" t="s">
        <v>2496</v>
      </c>
      <c r="AA408" s="6" t="s">
        <v>2820</v>
      </c>
      <c r="AB408" s="6" t="s">
        <v>2821</v>
      </c>
      <c r="AC408" s="6" t="s">
        <v>2822</v>
      </c>
      <c r="AD408" s="6" t="s">
        <v>2823</v>
      </c>
      <c r="AE408" s="6" t="s">
        <v>156</v>
      </c>
      <c r="AF408" s="6">
        <v>1</v>
      </c>
      <c r="AG408" s="6">
        <v>1</v>
      </c>
      <c r="AH408" s="6">
        <v>0.2</v>
      </c>
      <c r="AI408" s="6">
        <v>1</v>
      </c>
      <c r="AJ408" s="6" t="s">
        <v>14</v>
      </c>
      <c r="AK408" s="6">
        <v>148.65</v>
      </c>
      <c r="AL408" s="6" t="s">
        <v>303</v>
      </c>
      <c r="AM408" s="6" t="s">
        <v>303</v>
      </c>
      <c r="AN408" s="6" t="s">
        <v>303</v>
      </c>
      <c r="AO408" s="6" t="s">
        <v>303</v>
      </c>
      <c r="AP408" s="6" t="s">
        <v>303</v>
      </c>
      <c r="AQ408" s="6" t="s">
        <v>304</v>
      </c>
      <c r="AR408" s="6" t="s">
        <v>305</v>
      </c>
      <c r="AS408" s="6" t="s">
        <v>316</v>
      </c>
      <c r="AT408" s="6" t="s">
        <v>156</v>
      </c>
      <c r="AU408" s="6" t="s">
        <v>307</v>
      </c>
      <c r="AV408" s="6" t="s">
        <v>2820</v>
      </c>
      <c r="AW408" s="6" t="s">
        <v>2824</v>
      </c>
      <c r="AX408" s="6" t="s">
        <v>2824</v>
      </c>
      <c r="AY408" s="6" t="s">
        <v>308</v>
      </c>
      <c r="AZ408" s="6" t="s">
        <v>309</v>
      </c>
      <c r="BA408" s="6" t="s">
        <v>310</v>
      </c>
      <c r="BB408" s="6" t="s">
        <v>311</v>
      </c>
      <c r="BC408" s="6" t="s">
        <v>312</v>
      </c>
      <c r="BD408" s="6" t="s">
        <v>156</v>
      </c>
      <c r="BE408" s="6" t="s">
        <v>313</v>
      </c>
    </row>
    <row r="409" spans="1:57" ht="17.399999999999999" x14ac:dyDescent="0.4">
      <c r="A409" s="237">
        <f t="shared" si="99"/>
        <v>407</v>
      </c>
      <c r="B409" s="238" t="str">
        <f t="shared" si="100"/>
        <v>2025-09-14</v>
      </c>
      <c r="C409" s="238" t="str">
        <f t="shared" si="101"/>
        <v>LHR</v>
      </c>
      <c r="D409" s="238" t="str">
        <f t="shared" si="102"/>
        <v>99431913873</v>
      </c>
      <c r="E409" s="238" t="str">
        <f t="shared" si="103"/>
        <v>587196913021</v>
      </c>
      <c r="F409" s="238" t="str">
        <f t="shared" si="104"/>
        <v>SHIN KYONG CHUL</v>
      </c>
      <c r="G409" s="239" t="str">
        <f t="shared" si="105"/>
        <v>BK00000145717</v>
      </c>
      <c r="H409" s="240" t="str">
        <f t="shared" si="106"/>
        <v>일반(목록배제,Normal-Manifest Exception)</v>
      </c>
      <c r="I409" s="241">
        <f t="shared" si="107"/>
        <v>107.4</v>
      </c>
      <c r="J409" s="242">
        <f t="shared" si="108"/>
        <v>1</v>
      </c>
      <c r="K409" s="242">
        <f t="shared" si="109"/>
        <v>2.5</v>
      </c>
      <c r="L409" s="243">
        <f t="shared" si="110"/>
        <v>0.2</v>
      </c>
      <c r="M409" s="243">
        <f t="shared" si="111"/>
        <v>2.5</v>
      </c>
      <c r="N409" s="149">
        <f t="shared" si="112"/>
        <v>13.15</v>
      </c>
      <c r="O409" s="149">
        <v>3.59</v>
      </c>
      <c r="P409" s="150"/>
      <c r="Q409" s="151">
        <f>VLOOKUP(H409,Mapping!$B$3:$D$13,3,0)</f>
        <v>0.8</v>
      </c>
      <c r="R409" s="149">
        <f>(IF(VLOOKUP(VLOOKUP(I409,Mapping!$B$15:$D$20,2,1),Mapping!$C$15:$E$20,2,0)=7000,0,VLOOKUP(VLOOKUP(I409,Mapping!$B$15:$D$20,2,1),Mapping!$C$15:$E$20,2,0)))</f>
        <v>0</v>
      </c>
      <c r="S409" s="149"/>
      <c r="T409" s="149"/>
      <c r="U409" s="149">
        <f t="shared" si="113"/>
        <v>17.540000000000003</v>
      </c>
      <c r="V409" s="6" t="str">
        <f t="shared" si="98"/>
        <v/>
      </c>
      <c r="X409" s="6" t="s">
        <v>2495</v>
      </c>
      <c r="Y409" s="6" t="s">
        <v>16</v>
      </c>
      <c r="Z409" s="6" t="s">
        <v>2496</v>
      </c>
      <c r="AA409" s="6" t="s">
        <v>2825</v>
      </c>
      <c r="AB409" s="6" t="s">
        <v>2826</v>
      </c>
      <c r="AC409" s="6" t="s">
        <v>2827</v>
      </c>
      <c r="AD409" s="6" t="s">
        <v>2706</v>
      </c>
      <c r="AE409" s="6" t="s">
        <v>156</v>
      </c>
      <c r="AF409" s="6">
        <v>1</v>
      </c>
      <c r="AG409" s="6">
        <v>2.5</v>
      </c>
      <c r="AH409" s="6">
        <v>0.2</v>
      </c>
      <c r="AI409" s="6">
        <v>2.5</v>
      </c>
      <c r="AJ409" s="6" t="s">
        <v>110</v>
      </c>
      <c r="AK409" s="6">
        <v>107.4</v>
      </c>
      <c r="AL409" s="6" t="s">
        <v>303</v>
      </c>
      <c r="AM409" s="6" t="s">
        <v>303</v>
      </c>
      <c r="AN409" s="6" t="s">
        <v>303</v>
      </c>
      <c r="AO409" s="6" t="s">
        <v>303</v>
      </c>
      <c r="AP409" s="6" t="s">
        <v>303</v>
      </c>
      <c r="AQ409" s="6" t="s">
        <v>304</v>
      </c>
      <c r="AR409" s="6" t="s">
        <v>305</v>
      </c>
      <c r="AS409" s="6" t="s">
        <v>317</v>
      </c>
      <c r="AT409" s="6" t="s">
        <v>156</v>
      </c>
      <c r="AU409" s="6" t="s">
        <v>307</v>
      </c>
      <c r="AV409" s="6" t="s">
        <v>2825</v>
      </c>
      <c r="AW409" s="6" t="s">
        <v>2828</v>
      </c>
      <c r="AX409" s="6" t="s">
        <v>2828</v>
      </c>
      <c r="AY409" s="6" t="s">
        <v>308</v>
      </c>
      <c r="AZ409" s="6" t="s">
        <v>309</v>
      </c>
      <c r="BA409" s="6" t="s">
        <v>310</v>
      </c>
      <c r="BB409" s="6" t="s">
        <v>311</v>
      </c>
      <c r="BC409" s="6" t="s">
        <v>312</v>
      </c>
      <c r="BD409" s="6" t="s">
        <v>156</v>
      </c>
      <c r="BE409" s="6" t="s">
        <v>313</v>
      </c>
    </row>
    <row r="410" spans="1:57" ht="17.399999999999999" x14ac:dyDescent="0.4">
      <c r="A410" s="237">
        <f t="shared" si="99"/>
        <v>408</v>
      </c>
      <c r="B410" s="238" t="str">
        <f t="shared" si="100"/>
        <v>2025-09-14</v>
      </c>
      <c r="C410" s="238" t="str">
        <f t="shared" si="101"/>
        <v>LHR</v>
      </c>
      <c r="D410" s="238" t="str">
        <f t="shared" si="102"/>
        <v>99431913873</v>
      </c>
      <c r="E410" s="238" t="str">
        <f t="shared" si="103"/>
        <v>587196912380</v>
      </c>
      <c r="F410" s="238" t="str">
        <f t="shared" si="104"/>
        <v>김봉규</v>
      </c>
      <c r="G410" s="239" t="str">
        <f t="shared" si="105"/>
        <v>BK00000145719</v>
      </c>
      <c r="H410" s="240" t="str">
        <f t="shared" si="106"/>
        <v>목록(Manifest)</v>
      </c>
      <c r="I410" s="241">
        <f t="shared" si="107"/>
        <v>140.01</v>
      </c>
      <c r="J410" s="242">
        <f t="shared" si="108"/>
        <v>1</v>
      </c>
      <c r="K410" s="242">
        <f t="shared" si="109"/>
        <v>3</v>
      </c>
      <c r="L410" s="243">
        <f t="shared" si="110"/>
        <v>0.2</v>
      </c>
      <c r="M410" s="243">
        <f t="shared" si="111"/>
        <v>3</v>
      </c>
      <c r="N410" s="149">
        <f t="shared" si="112"/>
        <v>15</v>
      </c>
      <c r="O410" s="149">
        <v>3.59</v>
      </c>
      <c r="P410" s="150"/>
      <c r="Q410" s="151">
        <f>VLOOKUP(H410,Mapping!$B$3:$D$13,3,0)</f>
        <v>0</v>
      </c>
      <c r="R410" s="149">
        <f>(IF(VLOOKUP(VLOOKUP(I410,Mapping!$B$15:$D$20,2,1),Mapping!$C$15:$E$20,2,0)=7000,0,VLOOKUP(VLOOKUP(I410,Mapping!$B$15:$D$20,2,1),Mapping!$C$15:$E$20,2,0)))</f>
        <v>0</v>
      </c>
      <c r="S410" s="149"/>
      <c r="T410" s="149"/>
      <c r="U410" s="149">
        <f t="shared" si="113"/>
        <v>18.59</v>
      </c>
      <c r="V410" s="6" t="str">
        <f t="shared" si="98"/>
        <v/>
      </c>
      <c r="X410" s="6" t="s">
        <v>2495</v>
      </c>
      <c r="Y410" s="6" t="s">
        <v>16</v>
      </c>
      <c r="Z410" s="6" t="s">
        <v>2496</v>
      </c>
      <c r="AA410" s="6" t="s">
        <v>2829</v>
      </c>
      <c r="AB410" s="6" t="s">
        <v>230</v>
      </c>
      <c r="AC410" s="6" t="s">
        <v>2830</v>
      </c>
      <c r="AD410" s="6" t="s">
        <v>505</v>
      </c>
      <c r="AE410" s="6" t="s">
        <v>156</v>
      </c>
      <c r="AF410" s="6">
        <v>1</v>
      </c>
      <c r="AG410" s="6">
        <v>3</v>
      </c>
      <c r="AH410" s="6">
        <v>0.2</v>
      </c>
      <c r="AI410" s="6">
        <v>3</v>
      </c>
      <c r="AJ410" s="6" t="s">
        <v>14</v>
      </c>
      <c r="AK410" s="6">
        <v>140.01</v>
      </c>
      <c r="AL410" s="6" t="s">
        <v>303</v>
      </c>
      <c r="AM410" s="6" t="s">
        <v>303</v>
      </c>
      <c r="AN410" s="6" t="s">
        <v>303</v>
      </c>
      <c r="AO410" s="6" t="s">
        <v>303</v>
      </c>
      <c r="AP410" s="6" t="s">
        <v>303</v>
      </c>
      <c r="AQ410" s="6" t="s">
        <v>304</v>
      </c>
      <c r="AR410" s="6" t="s">
        <v>305</v>
      </c>
      <c r="AS410" s="6" t="s">
        <v>2831</v>
      </c>
      <c r="AT410" s="6" t="s">
        <v>156</v>
      </c>
      <c r="AU410" s="6" t="s">
        <v>307</v>
      </c>
      <c r="AV410" s="6" t="s">
        <v>2829</v>
      </c>
      <c r="AW410" s="6" t="s">
        <v>2832</v>
      </c>
      <c r="AX410" s="6" t="s">
        <v>2832</v>
      </c>
      <c r="AY410" s="6" t="s">
        <v>308</v>
      </c>
      <c r="AZ410" s="6" t="s">
        <v>309</v>
      </c>
      <c r="BA410" s="6" t="s">
        <v>310</v>
      </c>
      <c r="BB410" s="6" t="s">
        <v>311</v>
      </c>
      <c r="BC410" s="6" t="s">
        <v>312</v>
      </c>
      <c r="BD410" s="6" t="s">
        <v>156</v>
      </c>
      <c r="BE410" s="6" t="s">
        <v>313</v>
      </c>
    </row>
    <row r="411" spans="1:57" ht="17.399999999999999" x14ac:dyDescent="0.4">
      <c r="A411" s="237">
        <f t="shared" si="99"/>
        <v>409</v>
      </c>
      <c r="B411" s="238" t="str">
        <f t="shared" si="100"/>
        <v>2025-09-14</v>
      </c>
      <c r="C411" s="238" t="str">
        <f t="shared" si="101"/>
        <v>LHR</v>
      </c>
      <c r="D411" s="238" t="str">
        <f t="shared" si="102"/>
        <v>99431913873</v>
      </c>
      <c r="E411" s="238" t="str">
        <f t="shared" si="103"/>
        <v>587196912682</v>
      </c>
      <c r="F411" s="238" t="str">
        <f t="shared" si="104"/>
        <v>노의곤</v>
      </c>
      <c r="G411" s="239" t="str">
        <f t="shared" si="105"/>
        <v>BK00000145721</v>
      </c>
      <c r="H411" s="240" t="str">
        <f t="shared" si="106"/>
        <v>간이(Simple)</v>
      </c>
      <c r="I411" s="241">
        <f t="shared" si="107"/>
        <v>201.93</v>
      </c>
      <c r="J411" s="242">
        <f t="shared" si="108"/>
        <v>1</v>
      </c>
      <c r="K411" s="242">
        <f t="shared" si="109"/>
        <v>6</v>
      </c>
      <c r="L411" s="243">
        <f t="shared" si="110"/>
        <v>13.5</v>
      </c>
      <c r="M411" s="243">
        <f t="shared" si="111"/>
        <v>13.5</v>
      </c>
      <c r="N411" s="149">
        <f t="shared" si="112"/>
        <v>53.85</v>
      </c>
      <c r="O411" s="149">
        <v>3.59</v>
      </c>
      <c r="P411" s="150"/>
      <c r="Q411" s="151">
        <f>VLOOKUP(H411,Mapping!$B$3:$D$13,3,0)</f>
        <v>0.8</v>
      </c>
      <c r="R411" s="149">
        <f>(IF(VLOOKUP(VLOOKUP(I411,Mapping!$B$15:$D$20,2,1),Mapping!$C$15:$E$20,2,0)=7000,0,VLOOKUP(VLOOKUP(I411,Mapping!$B$15:$D$20,2,1),Mapping!$C$15:$E$20,2,0)))</f>
        <v>0</v>
      </c>
      <c r="S411" s="149"/>
      <c r="T411" s="149"/>
      <c r="U411" s="149">
        <f t="shared" si="113"/>
        <v>58.239999999999995</v>
      </c>
      <c r="V411" s="6" t="str">
        <f t="shared" si="98"/>
        <v/>
      </c>
      <c r="X411" s="6" t="s">
        <v>2495</v>
      </c>
      <c r="Y411" s="6" t="s">
        <v>16</v>
      </c>
      <c r="Z411" s="6" t="s">
        <v>2496</v>
      </c>
      <c r="AA411" s="6" t="s">
        <v>2833</v>
      </c>
      <c r="AB411" s="6" t="s">
        <v>2834</v>
      </c>
      <c r="AC411" s="6" t="s">
        <v>2835</v>
      </c>
      <c r="AD411" s="6" t="s">
        <v>2836</v>
      </c>
      <c r="AE411" s="6" t="s">
        <v>156</v>
      </c>
      <c r="AF411" s="6">
        <v>1</v>
      </c>
      <c r="AG411" s="6">
        <v>6</v>
      </c>
      <c r="AH411" s="6">
        <v>13.5</v>
      </c>
      <c r="AI411" s="6">
        <v>13.5</v>
      </c>
      <c r="AJ411" s="6" t="s">
        <v>15</v>
      </c>
      <c r="AK411" s="6">
        <v>201.93</v>
      </c>
      <c r="AL411" s="6" t="s">
        <v>303</v>
      </c>
      <c r="AM411" s="6" t="s">
        <v>303</v>
      </c>
      <c r="AN411" s="6" t="s">
        <v>303</v>
      </c>
      <c r="AO411" s="6" t="s">
        <v>303</v>
      </c>
      <c r="AP411" s="6" t="s">
        <v>303</v>
      </c>
      <c r="AQ411" s="6" t="s">
        <v>304</v>
      </c>
      <c r="AR411" s="6" t="s">
        <v>305</v>
      </c>
      <c r="AS411" s="6" t="s">
        <v>306</v>
      </c>
      <c r="AT411" s="6" t="s">
        <v>156</v>
      </c>
      <c r="AU411" s="6" t="s">
        <v>307</v>
      </c>
      <c r="AV411" s="6" t="s">
        <v>2833</v>
      </c>
      <c r="AW411" s="6" t="s">
        <v>2837</v>
      </c>
      <c r="AX411" s="6" t="s">
        <v>2837</v>
      </c>
      <c r="AY411" s="6" t="s">
        <v>308</v>
      </c>
      <c r="AZ411" s="6" t="s">
        <v>309</v>
      </c>
      <c r="BA411" s="6" t="s">
        <v>310</v>
      </c>
      <c r="BB411" s="6" t="s">
        <v>311</v>
      </c>
      <c r="BC411" s="6" t="s">
        <v>312</v>
      </c>
      <c r="BD411" s="6" t="s">
        <v>156</v>
      </c>
      <c r="BE411" s="6" t="s">
        <v>313</v>
      </c>
    </row>
    <row r="412" spans="1:57" ht="17.399999999999999" x14ac:dyDescent="0.4">
      <c r="A412" s="237">
        <f t="shared" si="99"/>
        <v>410</v>
      </c>
      <c r="B412" s="238" t="str">
        <f t="shared" si="100"/>
        <v>2025-09-14</v>
      </c>
      <c r="C412" s="238" t="str">
        <f t="shared" si="101"/>
        <v>LHR</v>
      </c>
      <c r="D412" s="238" t="str">
        <f t="shared" si="102"/>
        <v>99431913873</v>
      </c>
      <c r="E412" s="238" t="str">
        <f t="shared" si="103"/>
        <v>587196912505</v>
      </c>
      <c r="F412" s="238" t="str">
        <f t="shared" si="104"/>
        <v>정예슬</v>
      </c>
      <c r="G412" s="239" t="str">
        <f t="shared" si="105"/>
        <v>BK00000145723</v>
      </c>
      <c r="H412" s="240" t="str">
        <f t="shared" si="106"/>
        <v>일반(목록배제,Normal-Manifest Exception)</v>
      </c>
      <c r="I412" s="241">
        <f t="shared" si="107"/>
        <v>113.76</v>
      </c>
      <c r="J412" s="242">
        <f t="shared" si="108"/>
        <v>1</v>
      </c>
      <c r="K412" s="242">
        <f t="shared" si="109"/>
        <v>2.5</v>
      </c>
      <c r="L412" s="243">
        <f t="shared" si="110"/>
        <v>0.2</v>
      </c>
      <c r="M412" s="243">
        <f t="shared" si="111"/>
        <v>2.5</v>
      </c>
      <c r="N412" s="149">
        <f t="shared" si="112"/>
        <v>13.15</v>
      </c>
      <c r="O412" s="149">
        <v>3.59</v>
      </c>
      <c r="P412" s="150"/>
      <c r="Q412" s="151">
        <f>VLOOKUP(H412,Mapping!$B$3:$D$13,3,0)</f>
        <v>0.8</v>
      </c>
      <c r="R412" s="149">
        <f>(IF(VLOOKUP(VLOOKUP(I412,Mapping!$B$15:$D$20,2,1),Mapping!$C$15:$E$20,2,0)=7000,0,VLOOKUP(VLOOKUP(I412,Mapping!$B$15:$D$20,2,1),Mapping!$C$15:$E$20,2,0)))</f>
        <v>0</v>
      </c>
      <c r="S412" s="149"/>
      <c r="T412" s="149"/>
      <c r="U412" s="149">
        <f t="shared" si="113"/>
        <v>17.540000000000003</v>
      </c>
      <c r="V412" s="6" t="str">
        <f t="shared" si="98"/>
        <v/>
      </c>
      <c r="X412" s="6" t="s">
        <v>2495</v>
      </c>
      <c r="Y412" s="6" t="s">
        <v>16</v>
      </c>
      <c r="Z412" s="6" t="s">
        <v>2496</v>
      </c>
      <c r="AA412" s="6" t="s">
        <v>2838</v>
      </c>
      <c r="AB412" s="6" t="s">
        <v>2839</v>
      </c>
      <c r="AC412" s="6" t="s">
        <v>2840</v>
      </c>
      <c r="AD412" s="6" t="s">
        <v>2841</v>
      </c>
      <c r="AE412" s="6" t="s">
        <v>156</v>
      </c>
      <c r="AF412" s="6">
        <v>1</v>
      </c>
      <c r="AG412" s="6">
        <v>2.5</v>
      </c>
      <c r="AH412" s="6">
        <v>0.2</v>
      </c>
      <c r="AI412" s="6">
        <v>2.5</v>
      </c>
      <c r="AJ412" s="6" t="s">
        <v>110</v>
      </c>
      <c r="AK412" s="6">
        <v>113.76</v>
      </c>
      <c r="AL412" s="6" t="s">
        <v>303</v>
      </c>
      <c r="AM412" s="6" t="s">
        <v>303</v>
      </c>
      <c r="AN412" s="6" t="s">
        <v>303</v>
      </c>
      <c r="AO412" s="6" t="s">
        <v>303</v>
      </c>
      <c r="AP412" s="6" t="s">
        <v>303</v>
      </c>
      <c r="AQ412" s="6" t="s">
        <v>304</v>
      </c>
      <c r="AR412" s="6" t="s">
        <v>305</v>
      </c>
      <c r="AS412" s="6" t="s">
        <v>2842</v>
      </c>
      <c r="AT412" s="6" t="s">
        <v>156</v>
      </c>
      <c r="AU412" s="6" t="s">
        <v>307</v>
      </c>
      <c r="AV412" s="6" t="s">
        <v>2838</v>
      </c>
      <c r="AW412" s="6" t="s">
        <v>2843</v>
      </c>
      <c r="AX412" s="6" t="s">
        <v>2843</v>
      </c>
      <c r="AY412" s="6" t="s">
        <v>308</v>
      </c>
      <c r="AZ412" s="6" t="s">
        <v>309</v>
      </c>
      <c r="BA412" s="6" t="s">
        <v>310</v>
      </c>
      <c r="BB412" s="6" t="s">
        <v>311</v>
      </c>
      <c r="BC412" s="6" t="s">
        <v>312</v>
      </c>
      <c r="BD412" s="6" t="s">
        <v>156</v>
      </c>
      <c r="BE412" s="6" t="s">
        <v>313</v>
      </c>
    </row>
    <row r="413" spans="1:57" ht="17.399999999999999" x14ac:dyDescent="0.4">
      <c r="A413" s="237">
        <f t="shared" si="99"/>
        <v>411</v>
      </c>
      <c r="B413" s="238" t="str">
        <f t="shared" si="100"/>
        <v>2025-09-14</v>
      </c>
      <c r="C413" s="238" t="str">
        <f t="shared" si="101"/>
        <v>LHR</v>
      </c>
      <c r="D413" s="238" t="str">
        <f t="shared" si="102"/>
        <v>99431913873</v>
      </c>
      <c r="E413" s="238" t="str">
        <f t="shared" si="103"/>
        <v>587196912531</v>
      </c>
      <c r="F413" s="238" t="str">
        <f t="shared" si="104"/>
        <v>박성민</v>
      </c>
      <c r="G413" s="239" t="str">
        <f t="shared" si="105"/>
        <v>BK00000145729</v>
      </c>
      <c r="H413" s="240" t="str">
        <f t="shared" si="106"/>
        <v>간이(Simple)</v>
      </c>
      <c r="I413" s="241">
        <f t="shared" si="107"/>
        <v>154.74</v>
      </c>
      <c r="J413" s="242">
        <f t="shared" si="108"/>
        <v>1</v>
      </c>
      <c r="K413" s="242">
        <f t="shared" si="109"/>
        <v>5</v>
      </c>
      <c r="L413" s="243">
        <f t="shared" si="110"/>
        <v>0.2</v>
      </c>
      <c r="M413" s="243">
        <f t="shared" si="111"/>
        <v>5</v>
      </c>
      <c r="N413" s="149">
        <f t="shared" si="112"/>
        <v>22.400000000000002</v>
      </c>
      <c r="O413" s="149">
        <v>3.59</v>
      </c>
      <c r="P413" s="150"/>
      <c r="Q413" s="151">
        <f>VLOOKUP(H413,Mapping!$B$3:$D$13,3,0)</f>
        <v>0.8</v>
      </c>
      <c r="R413" s="149">
        <f>(IF(VLOOKUP(VLOOKUP(I413,Mapping!$B$15:$D$20,2,1),Mapping!$C$15:$E$20,2,0)=7000,0,VLOOKUP(VLOOKUP(I413,Mapping!$B$15:$D$20,2,1),Mapping!$C$15:$E$20,2,0)))</f>
        <v>0</v>
      </c>
      <c r="S413" s="149"/>
      <c r="T413" s="149"/>
      <c r="U413" s="149">
        <f t="shared" si="113"/>
        <v>26.790000000000003</v>
      </c>
      <c r="V413" s="6" t="str">
        <f t="shared" si="98"/>
        <v/>
      </c>
      <c r="X413" s="6" t="s">
        <v>2495</v>
      </c>
      <c r="Y413" s="6" t="s">
        <v>16</v>
      </c>
      <c r="Z413" s="6" t="s">
        <v>2496</v>
      </c>
      <c r="AA413" s="6" t="s">
        <v>2844</v>
      </c>
      <c r="AB413" s="6" t="s">
        <v>815</v>
      </c>
      <c r="AC413" s="6" t="s">
        <v>2845</v>
      </c>
      <c r="AD413" s="6" t="s">
        <v>2846</v>
      </c>
      <c r="AE413" s="6" t="s">
        <v>156</v>
      </c>
      <c r="AF413" s="6">
        <v>1</v>
      </c>
      <c r="AG413" s="6">
        <v>5</v>
      </c>
      <c r="AH413" s="6">
        <v>0.2</v>
      </c>
      <c r="AI413" s="6">
        <v>5</v>
      </c>
      <c r="AJ413" s="6" t="s">
        <v>15</v>
      </c>
      <c r="AK413" s="6">
        <v>154.74</v>
      </c>
      <c r="AL413" s="6" t="s">
        <v>303</v>
      </c>
      <c r="AM413" s="6" t="s">
        <v>303</v>
      </c>
      <c r="AN413" s="6" t="s">
        <v>303</v>
      </c>
      <c r="AO413" s="6" t="s">
        <v>303</v>
      </c>
      <c r="AP413" s="6" t="s">
        <v>303</v>
      </c>
      <c r="AQ413" s="6" t="s">
        <v>304</v>
      </c>
      <c r="AR413" s="6" t="s">
        <v>305</v>
      </c>
      <c r="AS413" s="6" t="s">
        <v>2847</v>
      </c>
      <c r="AT413" s="6" t="s">
        <v>156</v>
      </c>
      <c r="AU413" s="6" t="s">
        <v>307</v>
      </c>
      <c r="AV413" s="6" t="s">
        <v>2844</v>
      </c>
      <c r="AW413" s="6" t="s">
        <v>2848</v>
      </c>
      <c r="AX413" s="6" t="s">
        <v>2848</v>
      </c>
      <c r="AY413" s="6" t="s">
        <v>308</v>
      </c>
      <c r="AZ413" s="6" t="s">
        <v>309</v>
      </c>
      <c r="BA413" s="6" t="s">
        <v>310</v>
      </c>
      <c r="BB413" s="6" t="s">
        <v>311</v>
      </c>
      <c r="BC413" s="6" t="s">
        <v>312</v>
      </c>
      <c r="BD413" s="6" t="s">
        <v>156</v>
      </c>
      <c r="BE413" s="6" t="s">
        <v>313</v>
      </c>
    </row>
    <row r="414" spans="1:57" ht="17.399999999999999" x14ac:dyDescent="0.4">
      <c r="A414" s="237">
        <f t="shared" si="99"/>
        <v>412</v>
      </c>
      <c r="B414" s="238" t="str">
        <f t="shared" si="100"/>
        <v>2025-09-14</v>
      </c>
      <c r="C414" s="238" t="str">
        <f t="shared" si="101"/>
        <v>LHR</v>
      </c>
      <c r="D414" s="238" t="str">
        <f t="shared" si="102"/>
        <v>99431913873</v>
      </c>
      <c r="E414" s="238" t="str">
        <f t="shared" si="103"/>
        <v>587196912612</v>
      </c>
      <c r="F414" s="238" t="str">
        <f t="shared" si="104"/>
        <v>이동민</v>
      </c>
      <c r="G414" s="239" t="str">
        <f t="shared" si="105"/>
        <v>BK00000145741</v>
      </c>
      <c r="H414" s="240" t="str">
        <f t="shared" si="106"/>
        <v>목록(Manifest)</v>
      </c>
      <c r="I414" s="241">
        <f t="shared" si="107"/>
        <v>121.16</v>
      </c>
      <c r="J414" s="242">
        <f t="shared" si="108"/>
        <v>1</v>
      </c>
      <c r="K414" s="242">
        <f t="shared" si="109"/>
        <v>0.5</v>
      </c>
      <c r="L414" s="243">
        <f t="shared" si="110"/>
        <v>0.2</v>
      </c>
      <c r="M414" s="243">
        <f t="shared" si="111"/>
        <v>0.5</v>
      </c>
      <c r="N414" s="149">
        <f t="shared" si="112"/>
        <v>5.75</v>
      </c>
      <c r="O414" s="149">
        <v>3.59</v>
      </c>
      <c r="P414" s="150"/>
      <c r="Q414" s="151">
        <f>VLOOKUP(H414,Mapping!$B$3:$D$13,3,0)</f>
        <v>0</v>
      </c>
      <c r="R414" s="149">
        <f>(IF(VLOOKUP(VLOOKUP(I414,Mapping!$B$15:$D$20,2,1),Mapping!$C$15:$E$20,2,0)=7000,0,VLOOKUP(VLOOKUP(I414,Mapping!$B$15:$D$20,2,1),Mapping!$C$15:$E$20,2,0)))</f>
        <v>0</v>
      </c>
      <c r="S414" s="149"/>
      <c r="T414" s="149"/>
      <c r="U414" s="149">
        <f t="shared" si="113"/>
        <v>9.34</v>
      </c>
      <c r="V414" s="6" t="str">
        <f t="shared" si="98"/>
        <v/>
      </c>
      <c r="X414" s="6" t="s">
        <v>2495</v>
      </c>
      <c r="Y414" s="6" t="s">
        <v>16</v>
      </c>
      <c r="Z414" s="6" t="s">
        <v>2496</v>
      </c>
      <c r="AA414" s="6" t="s">
        <v>2849</v>
      </c>
      <c r="AB414" s="6" t="s">
        <v>2850</v>
      </c>
      <c r="AC414" s="6" t="s">
        <v>2851</v>
      </c>
      <c r="AD414" s="6" t="s">
        <v>2852</v>
      </c>
      <c r="AE414" s="6" t="s">
        <v>156</v>
      </c>
      <c r="AF414" s="6">
        <v>1</v>
      </c>
      <c r="AG414" s="6">
        <v>0.5</v>
      </c>
      <c r="AH414" s="6">
        <v>0.2</v>
      </c>
      <c r="AI414" s="6">
        <v>0.5</v>
      </c>
      <c r="AJ414" s="6" t="s">
        <v>14</v>
      </c>
      <c r="AK414" s="6">
        <v>121.16</v>
      </c>
      <c r="AL414" s="6" t="s">
        <v>303</v>
      </c>
      <c r="AM414" s="6" t="s">
        <v>303</v>
      </c>
      <c r="AN414" s="6" t="s">
        <v>303</v>
      </c>
      <c r="AO414" s="6" t="s">
        <v>303</v>
      </c>
      <c r="AP414" s="6" t="s">
        <v>303</v>
      </c>
      <c r="AQ414" s="6" t="s">
        <v>304</v>
      </c>
      <c r="AR414" s="6" t="s">
        <v>305</v>
      </c>
      <c r="AS414" s="6" t="s">
        <v>2853</v>
      </c>
      <c r="AT414" s="6" t="s">
        <v>156</v>
      </c>
      <c r="AU414" s="6" t="s">
        <v>307</v>
      </c>
      <c r="AV414" s="6" t="s">
        <v>2849</v>
      </c>
      <c r="AW414" s="6" t="s">
        <v>2854</v>
      </c>
      <c r="AX414" s="6" t="s">
        <v>2854</v>
      </c>
      <c r="AY414" s="6" t="s">
        <v>308</v>
      </c>
      <c r="AZ414" s="6" t="s">
        <v>309</v>
      </c>
      <c r="BA414" s="6" t="s">
        <v>310</v>
      </c>
      <c r="BB414" s="6" t="s">
        <v>311</v>
      </c>
      <c r="BC414" s="6" t="s">
        <v>312</v>
      </c>
      <c r="BD414" s="6" t="s">
        <v>156</v>
      </c>
      <c r="BE414" s="6" t="s">
        <v>313</v>
      </c>
    </row>
    <row r="415" spans="1:57" ht="17.399999999999999" x14ac:dyDescent="0.4">
      <c r="A415" s="237">
        <f t="shared" si="99"/>
        <v>413</v>
      </c>
      <c r="B415" s="238" t="str">
        <f t="shared" si="100"/>
        <v>2025-09-14</v>
      </c>
      <c r="C415" s="238" t="str">
        <f t="shared" si="101"/>
        <v>LHR</v>
      </c>
      <c r="D415" s="238" t="str">
        <f t="shared" si="102"/>
        <v>99431913873</v>
      </c>
      <c r="E415" s="238" t="str">
        <f t="shared" si="103"/>
        <v>587196912494</v>
      </c>
      <c r="F415" s="238" t="str">
        <f t="shared" si="104"/>
        <v>이승준</v>
      </c>
      <c r="G415" s="239" t="str">
        <f t="shared" si="105"/>
        <v>BK00000145778</v>
      </c>
      <c r="H415" s="240" t="str">
        <f t="shared" si="106"/>
        <v>일반(목록배제,Normal-Manifest Exception)</v>
      </c>
      <c r="I415" s="241">
        <f t="shared" si="107"/>
        <v>60.38</v>
      </c>
      <c r="J415" s="242">
        <f t="shared" si="108"/>
        <v>1</v>
      </c>
      <c r="K415" s="242">
        <f t="shared" si="109"/>
        <v>2</v>
      </c>
      <c r="L415" s="243">
        <f t="shared" si="110"/>
        <v>3.3</v>
      </c>
      <c r="M415" s="243">
        <f t="shared" si="111"/>
        <v>3.3</v>
      </c>
      <c r="N415" s="149">
        <f t="shared" si="112"/>
        <v>16.11</v>
      </c>
      <c r="O415" s="149">
        <v>3.59</v>
      </c>
      <c r="P415" s="150"/>
      <c r="Q415" s="151">
        <f>VLOOKUP(H415,Mapping!$B$3:$D$13,3,0)</f>
        <v>0.8</v>
      </c>
      <c r="R415" s="149">
        <f>(IF(VLOOKUP(VLOOKUP(I415,Mapping!$B$15:$D$20,2,1),Mapping!$C$15:$E$20,2,0)=7000,0,VLOOKUP(VLOOKUP(I415,Mapping!$B$15:$D$20,2,1),Mapping!$C$15:$E$20,2,0)))</f>
        <v>0</v>
      </c>
      <c r="S415" s="149"/>
      <c r="T415" s="149"/>
      <c r="U415" s="149">
        <f t="shared" si="113"/>
        <v>20.5</v>
      </c>
      <c r="V415" s="6" t="str">
        <f t="shared" si="98"/>
        <v/>
      </c>
      <c r="X415" s="6" t="s">
        <v>2495</v>
      </c>
      <c r="Y415" s="6" t="s">
        <v>16</v>
      </c>
      <c r="Z415" s="6" t="s">
        <v>2496</v>
      </c>
      <c r="AA415" s="6" t="s">
        <v>2855</v>
      </c>
      <c r="AB415" s="6" t="s">
        <v>168</v>
      </c>
      <c r="AC415" s="6" t="s">
        <v>2856</v>
      </c>
      <c r="AD415" s="6" t="s">
        <v>2857</v>
      </c>
      <c r="AE415" s="6" t="s">
        <v>156</v>
      </c>
      <c r="AF415" s="6">
        <v>1</v>
      </c>
      <c r="AG415" s="6">
        <v>2</v>
      </c>
      <c r="AH415" s="6">
        <v>3.3</v>
      </c>
      <c r="AI415" s="6">
        <v>3.3</v>
      </c>
      <c r="AJ415" s="6" t="s">
        <v>110</v>
      </c>
      <c r="AK415" s="6">
        <v>60.38</v>
      </c>
      <c r="AL415" s="6" t="s">
        <v>303</v>
      </c>
      <c r="AM415" s="6" t="s">
        <v>303</v>
      </c>
      <c r="AN415" s="6" t="s">
        <v>303</v>
      </c>
      <c r="AO415" s="6" t="s">
        <v>303</v>
      </c>
      <c r="AP415" s="6" t="s">
        <v>303</v>
      </c>
      <c r="AQ415" s="6" t="s">
        <v>304</v>
      </c>
      <c r="AR415" s="6" t="s">
        <v>305</v>
      </c>
      <c r="AS415" s="6" t="s">
        <v>2858</v>
      </c>
      <c r="AT415" s="6" t="s">
        <v>156</v>
      </c>
      <c r="AU415" s="6" t="s">
        <v>307</v>
      </c>
      <c r="AV415" s="6" t="s">
        <v>2855</v>
      </c>
      <c r="AW415" s="6" t="s">
        <v>2859</v>
      </c>
      <c r="AX415" s="6" t="s">
        <v>2859</v>
      </c>
      <c r="AY415" s="6" t="s">
        <v>308</v>
      </c>
      <c r="AZ415" s="6" t="s">
        <v>309</v>
      </c>
      <c r="BA415" s="6" t="s">
        <v>310</v>
      </c>
      <c r="BB415" s="6" t="s">
        <v>311</v>
      </c>
      <c r="BC415" s="6" t="s">
        <v>312</v>
      </c>
      <c r="BD415" s="6" t="s">
        <v>156</v>
      </c>
      <c r="BE415" s="6" t="s">
        <v>313</v>
      </c>
    </row>
    <row r="416" spans="1:57" ht="17.399999999999999" x14ac:dyDescent="0.4">
      <c r="A416" s="237">
        <f t="shared" si="99"/>
        <v>414</v>
      </c>
      <c r="B416" s="238" t="str">
        <f t="shared" si="100"/>
        <v>2025-09-14</v>
      </c>
      <c r="C416" s="238" t="str">
        <f t="shared" si="101"/>
        <v>LHR</v>
      </c>
      <c r="D416" s="238" t="str">
        <f t="shared" si="102"/>
        <v>99431913873</v>
      </c>
      <c r="E416" s="238" t="str">
        <f t="shared" si="103"/>
        <v>587196912763</v>
      </c>
      <c r="F416" s="238" t="str">
        <f t="shared" si="104"/>
        <v>윤정수</v>
      </c>
      <c r="G416" s="239" t="str">
        <f t="shared" si="105"/>
        <v>BK00000145743</v>
      </c>
      <c r="H416" s="240" t="str">
        <f t="shared" si="106"/>
        <v>목록(Manifest)</v>
      </c>
      <c r="I416" s="241">
        <f t="shared" si="107"/>
        <v>64.62</v>
      </c>
      <c r="J416" s="242">
        <f t="shared" si="108"/>
        <v>1</v>
      </c>
      <c r="K416" s="242">
        <f t="shared" si="109"/>
        <v>1</v>
      </c>
      <c r="L416" s="243">
        <f t="shared" si="110"/>
        <v>0.2</v>
      </c>
      <c r="M416" s="243">
        <f t="shared" si="111"/>
        <v>1</v>
      </c>
      <c r="N416" s="149">
        <f t="shared" si="112"/>
        <v>7.6</v>
      </c>
      <c r="O416" s="149">
        <v>3.59</v>
      </c>
      <c r="P416" s="150"/>
      <c r="Q416" s="151">
        <f>VLOOKUP(H416,Mapping!$B$3:$D$13,3,0)</f>
        <v>0</v>
      </c>
      <c r="R416" s="149">
        <f>(IF(VLOOKUP(VLOOKUP(I416,Mapping!$B$15:$D$20,2,1),Mapping!$C$15:$E$20,2,0)=7000,0,VLOOKUP(VLOOKUP(I416,Mapping!$B$15:$D$20,2,1),Mapping!$C$15:$E$20,2,0)))</f>
        <v>0</v>
      </c>
      <c r="S416" s="149"/>
      <c r="T416" s="149"/>
      <c r="U416" s="149">
        <f t="shared" si="113"/>
        <v>11.19</v>
      </c>
      <c r="V416" s="6" t="str">
        <f t="shared" si="98"/>
        <v/>
      </c>
      <c r="X416" s="6" t="s">
        <v>2495</v>
      </c>
      <c r="Y416" s="6" t="s">
        <v>16</v>
      </c>
      <c r="Z416" s="6" t="s">
        <v>2496</v>
      </c>
      <c r="AA416" s="6" t="s">
        <v>2860</v>
      </c>
      <c r="AB416" s="6" t="s">
        <v>2861</v>
      </c>
      <c r="AC416" s="6" t="s">
        <v>2862</v>
      </c>
      <c r="AD416" s="6" t="s">
        <v>2863</v>
      </c>
      <c r="AE416" s="6" t="s">
        <v>156</v>
      </c>
      <c r="AF416" s="6">
        <v>1</v>
      </c>
      <c r="AG416" s="6">
        <v>1</v>
      </c>
      <c r="AH416" s="6">
        <v>0.2</v>
      </c>
      <c r="AI416" s="6">
        <v>1</v>
      </c>
      <c r="AJ416" s="6" t="s">
        <v>14</v>
      </c>
      <c r="AK416" s="6">
        <v>64.62</v>
      </c>
      <c r="AL416" s="6" t="s">
        <v>303</v>
      </c>
      <c r="AM416" s="6" t="s">
        <v>303</v>
      </c>
      <c r="AN416" s="6" t="s">
        <v>303</v>
      </c>
      <c r="AO416" s="6" t="s">
        <v>303</v>
      </c>
      <c r="AP416" s="6" t="s">
        <v>303</v>
      </c>
      <c r="AQ416" s="6" t="s">
        <v>304</v>
      </c>
      <c r="AR416" s="6" t="s">
        <v>305</v>
      </c>
      <c r="AS416" s="6" t="s">
        <v>316</v>
      </c>
      <c r="AT416" s="6" t="s">
        <v>156</v>
      </c>
      <c r="AU416" s="6" t="s">
        <v>307</v>
      </c>
      <c r="AV416" s="6" t="s">
        <v>2860</v>
      </c>
      <c r="AW416" s="6" t="s">
        <v>2864</v>
      </c>
      <c r="AX416" s="6" t="s">
        <v>2864</v>
      </c>
      <c r="AY416" s="6" t="s">
        <v>308</v>
      </c>
      <c r="AZ416" s="6" t="s">
        <v>309</v>
      </c>
      <c r="BA416" s="6" t="s">
        <v>310</v>
      </c>
      <c r="BB416" s="6" t="s">
        <v>311</v>
      </c>
      <c r="BC416" s="6" t="s">
        <v>312</v>
      </c>
      <c r="BD416" s="6" t="s">
        <v>156</v>
      </c>
      <c r="BE416" s="6" t="s">
        <v>313</v>
      </c>
    </row>
    <row r="417" spans="1:57" ht="17.399999999999999" x14ac:dyDescent="0.4">
      <c r="A417" s="237">
        <f t="shared" si="99"/>
        <v>415</v>
      </c>
      <c r="B417" s="238" t="str">
        <f t="shared" si="100"/>
        <v>2025-09-14</v>
      </c>
      <c r="C417" s="238" t="str">
        <f t="shared" si="101"/>
        <v>LHR</v>
      </c>
      <c r="D417" s="238" t="str">
        <f t="shared" si="102"/>
        <v>99431913873</v>
      </c>
      <c r="E417" s="238" t="str">
        <f t="shared" si="103"/>
        <v>587196913080</v>
      </c>
      <c r="F417" s="238" t="str">
        <f t="shared" si="104"/>
        <v>윤경수</v>
      </c>
      <c r="G417" s="239" t="str">
        <f t="shared" si="105"/>
        <v>BK00000145744</v>
      </c>
      <c r="H417" s="240" t="str">
        <f t="shared" si="106"/>
        <v>목록(Manifest)</v>
      </c>
      <c r="I417" s="241">
        <f t="shared" si="107"/>
        <v>72.7</v>
      </c>
      <c r="J417" s="242">
        <f t="shared" si="108"/>
        <v>1</v>
      </c>
      <c r="K417" s="242">
        <f t="shared" si="109"/>
        <v>1</v>
      </c>
      <c r="L417" s="243">
        <f t="shared" si="110"/>
        <v>0.2</v>
      </c>
      <c r="M417" s="243">
        <f t="shared" si="111"/>
        <v>1</v>
      </c>
      <c r="N417" s="149">
        <f t="shared" si="112"/>
        <v>7.6</v>
      </c>
      <c r="O417" s="149">
        <v>3.59</v>
      </c>
      <c r="P417" s="150"/>
      <c r="Q417" s="151">
        <f>VLOOKUP(H417,Mapping!$B$3:$D$13,3,0)</f>
        <v>0</v>
      </c>
      <c r="R417" s="149">
        <f>(IF(VLOOKUP(VLOOKUP(I417,Mapping!$B$15:$D$20,2,1),Mapping!$C$15:$E$20,2,0)=7000,0,VLOOKUP(VLOOKUP(I417,Mapping!$B$15:$D$20,2,1),Mapping!$C$15:$E$20,2,0)))</f>
        <v>0</v>
      </c>
      <c r="S417" s="149"/>
      <c r="T417" s="149"/>
      <c r="U417" s="149">
        <f t="shared" si="113"/>
        <v>11.19</v>
      </c>
      <c r="V417" s="6" t="str">
        <f t="shared" si="98"/>
        <v/>
      </c>
      <c r="X417" s="6" t="s">
        <v>2495</v>
      </c>
      <c r="Y417" s="6" t="s">
        <v>16</v>
      </c>
      <c r="Z417" s="6" t="s">
        <v>2496</v>
      </c>
      <c r="AA417" s="6" t="s">
        <v>2865</v>
      </c>
      <c r="AB417" s="6" t="s">
        <v>2866</v>
      </c>
      <c r="AC417" s="6" t="s">
        <v>2867</v>
      </c>
      <c r="AD417" s="6" t="s">
        <v>2868</v>
      </c>
      <c r="AE417" s="6" t="s">
        <v>156</v>
      </c>
      <c r="AF417" s="6">
        <v>1</v>
      </c>
      <c r="AG417" s="6">
        <v>1</v>
      </c>
      <c r="AH417" s="6">
        <v>0.2</v>
      </c>
      <c r="AI417" s="6">
        <v>1</v>
      </c>
      <c r="AJ417" s="6" t="s">
        <v>14</v>
      </c>
      <c r="AK417" s="6">
        <v>72.7</v>
      </c>
      <c r="AL417" s="6" t="s">
        <v>303</v>
      </c>
      <c r="AM417" s="6" t="s">
        <v>303</v>
      </c>
      <c r="AN417" s="6" t="s">
        <v>303</v>
      </c>
      <c r="AO417" s="6" t="s">
        <v>303</v>
      </c>
      <c r="AP417" s="6" t="s">
        <v>303</v>
      </c>
      <c r="AQ417" s="6" t="s">
        <v>304</v>
      </c>
      <c r="AR417" s="6" t="s">
        <v>305</v>
      </c>
      <c r="AS417" s="6" t="s">
        <v>316</v>
      </c>
      <c r="AT417" s="6" t="s">
        <v>156</v>
      </c>
      <c r="AU417" s="6" t="s">
        <v>307</v>
      </c>
      <c r="AV417" s="6" t="s">
        <v>2865</v>
      </c>
      <c r="AW417" s="6" t="s">
        <v>2869</v>
      </c>
      <c r="AX417" s="6" t="s">
        <v>2869</v>
      </c>
      <c r="AY417" s="6" t="s">
        <v>308</v>
      </c>
      <c r="AZ417" s="6" t="s">
        <v>309</v>
      </c>
      <c r="BA417" s="6" t="s">
        <v>310</v>
      </c>
      <c r="BB417" s="6" t="s">
        <v>311</v>
      </c>
      <c r="BC417" s="6" t="s">
        <v>312</v>
      </c>
      <c r="BD417" s="6" t="s">
        <v>156</v>
      </c>
      <c r="BE417" s="6" t="s">
        <v>313</v>
      </c>
    </row>
    <row r="418" spans="1:57" ht="17.399999999999999" x14ac:dyDescent="0.4">
      <c r="A418" s="237">
        <f t="shared" si="99"/>
        <v>416</v>
      </c>
      <c r="B418" s="238" t="str">
        <f t="shared" si="100"/>
        <v>2025-09-14</v>
      </c>
      <c r="C418" s="238" t="str">
        <f t="shared" si="101"/>
        <v>LHR</v>
      </c>
      <c r="D418" s="238" t="str">
        <f t="shared" si="102"/>
        <v>99431913873</v>
      </c>
      <c r="E418" s="238" t="str">
        <f t="shared" si="103"/>
        <v>587196912542</v>
      </c>
      <c r="F418" s="238" t="str">
        <f t="shared" si="104"/>
        <v>강지훈</v>
      </c>
      <c r="G418" s="239" t="str">
        <f t="shared" si="105"/>
        <v>BK00000145755</v>
      </c>
      <c r="H418" s="240" t="str">
        <f t="shared" si="106"/>
        <v>목록(Manifest)</v>
      </c>
      <c r="I418" s="241">
        <f t="shared" si="107"/>
        <v>111.4</v>
      </c>
      <c r="J418" s="242">
        <f t="shared" si="108"/>
        <v>1</v>
      </c>
      <c r="K418" s="242">
        <f t="shared" si="109"/>
        <v>0.5</v>
      </c>
      <c r="L418" s="243">
        <f t="shared" si="110"/>
        <v>0.2</v>
      </c>
      <c r="M418" s="243">
        <f t="shared" si="111"/>
        <v>0.5</v>
      </c>
      <c r="N418" s="149">
        <f t="shared" si="112"/>
        <v>5.75</v>
      </c>
      <c r="O418" s="149">
        <v>3.59</v>
      </c>
      <c r="P418" s="150"/>
      <c r="Q418" s="151">
        <f>VLOOKUP(H418,Mapping!$B$3:$D$13,3,0)</f>
        <v>0</v>
      </c>
      <c r="R418" s="149">
        <f>(IF(VLOOKUP(VLOOKUP(I418,Mapping!$B$15:$D$20,2,1),Mapping!$C$15:$E$20,2,0)=7000,0,VLOOKUP(VLOOKUP(I418,Mapping!$B$15:$D$20,2,1),Mapping!$C$15:$E$20,2,0)))</f>
        <v>0</v>
      </c>
      <c r="S418" s="149"/>
      <c r="T418" s="149"/>
      <c r="U418" s="149">
        <f t="shared" si="113"/>
        <v>9.34</v>
      </c>
      <c r="V418" s="6" t="str">
        <f t="shared" si="98"/>
        <v/>
      </c>
      <c r="X418" s="6" t="s">
        <v>2495</v>
      </c>
      <c r="Y418" s="6" t="s">
        <v>16</v>
      </c>
      <c r="Z418" s="6" t="s">
        <v>2496</v>
      </c>
      <c r="AA418" s="6" t="s">
        <v>2870</v>
      </c>
      <c r="AB418" s="6" t="s">
        <v>1055</v>
      </c>
      <c r="AC418" s="6" t="s">
        <v>1056</v>
      </c>
      <c r="AD418" s="6" t="s">
        <v>2871</v>
      </c>
      <c r="AE418" s="6" t="s">
        <v>156</v>
      </c>
      <c r="AF418" s="6">
        <v>1</v>
      </c>
      <c r="AG418" s="6">
        <v>0.5</v>
      </c>
      <c r="AH418" s="6">
        <v>0.2</v>
      </c>
      <c r="AI418" s="6">
        <v>0.5</v>
      </c>
      <c r="AJ418" s="6" t="s">
        <v>14</v>
      </c>
      <c r="AK418" s="6">
        <v>111.4</v>
      </c>
      <c r="AL418" s="6" t="s">
        <v>303</v>
      </c>
      <c r="AM418" s="6" t="s">
        <v>303</v>
      </c>
      <c r="AN418" s="6" t="s">
        <v>303</v>
      </c>
      <c r="AO418" s="6" t="s">
        <v>303</v>
      </c>
      <c r="AP418" s="6" t="s">
        <v>303</v>
      </c>
      <c r="AQ418" s="6" t="s">
        <v>304</v>
      </c>
      <c r="AR418" s="6" t="s">
        <v>305</v>
      </c>
      <c r="AS418" s="6" t="s">
        <v>316</v>
      </c>
      <c r="AT418" s="6" t="s">
        <v>156</v>
      </c>
      <c r="AU418" s="6" t="s">
        <v>307</v>
      </c>
      <c r="AV418" s="6" t="s">
        <v>2870</v>
      </c>
      <c r="AW418" s="6" t="s">
        <v>2872</v>
      </c>
      <c r="AX418" s="6" t="s">
        <v>2872</v>
      </c>
      <c r="AY418" s="6" t="s">
        <v>308</v>
      </c>
      <c r="AZ418" s="6" t="s">
        <v>309</v>
      </c>
      <c r="BA418" s="6" t="s">
        <v>310</v>
      </c>
      <c r="BB418" s="6" t="s">
        <v>311</v>
      </c>
      <c r="BC418" s="6" t="s">
        <v>312</v>
      </c>
      <c r="BD418" s="6" t="s">
        <v>156</v>
      </c>
      <c r="BE418" s="6" t="s">
        <v>313</v>
      </c>
    </row>
    <row r="419" spans="1:57" ht="17.399999999999999" x14ac:dyDescent="0.4">
      <c r="A419" s="237">
        <f t="shared" si="99"/>
        <v>417</v>
      </c>
      <c r="B419" s="238" t="str">
        <f t="shared" si="100"/>
        <v>2025-09-14</v>
      </c>
      <c r="C419" s="238" t="str">
        <f t="shared" si="101"/>
        <v>LHR</v>
      </c>
      <c r="D419" s="238" t="str">
        <f t="shared" si="102"/>
        <v>99431913873</v>
      </c>
      <c r="E419" s="238" t="str">
        <f t="shared" si="103"/>
        <v>587196912671</v>
      </c>
      <c r="F419" s="238" t="str">
        <f t="shared" si="104"/>
        <v>이정원</v>
      </c>
      <c r="G419" s="239" t="str">
        <f t="shared" si="105"/>
        <v>BK00000145758</v>
      </c>
      <c r="H419" s="240" t="str">
        <f t="shared" si="106"/>
        <v>목록(Manifest)</v>
      </c>
      <c r="I419" s="241">
        <f t="shared" si="107"/>
        <v>127.86</v>
      </c>
      <c r="J419" s="242">
        <f t="shared" si="108"/>
        <v>1</v>
      </c>
      <c r="K419" s="242">
        <f t="shared" si="109"/>
        <v>1</v>
      </c>
      <c r="L419" s="243">
        <f t="shared" si="110"/>
        <v>0.2</v>
      </c>
      <c r="M419" s="243">
        <f t="shared" si="111"/>
        <v>1</v>
      </c>
      <c r="N419" s="149">
        <f t="shared" si="112"/>
        <v>7.6</v>
      </c>
      <c r="O419" s="149">
        <v>3.59</v>
      </c>
      <c r="P419" s="150"/>
      <c r="Q419" s="151">
        <f>VLOOKUP(H419,Mapping!$B$3:$D$13,3,0)</f>
        <v>0</v>
      </c>
      <c r="R419" s="149">
        <f>(IF(VLOOKUP(VLOOKUP(I419,Mapping!$B$15:$D$20,2,1),Mapping!$C$15:$E$20,2,0)=7000,0,VLOOKUP(VLOOKUP(I419,Mapping!$B$15:$D$20,2,1),Mapping!$C$15:$E$20,2,0)))</f>
        <v>0</v>
      </c>
      <c r="S419" s="149"/>
      <c r="T419" s="149"/>
      <c r="U419" s="149">
        <f t="shared" si="113"/>
        <v>11.19</v>
      </c>
      <c r="V419" s="6" t="str">
        <f t="shared" si="98"/>
        <v/>
      </c>
      <c r="X419" s="6" t="s">
        <v>2495</v>
      </c>
      <c r="Y419" s="6" t="s">
        <v>16</v>
      </c>
      <c r="Z419" s="6" t="s">
        <v>2496</v>
      </c>
      <c r="AA419" s="6" t="s">
        <v>2873</v>
      </c>
      <c r="AB419" s="6" t="s">
        <v>2874</v>
      </c>
      <c r="AC419" s="6" t="s">
        <v>2875</v>
      </c>
      <c r="AD419" s="6" t="s">
        <v>2876</v>
      </c>
      <c r="AE419" s="6" t="s">
        <v>156</v>
      </c>
      <c r="AF419" s="6">
        <v>1</v>
      </c>
      <c r="AG419" s="6">
        <v>1</v>
      </c>
      <c r="AH419" s="6">
        <v>0.2</v>
      </c>
      <c r="AI419" s="6">
        <v>1</v>
      </c>
      <c r="AJ419" s="6" t="s">
        <v>14</v>
      </c>
      <c r="AK419" s="6">
        <v>127.86</v>
      </c>
      <c r="AL419" s="6" t="s">
        <v>303</v>
      </c>
      <c r="AM419" s="6" t="s">
        <v>303</v>
      </c>
      <c r="AN419" s="6" t="s">
        <v>303</v>
      </c>
      <c r="AO419" s="6" t="s">
        <v>303</v>
      </c>
      <c r="AP419" s="6" t="s">
        <v>303</v>
      </c>
      <c r="AQ419" s="6" t="s">
        <v>304</v>
      </c>
      <c r="AR419" s="6" t="s">
        <v>305</v>
      </c>
      <c r="AS419" s="6" t="s">
        <v>316</v>
      </c>
      <c r="AT419" s="6" t="s">
        <v>156</v>
      </c>
      <c r="AU419" s="6" t="s">
        <v>307</v>
      </c>
      <c r="AV419" s="6" t="s">
        <v>2873</v>
      </c>
      <c r="AW419" s="6" t="s">
        <v>2877</v>
      </c>
      <c r="AX419" s="6" t="s">
        <v>2877</v>
      </c>
      <c r="AY419" s="6" t="s">
        <v>308</v>
      </c>
      <c r="AZ419" s="6" t="s">
        <v>309</v>
      </c>
      <c r="BA419" s="6" t="s">
        <v>310</v>
      </c>
      <c r="BB419" s="6" t="s">
        <v>311</v>
      </c>
      <c r="BC419" s="6" t="s">
        <v>312</v>
      </c>
      <c r="BD419" s="6" t="s">
        <v>156</v>
      </c>
      <c r="BE419" s="6" t="s">
        <v>313</v>
      </c>
    </row>
    <row r="420" spans="1:57" ht="17.399999999999999" x14ac:dyDescent="0.4">
      <c r="A420" s="237">
        <f t="shared" si="99"/>
        <v>418</v>
      </c>
      <c r="B420" s="238" t="str">
        <f t="shared" si="100"/>
        <v>2025-09-14</v>
      </c>
      <c r="C420" s="238" t="str">
        <f t="shared" si="101"/>
        <v>LHR</v>
      </c>
      <c r="D420" s="238" t="str">
        <f t="shared" si="102"/>
        <v>99431913873</v>
      </c>
      <c r="E420" s="238" t="str">
        <f t="shared" si="103"/>
        <v>587196912715</v>
      </c>
      <c r="F420" s="238" t="str">
        <f t="shared" si="104"/>
        <v>손하윤</v>
      </c>
      <c r="G420" s="239" t="str">
        <f t="shared" si="105"/>
        <v>BK00000145759</v>
      </c>
      <c r="H420" s="240" t="str">
        <f t="shared" si="106"/>
        <v>목록(Manifest)</v>
      </c>
      <c r="I420" s="241">
        <f t="shared" si="107"/>
        <v>135.01</v>
      </c>
      <c r="J420" s="242">
        <f t="shared" si="108"/>
        <v>1</v>
      </c>
      <c r="K420" s="242">
        <f t="shared" si="109"/>
        <v>1</v>
      </c>
      <c r="L420" s="243">
        <f t="shared" si="110"/>
        <v>0.2</v>
      </c>
      <c r="M420" s="243">
        <f t="shared" si="111"/>
        <v>1</v>
      </c>
      <c r="N420" s="149">
        <f t="shared" si="112"/>
        <v>7.6</v>
      </c>
      <c r="O420" s="149">
        <v>3.59</v>
      </c>
      <c r="P420" s="150"/>
      <c r="Q420" s="151">
        <f>VLOOKUP(H420,Mapping!$B$3:$D$13,3,0)</f>
        <v>0</v>
      </c>
      <c r="R420" s="149">
        <f>(IF(VLOOKUP(VLOOKUP(I420,Mapping!$B$15:$D$20,2,1),Mapping!$C$15:$E$20,2,0)=7000,0,VLOOKUP(VLOOKUP(I420,Mapping!$B$15:$D$20,2,1),Mapping!$C$15:$E$20,2,0)))</f>
        <v>0</v>
      </c>
      <c r="S420" s="149"/>
      <c r="T420" s="149"/>
      <c r="U420" s="149">
        <f t="shared" si="113"/>
        <v>11.19</v>
      </c>
      <c r="V420" s="6" t="str">
        <f t="shared" si="98"/>
        <v/>
      </c>
      <c r="X420" s="6" t="s">
        <v>2495</v>
      </c>
      <c r="Y420" s="6" t="s">
        <v>16</v>
      </c>
      <c r="Z420" s="6" t="s">
        <v>2496</v>
      </c>
      <c r="AA420" s="6" t="s">
        <v>2878</v>
      </c>
      <c r="AB420" s="6" t="s">
        <v>2879</v>
      </c>
      <c r="AC420" s="6" t="s">
        <v>2880</v>
      </c>
      <c r="AD420" s="6" t="s">
        <v>2881</v>
      </c>
      <c r="AE420" s="6" t="s">
        <v>156</v>
      </c>
      <c r="AF420" s="6">
        <v>1</v>
      </c>
      <c r="AG420" s="6">
        <v>1</v>
      </c>
      <c r="AH420" s="6">
        <v>0.2</v>
      </c>
      <c r="AI420" s="6">
        <v>1</v>
      </c>
      <c r="AJ420" s="6" t="s">
        <v>14</v>
      </c>
      <c r="AK420" s="6">
        <v>135.01</v>
      </c>
      <c r="AL420" s="6" t="s">
        <v>303</v>
      </c>
      <c r="AM420" s="6" t="s">
        <v>303</v>
      </c>
      <c r="AN420" s="6" t="s">
        <v>303</v>
      </c>
      <c r="AO420" s="6" t="s">
        <v>303</v>
      </c>
      <c r="AP420" s="6" t="s">
        <v>303</v>
      </c>
      <c r="AQ420" s="6" t="s">
        <v>304</v>
      </c>
      <c r="AR420" s="6" t="s">
        <v>305</v>
      </c>
      <c r="AS420" s="6" t="s">
        <v>352</v>
      </c>
      <c r="AT420" s="6" t="s">
        <v>156</v>
      </c>
      <c r="AU420" s="6" t="s">
        <v>307</v>
      </c>
      <c r="AV420" s="6" t="s">
        <v>2878</v>
      </c>
      <c r="AW420" s="6" t="s">
        <v>2882</v>
      </c>
      <c r="AX420" s="6" t="s">
        <v>2882</v>
      </c>
      <c r="AY420" s="6" t="s">
        <v>308</v>
      </c>
      <c r="AZ420" s="6" t="s">
        <v>309</v>
      </c>
      <c r="BA420" s="6" t="s">
        <v>310</v>
      </c>
      <c r="BB420" s="6" t="s">
        <v>311</v>
      </c>
      <c r="BC420" s="6" t="s">
        <v>312</v>
      </c>
      <c r="BD420" s="6" t="s">
        <v>156</v>
      </c>
      <c r="BE420" s="6" t="s">
        <v>313</v>
      </c>
    </row>
    <row r="421" spans="1:57" ht="17.399999999999999" x14ac:dyDescent="0.4">
      <c r="A421" s="237">
        <f t="shared" si="99"/>
        <v>419</v>
      </c>
      <c r="B421" s="238" t="str">
        <f t="shared" si="100"/>
        <v>2025-09-14</v>
      </c>
      <c r="C421" s="238" t="str">
        <f t="shared" si="101"/>
        <v>LHR</v>
      </c>
      <c r="D421" s="238" t="str">
        <f t="shared" si="102"/>
        <v>99431913873</v>
      </c>
      <c r="E421" s="238" t="str">
        <f t="shared" si="103"/>
        <v>587196912951</v>
      </c>
      <c r="F421" s="238" t="str">
        <f t="shared" si="104"/>
        <v>정유진</v>
      </c>
      <c r="G421" s="239" t="str">
        <f t="shared" si="105"/>
        <v>BK00000145771</v>
      </c>
      <c r="H421" s="240" t="str">
        <f t="shared" si="106"/>
        <v>목록(Manifest)</v>
      </c>
      <c r="I421" s="241">
        <f t="shared" si="107"/>
        <v>67.31</v>
      </c>
      <c r="J421" s="242">
        <f t="shared" si="108"/>
        <v>1</v>
      </c>
      <c r="K421" s="242">
        <f t="shared" si="109"/>
        <v>2</v>
      </c>
      <c r="L421" s="243">
        <f t="shared" si="110"/>
        <v>4.0999999999999996</v>
      </c>
      <c r="M421" s="243">
        <f t="shared" si="111"/>
        <v>4.0999999999999996</v>
      </c>
      <c r="N421" s="149">
        <f t="shared" si="112"/>
        <v>19.07</v>
      </c>
      <c r="O421" s="149">
        <v>3.59</v>
      </c>
      <c r="P421" s="150"/>
      <c r="Q421" s="151">
        <f>VLOOKUP(H421,Mapping!$B$3:$D$13,3,0)</f>
        <v>0</v>
      </c>
      <c r="R421" s="149">
        <f>(IF(VLOOKUP(VLOOKUP(I421,Mapping!$B$15:$D$20,2,1),Mapping!$C$15:$E$20,2,0)=7000,0,VLOOKUP(VLOOKUP(I421,Mapping!$B$15:$D$20,2,1),Mapping!$C$15:$E$20,2,0)))</f>
        <v>0</v>
      </c>
      <c r="S421" s="149"/>
      <c r="T421" s="149"/>
      <c r="U421" s="149">
        <f t="shared" si="113"/>
        <v>22.66</v>
      </c>
      <c r="V421" s="6" t="str">
        <f t="shared" si="98"/>
        <v/>
      </c>
      <c r="X421" s="6" t="s">
        <v>2495</v>
      </c>
      <c r="Y421" s="6" t="s">
        <v>16</v>
      </c>
      <c r="Z421" s="6" t="s">
        <v>2496</v>
      </c>
      <c r="AA421" s="6" t="s">
        <v>2883</v>
      </c>
      <c r="AB421" s="6" t="s">
        <v>2884</v>
      </c>
      <c r="AC421" s="6" t="s">
        <v>2885</v>
      </c>
      <c r="AD421" s="6" t="s">
        <v>1235</v>
      </c>
      <c r="AE421" s="6" t="s">
        <v>156</v>
      </c>
      <c r="AF421" s="6">
        <v>1</v>
      </c>
      <c r="AG421" s="6">
        <v>2</v>
      </c>
      <c r="AH421" s="6">
        <v>4.0999999999999996</v>
      </c>
      <c r="AI421" s="6">
        <v>4.0999999999999996</v>
      </c>
      <c r="AJ421" s="6" t="s">
        <v>14</v>
      </c>
      <c r="AK421" s="6">
        <v>67.31</v>
      </c>
      <c r="AL421" s="6" t="s">
        <v>303</v>
      </c>
      <c r="AM421" s="6" t="s">
        <v>303</v>
      </c>
      <c r="AN421" s="6" t="s">
        <v>303</v>
      </c>
      <c r="AO421" s="6" t="s">
        <v>303</v>
      </c>
      <c r="AP421" s="6" t="s">
        <v>303</v>
      </c>
      <c r="AQ421" s="6" t="s">
        <v>304</v>
      </c>
      <c r="AR421" s="6" t="s">
        <v>305</v>
      </c>
      <c r="AS421" s="6" t="s">
        <v>861</v>
      </c>
      <c r="AT421" s="6" t="s">
        <v>156</v>
      </c>
      <c r="AU421" s="6" t="s">
        <v>307</v>
      </c>
      <c r="AV421" s="6" t="s">
        <v>2883</v>
      </c>
      <c r="AW421" s="6" t="s">
        <v>2886</v>
      </c>
      <c r="AX421" s="6" t="s">
        <v>2886</v>
      </c>
      <c r="AY421" s="6" t="s">
        <v>308</v>
      </c>
      <c r="AZ421" s="6" t="s">
        <v>309</v>
      </c>
      <c r="BA421" s="6" t="s">
        <v>310</v>
      </c>
      <c r="BB421" s="6" t="s">
        <v>311</v>
      </c>
      <c r="BC421" s="6" t="s">
        <v>312</v>
      </c>
      <c r="BD421" s="6" t="s">
        <v>156</v>
      </c>
      <c r="BE421" s="6" t="s">
        <v>313</v>
      </c>
    </row>
    <row r="422" spans="1:57" ht="17.399999999999999" x14ac:dyDescent="0.4">
      <c r="A422" s="237">
        <f t="shared" si="99"/>
        <v>420</v>
      </c>
      <c r="B422" s="238" t="str">
        <f t="shared" si="100"/>
        <v>2025-09-14</v>
      </c>
      <c r="C422" s="238" t="str">
        <f t="shared" si="101"/>
        <v>LHR</v>
      </c>
      <c r="D422" s="238" t="str">
        <f t="shared" si="102"/>
        <v>99431913873</v>
      </c>
      <c r="E422" s="238" t="str">
        <f t="shared" si="103"/>
        <v>587196912516</v>
      </c>
      <c r="F422" s="238" t="str">
        <f t="shared" si="104"/>
        <v>이건우</v>
      </c>
      <c r="G422" s="239" t="str">
        <f t="shared" si="105"/>
        <v>BK00000145773</v>
      </c>
      <c r="H422" s="240" t="str">
        <f t="shared" si="106"/>
        <v>선별(검사,Manifest-Inspection)</v>
      </c>
      <c r="I422" s="241">
        <f t="shared" si="107"/>
        <v>132.21</v>
      </c>
      <c r="J422" s="242">
        <f t="shared" si="108"/>
        <v>1</v>
      </c>
      <c r="K422" s="242">
        <f t="shared" si="109"/>
        <v>1.5</v>
      </c>
      <c r="L422" s="243">
        <f t="shared" si="110"/>
        <v>2.9</v>
      </c>
      <c r="M422" s="243">
        <f t="shared" si="111"/>
        <v>2.9</v>
      </c>
      <c r="N422" s="149">
        <f t="shared" si="112"/>
        <v>14.63</v>
      </c>
      <c r="O422" s="149">
        <v>3.59</v>
      </c>
      <c r="P422" s="150"/>
      <c r="Q422" s="151">
        <f>VLOOKUP(H422,Mapping!$B$3:$D$13,3,0)</f>
        <v>0</v>
      </c>
      <c r="R422" s="149">
        <f>(IF(VLOOKUP(VLOOKUP(I422,Mapping!$B$15:$D$20,2,1),Mapping!$C$15:$E$20,2,0)=7000,0,VLOOKUP(VLOOKUP(I422,Mapping!$B$15:$D$20,2,1),Mapping!$C$15:$E$20,2,0)))</f>
        <v>0</v>
      </c>
      <c r="S422" s="149"/>
      <c r="T422" s="149"/>
      <c r="U422" s="149">
        <f t="shared" si="113"/>
        <v>18.22</v>
      </c>
      <c r="V422" s="6" t="str">
        <f t="shared" si="98"/>
        <v/>
      </c>
      <c r="X422" s="6" t="s">
        <v>2495</v>
      </c>
      <c r="Y422" s="6" t="s">
        <v>16</v>
      </c>
      <c r="Z422" s="6" t="s">
        <v>2496</v>
      </c>
      <c r="AA422" s="6" t="s">
        <v>2887</v>
      </c>
      <c r="AB422" s="6" t="s">
        <v>2888</v>
      </c>
      <c r="AC422" s="6" t="s">
        <v>2889</v>
      </c>
      <c r="AD422" s="6" t="s">
        <v>2189</v>
      </c>
      <c r="AE422" s="6" t="s">
        <v>156</v>
      </c>
      <c r="AF422" s="6">
        <v>1</v>
      </c>
      <c r="AG422" s="6">
        <v>1.5</v>
      </c>
      <c r="AH422" s="6">
        <v>2.9</v>
      </c>
      <c r="AI422" s="6">
        <v>2.9</v>
      </c>
      <c r="AJ422" s="6" t="s">
        <v>111</v>
      </c>
      <c r="AK422" s="6">
        <v>132.21</v>
      </c>
      <c r="AL422" s="6" t="s">
        <v>303</v>
      </c>
      <c r="AM422" s="6" t="s">
        <v>303</v>
      </c>
      <c r="AN422" s="6" t="s">
        <v>303</v>
      </c>
      <c r="AO422" s="6" t="s">
        <v>303</v>
      </c>
      <c r="AP422" s="6" t="s">
        <v>303</v>
      </c>
      <c r="AQ422" s="6" t="s">
        <v>304</v>
      </c>
      <c r="AR422" s="6" t="s">
        <v>305</v>
      </c>
      <c r="AS422" s="6" t="s">
        <v>349</v>
      </c>
      <c r="AT422" s="6" t="s">
        <v>156</v>
      </c>
      <c r="AU422" s="6" t="s">
        <v>307</v>
      </c>
      <c r="AV422" s="6" t="s">
        <v>2887</v>
      </c>
      <c r="AW422" s="6" t="s">
        <v>2890</v>
      </c>
      <c r="AX422" s="6" t="s">
        <v>2890</v>
      </c>
      <c r="AY422" s="6" t="s">
        <v>308</v>
      </c>
      <c r="AZ422" s="6" t="s">
        <v>309</v>
      </c>
      <c r="BA422" s="6" t="s">
        <v>310</v>
      </c>
      <c r="BB422" s="6" t="s">
        <v>311</v>
      </c>
      <c r="BC422" s="6" t="s">
        <v>312</v>
      </c>
      <c r="BD422" s="6" t="s">
        <v>156</v>
      </c>
      <c r="BE422" s="6" t="s">
        <v>313</v>
      </c>
    </row>
    <row r="423" spans="1:57" ht="17.399999999999999" x14ac:dyDescent="0.4">
      <c r="A423" s="237">
        <f t="shared" si="99"/>
        <v>421</v>
      </c>
      <c r="B423" s="238" t="str">
        <f t="shared" si="100"/>
        <v>2025-09-14</v>
      </c>
      <c r="C423" s="238" t="str">
        <f t="shared" si="101"/>
        <v>LHR</v>
      </c>
      <c r="D423" s="238" t="str">
        <f t="shared" si="102"/>
        <v>99431913873</v>
      </c>
      <c r="E423" s="238" t="str">
        <f t="shared" si="103"/>
        <v>587196912892</v>
      </c>
      <c r="F423" s="238" t="str">
        <f t="shared" si="104"/>
        <v>임미정</v>
      </c>
      <c r="G423" s="239" t="str">
        <f t="shared" si="105"/>
        <v>BK00000145775</v>
      </c>
      <c r="H423" s="240" t="str">
        <f t="shared" si="106"/>
        <v>목록(Manifest)</v>
      </c>
      <c r="I423" s="241">
        <f t="shared" si="107"/>
        <v>145.4</v>
      </c>
      <c r="J423" s="242">
        <f t="shared" si="108"/>
        <v>1</v>
      </c>
      <c r="K423" s="242">
        <f t="shared" si="109"/>
        <v>1</v>
      </c>
      <c r="L423" s="243">
        <f t="shared" si="110"/>
        <v>1.6</v>
      </c>
      <c r="M423" s="243">
        <f t="shared" si="111"/>
        <v>1.6</v>
      </c>
      <c r="N423" s="149">
        <f t="shared" si="112"/>
        <v>9.82</v>
      </c>
      <c r="O423" s="149">
        <v>3.59</v>
      </c>
      <c r="P423" s="150"/>
      <c r="Q423" s="151">
        <f>VLOOKUP(H423,Mapping!$B$3:$D$13,3,0)</f>
        <v>0</v>
      </c>
      <c r="R423" s="149">
        <f>(IF(VLOOKUP(VLOOKUP(I423,Mapping!$B$15:$D$20,2,1),Mapping!$C$15:$E$20,2,0)=7000,0,VLOOKUP(VLOOKUP(I423,Mapping!$B$15:$D$20,2,1),Mapping!$C$15:$E$20,2,0)))</f>
        <v>0</v>
      </c>
      <c r="S423" s="149"/>
      <c r="T423" s="149"/>
      <c r="U423" s="149">
        <f t="shared" si="113"/>
        <v>13.41</v>
      </c>
      <c r="V423" s="6" t="str">
        <f t="shared" si="98"/>
        <v/>
      </c>
      <c r="X423" s="6" t="s">
        <v>2495</v>
      </c>
      <c r="Y423" s="6" t="s">
        <v>16</v>
      </c>
      <c r="Z423" s="6" t="s">
        <v>2496</v>
      </c>
      <c r="AA423" s="6" t="s">
        <v>2891</v>
      </c>
      <c r="AB423" s="6" t="s">
        <v>1210</v>
      </c>
      <c r="AC423" s="6" t="s">
        <v>1211</v>
      </c>
      <c r="AD423" s="6" t="s">
        <v>1212</v>
      </c>
      <c r="AE423" s="6" t="s">
        <v>156</v>
      </c>
      <c r="AF423" s="6">
        <v>1</v>
      </c>
      <c r="AG423" s="6">
        <v>1</v>
      </c>
      <c r="AH423" s="6">
        <v>1.6</v>
      </c>
      <c r="AI423" s="6">
        <v>1.6</v>
      </c>
      <c r="AJ423" s="6" t="s">
        <v>14</v>
      </c>
      <c r="AK423" s="6">
        <v>145.4</v>
      </c>
      <c r="AL423" s="6" t="s">
        <v>303</v>
      </c>
      <c r="AM423" s="6" t="s">
        <v>303</v>
      </c>
      <c r="AN423" s="6" t="s">
        <v>303</v>
      </c>
      <c r="AO423" s="6" t="s">
        <v>303</v>
      </c>
      <c r="AP423" s="6" t="s">
        <v>303</v>
      </c>
      <c r="AQ423" s="6" t="s">
        <v>304</v>
      </c>
      <c r="AR423" s="6" t="s">
        <v>305</v>
      </c>
      <c r="AS423" s="6" t="s">
        <v>352</v>
      </c>
      <c r="AT423" s="6" t="s">
        <v>156</v>
      </c>
      <c r="AU423" s="6" t="s">
        <v>307</v>
      </c>
      <c r="AV423" s="6" t="s">
        <v>2891</v>
      </c>
      <c r="AW423" s="6" t="s">
        <v>2892</v>
      </c>
      <c r="AX423" s="6" t="s">
        <v>2892</v>
      </c>
      <c r="AY423" s="6" t="s">
        <v>308</v>
      </c>
      <c r="AZ423" s="6" t="s">
        <v>309</v>
      </c>
      <c r="BA423" s="6" t="s">
        <v>310</v>
      </c>
      <c r="BB423" s="6" t="s">
        <v>311</v>
      </c>
      <c r="BC423" s="6" t="s">
        <v>312</v>
      </c>
      <c r="BD423" s="6" t="s">
        <v>156</v>
      </c>
      <c r="BE423" s="6" t="s">
        <v>313</v>
      </c>
    </row>
    <row r="424" spans="1:57" ht="17.399999999999999" x14ac:dyDescent="0.4">
      <c r="A424" s="237">
        <f t="shared" si="99"/>
        <v>422</v>
      </c>
      <c r="B424" s="238" t="str">
        <f t="shared" si="100"/>
        <v>2025-09-14</v>
      </c>
      <c r="C424" s="238" t="str">
        <f t="shared" si="101"/>
        <v>LHR</v>
      </c>
      <c r="D424" s="238" t="str">
        <f t="shared" si="102"/>
        <v>99431913873</v>
      </c>
      <c r="E424" s="238" t="str">
        <f t="shared" si="103"/>
        <v>587196912553</v>
      </c>
      <c r="F424" s="238" t="str">
        <f t="shared" si="104"/>
        <v>김동현</v>
      </c>
      <c r="G424" s="239" t="str">
        <f t="shared" si="105"/>
        <v>BK00000145779</v>
      </c>
      <c r="H424" s="240" t="str">
        <f t="shared" si="106"/>
        <v>일반(목록배제,Normal-Manifest Exception)</v>
      </c>
      <c r="I424" s="241">
        <f t="shared" si="107"/>
        <v>134.62</v>
      </c>
      <c r="J424" s="242">
        <f t="shared" si="108"/>
        <v>1</v>
      </c>
      <c r="K424" s="242">
        <f t="shared" si="109"/>
        <v>2.5</v>
      </c>
      <c r="L424" s="243">
        <f t="shared" si="110"/>
        <v>0.2</v>
      </c>
      <c r="M424" s="243">
        <f t="shared" si="111"/>
        <v>2.5</v>
      </c>
      <c r="N424" s="149">
        <f t="shared" si="112"/>
        <v>13.15</v>
      </c>
      <c r="O424" s="149">
        <v>3.59</v>
      </c>
      <c r="P424" s="150"/>
      <c r="Q424" s="151">
        <f>VLOOKUP(H424,Mapping!$B$3:$D$13,3,0)</f>
        <v>0.8</v>
      </c>
      <c r="R424" s="149">
        <f>(IF(VLOOKUP(VLOOKUP(I424,Mapping!$B$15:$D$20,2,1),Mapping!$C$15:$E$20,2,0)=7000,0,VLOOKUP(VLOOKUP(I424,Mapping!$B$15:$D$20,2,1),Mapping!$C$15:$E$20,2,0)))</f>
        <v>0</v>
      </c>
      <c r="S424" s="149"/>
      <c r="T424" s="149"/>
      <c r="U424" s="149">
        <f t="shared" si="113"/>
        <v>17.540000000000003</v>
      </c>
      <c r="V424" s="6" t="str">
        <f t="shared" si="98"/>
        <v/>
      </c>
      <c r="X424" s="6" t="s">
        <v>2495</v>
      </c>
      <c r="Y424" s="6" t="s">
        <v>16</v>
      </c>
      <c r="Z424" s="6" t="s">
        <v>2496</v>
      </c>
      <c r="AA424" s="6" t="s">
        <v>2893</v>
      </c>
      <c r="AB424" s="6" t="s">
        <v>174</v>
      </c>
      <c r="AC424" s="6" t="s">
        <v>2894</v>
      </c>
      <c r="AD424" s="6" t="s">
        <v>2895</v>
      </c>
      <c r="AE424" s="6" t="s">
        <v>156</v>
      </c>
      <c r="AF424" s="6">
        <v>1</v>
      </c>
      <c r="AG424" s="6">
        <v>2.5</v>
      </c>
      <c r="AH424" s="6">
        <v>0.2</v>
      </c>
      <c r="AI424" s="6">
        <v>2.5</v>
      </c>
      <c r="AJ424" s="6" t="s">
        <v>110</v>
      </c>
      <c r="AK424" s="6">
        <v>134.62</v>
      </c>
      <c r="AL424" s="6" t="s">
        <v>303</v>
      </c>
      <c r="AM424" s="6" t="s">
        <v>303</v>
      </c>
      <c r="AN424" s="6" t="s">
        <v>303</v>
      </c>
      <c r="AO424" s="6" t="s">
        <v>303</v>
      </c>
      <c r="AP424" s="6" t="s">
        <v>303</v>
      </c>
      <c r="AQ424" s="6" t="s">
        <v>304</v>
      </c>
      <c r="AR424" s="6" t="s">
        <v>305</v>
      </c>
      <c r="AS424" s="6" t="s">
        <v>346</v>
      </c>
      <c r="AT424" s="6" t="s">
        <v>156</v>
      </c>
      <c r="AU424" s="6" t="s">
        <v>307</v>
      </c>
      <c r="AV424" s="6" t="s">
        <v>2893</v>
      </c>
      <c r="AW424" s="6" t="s">
        <v>2896</v>
      </c>
      <c r="AX424" s="6" t="s">
        <v>2896</v>
      </c>
      <c r="AY424" s="6" t="s">
        <v>308</v>
      </c>
      <c r="AZ424" s="6" t="s">
        <v>309</v>
      </c>
      <c r="BA424" s="6" t="s">
        <v>310</v>
      </c>
      <c r="BB424" s="6" t="s">
        <v>311</v>
      </c>
      <c r="BC424" s="6" t="s">
        <v>312</v>
      </c>
      <c r="BD424" s="6" t="s">
        <v>156</v>
      </c>
      <c r="BE424" s="6" t="s">
        <v>313</v>
      </c>
    </row>
    <row r="425" spans="1:57" ht="17.399999999999999" x14ac:dyDescent="0.4">
      <c r="A425" s="237">
        <f t="shared" si="99"/>
        <v>423</v>
      </c>
      <c r="B425" s="238" t="str">
        <f t="shared" si="100"/>
        <v>2025-09-14</v>
      </c>
      <c r="C425" s="238" t="str">
        <f t="shared" si="101"/>
        <v>LHR</v>
      </c>
      <c r="D425" s="238" t="str">
        <f t="shared" si="102"/>
        <v>99431913873</v>
      </c>
      <c r="E425" s="238" t="str">
        <f t="shared" si="103"/>
        <v>587196912520</v>
      </c>
      <c r="F425" s="238" t="str">
        <f t="shared" si="104"/>
        <v>양지석</v>
      </c>
      <c r="G425" s="239" t="str">
        <f t="shared" si="105"/>
        <v>BK00000145782</v>
      </c>
      <c r="H425" s="240" t="str">
        <f t="shared" si="106"/>
        <v>목록(Manifest)</v>
      </c>
      <c r="I425" s="241">
        <f t="shared" si="107"/>
        <v>121.06</v>
      </c>
      <c r="J425" s="242">
        <f t="shared" si="108"/>
        <v>1</v>
      </c>
      <c r="K425" s="242">
        <f t="shared" si="109"/>
        <v>5</v>
      </c>
      <c r="L425" s="243">
        <f t="shared" si="110"/>
        <v>0.2</v>
      </c>
      <c r="M425" s="243">
        <f t="shared" si="111"/>
        <v>5</v>
      </c>
      <c r="N425" s="149">
        <f t="shared" si="112"/>
        <v>22.400000000000002</v>
      </c>
      <c r="O425" s="149">
        <v>3.59</v>
      </c>
      <c r="P425" s="150"/>
      <c r="Q425" s="151">
        <f>VLOOKUP(H425,Mapping!$B$3:$D$13,3,0)</f>
        <v>0</v>
      </c>
      <c r="R425" s="149">
        <f>(IF(VLOOKUP(VLOOKUP(I425,Mapping!$B$15:$D$20,2,1),Mapping!$C$15:$E$20,2,0)=7000,0,VLOOKUP(VLOOKUP(I425,Mapping!$B$15:$D$20,2,1),Mapping!$C$15:$E$20,2,0)))</f>
        <v>0</v>
      </c>
      <c r="S425" s="149"/>
      <c r="T425" s="149"/>
      <c r="U425" s="149">
        <f t="shared" si="113"/>
        <v>25.990000000000002</v>
      </c>
      <c r="V425" s="6" t="str">
        <f t="shared" si="98"/>
        <v/>
      </c>
      <c r="X425" s="6" t="s">
        <v>2495</v>
      </c>
      <c r="Y425" s="6" t="s">
        <v>16</v>
      </c>
      <c r="Z425" s="6" t="s">
        <v>2496</v>
      </c>
      <c r="AA425" s="6" t="s">
        <v>2897</v>
      </c>
      <c r="AB425" s="6" t="s">
        <v>460</v>
      </c>
      <c r="AC425" s="6" t="s">
        <v>461</v>
      </c>
      <c r="AD425" s="6" t="s">
        <v>462</v>
      </c>
      <c r="AE425" s="6" t="s">
        <v>156</v>
      </c>
      <c r="AF425" s="6">
        <v>1</v>
      </c>
      <c r="AG425" s="6">
        <v>5</v>
      </c>
      <c r="AH425" s="6">
        <v>0.2</v>
      </c>
      <c r="AI425" s="6">
        <v>5</v>
      </c>
      <c r="AJ425" s="6" t="s">
        <v>14</v>
      </c>
      <c r="AK425" s="6">
        <v>121.06</v>
      </c>
      <c r="AL425" s="6" t="s">
        <v>303</v>
      </c>
      <c r="AM425" s="6" t="s">
        <v>303</v>
      </c>
      <c r="AN425" s="6" t="s">
        <v>303</v>
      </c>
      <c r="AO425" s="6" t="s">
        <v>303</v>
      </c>
      <c r="AP425" s="6" t="s">
        <v>303</v>
      </c>
      <c r="AQ425" s="6" t="s">
        <v>304</v>
      </c>
      <c r="AR425" s="6" t="s">
        <v>305</v>
      </c>
      <c r="AS425" s="6" t="s">
        <v>2898</v>
      </c>
      <c r="AT425" s="6" t="s">
        <v>156</v>
      </c>
      <c r="AU425" s="6" t="s">
        <v>307</v>
      </c>
      <c r="AV425" s="6" t="s">
        <v>2897</v>
      </c>
      <c r="AW425" s="6" t="s">
        <v>2899</v>
      </c>
      <c r="AX425" s="6" t="s">
        <v>2899</v>
      </c>
      <c r="AY425" s="6" t="s">
        <v>308</v>
      </c>
      <c r="AZ425" s="6" t="s">
        <v>309</v>
      </c>
      <c r="BA425" s="6" t="s">
        <v>310</v>
      </c>
      <c r="BB425" s="6" t="s">
        <v>311</v>
      </c>
      <c r="BC425" s="6" t="s">
        <v>312</v>
      </c>
      <c r="BD425" s="6" t="s">
        <v>156</v>
      </c>
      <c r="BE425" s="6" t="s">
        <v>313</v>
      </c>
    </row>
    <row r="426" spans="1:57" ht="17.399999999999999" x14ac:dyDescent="0.4">
      <c r="A426" s="237">
        <f t="shared" si="99"/>
        <v>424</v>
      </c>
      <c r="B426" s="238" t="str">
        <f t="shared" si="100"/>
        <v>2025-09-14</v>
      </c>
      <c r="C426" s="238" t="str">
        <f t="shared" si="101"/>
        <v>LHR</v>
      </c>
      <c r="D426" s="238" t="str">
        <f t="shared" si="102"/>
        <v>99431913873</v>
      </c>
      <c r="E426" s="238" t="str">
        <f t="shared" si="103"/>
        <v>587196912461</v>
      </c>
      <c r="F426" s="238" t="str">
        <f t="shared" si="104"/>
        <v>한창훈</v>
      </c>
      <c r="G426" s="239" t="str">
        <f t="shared" si="105"/>
        <v>BK00000145786</v>
      </c>
      <c r="H426" s="240" t="str">
        <f t="shared" si="106"/>
        <v>목록(Manifest)</v>
      </c>
      <c r="I426" s="241">
        <f t="shared" si="107"/>
        <v>147.55000000000001</v>
      </c>
      <c r="J426" s="242">
        <f t="shared" si="108"/>
        <v>1</v>
      </c>
      <c r="K426" s="242">
        <f t="shared" si="109"/>
        <v>1</v>
      </c>
      <c r="L426" s="243">
        <f t="shared" si="110"/>
        <v>1.5</v>
      </c>
      <c r="M426" s="243">
        <f t="shared" si="111"/>
        <v>1.5</v>
      </c>
      <c r="N426" s="149">
        <f t="shared" si="112"/>
        <v>9.4499999999999993</v>
      </c>
      <c r="O426" s="149">
        <v>3.59</v>
      </c>
      <c r="P426" s="150"/>
      <c r="Q426" s="151">
        <f>VLOOKUP(H426,Mapping!$B$3:$D$13,3,0)</f>
        <v>0</v>
      </c>
      <c r="R426" s="149">
        <f>(IF(VLOOKUP(VLOOKUP(I426,Mapping!$B$15:$D$20,2,1),Mapping!$C$15:$E$20,2,0)=7000,0,VLOOKUP(VLOOKUP(I426,Mapping!$B$15:$D$20,2,1),Mapping!$C$15:$E$20,2,0)))</f>
        <v>0</v>
      </c>
      <c r="S426" s="149"/>
      <c r="T426" s="149"/>
      <c r="U426" s="149">
        <f t="shared" si="113"/>
        <v>13.04</v>
      </c>
      <c r="V426" s="6" t="str">
        <f t="shared" si="98"/>
        <v/>
      </c>
      <c r="X426" s="6" t="s">
        <v>2495</v>
      </c>
      <c r="Y426" s="6" t="s">
        <v>16</v>
      </c>
      <c r="Z426" s="6" t="s">
        <v>2496</v>
      </c>
      <c r="AA426" s="6" t="s">
        <v>2900</v>
      </c>
      <c r="AB426" s="6" t="s">
        <v>1021</v>
      </c>
      <c r="AC426" s="6" t="s">
        <v>1022</v>
      </c>
      <c r="AD426" s="6" t="s">
        <v>1023</v>
      </c>
      <c r="AE426" s="6" t="s">
        <v>156</v>
      </c>
      <c r="AF426" s="6">
        <v>1</v>
      </c>
      <c r="AG426" s="6">
        <v>1</v>
      </c>
      <c r="AH426" s="6">
        <v>1.5</v>
      </c>
      <c r="AI426" s="6">
        <v>1.5</v>
      </c>
      <c r="AJ426" s="6" t="s">
        <v>14</v>
      </c>
      <c r="AK426" s="6">
        <v>147.55000000000001</v>
      </c>
      <c r="AL426" s="6" t="s">
        <v>303</v>
      </c>
      <c r="AM426" s="6" t="s">
        <v>303</v>
      </c>
      <c r="AN426" s="6" t="s">
        <v>303</v>
      </c>
      <c r="AO426" s="6" t="s">
        <v>303</v>
      </c>
      <c r="AP426" s="6" t="s">
        <v>303</v>
      </c>
      <c r="AQ426" s="6" t="s">
        <v>304</v>
      </c>
      <c r="AR426" s="6" t="s">
        <v>305</v>
      </c>
      <c r="AS426" s="6" t="s">
        <v>349</v>
      </c>
      <c r="AT426" s="6" t="s">
        <v>156</v>
      </c>
      <c r="AU426" s="6" t="s">
        <v>307</v>
      </c>
      <c r="AV426" s="6" t="s">
        <v>2900</v>
      </c>
      <c r="AW426" s="6" t="s">
        <v>2901</v>
      </c>
      <c r="AX426" s="6" t="s">
        <v>2901</v>
      </c>
      <c r="AY426" s="6" t="s">
        <v>308</v>
      </c>
      <c r="AZ426" s="6" t="s">
        <v>309</v>
      </c>
      <c r="BA426" s="6" t="s">
        <v>310</v>
      </c>
      <c r="BB426" s="6" t="s">
        <v>311</v>
      </c>
      <c r="BC426" s="6" t="s">
        <v>312</v>
      </c>
      <c r="BD426" s="6" t="s">
        <v>156</v>
      </c>
      <c r="BE426" s="6" t="s">
        <v>313</v>
      </c>
    </row>
    <row r="427" spans="1:57" ht="17.399999999999999" x14ac:dyDescent="0.4">
      <c r="A427" s="237">
        <f t="shared" si="99"/>
        <v>425</v>
      </c>
      <c r="B427" s="238" t="str">
        <f t="shared" si="100"/>
        <v>2025-09-14</v>
      </c>
      <c r="C427" s="238" t="str">
        <f t="shared" si="101"/>
        <v>LHR</v>
      </c>
      <c r="D427" s="238" t="str">
        <f t="shared" si="102"/>
        <v>99431913873</v>
      </c>
      <c r="E427" s="238" t="str">
        <f t="shared" si="103"/>
        <v>587196912472</v>
      </c>
      <c r="F427" s="238" t="str">
        <f t="shared" si="104"/>
        <v>이상철</v>
      </c>
      <c r="G427" s="239" t="str">
        <f t="shared" si="105"/>
        <v>BK00000145791</v>
      </c>
      <c r="H427" s="240" t="str">
        <f t="shared" si="106"/>
        <v>목록(Manifest)</v>
      </c>
      <c r="I427" s="241">
        <f t="shared" si="107"/>
        <v>80.760000000000005</v>
      </c>
      <c r="J427" s="242">
        <f t="shared" si="108"/>
        <v>1</v>
      </c>
      <c r="K427" s="242">
        <f t="shared" si="109"/>
        <v>2.5</v>
      </c>
      <c r="L427" s="243">
        <f t="shared" si="110"/>
        <v>5</v>
      </c>
      <c r="M427" s="243">
        <f t="shared" si="111"/>
        <v>5</v>
      </c>
      <c r="N427" s="149">
        <f t="shared" si="112"/>
        <v>22.400000000000002</v>
      </c>
      <c r="O427" s="149">
        <v>3.59</v>
      </c>
      <c r="P427" s="150"/>
      <c r="Q427" s="151">
        <f>VLOOKUP(H427,Mapping!$B$3:$D$13,3,0)</f>
        <v>0</v>
      </c>
      <c r="R427" s="149">
        <f>(IF(VLOOKUP(VLOOKUP(I427,Mapping!$B$15:$D$20,2,1),Mapping!$C$15:$E$20,2,0)=7000,0,VLOOKUP(VLOOKUP(I427,Mapping!$B$15:$D$20,2,1),Mapping!$C$15:$E$20,2,0)))</f>
        <v>0</v>
      </c>
      <c r="S427" s="149"/>
      <c r="T427" s="149"/>
      <c r="U427" s="149">
        <f t="shared" si="113"/>
        <v>25.990000000000002</v>
      </c>
      <c r="V427" s="6" t="str">
        <f t="shared" si="98"/>
        <v/>
      </c>
      <c r="X427" s="6" t="s">
        <v>2495</v>
      </c>
      <c r="Y427" s="6" t="s">
        <v>16</v>
      </c>
      <c r="Z427" s="6" t="s">
        <v>2496</v>
      </c>
      <c r="AA427" s="6" t="s">
        <v>2902</v>
      </c>
      <c r="AB427" s="6" t="s">
        <v>2903</v>
      </c>
      <c r="AC427" s="6" t="s">
        <v>2904</v>
      </c>
      <c r="AD427" s="6" t="s">
        <v>2905</v>
      </c>
      <c r="AE427" s="6" t="s">
        <v>156</v>
      </c>
      <c r="AF427" s="6">
        <v>1</v>
      </c>
      <c r="AG427" s="6">
        <v>2.5</v>
      </c>
      <c r="AH427" s="6">
        <v>5</v>
      </c>
      <c r="AI427" s="6">
        <v>5</v>
      </c>
      <c r="AJ427" s="6" t="s">
        <v>14</v>
      </c>
      <c r="AK427" s="6">
        <v>80.760000000000005</v>
      </c>
      <c r="AL427" s="6" t="s">
        <v>303</v>
      </c>
      <c r="AM427" s="6" t="s">
        <v>303</v>
      </c>
      <c r="AN427" s="6" t="s">
        <v>303</v>
      </c>
      <c r="AO427" s="6" t="s">
        <v>303</v>
      </c>
      <c r="AP427" s="6" t="s">
        <v>303</v>
      </c>
      <c r="AQ427" s="6" t="s">
        <v>304</v>
      </c>
      <c r="AR427" s="6" t="s">
        <v>305</v>
      </c>
      <c r="AS427" s="6" t="s">
        <v>316</v>
      </c>
      <c r="AT427" s="6" t="s">
        <v>156</v>
      </c>
      <c r="AU427" s="6" t="s">
        <v>307</v>
      </c>
      <c r="AV427" s="6" t="s">
        <v>2902</v>
      </c>
      <c r="AW427" s="6" t="s">
        <v>2906</v>
      </c>
      <c r="AX427" s="6" t="s">
        <v>2906</v>
      </c>
      <c r="AY427" s="6" t="s">
        <v>308</v>
      </c>
      <c r="AZ427" s="6" t="s">
        <v>309</v>
      </c>
      <c r="BA427" s="6" t="s">
        <v>310</v>
      </c>
      <c r="BB427" s="6" t="s">
        <v>311</v>
      </c>
      <c r="BC427" s="6" t="s">
        <v>312</v>
      </c>
      <c r="BD427" s="6" t="s">
        <v>156</v>
      </c>
      <c r="BE427" s="6" t="s">
        <v>313</v>
      </c>
    </row>
    <row r="428" spans="1:57" ht="17.399999999999999" x14ac:dyDescent="0.4">
      <c r="A428" s="237">
        <f t="shared" si="99"/>
        <v>426</v>
      </c>
      <c r="B428" s="238" t="str">
        <f t="shared" si="100"/>
        <v>2025-09-14</v>
      </c>
      <c r="C428" s="238" t="str">
        <f t="shared" si="101"/>
        <v>LHR</v>
      </c>
      <c r="D428" s="238" t="str">
        <f t="shared" si="102"/>
        <v>99431913873</v>
      </c>
      <c r="E428" s="238" t="str">
        <f t="shared" si="103"/>
        <v>587196913010</v>
      </c>
      <c r="F428" s="238" t="str">
        <f t="shared" si="104"/>
        <v>이민희</v>
      </c>
      <c r="G428" s="239" t="str">
        <f t="shared" si="105"/>
        <v>BK00000145799</v>
      </c>
      <c r="H428" s="240" t="str">
        <f t="shared" si="106"/>
        <v>목록(Manifest)</v>
      </c>
      <c r="I428" s="241">
        <f t="shared" si="107"/>
        <v>146.56</v>
      </c>
      <c r="J428" s="242">
        <f t="shared" si="108"/>
        <v>1</v>
      </c>
      <c r="K428" s="242">
        <f t="shared" si="109"/>
        <v>5</v>
      </c>
      <c r="L428" s="243">
        <f t="shared" si="110"/>
        <v>5.4</v>
      </c>
      <c r="M428" s="243">
        <f t="shared" si="111"/>
        <v>5.5</v>
      </c>
      <c r="N428" s="149">
        <f t="shared" si="112"/>
        <v>24.25</v>
      </c>
      <c r="O428" s="149">
        <v>3.59</v>
      </c>
      <c r="P428" s="150"/>
      <c r="Q428" s="151">
        <f>VLOOKUP(H428,Mapping!$B$3:$D$13,3,0)</f>
        <v>0</v>
      </c>
      <c r="R428" s="149">
        <f>(IF(VLOOKUP(VLOOKUP(I428,Mapping!$B$15:$D$20,2,1),Mapping!$C$15:$E$20,2,0)=7000,0,VLOOKUP(VLOOKUP(I428,Mapping!$B$15:$D$20,2,1),Mapping!$C$15:$E$20,2,0)))</f>
        <v>0</v>
      </c>
      <c r="S428" s="149"/>
      <c r="T428" s="149"/>
      <c r="U428" s="149">
        <f t="shared" si="113"/>
        <v>27.84</v>
      </c>
      <c r="V428" s="6" t="str">
        <f t="shared" si="98"/>
        <v/>
      </c>
      <c r="X428" s="6" t="s">
        <v>2495</v>
      </c>
      <c r="Y428" s="6" t="s">
        <v>16</v>
      </c>
      <c r="Z428" s="6" t="s">
        <v>2496</v>
      </c>
      <c r="AA428" s="6" t="s">
        <v>2907</v>
      </c>
      <c r="AB428" s="6" t="s">
        <v>2908</v>
      </c>
      <c r="AC428" s="6" t="s">
        <v>2909</v>
      </c>
      <c r="AD428" s="6" t="s">
        <v>2910</v>
      </c>
      <c r="AE428" s="6" t="s">
        <v>156</v>
      </c>
      <c r="AF428" s="6">
        <v>1</v>
      </c>
      <c r="AG428" s="6">
        <v>5</v>
      </c>
      <c r="AH428" s="6">
        <v>5.4</v>
      </c>
      <c r="AI428" s="6">
        <v>5.5</v>
      </c>
      <c r="AJ428" s="6" t="s">
        <v>14</v>
      </c>
      <c r="AK428" s="6">
        <v>146.56</v>
      </c>
      <c r="AL428" s="6" t="s">
        <v>303</v>
      </c>
      <c r="AM428" s="6" t="s">
        <v>303</v>
      </c>
      <c r="AN428" s="6" t="s">
        <v>303</v>
      </c>
      <c r="AO428" s="6" t="s">
        <v>303</v>
      </c>
      <c r="AP428" s="6" t="s">
        <v>303</v>
      </c>
      <c r="AQ428" s="6" t="s">
        <v>304</v>
      </c>
      <c r="AR428" s="6" t="s">
        <v>305</v>
      </c>
      <c r="AS428" s="6" t="s">
        <v>2911</v>
      </c>
      <c r="AT428" s="6" t="s">
        <v>156</v>
      </c>
      <c r="AU428" s="6" t="s">
        <v>307</v>
      </c>
      <c r="AV428" s="6" t="s">
        <v>2907</v>
      </c>
      <c r="AW428" s="6" t="s">
        <v>2912</v>
      </c>
      <c r="AX428" s="6" t="s">
        <v>2912</v>
      </c>
      <c r="AY428" s="6" t="s">
        <v>308</v>
      </c>
      <c r="AZ428" s="6" t="s">
        <v>309</v>
      </c>
      <c r="BA428" s="6" t="s">
        <v>310</v>
      </c>
      <c r="BB428" s="6" t="s">
        <v>311</v>
      </c>
      <c r="BC428" s="6" t="s">
        <v>312</v>
      </c>
      <c r="BD428" s="6" t="s">
        <v>156</v>
      </c>
      <c r="BE428" s="6" t="s">
        <v>313</v>
      </c>
    </row>
    <row r="429" spans="1:57" ht="17.399999999999999" x14ac:dyDescent="0.4">
      <c r="A429" s="237">
        <f t="shared" si="99"/>
        <v>427</v>
      </c>
      <c r="B429" s="238" t="str">
        <f t="shared" si="100"/>
        <v>2025-09-14</v>
      </c>
      <c r="C429" s="238" t="str">
        <f t="shared" si="101"/>
        <v>LHR</v>
      </c>
      <c r="D429" s="238" t="str">
        <f t="shared" si="102"/>
        <v>99431913873</v>
      </c>
      <c r="E429" s="238" t="str">
        <f t="shared" si="103"/>
        <v>587196912833</v>
      </c>
      <c r="F429" s="238" t="str">
        <f t="shared" si="104"/>
        <v>이춘희</v>
      </c>
      <c r="G429" s="239" t="str">
        <f t="shared" si="105"/>
        <v>BK00000145805</v>
      </c>
      <c r="H429" s="240" t="str">
        <f t="shared" si="106"/>
        <v>목록(Manifest)</v>
      </c>
      <c r="I429" s="241">
        <f t="shared" si="107"/>
        <v>146.74</v>
      </c>
      <c r="J429" s="242">
        <f t="shared" si="108"/>
        <v>1</v>
      </c>
      <c r="K429" s="242">
        <f t="shared" si="109"/>
        <v>1.5</v>
      </c>
      <c r="L429" s="243">
        <f t="shared" si="110"/>
        <v>0.2</v>
      </c>
      <c r="M429" s="243">
        <f t="shared" si="111"/>
        <v>1.5</v>
      </c>
      <c r="N429" s="149">
        <f t="shared" si="112"/>
        <v>9.4499999999999993</v>
      </c>
      <c r="O429" s="149">
        <v>3.59</v>
      </c>
      <c r="P429" s="150"/>
      <c r="Q429" s="151">
        <f>VLOOKUP(H429,Mapping!$B$3:$D$13,3,0)</f>
        <v>0</v>
      </c>
      <c r="R429" s="149">
        <f>(IF(VLOOKUP(VLOOKUP(I429,Mapping!$B$15:$D$20,2,1),Mapping!$C$15:$E$20,2,0)=7000,0,VLOOKUP(VLOOKUP(I429,Mapping!$B$15:$D$20,2,1),Mapping!$C$15:$E$20,2,0)))</f>
        <v>0</v>
      </c>
      <c r="S429" s="149"/>
      <c r="T429" s="149"/>
      <c r="U429" s="149">
        <f t="shared" si="113"/>
        <v>13.04</v>
      </c>
      <c r="V429" s="6" t="str">
        <f t="shared" si="98"/>
        <v/>
      </c>
      <c r="X429" s="6" t="s">
        <v>2495</v>
      </c>
      <c r="Y429" s="6" t="s">
        <v>16</v>
      </c>
      <c r="Z429" s="6" t="s">
        <v>2496</v>
      </c>
      <c r="AA429" s="6" t="s">
        <v>2913</v>
      </c>
      <c r="AB429" s="6" t="s">
        <v>197</v>
      </c>
      <c r="AC429" s="6" t="s">
        <v>566</v>
      </c>
      <c r="AD429" s="6" t="s">
        <v>567</v>
      </c>
      <c r="AE429" s="6" t="s">
        <v>156</v>
      </c>
      <c r="AF429" s="6">
        <v>1</v>
      </c>
      <c r="AG429" s="6">
        <v>1.5</v>
      </c>
      <c r="AH429" s="6">
        <v>0.2</v>
      </c>
      <c r="AI429" s="6">
        <v>1.5</v>
      </c>
      <c r="AJ429" s="6" t="s">
        <v>14</v>
      </c>
      <c r="AK429" s="6">
        <v>146.74</v>
      </c>
      <c r="AL429" s="6" t="s">
        <v>303</v>
      </c>
      <c r="AM429" s="6" t="s">
        <v>303</v>
      </c>
      <c r="AN429" s="6" t="s">
        <v>303</v>
      </c>
      <c r="AO429" s="6" t="s">
        <v>303</v>
      </c>
      <c r="AP429" s="6" t="s">
        <v>303</v>
      </c>
      <c r="AQ429" s="6" t="s">
        <v>304</v>
      </c>
      <c r="AR429" s="6" t="s">
        <v>305</v>
      </c>
      <c r="AS429" s="6" t="s">
        <v>568</v>
      </c>
      <c r="AT429" s="6" t="s">
        <v>156</v>
      </c>
      <c r="AU429" s="6" t="s">
        <v>307</v>
      </c>
      <c r="AV429" s="6" t="s">
        <v>2913</v>
      </c>
      <c r="AW429" s="6" t="s">
        <v>2914</v>
      </c>
      <c r="AX429" s="6" t="s">
        <v>2914</v>
      </c>
      <c r="AY429" s="6" t="s">
        <v>308</v>
      </c>
      <c r="AZ429" s="6" t="s">
        <v>309</v>
      </c>
      <c r="BA429" s="6" t="s">
        <v>310</v>
      </c>
      <c r="BB429" s="6" t="s">
        <v>311</v>
      </c>
      <c r="BC429" s="6" t="s">
        <v>312</v>
      </c>
      <c r="BD429" s="6" t="s">
        <v>156</v>
      </c>
      <c r="BE429" s="6" t="s">
        <v>313</v>
      </c>
    </row>
    <row r="430" spans="1:57" ht="17.399999999999999" x14ac:dyDescent="0.4">
      <c r="A430" s="237">
        <f t="shared" si="99"/>
        <v>428</v>
      </c>
      <c r="B430" s="238" t="str">
        <f t="shared" si="100"/>
        <v>2025-09-14</v>
      </c>
      <c r="C430" s="238" t="str">
        <f t="shared" si="101"/>
        <v>LHR</v>
      </c>
      <c r="D430" s="238" t="str">
        <f t="shared" si="102"/>
        <v>99431913873</v>
      </c>
      <c r="E430" s="238" t="str">
        <f t="shared" si="103"/>
        <v>587196912656</v>
      </c>
      <c r="F430" s="238" t="str">
        <f t="shared" si="104"/>
        <v>황대욱</v>
      </c>
      <c r="G430" s="239" t="str">
        <f t="shared" si="105"/>
        <v>BK00000145817</v>
      </c>
      <c r="H430" s="240" t="str">
        <f t="shared" si="106"/>
        <v>목록(Manifest)</v>
      </c>
      <c r="I430" s="241">
        <f t="shared" si="107"/>
        <v>97.94</v>
      </c>
      <c r="J430" s="242">
        <f t="shared" si="108"/>
        <v>1</v>
      </c>
      <c r="K430" s="242">
        <f t="shared" si="109"/>
        <v>1</v>
      </c>
      <c r="L430" s="243">
        <f t="shared" si="110"/>
        <v>0.2</v>
      </c>
      <c r="M430" s="243">
        <f t="shared" si="111"/>
        <v>1</v>
      </c>
      <c r="N430" s="149">
        <f t="shared" si="112"/>
        <v>7.6</v>
      </c>
      <c r="O430" s="149">
        <v>3.59</v>
      </c>
      <c r="P430" s="150"/>
      <c r="Q430" s="151">
        <f>VLOOKUP(H430,Mapping!$B$3:$D$13,3,0)</f>
        <v>0</v>
      </c>
      <c r="R430" s="149">
        <f>(IF(VLOOKUP(VLOOKUP(I430,Mapping!$B$15:$D$20,2,1),Mapping!$C$15:$E$20,2,0)=7000,0,VLOOKUP(VLOOKUP(I430,Mapping!$B$15:$D$20,2,1),Mapping!$C$15:$E$20,2,0)))</f>
        <v>0</v>
      </c>
      <c r="S430" s="149"/>
      <c r="T430" s="149"/>
      <c r="U430" s="149">
        <f t="shared" si="113"/>
        <v>11.19</v>
      </c>
      <c r="V430" s="6" t="str">
        <f t="shared" si="98"/>
        <v/>
      </c>
      <c r="X430" s="6" t="s">
        <v>2495</v>
      </c>
      <c r="Y430" s="6" t="s">
        <v>16</v>
      </c>
      <c r="Z430" s="6" t="s">
        <v>2496</v>
      </c>
      <c r="AA430" s="6" t="s">
        <v>2915</v>
      </c>
      <c r="AB430" s="6" t="s">
        <v>200</v>
      </c>
      <c r="AC430" s="6" t="s">
        <v>604</v>
      </c>
      <c r="AD430" s="6" t="s">
        <v>605</v>
      </c>
      <c r="AE430" s="6" t="s">
        <v>156</v>
      </c>
      <c r="AF430" s="6">
        <v>1</v>
      </c>
      <c r="AG430" s="6">
        <v>1</v>
      </c>
      <c r="AH430" s="6">
        <v>0.2</v>
      </c>
      <c r="AI430" s="6">
        <v>1</v>
      </c>
      <c r="AJ430" s="6" t="s">
        <v>14</v>
      </c>
      <c r="AK430" s="6">
        <v>97.94</v>
      </c>
      <c r="AL430" s="6" t="s">
        <v>303</v>
      </c>
      <c r="AM430" s="6" t="s">
        <v>303</v>
      </c>
      <c r="AN430" s="6" t="s">
        <v>303</v>
      </c>
      <c r="AO430" s="6" t="s">
        <v>303</v>
      </c>
      <c r="AP430" s="6" t="s">
        <v>303</v>
      </c>
      <c r="AQ430" s="6" t="s">
        <v>304</v>
      </c>
      <c r="AR430" s="6" t="s">
        <v>305</v>
      </c>
      <c r="AS430" s="6" t="s">
        <v>2916</v>
      </c>
      <c r="AT430" s="6" t="s">
        <v>156</v>
      </c>
      <c r="AU430" s="6" t="s">
        <v>307</v>
      </c>
      <c r="AV430" s="6" t="s">
        <v>2915</v>
      </c>
      <c r="AW430" s="6" t="s">
        <v>2917</v>
      </c>
      <c r="AX430" s="6" t="s">
        <v>2917</v>
      </c>
      <c r="AY430" s="6" t="s">
        <v>308</v>
      </c>
      <c r="AZ430" s="6" t="s">
        <v>309</v>
      </c>
      <c r="BA430" s="6" t="s">
        <v>310</v>
      </c>
      <c r="BB430" s="6" t="s">
        <v>311</v>
      </c>
      <c r="BC430" s="6" t="s">
        <v>312</v>
      </c>
      <c r="BD430" s="6" t="s">
        <v>156</v>
      </c>
      <c r="BE430" s="6" t="s">
        <v>313</v>
      </c>
    </row>
    <row r="431" spans="1:57" ht="17.399999999999999" x14ac:dyDescent="0.4">
      <c r="A431" s="237">
        <f t="shared" si="99"/>
        <v>429</v>
      </c>
      <c r="B431" s="238" t="str">
        <f t="shared" si="100"/>
        <v>2025-09-14</v>
      </c>
      <c r="C431" s="238" t="str">
        <f t="shared" si="101"/>
        <v>LHR</v>
      </c>
      <c r="D431" s="238" t="str">
        <f t="shared" si="102"/>
        <v>99431913873</v>
      </c>
      <c r="E431" s="238" t="str">
        <f t="shared" si="103"/>
        <v>587196913054</v>
      </c>
      <c r="F431" s="238" t="str">
        <f t="shared" si="104"/>
        <v>정다정</v>
      </c>
      <c r="G431" s="239" t="str">
        <f t="shared" si="105"/>
        <v>BK00000145820</v>
      </c>
      <c r="H431" s="240" t="str">
        <f t="shared" si="106"/>
        <v>간이(Simple)</v>
      </c>
      <c r="I431" s="241">
        <f t="shared" si="107"/>
        <v>195.2</v>
      </c>
      <c r="J431" s="242">
        <f t="shared" si="108"/>
        <v>1</v>
      </c>
      <c r="K431" s="242">
        <f t="shared" si="109"/>
        <v>1</v>
      </c>
      <c r="L431" s="243">
        <f t="shared" si="110"/>
        <v>0.2</v>
      </c>
      <c r="M431" s="243">
        <f t="shared" si="111"/>
        <v>1</v>
      </c>
      <c r="N431" s="149">
        <f t="shared" si="112"/>
        <v>7.6</v>
      </c>
      <c r="O431" s="149">
        <v>3.59</v>
      </c>
      <c r="P431" s="150"/>
      <c r="Q431" s="151">
        <f>VLOOKUP(H431,Mapping!$B$3:$D$13,3,0)</f>
        <v>0.8</v>
      </c>
      <c r="R431" s="149">
        <f>(IF(VLOOKUP(VLOOKUP(I431,Mapping!$B$15:$D$20,2,1),Mapping!$C$15:$E$20,2,0)=7000,0,VLOOKUP(VLOOKUP(I431,Mapping!$B$15:$D$20,2,1),Mapping!$C$15:$E$20,2,0)))</f>
        <v>0</v>
      </c>
      <c r="S431" s="149"/>
      <c r="T431" s="149"/>
      <c r="U431" s="149">
        <f t="shared" si="113"/>
        <v>11.99</v>
      </c>
      <c r="V431" s="6" t="str">
        <f t="shared" si="98"/>
        <v/>
      </c>
      <c r="X431" s="6" t="s">
        <v>2495</v>
      </c>
      <c r="Y431" s="6" t="s">
        <v>16</v>
      </c>
      <c r="Z431" s="6" t="s">
        <v>2496</v>
      </c>
      <c r="AA431" s="6" t="s">
        <v>2918</v>
      </c>
      <c r="AB431" s="6" t="s">
        <v>2919</v>
      </c>
      <c r="AC431" s="6" t="s">
        <v>2920</v>
      </c>
      <c r="AD431" s="6" t="s">
        <v>752</v>
      </c>
      <c r="AE431" s="6" t="s">
        <v>156</v>
      </c>
      <c r="AF431" s="6">
        <v>1</v>
      </c>
      <c r="AG431" s="6">
        <v>1</v>
      </c>
      <c r="AH431" s="6">
        <v>0.2</v>
      </c>
      <c r="AI431" s="6">
        <v>1</v>
      </c>
      <c r="AJ431" s="6" t="s">
        <v>15</v>
      </c>
      <c r="AK431" s="6">
        <v>195.2</v>
      </c>
      <c r="AL431" s="6" t="s">
        <v>303</v>
      </c>
      <c r="AM431" s="6" t="s">
        <v>303</v>
      </c>
      <c r="AN431" s="6" t="s">
        <v>303</v>
      </c>
      <c r="AO431" s="6" t="s">
        <v>303</v>
      </c>
      <c r="AP431" s="6" t="s">
        <v>303</v>
      </c>
      <c r="AQ431" s="6" t="s">
        <v>304</v>
      </c>
      <c r="AR431" s="6" t="s">
        <v>305</v>
      </c>
      <c r="AS431" s="6" t="s">
        <v>327</v>
      </c>
      <c r="AT431" s="6" t="s">
        <v>156</v>
      </c>
      <c r="AU431" s="6" t="s">
        <v>307</v>
      </c>
      <c r="AV431" s="6" t="s">
        <v>2918</v>
      </c>
      <c r="AW431" s="6" t="s">
        <v>2921</v>
      </c>
      <c r="AX431" s="6" t="s">
        <v>2921</v>
      </c>
      <c r="AY431" s="6" t="s">
        <v>308</v>
      </c>
      <c r="AZ431" s="6" t="s">
        <v>309</v>
      </c>
      <c r="BA431" s="6" t="s">
        <v>310</v>
      </c>
      <c r="BB431" s="6" t="s">
        <v>311</v>
      </c>
      <c r="BC431" s="6" t="s">
        <v>312</v>
      </c>
      <c r="BD431" s="6" t="s">
        <v>156</v>
      </c>
      <c r="BE431" s="6" t="s">
        <v>313</v>
      </c>
    </row>
    <row r="432" spans="1:57" ht="17.399999999999999" x14ac:dyDescent="0.4">
      <c r="A432" s="237">
        <f t="shared" si="99"/>
        <v>430</v>
      </c>
      <c r="B432" s="238" t="str">
        <f t="shared" si="100"/>
        <v>2025-09-14</v>
      </c>
      <c r="C432" s="238" t="str">
        <f t="shared" si="101"/>
        <v>LHR</v>
      </c>
      <c r="D432" s="238" t="str">
        <f t="shared" si="102"/>
        <v>99431913873</v>
      </c>
      <c r="E432" s="238" t="str">
        <f t="shared" si="103"/>
        <v>587196912483</v>
      </c>
      <c r="F432" s="238" t="str">
        <f t="shared" si="104"/>
        <v>이지현</v>
      </c>
      <c r="G432" s="239" t="str">
        <f t="shared" si="105"/>
        <v>BK00000145823</v>
      </c>
      <c r="H432" s="240" t="str">
        <f t="shared" si="106"/>
        <v>일반(목록배제,Normal-Manifest Exception)</v>
      </c>
      <c r="I432" s="241">
        <f t="shared" si="107"/>
        <v>36.229999999999997</v>
      </c>
      <c r="J432" s="242">
        <f t="shared" si="108"/>
        <v>1</v>
      </c>
      <c r="K432" s="242">
        <f t="shared" si="109"/>
        <v>2</v>
      </c>
      <c r="L432" s="243">
        <f t="shared" si="110"/>
        <v>0.2</v>
      </c>
      <c r="M432" s="243">
        <f t="shared" si="111"/>
        <v>2</v>
      </c>
      <c r="N432" s="149">
        <f t="shared" si="112"/>
        <v>11.3</v>
      </c>
      <c r="O432" s="149">
        <v>3.59</v>
      </c>
      <c r="P432" s="150"/>
      <c r="Q432" s="151">
        <f>VLOOKUP(H432,Mapping!$B$3:$D$13,3,0)</f>
        <v>0.8</v>
      </c>
      <c r="R432" s="149">
        <f>(IF(VLOOKUP(VLOOKUP(I432,Mapping!$B$15:$D$20,2,1),Mapping!$C$15:$E$20,2,0)=7000,0,VLOOKUP(VLOOKUP(I432,Mapping!$B$15:$D$20,2,1),Mapping!$C$15:$E$20,2,0)))</f>
        <v>0</v>
      </c>
      <c r="S432" s="149"/>
      <c r="T432" s="149"/>
      <c r="U432" s="149">
        <f t="shared" si="113"/>
        <v>15.690000000000001</v>
      </c>
      <c r="V432" s="6" t="str">
        <f t="shared" si="98"/>
        <v/>
      </c>
      <c r="X432" s="6" t="s">
        <v>2495</v>
      </c>
      <c r="Y432" s="6" t="s">
        <v>16</v>
      </c>
      <c r="Z432" s="6" t="s">
        <v>2496</v>
      </c>
      <c r="AA432" s="6" t="s">
        <v>2922</v>
      </c>
      <c r="AB432" s="6" t="s">
        <v>237</v>
      </c>
      <c r="AC432" s="6" t="s">
        <v>753</v>
      </c>
      <c r="AD432" s="6" t="s">
        <v>570</v>
      </c>
      <c r="AE432" s="6" t="s">
        <v>156</v>
      </c>
      <c r="AF432" s="6">
        <v>1</v>
      </c>
      <c r="AG432" s="6">
        <v>2</v>
      </c>
      <c r="AH432" s="6">
        <v>0.2</v>
      </c>
      <c r="AI432" s="6">
        <v>2</v>
      </c>
      <c r="AJ432" s="6" t="s">
        <v>110</v>
      </c>
      <c r="AK432" s="6">
        <v>36.229999999999997</v>
      </c>
      <c r="AL432" s="6" t="s">
        <v>303</v>
      </c>
      <c r="AM432" s="6" t="s">
        <v>303</v>
      </c>
      <c r="AN432" s="6" t="s">
        <v>303</v>
      </c>
      <c r="AO432" s="6" t="s">
        <v>303</v>
      </c>
      <c r="AP432" s="6" t="s">
        <v>303</v>
      </c>
      <c r="AQ432" s="6" t="s">
        <v>304</v>
      </c>
      <c r="AR432" s="6" t="s">
        <v>305</v>
      </c>
      <c r="AS432" s="6" t="s">
        <v>2923</v>
      </c>
      <c r="AT432" s="6" t="s">
        <v>156</v>
      </c>
      <c r="AU432" s="6" t="s">
        <v>307</v>
      </c>
      <c r="AV432" s="6" t="s">
        <v>2922</v>
      </c>
      <c r="AW432" s="6" t="s">
        <v>2924</v>
      </c>
      <c r="AX432" s="6" t="s">
        <v>2924</v>
      </c>
      <c r="AY432" s="6" t="s">
        <v>308</v>
      </c>
      <c r="AZ432" s="6" t="s">
        <v>309</v>
      </c>
      <c r="BA432" s="6" t="s">
        <v>310</v>
      </c>
      <c r="BB432" s="6" t="s">
        <v>311</v>
      </c>
      <c r="BC432" s="6" t="s">
        <v>312</v>
      </c>
      <c r="BD432" s="6" t="s">
        <v>156</v>
      </c>
      <c r="BE432" s="6" t="s">
        <v>313</v>
      </c>
    </row>
    <row r="433" spans="1:57" ht="17.399999999999999" x14ac:dyDescent="0.4">
      <c r="A433" s="237">
        <f t="shared" si="99"/>
        <v>431</v>
      </c>
      <c r="B433" s="238" t="str">
        <f t="shared" si="100"/>
        <v>2025-09-14</v>
      </c>
      <c r="C433" s="238" t="str">
        <f t="shared" si="101"/>
        <v>LHR</v>
      </c>
      <c r="D433" s="238" t="str">
        <f t="shared" si="102"/>
        <v>99431913873</v>
      </c>
      <c r="E433" s="238" t="str">
        <f t="shared" si="103"/>
        <v>587196912402</v>
      </c>
      <c r="F433" s="238" t="str">
        <f t="shared" si="104"/>
        <v>정성원</v>
      </c>
      <c r="G433" s="239" t="str">
        <f t="shared" si="105"/>
        <v>BK00000145824</v>
      </c>
      <c r="H433" s="240" t="str">
        <f t="shared" si="106"/>
        <v>목록(Manifest)</v>
      </c>
      <c r="I433" s="241">
        <f t="shared" si="107"/>
        <v>26.92</v>
      </c>
      <c r="J433" s="242">
        <f t="shared" si="108"/>
        <v>1</v>
      </c>
      <c r="K433" s="242">
        <f t="shared" si="109"/>
        <v>0.5</v>
      </c>
      <c r="L433" s="243">
        <f t="shared" si="110"/>
        <v>0.8</v>
      </c>
      <c r="M433" s="243">
        <f t="shared" si="111"/>
        <v>0.8</v>
      </c>
      <c r="N433" s="149">
        <f t="shared" si="112"/>
        <v>6.86</v>
      </c>
      <c r="O433" s="149">
        <v>3.59</v>
      </c>
      <c r="P433" s="150"/>
      <c r="Q433" s="151">
        <f>VLOOKUP(H433,Mapping!$B$3:$D$13,3,0)</f>
        <v>0</v>
      </c>
      <c r="R433" s="149">
        <f>(IF(VLOOKUP(VLOOKUP(I433,Mapping!$B$15:$D$20,2,1),Mapping!$C$15:$E$20,2,0)=7000,0,VLOOKUP(VLOOKUP(I433,Mapping!$B$15:$D$20,2,1),Mapping!$C$15:$E$20,2,0)))</f>
        <v>0</v>
      </c>
      <c r="S433" s="149"/>
      <c r="T433" s="149"/>
      <c r="U433" s="149">
        <f t="shared" si="113"/>
        <v>10.45</v>
      </c>
      <c r="V433" s="6" t="str">
        <f t="shared" si="98"/>
        <v/>
      </c>
      <c r="X433" s="6" t="s">
        <v>2495</v>
      </c>
      <c r="Y433" s="6" t="s">
        <v>16</v>
      </c>
      <c r="Z433" s="6" t="s">
        <v>2496</v>
      </c>
      <c r="AA433" s="6" t="s">
        <v>2925</v>
      </c>
      <c r="AB433" s="6" t="s">
        <v>2926</v>
      </c>
      <c r="AC433" s="6" t="s">
        <v>2927</v>
      </c>
      <c r="AD433" s="6" t="s">
        <v>2928</v>
      </c>
      <c r="AE433" s="6" t="s">
        <v>156</v>
      </c>
      <c r="AF433" s="6">
        <v>1</v>
      </c>
      <c r="AG433" s="6">
        <v>0.5</v>
      </c>
      <c r="AH433" s="6">
        <v>0.8</v>
      </c>
      <c r="AI433" s="6">
        <v>0.8</v>
      </c>
      <c r="AJ433" s="6" t="s">
        <v>14</v>
      </c>
      <c r="AK433" s="6">
        <v>26.92</v>
      </c>
      <c r="AL433" s="6" t="s">
        <v>303</v>
      </c>
      <c r="AM433" s="6" t="s">
        <v>303</v>
      </c>
      <c r="AN433" s="6" t="s">
        <v>303</v>
      </c>
      <c r="AO433" s="6" t="s">
        <v>303</v>
      </c>
      <c r="AP433" s="6" t="s">
        <v>303</v>
      </c>
      <c r="AQ433" s="6" t="s">
        <v>304</v>
      </c>
      <c r="AR433" s="6" t="s">
        <v>305</v>
      </c>
      <c r="AS433" s="6" t="s">
        <v>861</v>
      </c>
      <c r="AT433" s="6" t="s">
        <v>156</v>
      </c>
      <c r="AU433" s="6" t="s">
        <v>307</v>
      </c>
      <c r="AV433" s="6" t="s">
        <v>2925</v>
      </c>
      <c r="AW433" s="6" t="s">
        <v>2929</v>
      </c>
      <c r="AX433" s="6" t="s">
        <v>2929</v>
      </c>
      <c r="AY433" s="6" t="s">
        <v>308</v>
      </c>
      <c r="AZ433" s="6" t="s">
        <v>309</v>
      </c>
      <c r="BA433" s="6" t="s">
        <v>310</v>
      </c>
      <c r="BB433" s="6" t="s">
        <v>311</v>
      </c>
      <c r="BC433" s="6" t="s">
        <v>312</v>
      </c>
      <c r="BD433" s="6" t="s">
        <v>156</v>
      </c>
      <c r="BE433" s="6" t="s">
        <v>313</v>
      </c>
    </row>
    <row r="434" spans="1:57" ht="17.399999999999999" x14ac:dyDescent="0.4">
      <c r="A434" s="237">
        <f t="shared" si="99"/>
        <v>432</v>
      </c>
      <c r="B434" s="238" t="str">
        <f t="shared" si="100"/>
        <v>2025-09-14</v>
      </c>
      <c r="C434" s="238" t="str">
        <f t="shared" si="101"/>
        <v>LHR</v>
      </c>
      <c r="D434" s="238" t="str">
        <f t="shared" si="102"/>
        <v>99431913873</v>
      </c>
      <c r="E434" s="238" t="str">
        <f t="shared" si="103"/>
        <v>587196912822</v>
      </c>
      <c r="F434" s="238" t="str">
        <f t="shared" si="104"/>
        <v>반재영</v>
      </c>
      <c r="G434" s="239" t="str">
        <f t="shared" si="105"/>
        <v>BK00000145825</v>
      </c>
      <c r="H434" s="240" t="str">
        <f t="shared" si="106"/>
        <v>목록(Manifest)</v>
      </c>
      <c r="I434" s="241">
        <f t="shared" si="107"/>
        <v>121.17</v>
      </c>
      <c r="J434" s="242">
        <f t="shared" si="108"/>
        <v>1</v>
      </c>
      <c r="K434" s="242">
        <f t="shared" si="109"/>
        <v>0.5</v>
      </c>
      <c r="L434" s="243">
        <f t="shared" si="110"/>
        <v>0.2</v>
      </c>
      <c r="M434" s="243">
        <f t="shared" si="111"/>
        <v>0.5</v>
      </c>
      <c r="N434" s="149">
        <f t="shared" si="112"/>
        <v>5.75</v>
      </c>
      <c r="O434" s="149">
        <v>3.59</v>
      </c>
      <c r="P434" s="150"/>
      <c r="Q434" s="151">
        <f>VLOOKUP(H434,Mapping!$B$3:$D$13,3,0)</f>
        <v>0</v>
      </c>
      <c r="R434" s="149">
        <f>(IF(VLOOKUP(VLOOKUP(I434,Mapping!$B$15:$D$20,2,1),Mapping!$C$15:$E$20,2,0)=7000,0,VLOOKUP(VLOOKUP(I434,Mapping!$B$15:$D$20,2,1),Mapping!$C$15:$E$20,2,0)))</f>
        <v>0</v>
      </c>
      <c r="S434" s="149"/>
      <c r="T434" s="149"/>
      <c r="U434" s="149">
        <f t="shared" si="113"/>
        <v>9.34</v>
      </c>
      <c r="V434" s="6" t="str">
        <f t="shared" si="98"/>
        <v/>
      </c>
      <c r="X434" s="6" t="s">
        <v>2495</v>
      </c>
      <c r="Y434" s="6" t="s">
        <v>16</v>
      </c>
      <c r="Z434" s="6" t="s">
        <v>2496</v>
      </c>
      <c r="AA434" s="6" t="s">
        <v>2930</v>
      </c>
      <c r="AB434" s="6" t="s">
        <v>2931</v>
      </c>
      <c r="AC434" s="6" t="s">
        <v>2932</v>
      </c>
      <c r="AD434" s="6" t="s">
        <v>474</v>
      </c>
      <c r="AE434" s="6" t="s">
        <v>156</v>
      </c>
      <c r="AF434" s="6">
        <v>1</v>
      </c>
      <c r="AG434" s="6">
        <v>0.5</v>
      </c>
      <c r="AH434" s="6">
        <v>0.2</v>
      </c>
      <c r="AI434" s="6">
        <v>0.5</v>
      </c>
      <c r="AJ434" s="6" t="s">
        <v>14</v>
      </c>
      <c r="AK434" s="6">
        <v>121.17</v>
      </c>
      <c r="AL434" s="6" t="s">
        <v>303</v>
      </c>
      <c r="AM434" s="6" t="s">
        <v>303</v>
      </c>
      <c r="AN434" s="6" t="s">
        <v>303</v>
      </c>
      <c r="AO434" s="6" t="s">
        <v>303</v>
      </c>
      <c r="AP434" s="6" t="s">
        <v>303</v>
      </c>
      <c r="AQ434" s="6" t="s">
        <v>304</v>
      </c>
      <c r="AR434" s="6" t="s">
        <v>305</v>
      </c>
      <c r="AS434" s="6" t="s">
        <v>314</v>
      </c>
      <c r="AT434" s="6" t="s">
        <v>156</v>
      </c>
      <c r="AU434" s="6" t="s">
        <v>307</v>
      </c>
      <c r="AV434" s="6" t="s">
        <v>2930</v>
      </c>
      <c r="AW434" s="6" t="s">
        <v>2933</v>
      </c>
      <c r="AX434" s="6" t="s">
        <v>2933</v>
      </c>
      <c r="AY434" s="6" t="s">
        <v>308</v>
      </c>
      <c r="AZ434" s="6" t="s">
        <v>309</v>
      </c>
      <c r="BA434" s="6" t="s">
        <v>310</v>
      </c>
      <c r="BB434" s="6" t="s">
        <v>311</v>
      </c>
      <c r="BC434" s="6" t="s">
        <v>312</v>
      </c>
      <c r="BD434" s="6" t="s">
        <v>156</v>
      </c>
      <c r="BE434" s="6" t="s">
        <v>313</v>
      </c>
    </row>
    <row r="435" spans="1:57" ht="17.399999999999999" x14ac:dyDescent="0.4">
      <c r="A435" s="237">
        <f t="shared" si="99"/>
        <v>433</v>
      </c>
      <c r="B435" s="238" t="str">
        <f t="shared" si="100"/>
        <v>2025-09-14</v>
      </c>
      <c r="C435" s="238" t="str">
        <f t="shared" si="101"/>
        <v>LHR</v>
      </c>
      <c r="D435" s="238" t="str">
        <f t="shared" si="102"/>
        <v>99431913873</v>
      </c>
      <c r="E435" s="238" t="str">
        <f t="shared" si="103"/>
        <v>587196912693</v>
      </c>
      <c r="F435" s="238" t="str">
        <f t="shared" si="104"/>
        <v>김동영</v>
      </c>
      <c r="G435" s="239" t="str">
        <f t="shared" si="105"/>
        <v>BK00000145831</v>
      </c>
      <c r="H435" s="240" t="str">
        <f t="shared" si="106"/>
        <v>목록(Manifest)</v>
      </c>
      <c r="I435" s="241">
        <f t="shared" si="107"/>
        <v>132.16999999999999</v>
      </c>
      <c r="J435" s="242">
        <f t="shared" si="108"/>
        <v>1</v>
      </c>
      <c r="K435" s="242">
        <f t="shared" si="109"/>
        <v>1.5</v>
      </c>
      <c r="L435" s="243">
        <f t="shared" si="110"/>
        <v>0.2</v>
      </c>
      <c r="M435" s="243">
        <f t="shared" si="111"/>
        <v>1.5</v>
      </c>
      <c r="N435" s="149">
        <f t="shared" si="112"/>
        <v>9.4499999999999993</v>
      </c>
      <c r="O435" s="149">
        <v>3.59</v>
      </c>
      <c r="P435" s="150"/>
      <c r="Q435" s="151">
        <f>VLOOKUP(H435,Mapping!$B$3:$D$13,3,0)</f>
        <v>0</v>
      </c>
      <c r="R435" s="149">
        <f>(IF(VLOOKUP(VLOOKUP(I435,Mapping!$B$15:$D$20,2,1),Mapping!$C$15:$E$20,2,0)=7000,0,VLOOKUP(VLOOKUP(I435,Mapping!$B$15:$D$20,2,1),Mapping!$C$15:$E$20,2,0)))</f>
        <v>0</v>
      </c>
      <c r="S435" s="149"/>
      <c r="T435" s="149"/>
      <c r="U435" s="149">
        <f t="shared" si="113"/>
        <v>13.04</v>
      </c>
      <c r="V435" s="6" t="str">
        <f t="shared" si="98"/>
        <v/>
      </c>
      <c r="X435" s="6" t="s">
        <v>2495</v>
      </c>
      <c r="Y435" s="6" t="s">
        <v>16</v>
      </c>
      <c r="Z435" s="6" t="s">
        <v>2496</v>
      </c>
      <c r="AA435" s="6" t="s">
        <v>2934</v>
      </c>
      <c r="AB435" s="6" t="s">
        <v>268</v>
      </c>
      <c r="AC435" s="6" t="s">
        <v>549</v>
      </c>
      <c r="AD435" s="6" t="s">
        <v>550</v>
      </c>
      <c r="AE435" s="6" t="s">
        <v>156</v>
      </c>
      <c r="AF435" s="6">
        <v>1</v>
      </c>
      <c r="AG435" s="6">
        <v>1.5</v>
      </c>
      <c r="AH435" s="6">
        <v>0.2</v>
      </c>
      <c r="AI435" s="6">
        <v>1.5</v>
      </c>
      <c r="AJ435" s="6" t="s">
        <v>14</v>
      </c>
      <c r="AK435" s="6">
        <v>132.16999999999999</v>
      </c>
      <c r="AL435" s="6" t="s">
        <v>303</v>
      </c>
      <c r="AM435" s="6" t="s">
        <v>303</v>
      </c>
      <c r="AN435" s="6" t="s">
        <v>303</v>
      </c>
      <c r="AO435" s="6" t="s">
        <v>303</v>
      </c>
      <c r="AP435" s="6" t="s">
        <v>303</v>
      </c>
      <c r="AQ435" s="6" t="s">
        <v>304</v>
      </c>
      <c r="AR435" s="6" t="s">
        <v>305</v>
      </c>
      <c r="AS435" s="6" t="s">
        <v>383</v>
      </c>
      <c r="AT435" s="6" t="s">
        <v>156</v>
      </c>
      <c r="AU435" s="6" t="s">
        <v>307</v>
      </c>
      <c r="AV435" s="6" t="s">
        <v>2934</v>
      </c>
      <c r="AW435" s="6" t="s">
        <v>2935</v>
      </c>
      <c r="AX435" s="6" t="s">
        <v>2935</v>
      </c>
      <c r="AY435" s="6" t="s">
        <v>308</v>
      </c>
      <c r="AZ435" s="6" t="s">
        <v>309</v>
      </c>
      <c r="BA435" s="6" t="s">
        <v>310</v>
      </c>
      <c r="BB435" s="6" t="s">
        <v>311</v>
      </c>
      <c r="BC435" s="6" t="s">
        <v>312</v>
      </c>
      <c r="BD435" s="6" t="s">
        <v>156</v>
      </c>
      <c r="BE435" s="6" t="s">
        <v>313</v>
      </c>
    </row>
    <row r="436" spans="1:57" ht="17.399999999999999" x14ac:dyDescent="0.4">
      <c r="A436" s="237">
        <f t="shared" si="99"/>
        <v>434</v>
      </c>
      <c r="B436" s="238" t="str">
        <f t="shared" si="100"/>
        <v>2025-09-14</v>
      </c>
      <c r="C436" s="238" t="str">
        <f t="shared" si="101"/>
        <v>LHR</v>
      </c>
      <c r="D436" s="238" t="str">
        <f t="shared" si="102"/>
        <v>99431913873</v>
      </c>
      <c r="E436" s="238" t="str">
        <f t="shared" si="103"/>
        <v>587196912645</v>
      </c>
      <c r="F436" s="238" t="str">
        <f t="shared" si="104"/>
        <v>김민수</v>
      </c>
      <c r="G436" s="239" t="str">
        <f t="shared" si="105"/>
        <v>BK00000145861</v>
      </c>
      <c r="H436" s="240" t="str">
        <f t="shared" si="106"/>
        <v>목록(Manifest)</v>
      </c>
      <c r="I436" s="241">
        <f t="shared" si="107"/>
        <v>59.49</v>
      </c>
      <c r="J436" s="242">
        <f t="shared" si="108"/>
        <v>1</v>
      </c>
      <c r="K436" s="242">
        <f t="shared" si="109"/>
        <v>1</v>
      </c>
      <c r="L436" s="243">
        <f t="shared" si="110"/>
        <v>1.3</v>
      </c>
      <c r="M436" s="243">
        <f t="shared" si="111"/>
        <v>1.3</v>
      </c>
      <c r="N436" s="149">
        <f t="shared" si="112"/>
        <v>8.7100000000000009</v>
      </c>
      <c r="O436" s="149">
        <v>3.59</v>
      </c>
      <c r="P436" s="150"/>
      <c r="Q436" s="151">
        <f>VLOOKUP(H436,Mapping!$B$3:$D$13,3,0)</f>
        <v>0</v>
      </c>
      <c r="R436" s="149">
        <f>(IF(VLOOKUP(VLOOKUP(I436,Mapping!$B$15:$D$20,2,1),Mapping!$C$15:$E$20,2,0)=7000,0,VLOOKUP(VLOOKUP(I436,Mapping!$B$15:$D$20,2,1),Mapping!$C$15:$E$20,2,0)))</f>
        <v>0</v>
      </c>
      <c r="S436" s="149"/>
      <c r="T436" s="149"/>
      <c r="U436" s="149">
        <f t="shared" si="113"/>
        <v>12.3</v>
      </c>
      <c r="V436" s="6" t="str">
        <f t="shared" si="98"/>
        <v/>
      </c>
      <c r="X436" s="6" t="s">
        <v>2495</v>
      </c>
      <c r="Y436" s="6" t="s">
        <v>16</v>
      </c>
      <c r="Z436" s="6" t="s">
        <v>2496</v>
      </c>
      <c r="AA436" s="6" t="s">
        <v>2936</v>
      </c>
      <c r="AB436" s="6" t="s">
        <v>2937</v>
      </c>
      <c r="AC436" s="6" t="s">
        <v>2938</v>
      </c>
      <c r="AD436" s="6" t="s">
        <v>2939</v>
      </c>
      <c r="AE436" s="6" t="s">
        <v>156</v>
      </c>
      <c r="AF436" s="6">
        <v>1</v>
      </c>
      <c r="AG436" s="6">
        <v>1</v>
      </c>
      <c r="AH436" s="6">
        <v>1.3</v>
      </c>
      <c r="AI436" s="6">
        <v>1.3</v>
      </c>
      <c r="AJ436" s="6" t="s">
        <v>14</v>
      </c>
      <c r="AK436" s="6">
        <v>59.49</v>
      </c>
      <c r="AL436" s="6" t="s">
        <v>303</v>
      </c>
      <c r="AM436" s="6" t="s">
        <v>303</v>
      </c>
      <c r="AN436" s="6" t="s">
        <v>303</v>
      </c>
      <c r="AO436" s="6" t="s">
        <v>303</v>
      </c>
      <c r="AP436" s="6" t="s">
        <v>303</v>
      </c>
      <c r="AQ436" s="6" t="s">
        <v>304</v>
      </c>
      <c r="AR436" s="6" t="s">
        <v>305</v>
      </c>
      <c r="AS436" s="6" t="s">
        <v>383</v>
      </c>
      <c r="AT436" s="6" t="s">
        <v>156</v>
      </c>
      <c r="AU436" s="6" t="s">
        <v>307</v>
      </c>
      <c r="AV436" s="6" t="s">
        <v>2936</v>
      </c>
      <c r="AW436" s="6" t="s">
        <v>2940</v>
      </c>
      <c r="AX436" s="6" t="s">
        <v>2940</v>
      </c>
      <c r="AY436" s="6" t="s">
        <v>308</v>
      </c>
      <c r="AZ436" s="6" t="s">
        <v>309</v>
      </c>
      <c r="BA436" s="6" t="s">
        <v>310</v>
      </c>
      <c r="BB436" s="6" t="s">
        <v>311</v>
      </c>
      <c r="BC436" s="6" t="s">
        <v>312</v>
      </c>
      <c r="BD436" s="6" t="s">
        <v>156</v>
      </c>
      <c r="BE436" s="6" t="s">
        <v>313</v>
      </c>
    </row>
    <row r="437" spans="1:57" ht="17.399999999999999" x14ac:dyDescent="0.4">
      <c r="A437" s="237">
        <f t="shared" si="99"/>
        <v>435</v>
      </c>
      <c r="B437" s="238" t="str">
        <f t="shared" si="100"/>
        <v>2025-09-14</v>
      </c>
      <c r="C437" s="238" t="str">
        <f t="shared" si="101"/>
        <v>LHR</v>
      </c>
      <c r="D437" s="238" t="str">
        <f t="shared" si="102"/>
        <v>99431913873</v>
      </c>
      <c r="E437" s="238" t="str">
        <f t="shared" si="103"/>
        <v>587196912752</v>
      </c>
      <c r="F437" s="238" t="str">
        <f t="shared" si="104"/>
        <v>백승헌</v>
      </c>
      <c r="G437" s="239" t="str">
        <f t="shared" si="105"/>
        <v>BK00000145687</v>
      </c>
      <c r="H437" s="240" t="str">
        <f t="shared" si="106"/>
        <v>목록(Manifest)</v>
      </c>
      <c r="I437" s="241">
        <f t="shared" si="107"/>
        <v>39.81</v>
      </c>
      <c r="J437" s="242">
        <f t="shared" si="108"/>
        <v>1</v>
      </c>
      <c r="K437" s="242">
        <f t="shared" si="109"/>
        <v>0.5</v>
      </c>
      <c r="L437" s="243">
        <f t="shared" si="110"/>
        <v>0.2</v>
      </c>
      <c r="M437" s="243">
        <f t="shared" si="111"/>
        <v>0.5</v>
      </c>
      <c r="N437" s="149">
        <f t="shared" si="112"/>
        <v>5.75</v>
      </c>
      <c r="O437" s="149">
        <v>3.59</v>
      </c>
      <c r="P437" s="150"/>
      <c r="Q437" s="151">
        <f>VLOOKUP(H437,Mapping!$B$3:$D$13,3,0)</f>
        <v>0</v>
      </c>
      <c r="R437" s="149">
        <f>(IF(VLOOKUP(VLOOKUP(I437,Mapping!$B$15:$D$20,2,1),Mapping!$C$15:$E$20,2,0)=7000,0,VLOOKUP(VLOOKUP(I437,Mapping!$B$15:$D$20,2,1),Mapping!$C$15:$E$20,2,0)))</f>
        <v>0</v>
      </c>
      <c r="S437" s="149"/>
      <c r="T437" s="149"/>
      <c r="U437" s="149">
        <f t="shared" si="113"/>
        <v>9.34</v>
      </c>
      <c r="V437" s="6" t="str">
        <f t="shared" si="98"/>
        <v/>
      </c>
      <c r="X437" s="6" t="s">
        <v>2495</v>
      </c>
      <c r="Y437" s="6" t="s">
        <v>16</v>
      </c>
      <c r="Z437" s="6" t="s">
        <v>2496</v>
      </c>
      <c r="AA437" s="6" t="s">
        <v>2941</v>
      </c>
      <c r="AB437" s="6" t="s">
        <v>2942</v>
      </c>
      <c r="AC437" s="6" t="s">
        <v>2943</v>
      </c>
      <c r="AD437" s="6" t="s">
        <v>2944</v>
      </c>
      <c r="AE437" s="6" t="s">
        <v>156</v>
      </c>
      <c r="AF437" s="6">
        <v>1</v>
      </c>
      <c r="AG437" s="6">
        <v>0.5</v>
      </c>
      <c r="AH437" s="6">
        <v>0.2</v>
      </c>
      <c r="AI437" s="6">
        <v>0.5</v>
      </c>
      <c r="AJ437" s="6" t="s">
        <v>14</v>
      </c>
      <c r="AK437" s="6">
        <v>39.81</v>
      </c>
      <c r="AL437" s="6" t="s">
        <v>303</v>
      </c>
      <c r="AM437" s="6" t="s">
        <v>303</v>
      </c>
      <c r="AN437" s="6" t="s">
        <v>303</v>
      </c>
      <c r="AO437" s="6" t="s">
        <v>303</v>
      </c>
      <c r="AP437" s="6" t="s">
        <v>303</v>
      </c>
      <c r="AQ437" s="6" t="s">
        <v>304</v>
      </c>
      <c r="AR437" s="6" t="s">
        <v>305</v>
      </c>
      <c r="AS437" s="6" t="s">
        <v>353</v>
      </c>
      <c r="AT437" s="6" t="s">
        <v>156</v>
      </c>
      <c r="AU437" s="6" t="s">
        <v>307</v>
      </c>
      <c r="AV437" s="6" t="s">
        <v>2941</v>
      </c>
      <c r="AW437" s="6" t="s">
        <v>2945</v>
      </c>
      <c r="AX437" s="6" t="s">
        <v>2945</v>
      </c>
      <c r="AY437" s="6" t="s">
        <v>308</v>
      </c>
      <c r="AZ437" s="6" t="s">
        <v>309</v>
      </c>
      <c r="BA437" s="6" t="s">
        <v>310</v>
      </c>
      <c r="BB437" s="6" t="s">
        <v>311</v>
      </c>
      <c r="BC437" s="6" t="s">
        <v>312</v>
      </c>
      <c r="BD437" s="6" t="s">
        <v>156</v>
      </c>
      <c r="BE437" s="6" t="s">
        <v>313</v>
      </c>
    </row>
    <row r="438" spans="1:57" ht="17.399999999999999" x14ac:dyDescent="0.4">
      <c r="A438" s="237">
        <f t="shared" si="99"/>
        <v>436</v>
      </c>
      <c r="B438" s="238" t="str">
        <f t="shared" si="100"/>
        <v>2025-09-14</v>
      </c>
      <c r="C438" s="238" t="str">
        <f t="shared" si="101"/>
        <v>LHR</v>
      </c>
      <c r="D438" s="238" t="str">
        <f t="shared" si="102"/>
        <v>99431913873</v>
      </c>
      <c r="E438" s="238" t="str">
        <f t="shared" si="103"/>
        <v>587196912590</v>
      </c>
      <c r="F438" s="238" t="str">
        <f t="shared" si="104"/>
        <v>김우인</v>
      </c>
      <c r="G438" s="239" t="str">
        <f t="shared" si="105"/>
        <v>BK00000145609</v>
      </c>
      <c r="H438" s="240" t="str">
        <f t="shared" si="106"/>
        <v>목록(Manifest)</v>
      </c>
      <c r="I438" s="241">
        <f t="shared" si="107"/>
        <v>121.96</v>
      </c>
      <c r="J438" s="242">
        <f t="shared" si="108"/>
        <v>1</v>
      </c>
      <c r="K438" s="242">
        <f t="shared" si="109"/>
        <v>1</v>
      </c>
      <c r="L438" s="243">
        <f t="shared" si="110"/>
        <v>0.2</v>
      </c>
      <c r="M438" s="243">
        <f t="shared" si="111"/>
        <v>1</v>
      </c>
      <c r="N438" s="149">
        <f t="shared" si="112"/>
        <v>7.6</v>
      </c>
      <c r="O438" s="149">
        <v>3.59</v>
      </c>
      <c r="P438" s="150"/>
      <c r="Q438" s="151">
        <f>VLOOKUP(H438,Mapping!$B$3:$D$13,3,0)</f>
        <v>0</v>
      </c>
      <c r="R438" s="149">
        <f>(IF(VLOOKUP(VLOOKUP(I438,Mapping!$B$15:$D$20,2,1),Mapping!$C$15:$E$20,2,0)=7000,0,VLOOKUP(VLOOKUP(I438,Mapping!$B$15:$D$20,2,1),Mapping!$C$15:$E$20,2,0)))</f>
        <v>0</v>
      </c>
      <c r="S438" s="149"/>
      <c r="T438" s="149"/>
      <c r="U438" s="149">
        <f t="shared" si="113"/>
        <v>11.19</v>
      </c>
      <c r="V438" s="6" t="str">
        <f t="shared" si="98"/>
        <v/>
      </c>
      <c r="X438" s="6" t="s">
        <v>2495</v>
      </c>
      <c r="Y438" s="6" t="s">
        <v>16</v>
      </c>
      <c r="Z438" s="6" t="s">
        <v>2496</v>
      </c>
      <c r="AA438" s="6" t="s">
        <v>2946</v>
      </c>
      <c r="AB438" s="6" t="s">
        <v>2947</v>
      </c>
      <c r="AC438" s="6" t="s">
        <v>2948</v>
      </c>
      <c r="AD438" s="6" t="s">
        <v>2949</v>
      </c>
      <c r="AE438" s="6" t="s">
        <v>156</v>
      </c>
      <c r="AF438" s="6">
        <v>1</v>
      </c>
      <c r="AG438" s="6">
        <v>1</v>
      </c>
      <c r="AH438" s="6">
        <v>0.2</v>
      </c>
      <c r="AI438" s="6">
        <v>1</v>
      </c>
      <c r="AJ438" s="6" t="s">
        <v>14</v>
      </c>
      <c r="AK438" s="6">
        <v>121.96</v>
      </c>
      <c r="AL438" s="6" t="s">
        <v>303</v>
      </c>
      <c r="AM438" s="6" t="s">
        <v>303</v>
      </c>
      <c r="AN438" s="6" t="s">
        <v>303</v>
      </c>
      <c r="AO438" s="6" t="s">
        <v>303</v>
      </c>
      <c r="AP438" s="6" t="s">
        <v>303</v>
      </c>
      <c r="AQ438" s="6" t="s">
        <v>304</v>
      </c>
      <c r="AR438" s="6" t="s">
        <v>305</v>
      </c>
      <c r="AS438" s="6" t="s">
        <v>316</v>
      </c>
      <c r="AT438" s="6" t="s">
        <v>156</v>
      </c>
      <c r="AU438" s="6" t="s">
        <v>307</v>
      </c>
      <c r="AV438" s="6" t="s">
        <v>2946</v>
      </c>
      <c r="AW438" s="6" t="s">
        <v>2950</v>
      </c>
      <c r="AX438" s="6" t="s">
        <v>2950</v>
      </c>
      <c r="AY438" s="6" t="s">
        <v>308</v>
      </c>
      <c r="AZ438" s="6" t="s">
        <v>309</v>
      </c>
      <c r="BA438" s="6" t="s">
        <v>310</v>
      </c>
      <c r="BB438" s="6" t="s">
        <v>311</v>
      </c>
      <c r="BC438" s="6" t="s">
        <v>312</v>
      </c>
      <c r="BD438" s="6" t="s">
        <v>156</v>
      </c>
      <c r="BE438" s="6" t="s">
        <v>313</v>
      </c>
    </row>
    <row r="439" spans="1:57" ht="17.399999999999999" x14ac:dyDescent="0.4">
      <c r="A439" s="237">
        <f t="shared" si="99"/>
        <v>437</v>
      </c>
      <c r="B439" s="238" t="str">
        <f t="shared" si="100"/>
        <v>2025-09-14</v>
      </c>
      <c r="C439" s="238" t="str">
        <f t="shared" si="101"/>
        <v>LHR</v>
      </c>
      <c r="D439" s="238" t="str">
        <f t="shared" si="102"/>
        <v>99431913873</v>
      </c>
      <c r="E439" s="238" t="str">
        <f t="shared" si="103"/>
        <v>587196913194</v>
      </c>
      <c r="F439" s="238" t="str">
        <f t="shared" si="104"/>
        <v>김태현</v>
      </c>
      <c r="G439" s="239" t="str">
        <f t="shared" si="105"/>
        <v>BK00000145735</v>
      </c>
      <c r="H439" s="240" t="str">
        <f t="shared" si="106"/>
        <v>목록(Manifest)</v>
      </c>
      <c r="I439" s="241">
        <f t="shared" si="107"/>
        <v>132.41</v>
      </c>
      <c r="J439" s="242">
        <f t="shared" si="108"/>
        <v>1</v>
      </c>
      <c r="K439" s="242">
        <f t="shared" si="109"/>
        <v>2</v>
      </c>
      <c r="L439" s="243">
        <f t="shared" si="110"/>
        <v>4.7</v>
      </c>
      <c r="M439" s="243">
        <f t="shared" si="111"/>
        <v>4.7</v>
      </c>
      <c r="N439" s="149">
        <f t="shared" si="112"/>
        <v>21.29</v>
      </c>
      <c r="O439" s="149">
        <v>3.59</v>
      </c>
      <c r="P439" s="150"/>
      <c r="Q439" s="151">
        <f>VLOOKUP(H439,Mapping!$B$3:$D$13,3,0)</f>
        <v>0</v>
      </c>
      <c r="R439" s="149">
        <f>(IF(VLOOKUP(VLOOKUP(I439,Mapping!$B$15:$D$20,2,1),Mapping!$C$15:$E$20,2,0)=7000,0,VLOOKUP(VLOOKUP(I439,Mapping!$B$15:$D$20,2,1),Mapping!$C$15:$E$20,2,0)))</f>
        <v>0</v>
      </c>
      <c r="S439" s="149"/>
      <c r="T439" s="149"/>
      <c r="U439" s="149">
        <f t="shared" si="113"/>
        <v>24.88</v>
      </c>
      <c r="V439" s="6" t="str">
        <f t="shared" si="98"/>
        <v/>
      </c>
      <c r="X439" s="6" t="s">
        <v>2495</v>
      </c>
      <c r="Y439" s="6" t="s">
        <v>16</v>
      </c>
      <c r="Z439" s="6" t="s">
        <v>2496</v>
      </c>
      <c r="AA439" s="6" t="s">
        <v>2951</v>
      </c>
      <c r="AB439" s="6" t="s">
        <v>194</v>
      </c>
      <c r="AC439" s="6" t="s">
        <v>328</v>
      </c>
      <c r="AD439" s="6" t="s">
        <v>393</v>
      </c>
      <c r="AE439" s="6" t="s">
        <v>156</v>
      </c>
      <c r="AF439" s="6">
        <v>1</v>
      </c>
      <c r="AG439" s="6">
        <v>2</v>
      </c>
      <c r="AH439" s="6">
        <v>4.7</v>
      </c>
      <c r="AI439" s="6">
        <v>4.7</v>
      </c>
      <c r="AJ439" s="6" t="s">
        <v>14</v>
      </c>
      <c r="AK439" s="6">
        <v>132.41</v>
      </c>
      <c r="AL439" s="6" t="s">
        <v>303</v>
      </c>
      <c r="AM439" s="6" t="s">
        <v>303</v>
      </c>
      <c r="AN439" s="6" t="s">
        <v>303</v>
      </c>
      <c r="AO439" s="6" t="s">
        <v>303</v>
      </c>
      <c r="AP439" s="6" t="s">
        <v>303</v>
      </c>
      <c r="AQ439" s="6" t="s">
        <v>304</v>
      </c>
      <c r="AR439" s="6" t="s">
        <v>305</v>
      </c>
      <c r="AS439" s="6" t="s">
        <v>316</v>
      </c>
      <c r="AT439" s="6" t="s">
        <v>156</v>
      </c>
      <c r="AU439" s="6" t="s">
        <v>307</v>
      </c>
      <c r="AV439" s="6" t="s">
        <v>2951</v>
      </c>
      <c r="AW439" s="6" t="s">
        <v>2952</v>
      </c>
      <c r="AX439" s="6" t="s">
        <v>2952</v>
      </c>
      <c r="AY439" s="6" t="s">
        <v>308</v>
      </c>
      <c r="AZ439" s="6" t="s">
        <v>309</v>
      </c>
      <c r="BA439" s="6" t="s">
        <v>310</v>
      </c>
      <c r="BB439" s="6" t="s">
        <v>311</v>
      </c>
      <c r="BC439" s="6" t="s">
        <v>312</v>
      </c>
      <c r="BD439" s="6" t="s">
        <v>156</v>
      </c>
      <c r="BE439" s="6" t="s">
        <v>313</v>
      </c>
    </row>
    <row r="440" spans="1:57" ht="17.399999999999999" x14ac:dyDescent="0.4">
      <c r="A440" s="237">
        <f t="shared" si="99"/>
        <v>438</v>
      </c>
      <c r="B440" s="238" t="str">
        <f t="shared" si="100"/>
        <v>2025-09-14</v>
      </c>
      <c r="C440" s="238" t="str">
        <f t="shared" si="101"/>
        <v>LHR</v>
      </c>
      <c r="D440" s="238" t="str">
        <f t="shared" si="102"/>
        <v>99431913873</v>
      </c>
      <c r="E440" s="238" t="str">
        <f t="shared" si="103"/>
        <v>587196912962</v>
      </c>
      <c r="F440" s="238" t="str">
        <f t="shared" si="104"/>
        <v>이은영</v>
      </c>
      <c r="G440" s="239" t="str">
        <f t="shared" si="105"/>
        <v>BK00000145260</v>
      </c>
      <c r="H440" s="240" t="str">
        <f t="shared" si="106"/>
        <v>목록(Manifest)</v>
      </c>
      <c r="I440" s="241">
        <f t="shared" si="107"/>
        <v>141.35</v>
      </c>
      <c r="J440" s="242">
        <f t="shared" si="108"/>
        <v>1</v>
      </c>
      <c r="K440" s="242">
        <f t="shared" si="109"/>
        <v>3</v>
      </c>
      <c r="L440" s="243">
        <f t="shared" si="110"/>
        <v>0.2</v>
      </c>
      <c r="M440" s="243">
        <f t="shared" si="111"/>
        <v>3</v>
      </c>
      <c r="N440" s="149">
        <f t="shared" si="112"/>
        <v>15</v>
      </c>
      <c r="O440" s="149">
        <v>3.59</v>
      </c>
      <c r="P440" s="150"/>
      <c r="Q440" s="151">
        <f>VLOOKUP(H440,Mapping!$B$3:$D$13,3,0)</f>
        <v>0</v>
      </c>
      <c r="R440" s="149">
        <f>(IF(VLOOKUP(VLOOKUP(I440,Mapping!$B$15:$D$20,2,1),Mapping!$C$15:$E$20,2,0)=7000,0,VLOOKUP(VLOOKUP(I440,Mapping!$B$15:$D$20,2,1),Mapping!$C$15:$E$20,2,0)))</f>
        <v>0</v>
      </c>
      <c r="S440" s="149"/>
      <c r="T440" s="149"/>
      <c r="U440" s="149">
        <f t="shared" si="113"/>
        <v>18.59</v>
      </c>
      <c r="V440" s="6" t="str">
        <f t="shared" si="98"/>
        <v/>
      </c>
      <c r="X440" s="6" t="s">
        <v>2495</v>
      </c>
      <c r="Y440" s="6" t="s">
        <v>16</v>
      </c>
      <c r="Z440" s="6" t="s">
        <v>2496</v>
      </c>
      <c r="AA440" s="6" t="s">
        <v>2953</v>
      </c>
      <c r="AB440" s="6" t="s">
        <v>2954</v>
      </c>
      <c r="AC440" s="6" t="s">
        <v>2955</v>
      </c>
      <c r="AD440" s="6" t="s">
        <v>2956</v>
      </c>
      <c r="AE440" s="6" t="s">
        <v>156</v>
      </c>
      <c r="AF440" s="6">
        <v>1</v>
      </c>
      <c r="AG440" s="6">
        <v>3</v>
      </c>
      <c r="AH440" s="6">
        <v>0.2</v>
      </c>
      <c r="AI440" s="6">
        <v>3</v>
      </c>
      <c r="AJ440" s="6" t="s">
        <v>14</v>
      </c>
      <c r="AK440" s="6">
        <v>141.35</v>
      </c>
      <c r="AL440" s="6" t="s">
        <v>303</v>
      </c>
      <c r="AM440" s="6" t="s">
        <v>303</v>
      </c>
      <c r="AN440" s="6" t="s">
        <v>303</v>
      </c>
      <c r="AO440" s="6" t="s">
        <v>303</v>
      </c>
      <c r="AP440" s="6" t="s">
        <v>303</v>
      </c>
      <c r="AQ440" s="6" t="s">
        <v>304</v>
      </c>
      <c r="AR440" s="6" t="s">
        <v>305</v>
      </c>
      <c r="AS440" s="6" t="s">
        <v>316</v>
      </c>
      <c r="AT440" s="6" t="s">
        <v>156</v>
      </c>
      <c r="AU440" s="6" t="s">
        <v>307</v>
      </c>
      <c r="AV440" s="6" t="s">
        <v>2953</v>
      </c>
      <c r="AW440" s="6" t="s">
        <v>2957</v>
      </c>
      <c r="AX440" s="6" t="s">
        <v>2957</v>
      </c>
      <c r="AY440" s="6" t="s">
        <v>308</v>
      </c>
      <c r="AZ440" s="6" t="s">
        <v>309</v>
      </c>
      <c r="BA440" s="6" t="s">
        <v>310</v>
      </c>
      <c r="BB440" s="6" t="s">
        <v>311</v>
      </c>
      <c r="BC440" s="6" t="s">
        <v>312</v>
      </c>
      <c r="BD440" s="6" t="s">
        <v>156</v>
      </c>
      <c r="BE440" s="6" t="s">
        <v>313</v>
      </c>
    </row>
    <row r="441" spans="1:57" ht="17.399999999999999" x14ac:dyDescent="0.4">
      <c r="A441" s="237">
        <f t="shared" si="99"/>
        <v>439</v>
      </c>
      <c r="B441" s="238" t="str">
        <f t="shared" si="100"/>
        <v>2025-09-14</v>
      </c>
      <c r="C441" s="238" t="str">
        <f t="shared" si="101"/>
        <v>LHR</v>
      </c>
      <c r="D441" s="238" t="str">
        <f t="shared" si="102"/>
        <v>99431913873</v>
      </c>
      <c r="E441" s="238" t="str">
        <f t="shared" si="103"/>
        <v>587196912936</v>
      </c>
      <c r="F441" s="238" t="str">
        <f t="shared" si="104"/>
        <v>최유희</v>
      </c>
      <c r="G441" s="239" t="str">
        <f t="shared" si="105"/>
        <v>BK00000145629</v>
      </c>
      <c r="H441" s="240" t="str">
        <f t="shared" si="106"/>
        <v>목록(Manifest)</v>
      </c>
      <c r="I441" s="241">
        <f t="shared" si="107"/>
        <v>118.79</v>
      </c>
      <c r="J441" s="242">
        <f t="shared" si="108"/>
        <v>1</v>
      </c>
      <c r="K441" s="242">
        <f t="shared" si="109"/>
        <v>0.5</v>
      </c>
      <c r="L441" s="243">
        <f t="shared" si="110"/>
        <v>0.2</v>
      </c>
      <c r="M441" s="243">
        <f t="shared" si="111"/>
        <v>0.5</v>
      </c>
      <c r="N441" s="149">
        <f t="shared" si="112"/>
        <v>5.75</v>
      </c>
      <c r="O441" s="149">
        <v>3.59</v>
      </c>
      <c r="P441" s="150"/>
      <c r="Q441" s="151">
        <f>VLOOKUP(H441,Mapping!$B$3:$D$13,3,0)</f>
        <v>0</v>
      </c>
      <c r="R441" s="149">
        <f>(IF(VLOOKUP(VLOOKUP(I441,Mapping!$B$15:$D$20,2,1),Mapping!$C$15:$E$20,2,0)=7000,0,VLOOKUP(VLOOKUP(I441,Mapping!$B$15:$D$20,2,1),Mapping!$C$15:$E$20,2,0)))</f>
        <v>0</v>
      </c>
      <c r="S441" s="149"/>
      <c r="T441" s="149"/>
      <c r="U441" s="149">
        <f t="shared" si="113"/>
        <v>9.34</v>
      </c>
      <c r="V441" s="6" t="str">
        <f t="shared" si="98"/>
        <v/>
      </c>
      <c r="X441" s="6" t="s">
        <v>2495</v>
      </c>
      <c r="Y441" s="6" t="s">
        <v>16</v>
      </c>
      <c r="Z441" s="6" t="s">
        <v>2496</v>
      </c>
      <c r="AA441" s="6" t="s">
        <v>2958</v>
      </c>
      <c r="AB441" s="6" t="s">
        <v>1076</v>
      </c>
      <c r="AC441" s="6" t="s">
        <v>1077</v>
      </c>
      <c r="AD441" s="6" t="s">
        <v>522</v>
      </c>
      <c r="AE441" s="6" t="s">
        <v>156</v>
      </c>
      <c r="AF441" s="6">
        <v>1</v>
      </c>
      <c r="AG441" s="6">
        <v>0.5</v>
      </c>
      <c r="AH441" s="6">
        <v>0.2</v>
      </c>
      <c r="AI441" s="6">
        <v>0.5</v>
      </c>
      <c r="AJ441" s="6" t="s">
        <v>14</v>
      </c>
      <c r="AK441" s="6">
        <v>118.79</v>
      </c>
      <c r="AL441" s="6" t="s">
        <v>303</v>
      </c>
      <c r="AM441" s="6" t="s">
        <v>303</v>
      </c>
      <c r="AN441" s="6" t="s">
        <v>303</v>
      </c>
      <c r="AO441" s="6" t="s">
        <v>303</v>
      </c>
      <c r="AP441" s="6" t="s">
        <v>303</v>
      </c>
      <c r="AQ441" s="6" t="s">
        <v>304</v>
      </c>
      <c r="AR441" s="6" t="s">
        <v>305</v>
      </c>
      <c r="AS441" s="6" t="s">
        <v>2959</v>
      </c>
      <c r="AT441" s="6" t="s">
        <v>156</v>
      </c>
      <c r="AU441" s="6" t="s">
        <v>307</v>
      </c>
      <c r="AV441" s="6" t="s">
        <v>2958</v>
      </c>
      <c r="AW441" s="6" t="s">
        <v>2960</v>
      </c>
      <c r="AX441" s="6" t="s">
        <v>2960</v>
      </c>
      <c r="AY441" s="6" t="s">
        <v>308</v>
      </c>
      <c r="AZ441" s="6" t="s">
        <v>309</v>
      </c>
      <c r="BA441" s="6" t="s">
        <v>310</v>
      </c>
      <c r="BB441" s="6" t="s">
        <v>311</v>
      </c>
      <c r="BC441" s="6" t="s">
        <v>312</v>
      </c>
      <c r="BD441" s="6" t="s">
        <v>156</v>
      </c>
      <c r="BE441" s="6" t="s">
        <v>313</v>
      </c>
    </row>
    <row r="442" spans="1:57" ht="17.399999999999999" x14ac:dyDescent="0.4">
      <c r="A442" s="237">
        <f t="shared" si="99"/>
        <v>440</v>
      </c>
      <c r="B442" s="238" t="str">
        <f t="shared" si="100"/>
        <v>2025-09-14</v>
      </c>
      <c r="C442" s="238" t="str">
        <f t="shared" si="101"/>
        <v>LHR</v>
      </c>
      <c r="D442" s="238" t="str">
        <f t="shared" si="102"/>
        <v>99431913873</v>
      </c>
      <c r="E442" s="238" t="str">
        <f t="shared" si="103"/>
        <v>587196912903</v>
      </c>
      <c r="F442" s="238" t="str">
        <f t="shared" si="104"/>
        <v>이재원</v>
      </c>
      <c r="G442" s="239" t="str">
        <f t="shared" si="105"/>
        <v>BK00000145877</v>
      </c>
      <c r="H442" s="240" t="str">
        <f t="shared" si="106"/>
        <v>목록(Manifest)</v>
      </c>
      <c r="I442" s="241">
        <f t="shared" si="107"/>
        <v>76.680000000000007</v>
      </c>
      <c r="J442" s="242">
        <f t="shared" si="108"/>
        <v>1</v>
      </c>
      <c r="K442" s="242">
        <f t="shared" si="109"/>
        <v>1</v>
      </c>
      <c r="L442" s="243">
        <f t="shared" si="110"/>
        <v>1.3</v>
      </c>
      <c r="M442" s="243">
        <f t="shared" si="111"/>
        <v>1.3</v>
      </c>
      <c r="N442" s="149">
        <f t="shared" si="112"/>
        <v>8.7100000000000009</v>
      </c>
      <c r="O442" s="149">
        <v>3.59</v>
      </c>
      <c r="P442" s="150"/>
      <c r="Q442" s="151">
        <f>VLOOKUP(H442,Mapping!$B$3:$D$13,3,0)</f>
        <v>0</v>
      </c>
      <c r="R442" s="149">
        <f>(IF(VLOOKUP(VLOOKUP(I442,Mapping!$B$15:$D$20,2,1),Mapping!$C$15:$E$20,2,0)=7000,0,VLOOKUP(VLOOKUP(I442,Mapping!$B$15:$D$20,2,1),Mapping!$C$15:$E$20,2,0)))</f>
        <v>0</v>
      </c>
      <c r="S442" s="149"/>
      <c r="T442" s="149"/>
      <c r="U442" s="149">
        <f t="shared" si="113"/>
        <v>12.3</v>
      </c>
      <c r="V442" s="6" t="str">
        <f t="shared" si="98"/>
        <v/>
      </c>
      <c r="X442" s="6" t="s">
        <v>2495</v>
      </c>
      <c r="Y442" s="6" t="s">
        <v>16</v>
      </c>
      <c r="Z442" s="6" t="s">
        <v>2496</v>
      </c>
      <c r="AA442" s="6" t="s">
        <v>2961</v>
      </c>
      <c r="AB442" s="6" t="s">
        <v>1281</v>
      </c>
      <c r="AC442" s="6" t="s">
        <v>1282</v>
      </c>
      <c r="AD442" s="6" t="s">
        <v>1283</v>
      </c>
      <c r="AE442" s="6" t="s">
        <v>156</v>
      </c>
      <c r="AF442" s="6">
        <v>1</v>
      </c>
      <c r="AG442" s="6">
        <v>1</v>
      </c>
      <c r="AH442" s="6">
        <v>1.3</v>
      </c>
      <c r="AI442" s="6">
        <v>1.3</v>
      </c>
      <c r="AJ442" s="6" t="s">
        <v>14</v>
      </c>
      <c r="AK442" s="6">
        <v>76.680000000000007</v>
      </c>
      <c r="AL442" s="6" t="s">
        <v>303</v>
      </c>
      <c r="AM442" s="6" t="s">
        <v>303</v>
      </c>
      <c r="AN442" s="6" t="s">
        <v>303</v>
      </c>
      <c r="AO442" s="6" t="s">
        <v>303</v>
      </c>
      <c r="AP442" s="6" t="s">
        <v>303</v>
      </c>
      <c r="AQ442" s="6" t="s">
        <v>304</v>
      </c>
      <c r="AR442" s="6" t="s">
        <v>305</v>
      </c>
      <c r="AS442" s="6" t="s">
        <v>1042</v>
      </c>
      <c r="AT442" s="6" t="s">
        <v>156</v>
      </c>
      <c r="AU442" s="6" t="s">
        <v>307</v>
      </c>
      <c r="AV442" s="6" t="s">
        <v>2961</v>
      </c>
      <c r="AW442" s="6" t="s">
        <v>2962</v>
      </c>
      <c r="AX442" s="6" t="s">
        <v>2962</v>
      </c>
      <c r="AY442" s="6" t="s">
        <v>308</v>
      </c>
      <c r="AZ442" s="6" t="s">
        <v>309</v>
      </c>
      <c r="BA442" s="6" t="s">
        <v>310</v>
      </c>
      <c r="BB442" s="6" t="s">
        <v>311</v>
      </c>
      <c r="BC442" s="6" t="s">
        <v>312</v>
      </c>
      <c r="BD442" s="6" t="s">
        <v>156</v>
      </c>
      <c r="BE442" s="6" t="s">
        <v>313</v>
      </c>
    </row>
    <row r="443" spans="1:57" ht="17.399999999999999" x14ac:dyDescent="0.4">
      <c r="A443" s="237">
        <f t="shared" si="99"/>
        <v>441</v>
      </c>
      <c r="B443" s="238" t="str">
        <f t="shared" si="100"/>
        <v>2025-09-14</v>
      </c>
      <c r="C443" s="238" t="str">
        <f t="shared" si="101"/>
        <v>LHR</v>
      </c>
      <c r="D443" s="238" t="str">
        <f t="shared" si="102"/>
        <v>99431913873</v>
      </c>
      <c r="E443" s="238" t="str">
        <f t="shared" si="103"/>
        <v>587196912660</v>
      </c>
      <c r="F443" s="238" t="str">
        <f t="shared" si="104"/>
        <v>이인숙</v>
      </c>
      <c r="G443" s="239" t="str">
        <f t="shared" si="105"/>
        <v>BK00000145888</v>
      </c>
      <c r="H443" s="240" t="str">
        <f t="shared" si="106"/>
        <v>목록(Manifest)</v>
      </c>
      <c r="I443" s="241">
        <f t="shared" si="107"/>
        <v>148.09</v>
      </c>
      <c r="J443" s="242">
        <f t="shared" si="108"/>
        <v>1</v>
      </c>
      <c r="K443" s="242">
        <f t="shared" si="109"/>
        <v>0.5</v>
      </c>
      <c r="L443" s="243">
        <f t="shared" si="110"/>
        <v>0.2</v>
      </c>
      <c r="M443" s="243">
        <f t="shared" si="111"/>
        <v>0.5</v>
      </c>
      <c r="N443" s="149">
        <f t="shared" si="112"/>
        <v>5.75</v>
      </c>
      <c r="O443" s="149">
        <v>3.59</v>
      </c>
      <c r="P443" s="150"/>
      <c r="Q443" s="151">
        <f>VLOOKUP(H443,Mapping!$B$3:$D$13,3,0)</f>
        <v>0</v>
      </c>
      <c r="R443" s="149">
        <f>(IF(VLOOKUP(VLOOKUP(I443,Mapping!$B$15:$D$20,2,1),Mapping!$C$15:$E$20,2,0)=7000,0,VLOOKUP(VLOOKUP(I443,Mapping!$B$15:$D$20,2,1),Mapping!$C$15:$E$20,2,0)))</f>
        <v>0</v>
      </c>
      <c r="S443" s="149"/>
      <c r="T443" s="149"/>
      <c r="U443" s="149">
        <f t="shared" si="113"/>
        <v>9.34</v>
      </c>
      <c r="V443" s="6" t="str">
        <f t="shared" si="98"/>
        <v/>
      </c>
      <c r="X443" s="6" t="s">
        <v>2495</v>
      </c>
      <c r="Y443" s="6" t="s">
        <v>16</v>
      </c>
      <c r="Z443" s="6" t="s">
        <v>2496</v>
      </c>
      <c r="AA443" s="6" t="s">
        <v>2963</v>
      </c>
      <c r="AB443" s="6" t="s">
        <v>2649</v>
      </c>
      <c r="AC443" s="6" t="s">
        <v>2650</v>
      </c>
      <c r="AD443" s="6" t="s">
        <v>494</v>
      </c>
      <c r="AE443" s="6" t="s">
        <v>156</v>
      </c>
      <c r="AF443" s="6">
        <v>1</v>
      </c>
      <c r="AG443" s="6">
        <v>0.5</v>
      </c>
      <c r="AH443" s="6">
        <v>0.2</v>
      </c>
      <c r="AI443" s="6">
        <v>0.5</v>
      </c>
      <c r="AJ443" s="6" t="s">
        <v>14</v>
      </c>
      <c r="AK443" s="6">
        <v>148.09</v>
      </c>
      <c r="AL443" s="6" t="s">
        <v>303</v>
      </c>
      <c r="AM443" s="6" t="s">
        <v>303</v>
      </c>
      <c r="AN443" s="6" t="s">
        <v>303</v>
      </c>
      <c r="AO443" s="6" t="s">
        <v>303</v>
      </c>
      <c r="AP443" s="6" t="s">
        <v>303</v>
      </c>
      <c r="AQ443" s="6" t="s">
        <v>304</v>
      </c>
      <c r="AR443" s="6" t="s">
        <v>305</v>
      </c>
      <c r="AS443" s="6" t="s">
        <v>316</v>
      </c>
      <c r="AT443" s="6" t="s">
        <v>156</v>
      </c>
      <c r="AU443" s="6" t="s">
        <v>307</v>
      </c>
      <c r="AV443" s="6" t="s">
        <v>2963</v>
      </c>
      <c r="AW443" s="6" t="s">
        <v>2964</v>
      </c>
      <c r="AX443" s="6" t="s">
        <v>2964</v>
      </c>
      <c r="AY443" s="6" t="s">
        <v>308</v>
      </c>
      <c r="AZ443" s="6" t="s">
        <v>309</v>
      </c>
      <c r="BA443" s="6" t="s">
        <v>310</v>
      </c>
      <c r="BB443" s="6" t="s">
        <v>311</v>
      </c>
      <c r="BC443" s="6" t="s">
        <v>312</v>
      </c>
      <c r="BD443" s="6" t="s">
        <v>156</v>
      </c>
      <c r="BE443" s="6" t="s">
        <v>313</v>
      </c>
    </row>
    <row r="444" spans="1:57" ht="17.399999999999999" x14ac:dyDescent="0.4">
      <c r="A444" s="237">
        <f t="shared" si="99"/>
        <v>442</v>
      </c>
      <c r="B444" s="238" t="str">
        <f t="shared" si="100"/>
        <v>2025-09-14</v>
      </c>
      <c r="C444" s="238" t="str">
        <f t="shared" si="101"/>
        <v>LHR</v>
      </c>
      <c r="D444" s="238" t="str">
        <f t="shared" si="102"/>
        <v>99431913873</v>
      </c>
      <c r="E444" s="238" t="str">
        <f t="shared" si="103"/>
        <v>587196912413</v>
      </c>
      <c r="F444" s="238" t="str">
        <f t="shared" si="104"/>
        <v>김하린</v>
      </c>
      <c r="G444" s="239" t="str">
        <f t="shared" si="105"/>
        <v>BK00000145890</v>
      </c>
      <c r="H444" s="240" t="str">
        <f t="shared" si="106"/>
        <v>목록(Manifest)</v>
      </c>
      <c r="I444" s="241">
        <f t="shared" si="107"/>
        <v>30.96</v>
      </c>
      <c r="J444" s="242">
        <f t="shared" si="108"/>
        <v>1</v>
      </c>
      <c r="K444" s="242">
        <f t="shared" si="109"/>
        <v>0.5</v>
      </c>
      <c r="L444" s="243">
        <f t="shared" si="110"/>
        <v>0.2</v>
      </c>
      <c r="M444" s="243">
        <f t="shared" si="111"/>
        <v>0.5</v>
      </c>
      <c r="N444" s="149">
        <f t="shared" si="112"/>
        <v>5.75</v>
      </c>
      <c r="O444" s="149">
        <v>3.59</v>
      </c>
      <c r="P444" s="150"/>
      <c r="Q444" s="151">
        <f>VLOOKUP(H444,Mapping!$B$3:$D$13,3,0)</f>
        <v>0</v>
      </c>
      <c r="R444" s="149">
        <f>(IF(VLOOKUP(VLOOKUP(I444,Mapping!$B$15:$D$20,2,1),Mapping!$C$15:$E$20,2,0)=7000,0,VLOOKUP(VLOOKUP(I444,Mapping!$B$15:$D$20,2,1),Mapping!$C$15:$E$20,2,0)))</f>
        <v>0</v>
      </c>
      <c r="S444" s="149"/>
      <c r="T444" s="149"/>
      <c r="U444" s="149">
        <f t="shared" si="113"/>
        <v>9.34</v>
      </c>
      <c r="V444" s="6" t="str">
        <f t="shared" si="98"/>
        <v/>
      </c>
      <c r="X444" s="6" t="s">
        <v>2495</v>
      </c>
      <c r="Y444" s="6" t="s">
        <v>16</v>
      </c>
      <c r="Z444" s="6" t="s">
        <v>2496</v>
      </c>
      <c r="AA444" s="6" t="s">
        <v>2965</v>
      </c>
      <c r="AB444" s="6" t="s">
        <v>2966</v>
      </c>
      <c r="AC444" s="6" t="s">
        <v>2967</v>
      </c>
      <c r="AD444" s="6" t="s">
        <v>2968</v>
      </c>
      <c r="AE444" s="6" t="s">
        <v>156</v>
      </c>
      <c r="AF444" s="6">
        <v>1</v>
      </c>
      <c r="AG444" s="6">
        <v>0.5</v>
      </c>
      <c r="AH444" s="6">
        <v>0.2</v>
      </c>
      <c r="AI444" s="6">
        <v>0.5</v>
      </c>
      <c r="AJ444" s="6" t="s">
        <v>14</v>
      </c>
      <c r="AK444" s="6">
        <v>30.96</v>
      </c>
      <c r="AL444" s="6" t="s">
        <v>303</v>
      </c>
      <c r="AM444" s="6" t="s">
        <v>303</v>
      </c>
      <c r="AN444" s="6" t="s">
        <v>303</v>
      </c>
      <c r="AO444" s="6" t="s">
        <v>303</v>
      </c>
      <c r="AP444" s="6" t="s">
        <v>303</v>
      </c>
      <c r="AQ444" s="6" t="s">
        <v>304</v>
      </c>
      <c r="AR444" s="6" t="s">
        <v>305</v>
      </c>
      <c r="AS444" s="6" t="s">
        <v>2969</v>
      </c>
      <c r="AT444" s="6" t="s">
        <v>156</v>
      </c>
      <c r="AU444" s="6" t="s">
        <v>307</v>
      </c>
      <c r="AV444" s="6" t="s">
        <v>2965</v>
      </c>
      <c r="AW444" s="6" t="s">
        <v>2970</v>
      </c>
      <c r="AX444" s="6" t="s">
        <v>2970</v>
      </c>
      <c r="AY444" s="6" t="s">
        <v>308</v>
      </c>
      <c r="AZ444" s="6" t="s">
        <v>309</v>
      </c>
      <c r="BA444" s="6" t="s">
        <v>310</v>
      </c>
      <c r="BB444" s="6" t="s">
        <v>311</v>
      </c>
      <c r="BC444" s="6" t="s">
        <v>312</v>
      </c>
      <c r="BD444" s="6" t="s">
        <v>156</v>
      </c>
      <c r="BE444" s="6" t="s">
        <v>313</v>
      </c>
    </row>
    <row r="445" spans="1:57" ht="17.399999999999999" x14ac:dyDescent="0.4">
      <c r="A445" s="237">
        <f t="shared" si="99"/>
        <v>443</v>
      </c>
      <c r="B445" s="238" t="str">
        <f t="shared" si="100"/>
        <v>2025-09-14</v>
      </c>
      <c r="C445" s="238" t="str">
        <f t="shared" si="101"/>
        <v>LHR</v>
      </c>
      <c r="D445" s="238" t="str">
        <f t="shared" si="102"/>
        <v>99431913873</v>
      </c>
      <c r="E445" s="238" t="str">
        <f t="shared" si="103"/>
        <v>587196912811</v>
      </c>
      <c r="F445" s="238" t="str">
        <f t="shared" si="104"/>
        <v>이미정</v>
      </c>
      <c r="G445" s="239" t="str">
        <f t="shared" si="105"/>
        <v>BK00000145900</v>
      </c>
      <c r="H445" s="240" t="str">
        <f t="shared" si="106"/>
        <v>간이(Simple)</v>
      </c>
      <c r="I445" s="241">
        <f t="shared" si="107"/>
        <v>221.3</v>
      </c>
      <c r="J445" s="242">
        <f t="shared" si="108"/>
        <v>1</v>
      </c>
      <c r="K445" s="242">
        <f t="shared" si="109"/>
        <v>4.5</v>
      </c>
      <c r="L445" s="243">
        <f t="shared" si="110"/>
        <v>8.1</v>
      </c>
      <c r="M445" s="243">
        <f t="shared" si="111"/>
        <v>8.5</v>
      </c>
      <c r="N445" s="149">
        <f t="shared" si="112"/>
        <v>35.35</v>
      </c>
      <c r="O445" s="149">
        <v>3.59</v>
      </c>
      <c r="P445" s="150"/>
      <c r="Q445" s="151">
        <f>VLOOKUP(H445,Mapping!$B$3:$D$13,3,0)</f>
        <v>0.8</v>
      </c>
      <c r="R445" s="149">
        <f>(IF(VLOOKUP(VLOOKUP(I445,Mapping!$B$15:$D$20,2,1),Mapping!$C$15:$E$20,2,0)=7000,0,VLOOKUP(VLOOKUP(I445,Mapping!$B$15:$D$20,2,1),Mapping!$C$15:$E$20,2,0)))</f>
        <v>0</v>
      </c>
      <c r="S445" s="149"/>
      <c r="T445" s="149"/>
      <c r="U445" s="149">
        <f t="shared" si="113"/>
        <v>39.739999999999995</v>
      </c>
      <c r="V445" s="6" t="str">
        <f t="shared" si="98"/>
        <v/>
      </c>
      <c r="X445" s="6" t="s">
        <v>2495</v>
      </c>
      <c r="Y445" s="6" t="s">
        <v>16</v>
      </c>
      <c r="Z445" s="6" t="s">
        <v>2496</v>
      </c>
      <c r="AA445" s="6" t="s">
        <v>2971</v>
      </c>
      <c r="AB445" s="6" t="s">
        <v>1735</v>
      </c>
      <c r="AC445" s="6" t="s">
        <v>2972</v>
      </c>
      <c r="AD445" s="6" t="s">
        <v>329</v>
      </c>
      <c r="AE445" s="6" t="s">
        <v>156</v>
      </c>
      <c r="AF445" s="6">
        <v>1</v>
      </c>
      <c r="AG445" s="6">
        <v>4.5</v>
      </c>
      <c r="AH445" s="6">
        <v>8.1</v>
      </c>
      <c r="AI445" s="6">
        <v>8.5</v>
      </c>
      <c r="AJ445" s="6" t="s">
        <v>15</v>
      </c>
      <c r="AK445" s="6">
        <v>221.3</v>
      </c>
      <c r="AL445" s="6" t="s">
        <v>303</v>
      </c>
      <c r="AM445" s="6" t="s">
        <v>303</v>
      </c>
      <c r="AN445" s="6" t="s">
        <v>303</v>
      </c>
      <c r="AO445" s="6" t="s">
        <v>303</v>
      </c>
      <c r="AP445" s="6" t="s">
        <v>303</v>
      </c>
      <c r="AQ445" s="6" t="s">
        <v>304</v>
      </c>
      <c r="AR445" s="6" t="s">
        <v>305</v>
      </c>
      <c r="AS445" s="6" t="s">
        <v>330</v>
      </c>
      <c r="AT445" s="6" t="s">
        <v>156</v>
      </c>
      <c r="AU445" s="6" t="s">
        <v>307</v>
      </c>
      <c r="AV445" s="6" t="s">
        <v>2971</v>
      </c>
      <c r="AW445" s="6" t="s">
        <v>2973</v>
      </c>
      <c r="AX445" s="6" t="s">
        <v>2973</v>
      </c>
      <c r="AY445" s="6" t="s">
        <v>308</v>
      </c>
      <c r="AZ445" s="6" t="s">
        <v>309</v>
      </c>
      <c r="BA445" s="6" t="s">
        <v>310</v>
      </c>
      <c r="BB445" s="6" t="s">
        <v>311</v>
      </c>
      <c r="BC445" s="6" t="s">
        <v>312</v>
      </c>
      <c r="BD445" s="6" t="s">
        <v>156</v>
      </c>
      <c r="BE445" s="6" t="s">
        <v>313</v>
      </c>
    </row>
    <row r="446" spans="1:57" ht="17.399999999999999" x14ac:dyDescent="0.4">
      <c r="A446" s="237">
        <f t="shared" si="99"/>
        <v>444</v>
      </c>
      <c r="B446" s="238" t="str">
        <f t="shared" si="100"/>
        <v>2025-09-14</v>
      </c>
      <c r="C446" s="238" t="str">
        <f t="shared" si="101"/>
        <v>LHR</v>
      </c>
      <c r="D446" s="238" t="str">
        <f t="shared" si="102"/>
        <v>99431913873</v>
      </c>
      <c r="E446" s="238" t="str">
        <f t="shared" si="103"/>
        <v>587196912800</v>
      </c>
      <c r="F446" s="238" t="str">
        <f t="shared" si="104"/>
        <v>조윤영</v>
      </c>
      <c r="G446" s="239" t="str">
        <f t="shared" si="105"/>
        <v>BK00000145901</v>
      </c>
      <c r="H446" s="240" t="str">
        <f t="shared" si="106"/>
        <v>간이(Simple)</v>
      </c>
      <c r="I446" s="241">
        <f t="shared" si="107"/>
        <v>244.41</v>
      </c>
      <c r="J446" s="242">
        <f t="shared" si="108"/>
        <v>1</v>
      </c>
      <c r="K446" s="242">
        <f t="shared" si="109"/>
        <v>6.5</v>
      </c>
      <c r="L446" s="243">
        <f t="shared" si="110"/>
        <v>12.1</v>
      </c>
      <c r="M446" s="243">
        <f t="shared" si="111"/>
        <v>12.5</v>
      </c>
      <c r="N446" s="149">
        <f t="shared" si="112"/>
        <v>50.150000000000006</v>
      </c>
      <c r="O446" s="149">
        <v>3.59</v>
      </c>
      <c r="P446" s="150"/>
      <c r="Q446" s="151">
        <f>VLOOKUP(H446,Mapping!$B$3:$D$13,3,0)</f>
        <v>0.8</v>
      </c>
      <c r="R446" s="149">
        <f>(IF(VLOOKUP(VLOOKUP(I446,Mapping!$B$15:$D$20,2,1),Mapping!$C$15:$E$20,2,0)=7000,0,VLOOKUP(VLOOKUP(I446,Mapping!$B$15:$D$20,2,1),Mapping!$C$15:$E$20,2,0)))</f>
        <v>0</v>
      </c>
      <c r="S446" s="149"/>
      <c r="T446" s="149"/>
      <c r="U446" s="149">
        <f t="shared" si="113"/>
        <v>54.540000000000006</v>
      </c>
      <c r="V446" s="6" t="str">
        <f t="shared" si="98"/>
        <v/>
      </c>
      <c r="X446" s="6" t="s">
        <v>2495</v>
      </c>
      <c r="Y446" s="6" t="s">
        <v>16</v>
      </c>
      <c r="Z446" s="6" t="s">
        <v>2496</v>
      </c>
      <c r="AA446" s="6" t="s">
        <v>2974</v>
      </c>
      <c r="AB446" s="6" t="s">
        <v>2975</v>
      </c>
      <c r="AC446" s="6" t="s">
        <v>2976</v>
      </c>
      <c r="AD446" s="6" t="s">
        <v>329</v>
      </c>
      <c r="AE446" s="6" t="s">
        <v>156</v>
      </c>
      <c r="AF446" s="6">
        <v>1</v>
      </c>
      <c r="AG446" s="6">
        <v>6.5</v>
      </c>
      <c r="AH446" s="6">
        <v>12.1</v>
      </c>
      <c r="AI446" s="6">
        <v>12.5</v>
      </c>
      <c r="AJ446" s="6" t="s">
        <v>15</v>
      </c>
      <c r="AK446" s="6">
        <v>244.41</v>
      </c>
      <c r="AL446" s="6" t="s">
        <v>303</v>
      </c>
      <c r="AM446" s="6" t="s">
        <v>303</v>
      </c>
      <c r="AN446" s="6" t="s">
        <v>303</v>
      </c>
      <c r="AO446" s="6" t="s">
        <v>303</v>
      </c>
      <c r="AP446" s="6" t="s">
        <v>303</v>
      </c>
      <c r="AQ446" s="6" t="s">
        <v>304</v>
      </c>
      <c r="AR446" s="6" t="s">
        <v>305</v>
      </c>
      <c r="AS446" s="6" t="s">
        <v>330</v>
      </c>
      <c r="AT446" s="6" t="s">
        <v>156</v>
      </c>
      <c r="AU446" s="6" t="s">
        <v>307</v>
      </c>
      <c r="AV446" s="6" t="s">
        <v>2974</v>
      </c>
      <c r="AW446" s="6" t="s">
        <v>2977</v>
      </c>
      <c r="AX446" s="6" t="s">
        <v>2977</v>
      </c>
      <c r="AY446" s="6" t="s">
        <v>308</v>
      </c>
      <c r="AZ446" s="6" t="s">
        <v>309</v>
      </c>
      <c r="BA446" s="6" t="s">
        <v>310</v>
      </c>
      <c r="BB446" s="6" t="s">
        <v>311</v>
      </c>
      <c r="BC446" s="6" t="s">
        <v>312</v>
      </c>
      <c r="BD446" s="6" t="s">
        <v>156</v>
      </c>
      <c r="BE446" s="6" t="s">
        <v>313</v>
      </c>
    </row>
    <row r="447" spans="1:57" ht="17.399999999999999" x14ac:dyDescent="0.4">
      <c r="A447" s="237">
        <f t="shared" si="99"/>
        <v>445</v>
      </c>
      <c r="B447" s="238" t="str">
        <f t="shared" si="100"/>
        <v>2025-09-14</v>
      </c>
      <c r="C447" s="238" t="str">
        <f t="shared" si="101"/>
        <v>LHR</v>
      </c>
      <c r="D447" s="238" t="str">
        <f t="shared" si="102"/>
        <v>99431913873</v>
      </c>
      <c r="E447" s="238" t="str">
        <f t="shared" si="103"/>
        <v>587196912796</v>
      </c>
      <c r="F447" s="238" t="str">
        <f t="shared" si="104"/>
        <v>유기연</v>
      </c>
      <c r="G447" s="239" t="str">
        <f t="shared" si="105"/>
        <v>BK00000145902</v>
      </c>
      <c r="H447" s="240" t="str">
        <f t="shared" si="106"/>
        <v>간이(Simple)</v>
      </c>
      <c r="I447" s="241">
        <f t="shared" si="107"/>
        <v>222.08</v>
      </c>
      <c r="J447" s="242">
        <f t="shared" si="108"/>
        <v>1</v>
      </c>
      <c r="K447" s="242">
        <f t="shared" si="109"/>
        <v>3.5</v>
      </c>
      <c r="L447" s="243">
        <f t="shared" si="110"/>
        <v>5.4</v>
      </c>
      <c r="M447" s="243">
        <f t="shared" si="111"/>
        <v>5.5</v>
      </c>
      <c r="N447" s="149">
        <f t="shared" si="112"/>
        <v>24.25</v>
      </c>
      <c r="O447" s="149">
        <v>3.59</v>
      </c>
      <c r="P447" s="150"/>
      <c r="Q447" s="151">
        <f>VLOOKUP(H447,Mapping!$B$3:$D$13,3,0)</f>
        <v>0.8</v>
      </c>
      <c r="R447" s="149">
        <f>(IF(VLOOKUP(VLOOKUP(I447,Mapping!$B$15:$D$20,2,1),Mapping!$C$15:$E$20,2,0)=7000,0,VLOOKUP(VLOOKUP(I447,Mapping!$B$15:$D$20,2,1),Mapping!$C$15:$E$20,2,0)))</f>
        <v>0</v>
      </c>
      <c r="S447" s="149"/>
      <c r="T447" s="149"/>
      <c r="U447" s="149">
        <f t="shared" si="113"/>
        <v>28.64</v>
      </c>
      <c r="V447" s="6" t="str">
        <f t="shared" si="98"/>
        <v/>
      </c>
      <c r="X447" s="6" t="s">
        <v>2495</v>
      </c>
      <c r="Y447" s="6" t="s">
        <v>16</v>
      </c>
      <c r="Z447" s="6" t="s">
        <v>2496</v>
      </c>
      <c r="AA447" s="6" t="s">
        <v>2978</v>
      </c>
      <c r="AB447" s="6" t="s">
        <v>2979</v>
      </c>
      <c r="AC447" s="6" t="s">
        <v>2980</v>
      </c>
      <c r="AD447" s="6" t="s">
        <v>329</v>
      </c>
      <c r="AE447" s="6" t="s">
        <v>156</v>
      </c>
      <c r="AF447" s="6">
        <v>1</v>
      </c>
      <c r="AG447" s="6">
        <v>3.5</v>
      </c>
      <c r="AH447" s="6">
        <v>5.4</v>
      </c>
      <c r="AI447" s="6">
        <v>5.5</v>
      </c>
      <c r="AJ447" s="6" t="s">
        <v>15</v>
      </c>
      <c r="AK447" s="6">
        <v>222.08</v>
      </c>
      <c r="AL447" s="6" t="s">
        <v>303</v>
      </c>
      <c r="AM447" s="6" t="s">
        <v>303</v>
      </c>
      <c r="AN447" s="6" t="s">
        <v>303</v>
      </c>
      <c r="AO447" s="6" t="s">
        <v>303</v>
      </c>
      <c r="AP447" s="6" t="s">
        <v>303</v>
      </c>
      <c r="AQ447" s="6" t="s">
        <v>304</v>
      </c>
      <c r="AR447" s="6" t="s">
        <v>305</v>
      </c>
      <c r="AS447" s="6" t="s">
        <v>330</v>
      </c>
      <c r="AT447" s="6" t="s">
        <v>156</v>
      </c>
      <c r="AU447" s="6" t="s">
        <v>307</v>
      </c>
      <c r="AV447" s="6" t="s">
        <v>2978</v>
      </c>
      <c r="AW447" s="6" t="s">
        <v>2981</v>
      </c>
      <c r="AX447" s="6" t="s">
        <v>2981</v>
      </c>
      <c r="AY447" s="6" t="s">
        <v>308</v>
      </c>
      <c r="AZ447" s="6" t="s">
        <v>309</v>
      </c>
      <c r="BA447" s="6" t="s">
        <v>310</v>
      </c>
      <c r="BB447" s="6" t="s">
        <v>311</v>
      </c>
      <c r="BC447" s="6" t="s">
        <v>312</v>
      </c>
      <c r="BD447" s="6" t="s">
        <v>156</v>
      </c>
      <c r="BE447" s="6" t="s">
        <v>313</v>
      </c>
    </row>
    <row r="448" spans="1:57" ht="17.399999999999999" x14ac:dyDescent="0.4">
      <c r="A448" s="237">
        <f t="shared" si="99"/>
        <v>446</v>
      </c>
      <c r="B448" s="238" t="str">
        <f t="shared" si="100"/>
        <v>2025-09-14</v>
      </c>
      <c r="C448" s="238" t="str">
        <f t="shared" si="101"/>
        <v>LHR</v>
      </c>
      <c r="D448" s="238" t="str">
        <f t="shared" si="102"/>
        <v>99431913873</v>
      </c>
      <c r="E448" s="238" t="str">
        <f t="shared" si="103"/>
        <v>587196912785</v>
      </c>
      <c r="F448" s="238" t="str">
        <f t="shared" si="104"/>
        <v>이유란</v>
      </c>
      <c r="G448" s="239" t="str">
        <f t="shared" si="105"/>
        <v>BK00000145903</v>
      </c>
      <c r="H448" s="240" t="str">
        <f t="shared" si="106"/>
        <v>간이(Simple)</v>
      </c>
      <c r="I448" s="241">
        <f t="shared" si="107"/>
        <v>247.89</v>
      </c>
      <c r="J448" s="242">
        <f t="shared" si="108"/>
        <v>1</v>
      </c>
      <c r="K448" s="242">
        <f t="shared" si="109"/>
        <v>5</v>
      </c>
      <c r="L448" s="243">
        <f t="shared" si="110"/>
        <v>6.1</v>
      </c>
      <c r="M448" s="243">
        <f t="shared" si="111"/>
        <v>6.5</v>
      </c>
      <c r="N448" s="149">
        <f t="shared" si="112"/>
        <v>27.950000000000003</v>
      </c>
      <c r="O448" s="149">
        <v>3.59</v>
      </c>
      <c r="P448" s="150"/>
      <c r="Q448" s="151">
        <f>VLOOKUP(H448,Mapping!$B$3:$D$13,3,0)</f>
        <v>0.8</v>
      </c>
      <c r="R448" s="149">
        <f>(IF(VLOOKUP(VLOOKUP(I448,Mapping!$B$15:$D$20,2,1),Mapping!$C$15:$E$20,2,0)=7000,0,VLOOKUP(VLOOKUP(I448,Mapping!$B$15:$D$20,2,1),Mapping!$C$15:$E$20,2,0)))</f>
        <v>0</v>
      </c>
      <c r="S448" s="149"/>
      <c r="T448" s="149"/>
      <c r="U448" s="149">
        <f t="shared" si="113"/>
        <v>32.340000000000003</v>
      </c>
      <c r="V448" s="6" t="str">
        <f t="shared" si="98"/>
        <v/>
      </c>
      <c r="X448" s="6" t="s">
        <v>2495</v>
      </c>
      <c r="Y448" s="6" t="s">
        <v>16</v>
      </c>
      <c r="Z448" s="6" t="s">
        <v>2496</v>
      </c>
      <c r="AA448" s="6" t="s">
        <v>2982</v>
      </c>
      <c r="AB448" s="6" t="s">
        <v>1892</v>
      </c>
      <c r="AC448" s="6" t="s">
        <v>1893</v>
      </c>
      <c r="AD448" s="6" t="s">
        <v>329</v>
      </c>
      <c r="AE448" s="6" t="s">
        <v>156</v>
      </c>
      <c r="AF448" s="6">
        <v>1</v>
      </c>
      <c r="AG448" s="6">
        <v>5</v>
      </c>
      <c r="AH448" s="6">
        <v>6.1</v>
      </c>
      <c r="AI448" s="6">
        <v>6.5</v>
      </c>
      <c r="AJ448" s="6" t="s">
        <v>15</v>
      </c>
      <c r="AK448" s="6">
        <v>247.89</v>
      </c>
      <c r="AL448" s="6" t="s">
        <v>303</v>
      </c>
      <c r="AM448" s="6" t="s">
        <v>303</v>
      </c>
      <c r="AN448" s="6" t="s">
        <v>303</v>
      </c>
      <c r="AO448" s="6" t="s">
        <v>303</v>
      </c>
      <c r="AP448" s="6" t="s">
        <v>303</v>
      </c>
      <c r="AQ448" s="6" t="s">
        <v>304</v>
      </c>
      <c r="AR448" s="6" t="s">
        <v>305</v>
      </c>
      <c r="AS448" s="6" t="s">
        <v>330</v>
      </c>
      <c r="AT448" s="6" t="s">
        <v>156</v>
      </c>
      <c r="AU448" s="6" t="s">
        <v>307</v>
      </c>
      <c r="AV448" s="6" t="s">
        <v>2982</v>
      </c>
      <c r="AW448" s="6" t="s">
        <v>2983</v>
      </c>
      <c r="AX448" s="6" t="s">
        <v>2983</v>
      </c>
      <c r="AY448" s="6" t="s">
        <v>308</v>
      </c>
      <c r="AZ448" s="6" t="s">
        <v>309</v>
      </c>
      <c r="BA448" s="6" t="s">
        <v>310</v>
      </c>
      <c r="BB448" s="6" t="s">
        <v>311</v>
      </c>
      <c r="BC448" s="6" t="s">
        <v>312</v>
      </c>
      <c r="BD448" s="6" t="s">
        <v>156</v>
      </c>
      <c r="BE448" s="6" t="s">
        <v>313</v>
      </c>
    </row>
    <row r="449" spans="1:57" ht="17.399999999999999" x14ac:dyDescent="0.4">
      <c r="A449" s="237">
        <f t="shared" si="99"/>
        <v>447</v>
      </c>
      <c r="B449" s="238" t="str">
        <f t="shared" si="100"/>
        <v>2025-09-14</v>
      </c>
      <c r="C449" s="238" t="str">
        <f t="shared" si="101"/>
        <v>LHR</v>
      </c>
      <c r="D449" s="238" t="str">
        <f t="shared" si="102"/>
        <v>99431913873</v>
      </c>
      <c r="E449" s="238" t="str">
        <f t="shared" si="103"/>
        <v>587196912774</v>
      </c>
      <c r="F449" s="238" t="str">
        <f t="shared" si="104"/>
        <v>김지영</v>
      </c>
      <c r="G449" s="239" t="str">
        <f t="shared" si="105"/>
        <v>BK00000145904</v>
      </c>
      <c r="H449" s="240" t="str">
        <f t="shared" si="106"/>
        <v>간이(Simple)</v>
      </c>
      <c r="I449" s="241">
        <f t="shared" si="107"/>
        <v>442.61</v>
      </c>
      <c r="J449" s="242">
        <f t="shared" si="108"/>
        <v>1</v>
      </c>
      <c r="K449" s="242">
        <f t="shared" si="109"/>
        <v>10.5</v>
      </c>
      <c r="L449" s="243">
        <f t="shared" si="110"/>
        <v>16.600000000000001</v>
      </c>
      <c r="M449" s="243">
        <f t="shared" si="111"/>
        <v>17</v>
      </c>
      <c r="N449" s="149">
        <f t="shared" si="112"/>
        <v>66.800000000000011</v>
      </c>
      <c r="O449" s="149">
        <v>3.59</v>
      </c>
      <c r="P449" s="150"/>
      <c r="Q449" s="151">
        <f>VLOOKUP(H449,Mapping!$B$3:$D$13,3,0)</f>
        <v>0.8</v>
      </c>
      <c r="R449" s="149">
        <f>(IF(VLOOKUP(VLOOKUP(I449,Mapping!$B$15:$D$20,2,1),Mapping!$C$15:$E$20,2,0)=7000,0,VLOOKUP(VLOOKUP(I449,Mapping!$B$15:$D$20,2,1),Mapping!$C$15:$E$20,2,0)))</f>
        <v>0</v>
      </c>
      <c r="S449" s="149"/>
      <c r="T449" s="149"/>
      <c r="U449" s="149">
        <f t="shared" si="113"/>
        <v>71.190000000000012</v>
      </c>
      <c r="V449" s="6" t="str">
        <f t="shared" si="98"/>
        <v/>
      </c>
      <c r="X449" s="6" t="s">
        <v>2495</v>
      </c>
      <c r="Y449" s="6" t="s">
        <v>16</v>
      </c>
      <c r="Z449" s="6" t="s">
        <v>2496</v>
      </c>
      <c r="AA449" s="6" t="s">
        <v>2984</v>
      </c>
      <c r="AB449" s="6" t="s">
        <v>1158</v>
      </c>
      <c r="AC449" s="6" t="s">
        <v>2985</v>
      </c>
      <c r="AD449" s="6" t="s">
        <v>329</v>
      </c>
      <c r="AE449" s="6" t="s">
        <v>156</v>
      </c>
      <c r="AF449" s="6">
        <v>1</v>
      </c>
      <c r="AG449" s="6">
        <v>10.5</v>
      </c>
      <c r="AH449" s="6">
        <v>16.600000000000001</v>
      </c>
      <c r="AI449" s="6">
        <v>17</v>
      </c>
      <c r="AJ449" s="6" t="s">
        <v>15</v>
      </c>
      <c r="AK449" s="6">
        <v>442.61</v>
      </c>
      <c r="AL449" s="6" t="s">
        <v>303</v>
      </c>
      <c r="AM449" s="6" t="s">
        <v>303</v>
      </c>
      <c r="AN449" s="6" t="s">
        <v>303</v>
      </c>
      <c r="AO449" s="6" t="s">
        <v>303</v>
      </c>
      <c r="AP449" s="6" t="s">
        <v>303</v>
      </c>
      <c r="AQ449" s="6" t="s">
        <v>304</v>
      </c>
      <c r="AR449" s="6" t="s">
        <v>305</v>
      </c>
      <c r="AS449" s="6" t="s">
        <v>330</v>
      </c>
      <c r="AT449" s="6" t="s">
        <v>156</v>
      </c>
      <c r="AU449" s="6" t="s">
        <v>307</v>
      </c>
      <c r="AV449" s="6" t="s">
        <v>2984</v>
      </c>
      <c r="AW449" s="6" t="s">
        <v>2986</v>
      </c>
      <c r="AX449" s="6" t="s">
        <v>2986</v>
      </c>
      <c r="AY449" s="6" t="s">
        <v>308</v>
      </c>
      <c r="AZ449" s="6" t="s">
        <v>309</v>
      </c>
      <c r="BA449" s="6" t="s">
        <v>310</v>
      </c>
      <c r="BB449" s="6" t="s">
        <v>311</v>
      </c>
      <c r="BC449" s="6" t="s">
        <v>312</v>
      </c>
      <c r="BD449" s="6" t="s">
        <v>156</v>
      </c>
      <c r="BE449" s="6" t="s">
        <v>313</v>
      </c>
    </row>
    <row r="450" spans="1:57" ht="17.399999999999999" x14ac:dyDescent="0.4">
      <c r="A450" s="237">
        <f t="shared" si="99"/>
        <v>448</v>
      </c>
      <c r="B450" s="238" t="str">
        <f t="shared" si="100"/>
        <v>2025-09-14</v>
      </c>
      <c r="C450" s="238" t="str">
        <f t="shared" si="101"/>
        <v>LHR</v>
      </c>
      <c r="D450" s="238" t="str">
        <f t="shared" si="102"/>
        <v>99431913873</v>
      </c>
      <c r="E450" s="238" t="str">
        <f t="shared" si="103"/>
        <v>587196912354</v>
      </c>
      <c r="F450" s="238" t="str">
        <f t="shared" si="104"/>
        <v>이진현</v>
      </c>
      <c r="G450" s="239" t="str">
        <f t="shared" si="105"/>
        <v>BK00000145907</v>
      </c>
      <c r="H450" s="240" t="str">
        <f t="shared" si="106"/>
        <v>목록(Manifest)</v>
      </c>
      <c r="I450" s="241">
        <f t="shared" si="107"/>
        <v>40.32</v>
      </c>
      <c r="J450" s="242">
        <f t="shared" si="108"/>
        <v>1</v>
      </c>
      <c r="K450" s="242">
        <f t="shared" si="109"/>
        <v>0.5</v>
      </c>
      <c r="L450" s="243">
        <f t="shared" si="110"/>
        <v>0.2</v>
      </c>
      <c r="M450" s="243">
        <f t="shared" si="111"/>
        <v>0.5</v>
      </c>
      <c r="N450" s="149">
        <f t="shared" si="112"/>
        <v>5.75</v>
      </c>
      <c r="O450" s="149">
        <v>3.59</v>
      </c>
      <c r="P450" s="150"/>
      <c r="Q450" s="151">
        <f>VLOOKUP(H450,Mapping!$B$3:$D$13,3,0)</f>
        <v>0</v>
      </c>
      <c r="R450" s="149">
        <f>(IF(VLOOKUP(VLOOKUP(I450,Mapping!$B$15:$D$20,2,1),Mapping!$C$15:$E$20,2,0)=7000,0,VLOOKUP(VLOOKUP(I450,Mapping!$B$15:$D$20,2,1),Mapping!$C$15:$E$20,2,0)))</f>
        <v>0</v>
      </c>
      <c r="S450" s="149"/>
      <c r="T450" s="149"/>
      <c r="U450" s="149">
        <f t="shared" si="113"/>
        <v>9.34</v>
      </c>
      <c r="V450" s="6" t="str">
        <f t="shared" si="98"/>
        <v/>
      </c>
      <c r="X450" s="6" t="s">
        <v>2495</v>
      </c>
      <c r="Y450" s="6" t="s">
        <v>16</v>
      </c>
      <c r="Z450" s="6" t="s">
        <v>2496</v>
      </c>
      <c r="AA450" s="6" t="s">
        <v>2987</v>
      </c>
      <c r="AB450" s="6" t="s">
        <v>2988</v>
      </c>
      <c r="AC450" s="6" t="s">
        <v>2989</v>
      </c>
      <c r="AD450" s="6" t="s">
        <v>2990</v>
      </c>
      <c r="AE450" s="6" t="s">
        <v>156</v>
      </c>
      <c r="AF450" s="6">
        <v>1</v>
      </c>
      <c r="AG450" s="6">
        <v>0.5</v>
      </c>
      <c r="AH450" s="6">
        <v>0.2</v>
      </c>
      <c r="AI450" s="6">
        <v>0.5</v>
      </c>
      <c r="AJ450" s="6" t="s">
        <v>14</v>
      </c>
      <c r="AK450" s="6">
        <v>40.32</v>
      </c>
      <c r="AL450" s="6" t="s">
        <v>303</v>
      </c>
      <c r="AM450" s="6" t="s">
        <v>303</v>
      </c>
      <c r="AN450" s="6" t="s">
        <v>303</v>
      </c>
      <c r="AO450" s="6" t="s">
        <v>303</v>
      </c>
      <c r="AP450" s="6" t="s">
        <v>303</v>
      </c>
      <c r="AQ450" s="6" t="s">
        <v>304</v>
      </c>
      <c r="AR450" s="6" t="s">
        <v>305</v>
      </c>
      <c r="AS450" s="6" t="s">
        <v>2991</v>
      </c>
      <c r="AT450" s="6" t="s">
        <v>156</v>
      </c>
      <c r="AU450" s="6" t="s">
        <v>307</v>
      </c>
      <c r="AV450" s="6" t="s">
        <v>2987</v>
      </c>
      <c r="AW450" s="6" t="s">
        <v>2992</v>
      </c>
      <c r="AX450" s="6" t="s">
        <v>2992</v>
      </c>
      <c r="AY450" s="6" t="s">
        <v>308</v>
      </c>
      <c r="AZ450" s="6" t="s">
        <v>309</v>
      </c>
      <c r="BA450" s="6" t="s">
        <v>310</v>
      </c>
      <c r="BB450" s="6" t="s">
        <v>311</v>
      </c>
      <c r="BC450" s="6" t="s">
        <v>312</v>
      </c>
      <c r="BD450" s="6" t="s">
        <v>156</v>
      </c>
      <c r="BE450" s="6" t="s">
        <v>313</v>
      </c>
    </row>
    <row r="451" spans="1:57" ht="17.399999999999999" x14ac:dyDescent="0.4">
      <c r="A451" s="237">
        <f t="shared" si="99"/>
        <v>449</v>
      </c>
      <c r="B451" s="238" t="str">
        <f t="shared" si="100"/>
        <v>2025-09-14</v>
      </c>
      <c r="C451" s="238" t="str">
        <f t="shared" si="101"/>
        <v>LHR</v>
      </c>
      <c r="D451" s="238" t="str">
        <f t="shared" si="102"/>
        <v>99431913873</v>
      </c>
      <c r="E451" s="238" t="str">
        <f t="shared" si="103"/>
        <v>587196912634</v>
      </c>
      <c r="F451" s="238" t="str">
        <f t="shared" si="104"/>
        <v>문정우</v>
      </c>
      <c r="G451" s="239" t="str">
        <f t="shared" si="105"/>
        <v>BK00000145922</v>
      </c>
      <c r="H451" s="240" t="str">
        <f t="shared" si="106"/>
        <v>목록(Manifest)</v>
      </c>
      <c r="I451" s="241">
        <f t="shared" si="107"/>
        <v>113</v>
      </c>
      <c r="J451" s="242">
        <f t="shared" si="108"/>
        <v>1</v>
      </c>
      <c r="K451" s="242">
        <f t="shared" si="109"/>
        <v>0.5</v>
      </c>
      <c r="L451" s="243">
        <f t="shared" si="110"/>
        <v>0.2</v>
      </c>
      <c r="M451" s="243">
        <f t="shared" si="111"/>
        <v>0.5</v>
      </c>
      <c r="N451" s="149">
        <f t="shared" si="112"/>
        <v>5.75</v>
      </c>
      <c r="O451" s="149">
        <v>3.59</v>
      </c>
      <c r="P451" s="150"/>
      <c r="Q451" s="151">
        <f>VLOOKUP(H451,Mapping!$B$3:$D$13,3,0)</f>
        <v>0</v>
      </c>
      <c r="R451" s="149">
        <f>(IF(VLOOKUP(VLOOKUP(I451,Mapping!$B$15:$D$20,2,1),Mapping!$C$15:$E$20,2,0)=7000,0,VLOOKUP(VLOOKUP(I451,Mapping!$B$15:$D$20,2,1),Mapping!$C$15:$E$20,2,0)))</f>
        <v>0</v>
      </c>
      <c r="S451" s="149"/>
      <c r="T451" s="149"/>
      <c r="U451" s="149">
        <f t="shared" si="113"/>
        <v>9.34</v>
      </c>
      <c r="V451" s="6" t="str">
        <f t="shared" si="98"/>
        <v/>
      </c>
      <c r="X451" s="6" t="s">
        <v>2495</v>
      </c>
      <c r="Y451" s="6" t="s">
        <v>16</v>
      </c>
      <c r="Z451" s="6" t="s">
        <v>2496</v>
      </c>
      <c r="AA451" s="6" t="s">
        <v>2993</v>
      </c>
      <c r="AB451" s="6" t="s">
        <v>2994</v>
      </c>
      <c r="AC451" s="6" t="s">
        <v>2995</v>
      </c>
      <c r="AD451" s="6" t="s">
        <v>2996</v>
      </c>
      <c r="AE451" s="6" t="s">
        <v>156</v>
      </c>
      <c r="AF451" s="6">
        <v>1</v>
      </c>
      <c r="AG451" s="6">
        <v>0.5</v>
      </c>
      <c r="AH451" s="6">
        <v>0.2</v>
      </c>
      <c r="AI451" s="6">
        <v>0.5</v>
      </c>
      <c r="AJ451" s="6" t="s">
        <v>14</v>
      </c>
      <c r="AK451" s="6">
        <v>113</v>
      </c>
      <c r="AL451" s="6" t="s">
        <v>303</v>
      </c>
      <c r="AM451" s="6" t="s">
        <v>303</v>
      </c>
      <c r="AN451" s="6" t="s">
        <v>303</v>
      </c>
      <c r="AO451" s="6" t="s">
        <v>303</v>
      </c>
      <c r="AP451" s="6" t="s">
        <v>303</v>
      </c>
      <c r="AQ451" s="6" t="s">
        <v>304</v>
      </c>
      <c r="AR451" s="6" t="s">
        <v>305</v>
      </c>
      <c r="AS451" s="6" t="s">
        <v>2997</v>
      </c>
      <c r="AT451" s="6" t="s">
        <v>156</v>
      </c>
      <c r="AU451" s="6" t="s">
        <v>307</v>
      </c>
      <c r="AV451" s="6" t="s">
        <v>2993</v>
      </c>
      <c r="AW451" s="6" t="s">
        <v>2998</v>
      </c>
      <c r="AX451" s="6" t="s">
        <v>2998</v>
      </c>
      <c r="AY451" s="6" t="s">
        <v>308</v>
      </c>
      <c r="AZ451" s="6" t="s">
        <v>309</v>
      </c>
      <c r="BA451" s="6" t="s">
        <v>310</v>
      </c>
      <c r="BB451" s="6" t="s">
        <v>311</v>
      </c>
      <c r="BC451" s="6" t="s">
        <v>312</v>
      </c>
      <c r="BD451" s="6" t="s">
        <v>156</v>
      </c>
      <c r="BE451" s="6" t="s">
        <v>313</v>
      </c>
    </row>
    <row r="452" spans="1:57" ht="17.399999999999999" x14ac:dyDescent="0.4">
      <c r="A452" s="237">
        <f t="shared" si="99"/>
        <v>450</v>
      </c>
      <c r="B452" s="238" t="str">
        <f t="shared" si="100"/>
        <v>2025-09-14</v>
      </c>
      <c r="C452" s="238" t="str">
        <f t="shared" si="101"/>
        <v>LHR</v>
      </c>
      <c r="D452" s="238" t="str">
        <f t="shared" si="102"/>
        <v>99431913873</v>
      </c>
      <c r="E452" s="238" t="str">
        <f t="shared" si="103"/>
        <v>587196912730</v>
      </c>
      <c r="F452" s="238" t="str">
        <f t="shared" si="104"/>
        <v>송호근</v>
      </c>
      <c r="G452" s="239" t="str">
        <f t="shared" si="105"/>
        <v>BK00000145923</v>
      </c>
      <c r="H452" s="240" t="str">
        <f t="shared" si="106"/>
        <v>목록(Manifest)</v>
      </c>
      <c r="I452" s="241">
        <f t="shared" si="107"/>
        <v>31.64</v>
      </c>
      <c r="J452" s="242">
        <f t="shared" si="108"/>
        <v>1</v>
      </c>
      <c r="K452" s="242">
        <f t="shared" si="109"/>
        <v>0.5</v>
      </c>
      <c r="L452" s="243">
        <f t="shared" si="110"/>
        <v>0.2</v>
      </c>
      <c r="M452" s="243">
        <f t="shared" si="111"/>
        <v>0.5</v>
      </c>
      <c r="N452" s="149">
        <f t="shared" si="112"/>
        <v>5.75</v>
      </c>
      <c r="O452" s="149">
        <v>3.59</v>
      </c>
      <c r="P452" s="150"/>
      <c r="Q452" s="151">
        <f>VLOOKUP(H452,Mapping!$B$3:$D$13,3,0)</f>
        <v>0</v>
      </c>
      <c r="R452" s="149">
        <f>(IF(VLOOKUP(VLOOKUP(I452,Mapping!$B$15:$D$20,2,1),Mapping!$C$15:$E$20,2,0)=7000,0,VLOOKUP(VLOOKUP(I452,Mapping!$B$15:$D$20,2,1),Mapping!$C$15:$E$20,2,0)))</f>
        <v>0</v>
      </c>
      <c r="S452" s="149"/>
      <c r="T452" s="149"/>
      <c r="U452" s="149">
        <f t="shared" si="113"/>
        <v>9.34</v>
      </c>
      <c r="V452" s="6" t="str">
        <f t="shared" ref="V452:V515" si="114">AE452</f>
        <v/>
      </c>
      <c r="X452" s="6" t="s">
        <v>2495</v>
      </c>
      <c r="Y452" s="6" t="s">
        <v>16</v>
      </c>
      <c r="Z452" s="6" t="s">
        <v>2496</v>
      </c>
      <c r="AA452" s="6" t="s">
        <v>2999</v>
      </c>
      <c r="AB452" s="6" t="s">
        <v>3000</v>
      </c>
      <c r="AC452" s="6" t="s">
        <v>3001</v>
      </c>
      <c r="AD452" s="6" t="s">
        <v>502</v>
      </c>
      <c r="AE452" s="6" t="s">
        <v>156</v>
      </c>
      <c r="AF452" s="6">
        <v>1</v>
      </c>
      <c r="AG452" s="6">
        <v>0.5</v>
      </c>
      <c r="AH452" s="6">
        <v>0.2</v>
      </c>
      <c r="AI452" s="6">
        <v>0.5</v>
      </c>
      <c r="AJ452" s="6" t="s">
        <v>14</v>
      </c>
      <c r="AK452" s="6">
        <v>31.64</v>
      </c>
      <c r="AL452" s="6" t="s">
        <v>303</v>
      </c>
      <c r="AM452" s="6" t="s">
        <v>303</v>
      </c>
      <c r="AN452" s="6" t="s">
        <v>303</v>
      </c>
      <c r="AO452" s="6" t="s">
        <v>303</v>
      </c>
      <c r="AP452" s="6" t="s">
        <v>303</v>
      </c>
      <c r="AQ452" s="6" t="s">
        <v>304</v>
      </c>
      <c r="AR452" s="6" t="s">
        <v>305</v>
      </c>
      <c r="AS452" s="6" t="s">
        <v>316</v>
      </c>
      <c r="AT452" s="6" t="s">
        <v>156</v>
      </c>
      <c r="AU452" s="6" t="s">
        <v>307</v>
      </c>
      <c r="AV452" s="6" t="s">
        <v>2999</v>
      </c>
      <c r="AW452" s="6" t="s">
        <v>3002</v>
      </c>
      <c r="AX452" s="6" t="s">
        <v>3002</v>
      </c>
      <c r="AY452" s="6" t="s">
        <v>308</v>
      </c>
      <c r="AZ452" s="6" t="s">
        <v>309</v>
      </c>
      <c r="BA452" s="6" t="s">
        <v>310</v>
      </c>
      <c r="BB452" s="6" t="s">
        <v>311</v>
      </c>
      <c r="BC452" s="6" t="s">
        <v>312</v>
      </c>
      <c r="BD452" s="6" t="s">
        <v>156</v>
      </c>
      <c r="BE452" s="6" t="s">
        <v>313</v>
      </c>
    </row>
    <row r="453" spans="1:57" ht="17.399999999999999" x14ac:dyDescent="0.4">
      <c r="A453" s="237">
        <f t="shared" ref="A453:A516" si="115">A452+1</f>
        <v>451</v>
      </c>
      <c r="B453" s="238" t="str">
        <f t="shared" ref="B453:B516" si="116">X453</f>
        <v>2025-09-14</v>
      </c>
      <c r="C453" s="238" t="str">
        <f t="shared" ref="C453:C516" si="117">Y453</f>
        <v>LHR</v>
      </c>
      <c r="D453" s="238" t="str">
        <f t="shared" ref="D453:D516" si="118">Z453</f>
        <v>99431913873</v>
      </c>
      <c r="E453" s="238" t="str">
        <f t="shared" ref="E453:E516" si="119">AA453</f>
        <v>587196912855</v>
      </c>
      <c r="F453" s="238" t="str">
        <f t="shared" ref="F453:F516" si="120">AB453</f>
        <v>김정윤</v>
      </c>
      <c r="G453" s="239" t="str">
        <f t="shared" ref="G453:G516" si="121">AW453</f>
        <v>BK00000145928</v>
      </c>
      <c r="H453" s="240" t="str">
        <f t="shared" ref="H453:H516" si="122">AJ453</f>
        <v>목록(Manifest)</v>
      </c>
      <c r="I453" s="241">
        <f t="shared" ref="I453:I516" si="123">AK453</f>
        <v>127.94</v>
      </c>
      <c r="J453" s="242">
        <f t="shared" ref="J453:J516" si="124">AF453</f>
        <v>1</v>
      </c>
      <c r="K453" s="242">
        <f t="shared" ref="K453:K516" si="125">AG453</f>
        <v>1</v>
      </c>
      <c r="L453" s="243">
        <f t="shared" ref="L453:L516" si="126">AH453</f>
        <v>0.2</v>
      </c>
      <c r="M453" s="243">
        <f t="shared" ref="M453:M516" si="127">AI453</f>
        <v>1</v>
      </c>
      <c r="N453" s="149">
        <f t="shared" ref="N453:N516" si="128">5.75+(M453-0.5)/0.5*1.85</f>
        <v>7.6</v>
      </c>
      <c r="O453" s="149">
        <v>3.59</v>
      </c>
      <c r="P453" s="150"/>
      <c r="Q453" s="151">
        <f>VLOOKUP(H453,Mapping!$B$3:$D$13,3,0)</f>
        <v>0</v>
      </c>
      <c r="R453" s="149">
        <f>(IF(VLOOKUP(VLOOKUP(I453,Mapping!$B$15:$D$20,2,1),Mapping!$C$15:$E$20,2,0)=7000,0,VLOOKUP(VLOOKUP(I453,Mapping!$B$15:$D$20,2,1),Mapping!$C$15:$E$20,2,0)))</f>
        <v>0</v>
      </c>
      <c r="S453" s="149"/>
      <c r="T453" s="149"/>
      <c r="U453" s="149">
        <f t="shared" ref="U453:U516" si="129">SUM(N453:T453)</f>
        <v>11.19</v>
      </c>
      <c r="V453" s="6" t="str">
        <f t="shared" si="114"/>
        <v/>
      </c>
      <c r="X453" s="6" t="s">
        <v>2495</v>
      </c>
      <c r="Y453" s="6" t="s">
        <v>16</v>
      </c>
      <c r="Z453" s="6" t="s">
        <v>2496</v>
      </c>
      <c r="AA453" s="6" t="s">
        <v>3003</v>
      </c>
      <c r="AB453" s="6" t="s">
        <v>202</v>
      </c>
      <c r="AC453" s="6" t="s">
        <v>1107</v>
      </c>
      <c r="AD453" s="6" t="s">
        <v>1108</v>
      </c>
      <c r="AE453" s="6" t="s">
        <v>156</v>
      </c>
      <c r="AF453" s="6">
        <v>1</v>
      </c>
      <c r="AG453" s="6">
        <v>1</v>
      </c>
      <c r="AH453" s="6">
        <v>0.2</v>
      </c>
      <c r="AI453" s="6">
        <v>1</v>
      </c>
      <c r="AJ453" s="6" t="s">
        <v>14</v>
      </c>
      <c r="AK453" s="6">
        <v>127.94</v>
      </c>
      <c r="AL453" s="6" t="s">
        <v>303</v>
      </c>
      <c r="AM453" s="6" t="s">
        <v>303</v>
      </c>
      <c r="AN453" s="6" t="s">
        <v>303</v>
      </c>
      <c r="AO453" s="6" t="s">
        <v>303</v>
      </c>
      <c r="AP453" s="6" t="s">
        <v>303</v>
      </c>
      <c r="AQ453" s="6" t="s">
        <v>304</v>
      </c>
      <c r="AR453" s="6" t="s">
        <v>305</v>
      </c>
      <c r="AS453" s="6" t="s">
        <v>325</v>
      </c>
      <c r="AT453" s="6" t="s">
        <v>156</v>
      </c>
      <c r="AU453" s="6" t="s">
        <v>307</v>
      </c>
      <c r="AV453" s="6" t="s">
        <v>3003</v>
      </c>
      <c r="AW453" s="6" t="s">
        <v>3004</v>
      </c>
      <c r="AX453" s="6" t="s">
        <v>3004</v>
      </c>
      <c r="AY453" s="6" t="s">
        <v>308</v>
      </c>
      <c r="AZ453" s="6" t="s">
        <v>309</v>
      </c>
      <c r="BA453" s="6" t="s">
        <v>310</v>
      </c>
      <c r="BB453" s="6" t="s">
        <v>311</v>
      </c>
      <c r="BC453" s="6" t="s">
        <v>312</v>
      </c>
      <c r="BD453" s="6" t="s">
        <v>156</v>
      </c>
      <c r="BE453" s="6" t="s">
        <v>313</v>
      </c>
    </row>
    <row r="454" spans="1:57" ht="17.399999999999999" x14ac:dyDescent="0.4">
      <c r="A454" s="237">
        <f t="shared" si="115"/>
        <v>452</v>
      </c>
      <c r="B454" s="238" t="str">
        <f t="shared" si="116"/>
        <v>2025-09-14</v>
      </c>
      <c r="C454" s="238" t="str">
        <f t="shared" si="117"/>
        <v>LHR</v>
      </c>
      <c r="D454" s="238" t="str">
        <f t="shared" si="118"/>
        <v>99431913873</v>
      </c>
      <c r="E454" s="238" t="str">
        <f t="shared" si="119"/>
        <v>587196913006</v>
      </c>
      <c r="F454" s="238" t="str">
        <f t="shared" si="120"/>
        <v>도비가</v>
      </c>
      <c r="G454" s="239" t="str">
        <f t="shared" si="121"/>
        <v>BK00000145932</v>
      </c>
      <c r="H454" s="240" t="str">
        <f t="shared" si="122"/>
        <v>일반(목록배제,Normal-Manifest Exception)</v>
      </c>
      <c r="I454" s="241">
        <f t="shared" si="123"/>
        <v>134.63</v>
      </c>
      <c r="J454" s="242">
        <f t="shared" si="124"/>
        <v>1</v>
      </c>
      <c r="K454" s="242">
        <f t="shared" si="125"/>
        <v>3</v>
      </c>
      <c r="L454" s="243">
        <f t="shared" si="126"/>
        <v>0.2</v>
      </c>
      <c r="M454" s="243">
        <f t="shared" si="127"/>
        <v>3</v>
      </c>
      <c r="N454" s="149">
        <f t="shared" si="128"/>
        <v>15</v>
      </c>
      <c r="O454" s="149">
        <v>3.59</v>
      </c>
      <c r="P454" s="150"/>
      <c r="Q454" s="151">
        <f>VLOOKUP(H454,Mapping!$B$3:$D$13,3,0)</f>
        <v>0.8</v>
      </c>
      <c r="R454" s="149">
        <f>(IF(VLOOKUP(VLOOKUP(I454,Mapping!$B$15:$D$20,2,1),Mapping!$C$15:$E$20,2,0)=7000,0,VLOOKUP(VLOOKUP(I454,Mapping!$B$15:$D$20,2,1),Mapping!$C$15:$E$20,2,0)))</f>
        <v>0</v>
      </c>
      <c r="S454" s="149"/>
      <c r="T454" s="149"/>
      <c r="U454" s="149">
        <f t="shared" si="129"/>
        <v>19.39</v>
      </c>
      <c r="V454" s="6" t="str">
        <f t="shared" si="114"/>
        <v>[사업자]</v>
      </c>
      <c r="X454" s="6" t="s">
        <v>2495</v>
      </c>
      <c r="Y454" s="6" t="s">
        <v>16</v>
      </c>
      <c r="Z454" s="6" t="s">
        <v>2496</v>
      </c>
      <c r="AA454" s="6" t="s">
        <v>3005</v>
      </c>
      <c r="AB454" s="6" t="s">
        <v>3006</v>
      </c>
      <c r="AC454" s="6" t="s">
        <v>468</v>
      </c>
      <c r="AD454" s="6" t="s">
        <v>3007</v>
      </c>
      <c r="AE454" s="6" t="s">
        <v>157</v>
      </c>
      <c r="AF454" s="6">
        <v>1</v>
      </c>
      <c r="AG454" s="6">
        <v>3</v>
      </c>
      <c r="AH454" s="6">
        <v>0.2</v>
      </c>
      <c r="AI454" s="6">
        <v>3</v>
      </c>
      <c r="AJ454" s="6" t="s">
        <v>110</v>
      </c>
      <c r="AK454" s="6">
        <v>134.63</v>
      </c>
      <c r="AL454" s="6" t="s">
        <v>303</v>
      </c>
      <c r="AM454" s="6" t="s">
        <v>156</v>
      </c>
      <c r="AN454" s="6" t="s">
        <v>156</v>
      </c>
      <c r="AO454" s="6" t="s">
        <v>156</v>
      </c>
      <c r="AP454" s="6" t="s">
        <v>156</v>
      </c>
      <c r="AQ454" s="6" t="s">
        <v>304</v>
      </c>
      <c r="AR454" s="6" t="s">
        <v>305</v>
      </c>
      <c r="AS454" s="6" t="s">
        <v>435</v>
      </c>
      <c r="AT454" s="6" t="s">
        <v>156</v>
      </c>
      <c r="AU454" s="6" t="s">
        <v>307</v>
      </c>
      <c r="AV454" s="6" t="s">
        <v>3005</v>
      </c>
      <c r="AW454" s="6" t="s">
        <v>3008</v>
      </c>
      <c r="AX454" s="6" t="s">
        <v>3008</v>
      </c>
      <c r="AY454" s="6" t="s">
        <v>308</v>
      </c>
      <c r="AZ454" s="6" t="s">
        <v>309</v>
      </c>
      <c r="BA454" s="6" t="s">
        <v>310</v>
      </c>
      <c r="BB454" s="6" t="s">
        <v>311</v>
      </c>
      <c r="BC454" s="6" t="s">
        <v>312</v>
      </c>
      <c r="BD454" s="6" t="s">
        <v>156</v>
      </c>
      <c r="BE454" s="6" t="s">
        <v>313</v>
      </c>
    </row>
    <row r="455" spans="1:57" ht="17.399999999999999" x14ac:dyDescent="0.4">
      <c r="A455" s="237">
        <f t="shared" si="115"/>
        <v>453</v>
      </c>
      <c r="B455" s="238" t="str">
        <f t="shared" si="116"/>
        <v>2025-09-14</v>
      </c>
      <c r="C455" s="238" t="str">
        <f t="shared" si="117"/>
        <v>LHR</v>
      </c>
      <c r="D455" s="238" t="str">
        <f t="shared" si="118"/>
        <v>99431913873</v>
      </c>
      <c r="E455" s="238" t="str">
        <f t="shared" si="119"/>
        <v>587196912995</v>
      </c>
      <c r="F455" s="238" t="str">
        <f t="shared" si="120"/>
        <v>안선혜</v>
      </c>
      <c r="G455" s="239" t="str">
        <f t="shared" si="121"/>
        <v>BK00000145947</v>
      </c>
      <c r="H455" s="240" t="str">
        <f t="shared" si="122"/>
        <v>간이(Simple)</v>
      </c>
      <c r="I455" s="241">
        <f t="shared" si="123"/>
        <v>246.7</v>
      </c>
      <c r="J455" s="242">
        <f t="shared" si="124"/>
        <v>1</v>
      </c>
      <c r="K455" s="242">
        <f t="shared" si="125"/>
        <v>5</v>
      </c>
      <c r="L455" s="243">
        <f t="shared" si="126"/>
        <v>10.7</v>
      </c>
      <c r="M455" s="243">
        <f t="shared" si="127"/>
        <v>11</v>
      </c>
      <c r="N455" s="149">
        <f t="shared" si="128"/>
        <v>44.6</v>
      </c>
      <c r="O455" s="149">
        <v>3.59</v>
      </c>
      <c r="P455" s="150"/>
      <c r="Q455" s="151">
        <f>VLOOKUP(H455,Mapping!$B$3:$D$13,3,0)</f>
        <v>0.8</v>
      </c>
      <c r="R455" s="149">
        <f>(IF(VLOOKUP(VLOOKUP(I455,Mapping!$B$15:$D$20,2,1),Mapping!$C$15:$E$20,2,0)=7000,0,VLOOKUP(VLOOKUP(I455,Mapping!$B$15:$D$20,2,1),Mapping!$C$15:$E$20,2,0)))</f>
        <v>0</v>
      </c>
      <c r="S455" s="149"/>
      <c r="T455" s="149"/>
      <c r="U455" s="149">
        <f t="shared" si="129"/>
        <v>48.989999999999995</v>
      </c>
      <c r="V455" s="6" t="str">
        <f t="shared" si="114"/>
        <v/>
      </c>
      <c r="X455" s="6" t="s">
        <v>2495</v>
      </c>
      <c r="Y455" s="6" t="s">
        <v>16</v>
      </c>
      <c r="Z455" s="6" t="s">
        <v>2496</v>
      </c>
      <c r="AA455" s="6" t="s">
        <v>3009</v>
      </c>
      <c r="AB455" s="6" t="s">
        <v>3010</v>
      </c>
      <c r="AC455" s="6" t="s">
        <v>3011</v>
      </c>
      <c r="AD455" s="6" t="s">
        <v>329</v>
      </c>
      <c r="AE455" s="6" t="s">
        <v>156</v>
      </c>
      <c r="AF455" s="6">
        <v>1</v>
      </c>
      <c r="AG455" s="6">
        <v>5</v>
      </c>
      <c r="AH455" s="6">
        <v>10.7</v>
      </c>
      <c r="AI455" s="6">
        <v>11</v>
      </c>
      <c r="AJ455" s="6" t="s">
        <v>15</v>
      </c>
      <c r="AK455" s="6">
        <v>246.7</v>
      </c>
      <c r="AL455" s="6" t="s">
        <v>303</v>
      </c>
      <c r="AM455" s="6" t="s">
        <v>303</v>
      </c>
      <c r="AN455" s="6" t="s">
        <v>303</v>
      </c>
      <c r="AO455" s="6" t="s">
        <v>303</v>
      </c>
      <c r="AP455" s="6" t="s">
        <v>303</v>
      </c>
      <c r="AQ455" s="6" t="s">
        <v>304</v>
      </c>
      <c r="AR455" s="6" t="s">
        <v>305</v>
      </c>
      <c r="AS455" s="6" t="s">
        <v>330</v>
      </c>
      <c r="AT455" s="6" t="s">
        <v>156</v>
      </c>
      <c r="AU455" s="6" t="s">
        <v>307</v>
      </c>
      <c r="AV455" s="6" t="s">
        <v>3009</v>
      </c>
      <c r="AW455" s="6" t="s">
        <v>3012</v>
      </c>
      <c r="AX455" s="6" t="s">
        <v>3012</v>
      </c>
      <c r="AY455" s="6" t="s">
        <v>308</v>
      </c>
      <c r="AZ455" s="6" t="s">
        <v>309</v>
      </c>
      <c r="BA455" s="6" t="s">
        <v>310</v>
      </c>
      <c r="BB455" s="6" t="s">
        <v>311</v>
      </c>
      <c r="BC455" s="6" t="s">
        <v>312</v>
      </c>
      <c r="BD455" s="6" t="s">
        <v>156</v>
      </c>
      <c r="BE455" s="6" t="s">
        <v>313</v>
      </c>
    </row>
    <row r="456" spans="1:57" ht="17.399999999999999" x14ac:dyDescent="0.4">
      <c r="A456" s="237">
        <f t="shared" si="115"/>
        <v>454</v>
      </c>
      <c r="B456" s="238" t="str">
        <f t="shared" si="116"/>
        <v>2025-09-14</v>
      </c>
      <c r="C456" s="238" t="str">
        <f t="shared" si="117"/>
        <v>LHR</v>
      </c>
      <c r="D456" s="238" t="str">
        <f t="shared" si="118"/>
        <v>99431913873</v>
      </c>
      <c r="E456" s="238" t="str">
        <f t="shared" si="119"/>
        <v>587196912984</v>
      </c>
      <c r="F456" s="238" t="str">
        <f t="shared" si="120"/>
        <v>박정현</v>
      </c>
      <c r="G456" s="239" t="str">
        <f t="shared" si="121"/>
        <v>BK00000145954</v>
      </c>
      <c r="H456" s="240" t="str">
        <f t="shared" si="122"/>
        <v>간이(Simple)</v>
      </c>
      <c r="I456" s="241">
        <f t="shared" si="123"/>
        <v>272.99</v>
      </c>
      <c r="J456" s="242">
        <f t="shared" si="124"/>
        <v>1</v>
      </c>
      <c r="K456" s="242">
        <f t="shared" si="125"/>
        <v>0.5</v>
      </c>
      <c r="L456" s="243">
        <f t="shared" si="126"/>
        <v>0.2</v>
      </c>
      <c r="M456" s="243">
        <f t="shared" si="127"/>
        <v>0.5</v>
      </c>
      <c r="N456" s="149">
        <f t="shared" si="128"/>
        <v>5.75</v>
      </c>
      <c r="O456" s="149">
        <v>3.59</v>
      </c>
      <c r="P456" s="150"/>
      <c r="Q456" s="151">
        <f>VLOOKUP(H456,Mapping!$B$3:$D$13,3,0)</f>
        <v>0.8</v>
      </c>
      <c r="R456" s="149">
        <f>(IF(VLOOKUP(VLOOKUP(I456,Mapping!$B$15:$D$20,2,1),Mapping!$C$15:$E$20,2,0)=7000,0,VLOOKUP(VLOOKUP(I456,Mapping!$B$15:$D$20,2,1),Mapping!$C$15:$E$20,2,0)))</f>
        <v>0</v>
      </c>
      <c r="S456" s="149"/>
      <c r="T456" s="149"/>
      <c r="U456" s="149">
        <f t="shared" si="129"/>
        <v>10.14</v>
      </c>
      <c r="V456" s="6" t="str">
        <f t="shared" si="114"/>
        <v/>
      </c>
      <c r="X456" s="6" t="s">
        <v>2495</v>
      </c>
      <c r="Y456" s="6" t="s">
        <v>16</v>
      </c>
      <c r="Z456" s="6" t="s">
        <v>2496</v>
      </c>
      <c r="AA456" s="6" t="s">
        <v>3013</v>
      </c>
      <c r="AB456" s="6" t="s">
        <v>3014</v>
      </c>
      <c r="AC456" s="6" t="s">
        <v>3015</v>
      </c>
      <c r="AD456" s="6" t="s">
        <v>3016</v>
      </c>
      <c r="AE456" s="6" t="s">
        <v>156</v>
      </c>
      <c r="AF456" s="6">
        <v>1</v>
      </c>
      <c r="AG456" s="6">
        <v>0.5</v>
      </c>
      <c r="AH456" s="6">
        <v>0.2</v>
      </c>
      <c r="AI456" s="6">
        <v>0.5</v>
      </c>
      <c r="AJ456" s="6" t="s">
        <v>15</v>
      </c>
      <c r="AK456" s="6">
        <v>272.99</v>
      </c>
      <c r="AL456" s="6" t="s">
        <v>303</v>
      </c>
      <c r="AM456" s="6" t="s">
        <v>303</v>
      </c>
      <c r="AN456" s="6" t="s">
        <v>303</v>
      </c>
      <c r="AO456" s="6" t="s">
        <v>303</v>
      </c>
      <c r="AP456" s="6" t="s">
        <v>303</v>
      </c>
      <c r="AQ456" s="6" t="s">
        <v>304</v>
      </c>
      <c r="AR456" s="6" t="s">
        <v>305</v>
      </c>
      <c r="AS456" s="6" t="s">
        <v>374</v>
      </c>
      <c r="AT456" s="6" t="s">
        <v>156</v>
      </c>
      <c r="AU456" s="6" t="s">
        <v>307</v>
      </c>
      <c r="AV456" s="6" t="s">
        <v>3013</v>
      </c>
      <c r="AW456" s="6" t="s">
        <v>3017</v>
      </c>
      <c r="AX456" s="6" t="s">
        <v>3017</v>
      </c>
      <c r="AY456" s="6" t="s">
        <v>308</v>
      </c>
      <c r="AZ456" s="6" t="s">
        <v>309</v>
      </c>
      <c r="BA456" s="6" t="s">
        <v>310</v>
      </c>
      <c r="BB456" s="6" t="s">
        <v>311</v>
      </c>
      <c r="BC456" s="6" t="s">
        <v>312</v>
      </c>
      <c r="BD456" s="6" t="s">
        <v>156</v>
      </c>
      <c r="BE456" s="6" t="s">
        <v>313</v>
      </c>
    </row>
    <row r="457" spans="1:57" ht="17.399999999999999" x14ac:dyDescent="0.4">
      <c r="A457" s="237">
        <f t="shared" si="115"/>
        <v>455</v>
      </c>
      <c r="B457" s="238" t="str">
        <f t="shared" si="116"/>
        <v>2025-09-14</v>
      </c>
      <c r="C457" s="238" t="str">
        <f t="shared" si="117"/>
        <v>LHR</v>
      </c>
      <c r="D457" s="238" t="str">
        <f t="shared" si="118"/>
        <v>99431913873</v>
      </c>
      <c r="E457" s="238" t="str">
        <f t="shared" si="119"/>
        <v>587196913301</v>
      </c>
      <c r="F457" s="238" t="str">
        <f t="shared" si="120"/>
        <v>선희철</v>
      </c>
      <c r="G457" s="239" t="str">
        <f t="shared" si="121"/>
        <v>BK00000145216</v>
      </c>
      <c r="H457" s="240" t="str">
        <f t="shared" si="122"/>
        <v>목록(Manifest)</v>
      </c>
      <c r="I457" s="241">
        <f t="shared" si="123"/>
        <v>127.88</v>
      </c>
      <c r="J457" s="242">
        <f t="shared" si="124"/>
        <v>1</v>
      </c>
      <c r="K457" s="242">
        <f t="shared" si="125"/>
        <v>3</v>
      </c>
      <c r="L457" s="243">
        <f t="shared" si="126"/>
        <v>4.0999999999999996</v>
      </c>
      <c r="M457" s="243">
        <f t="shared" si="127"/>
        <v>4.0999999999999996</v>
      </c>
      <c r="N457" s="149">
        <f t="shared" si="128"/>
        <v>19.07</v>
      </c>
      <c r="O457" s="149">
        <v>3.59</v>
      </c>
      <c r="P457" s="150"/>
      <c r="Q457" s="151">
        <f>VLOOKUP(H457,Mapping!$B$3:$D$13,3,0)</f>
        <v>0</v>
      </c>
      <c r="R457" s="149">
        <f>(IF(VLOOKUP(VLOOKUP(I457,Mapping!$B$15:$D$20,2,1),Mapping!$C$15:$E$20,2,0)=7000,0,VLOOKUP(VLOOKUP(I457,Mapping!$B$15:$D$20,2,1),Mapping!$C$15:$E$20,2,0)))</f>
        <v>0</v>
      </c>
      <c r="S457" s="149"/>
      <c r="T457" s="149"/>
      <c r="U457" s="149">
        <f t="shared" si="129"/>
        <v>22.66</v>
      </c>
      <c r="V457" s="6" t="str">
        <f t="shared" si="114"/>
        <v/>
      </c>
      <c r="X457" s="6" t="s">
        <v>2495</v>
      </c>
      <c r="Y457" s="6" t="s">
        <v>16</v>
      </c>
      <c r="Z457" s="6" t="s">
        <v>2496</v>
      </c>
      <c r="AA457" s="6" t="s">
        <v>3018</v>
      </c>
      <c r="AB457" s="6" t="s">
        <v>3019</v>
      </c>
      <c r="AC457" s="6" t="s">
        <v>3020</v>
      </c>
      <c r="AD457" s="6" t="s">
        <v>577</v>
      </c>
      <c r="AE457" s="6" t="s">
        <v>156</v>
      </c>
      <c r="AF457" s="6">
        <v>1</v>
      </c>
      <c r="AG457" s="6">
        <v>3</v>
      </c>
      <c r="AH457" s="6">
        <v>4.0999999999999996</v>
      </c>
      <c r="AI457" s="6">
        <v>4.0999999999999996</v>
      </c>
      <c r="AJ457" s="6" t="s">
        <v>14</v>
      </c>
      <c r="AK457" s="6">
        <v>127.88</v>
      </c>
      <c r="AL457" s="6" t="s">
        <v>303</v>
      </c>
      <c r="AM457" s="6" t="s">
        <v>303</v>
      </c>
      <c r="AN457" s="6" t="s">
        <v>303</v>
      </c>
      <c r="AO457" s="6" t="s">
        <v>303</v>
      </c>
      <c r="AP457" s="6" t="s">
        <v>303</v>
      </c>
      <c r="AQ457" s="6" t="s">
        <v>304</v>
      </c>
      <c r="AR457" s="6" t="s">
        <v>305</v>
      </c>
      <c r="AS457" s="6" t="s">
        <v>316</v>
      </c>
      <c r="AT457" s="6" t="s">
        <v>156</v>
      </c>
      <c r="AU457" s="6" t="s">
        <v>307</v>
      </c>
      <c r="AV457" s="6" t="s">
        <v>3018</v>
      </c>
      <c r="AW457" s="6" t="s">
        <v>3021</v>
      </c>
      <c r="AX457" s="6" t="s">
        <v>3021</v>
      </c>
      <c r="AY457" s="6" t="s">
        <v>308</v>
      </c>
      <c r="AZ457" s="6" t="s">
        <v>309</v>
      </c>
      <c r="BA457" s="6" t="s">
        <v>310</v>
      </c>
      <c r="BB457" s="6" t="s">
        <v>311</v>
      </c>
      <c r="BC457" s="6" t="s">
        <v>312</v>
      </c>
      <c r="BD457" s="6" t="s">
        <v>156</v>
      </c>
      <c r="BE457" s="6" t="s">
        <v>313</v>
      </c>
    </row>
    <row r="458" spans="1:57" ht="17.399999999999999" x14ac:dyDescent="0.4">
      <c r="A458" s="237">
        <f t="shared" si="115"/>
        <v>456</v>
      </c>
      <c r="B458" s="238" t="str">
        <f t="shared" si="116"/>
        <v>2025-09-14</v>
      </c>
      <c r="C458" s="238" t="str">
        <f t="shared" si="117"/>
        <v>LHR</v>
      </c>
      <c r="D458" s="238" t="str">
        <f t="shared" si="118"/>
        <v>99431913873</v>
      </c>
      <c r="E458" s="238" t="str">
        <f t="shared" si="119"/>
        <v>587196913146</v>
      </c>
      <c r="F458" s="238" t="str">
        <f t="shared" si="120"/>
        <v>임진욱</v>
      </c>
      <c r="G458" s="239" t="str">
        <f t="shared" si="121"/>
        <v>BK00000145891</v>
      </c>
      <c r="H458" s="240" t="str">
        <f t="shared" si="122"/>
        <v>목록(Manifest)</v>
      </c>
      <c r="I458" s="241">
        <f t="shared" si="123"/>
        <v>132.59</v>
      </c>
      <c r="J458" s="242">
        <f t="shared" si="124"/>
        <v>1</v>
      </c>
      <c r="K458" s="242">
        <f t="shared" si="125"/>
        <v>0.5</v>
      </c>
      <c r="L458" s="243">
        <f t="shared" si="126"/>
        <v>0.2</v>
      </c>
      <c r="M458" s="243">
        <f t="shared" si="127"/>
        <v>0.5</v>
      </c>
      <c r="N458" s="149">
        <f t="shared" si="128"/>
        <v>5.75</v>
      </c>
      <c r="O458" s="149">
        <v>3.59</v>
      </c>
      <c r="P458" s="150"/>
      <c r="Q458" s="151">
        <f>VLOOKUP(H458,Mapping!$B$3:$D$13,3,0)</f>
        <v>0</v>
      </c>
      <c r="R458" s="149">
        <f>(IF(VLOOKUP(VLOOKUP(I458,Mapping!$B$15:$D$20,2,1),Mapping!$C$15:$E$20,2,0)=7000,0,VLOOKUP(VLOOKUP(I458,Mapping!$B$15:$D$20,2,1),Mapping!$C$15:$E$20,2,0)))</f>
        <v>0</v>
      </c>
      <c r="S458" s="149"/>
      <c r="T458" s="149"/>
      <c r="U458" s="149">
        <f t="shared" si="129"/>
        <v>9.34</v>
      </c>
      <c r="V458" s="6" t="str">
        <f t="shared" si="114"/>
        <v/>
      </c>
      <c r="X458" s="6" t="s">
        <v>2495</v>
      </c>
      <c r="Y458" s="6" t="s">
        <v>16</v>
      </c>
      <c r="Z458" s="6" t="s">
        <v>2496</v>
      </c>
      <c r="AA458" s="6" t="s">
        <v>3022</v>
      </c>
      <c r="AB458" s="6" t="s">
        <v>3023</v>
      </c>
      <c r="AC458" s="6" t="s">
        <v>3024</v>
      </c>
      <c r="AD458" s="6" t="s">
        <v>1213</v>
      </c>
      <c r="AE458" s="6" t="s">
        <v>156</v>
      </c>
      <c r="AF458" s="6">
        <v>1</v>
      </c>
      <c r="AG458" s="6">
        <v>0.5</v>
      </c>
      <c r="AH458" s="6">
        <v>0.2</v>
      </c>
      <c r="AI458" s="6">
        <v>0.5</v>
      </c>
      <c r="AJ458" s="6" t="s">
        <v>14</v>
      </c>
      <c r="AK458" s="6">
        <v>132.59</v>
      </c>
      <c r="AL458" s="6" t="s">
        <v>303</v>
      </c>
      <c r="AM458" s="6" t="s">
        <v>303</v>
      </c>
      <c r="AN458" s="6" t="s">
        <v>303</v>
      </c>
      <c r="AO458" s="6" t="s">
        <v>303</v>
      </c>
      <c r="AP458" s="6" t="s">
        <v>303</v>
      </c>
      <c r="AQ458" s="6" t="s">
        <v>304</v>
      </c>
      <c r="AR458" s="6" t="s">
        <v>305</v>
      </c>
      <c r="AS458" s="6" t="s">
        <v>3025</v>
      </c>
      <c r="AT458" s="6" t="s">
        <v>156</v>
      </c>
      <c r="AU458" s="6" t="s">
        <v>307</v>
      </c>
      <c r="AV458" s="6" t="s">
        <v>3022</v>
      </c>
      <c r="AW458" s="6" t="s">
        <v>3026</v>
      </c>
      <c r="AX458" s="6" t="s">
        <v>3026</v>
      </c>
      <c r="AY458" s="6" t="s">
        <v>308</v>
      </c>
      <c r="AZ458" s="6" t="s">
        <v>309</v>
      </c>
      <c r="BA458" s="6" t="s">
        <v>310</v>
      </c>
      <c r="BB458" s="6" t="s">
        <v>311</v>
      </c>
      <c r="BC458" s="6" t="s">
        <v>312</v>
      </c>
      <c r="BD458" s="6" t="s">
        <v>156</v>
      </c>
      <c r="BE458" s="6" t="s">
        <v>313</v>
      </c>
    </row>
    <row r="459" spans="1:57" ht="17.399999999999999" x14ac:dyDescent="0.4">
      <c r="A459" s="237">
        <f t="shared" si="115"/>
        <v>457</v>
      </c>
      <c r="B459" s="238" t="str">
        <f t="shared" si="116"/>
        <v>2025-09-14</v>
      </c>
      <c r="C459" s="238" t="str">
        <f t="shared" si="117"/>
        <v>LHR</v>
      </c>
      <c r="D459" s="238" t="str">
        <f t="shared" si="118"/>
        <v>99431913873</v>
      </c>
      <c r="E459" s="238" t="str">
        <f t="shared" si="119"/>
        <v>587196913216</v>
      </c>
      <c r="F459" s="238" t="str">
        <f t="shared" si="120"/>
        <v>박준수</v>
      </c>
      <c r="G459" s="239" t="str">
        <f t="shared" si="121"/>
        <v>BK00000145480</v>
      </c>
      <c r="H459" s="240" t="str">
        <f t="shared" si="122"/>
        <v>목록(Manifest)</v>
      </c>
      <c r="I459" s="241">
        <f t="shared" si="123"/>
        <v>118.79</v>
      </c>
      <c r="J459" s="242">
        <f t="shared" si="124"/>
        <v>1</v>
      </c>
      <c r="K459" s="242">
        <f t="shared" si="125"/>
        <v>0.5</v>
      </c>
      <c r="L459" s="243">
        <f t="shared" si="126"/>
        <v>0.2</v>
      </c>
      <c r="M459" s="243">
        <f t="shared" si="127"/>
        <v>0.5</v>
      </c>
      <c r="N459" s="149">
        <f t="shared" si="128"/>
        <v>5.75</v>
      </c>
      <c r="O459" s="149">
        <v>3.59</v>
      </c>
      <c r="P459" s="150"/>
      <c r="Q459" s="151">
        <f>VLOOKUP(H459,Mapping!$B$3:$D$13,3,0)</f>
        <v>0</v>
      </c>
      <c r="R459" s="149">
        <f>(IF(VLOOKUP(VLOOKUP(I459,Mapping!$B$15:$D$20,2,1),Mapping!$C$15:$E$20,2,0)=7000,0,VLOOKUP(VLOOKUP(I459,Mapping!$B$15:$D$20,2,1),Mapping!$C$15:$E$20,2,0)))</f>
        <v>0</v>
      </c>
      <c r="S459" s="149"/>
      <c r="T459" s="149"/>
      <c r="U459" s="149">
        <f t="shared" si="129"/>
        <v>9.34</v>
      </c>
      <c r="V459" s="6" t="str">
        <f t="shared" si="114"/>
        <v/>
      </c>
      <c r="X459" s="6" t="s">
        <v>2495</v>
      </c>
      <c r="Y459" s="6" t="s">
        <v>16</v>
      </c>
      <c r="Z459" s="6" t="s">
        <v>2496</v>
      </c>
      <c r="AA459" s="6" t="s">
        <v>3027</v>
      </c>
      <c r="AB459" s="6" t="s">
        <v>1164</v>
      </c>
      <c r="AC459" s="6" t="s">
        <v>3028</v>
      </c>
      <c r="AD459" s="6" t="s">
        <v>3029</v>
      </c>
      <c r="AE459" s="6" t="s">
        <v>156</v>
      </c>
      <c r="AF459" s="6">
        <v>1</v>
      </c>
      <c r="AG459" s="6">
        <v>0.5</v>
      </c>
      <c r="AH459" s="6">
        <v>0.2</v>
      </c>
      <c r="AI459" s="6">
        <v>0.5</v>
      </c>
      <c r="AJ459" s="6" t="s">
        <v>14</v>
      </c>
      <c r="AK459" s="6">
        <v>118.79</v>
      </c>
      <c r="AL459" s="6" t="s">
        <v>303</v>
      </c>
      <c r="AM459" s="6" t="s">
        <v>303</v>
      </c>
      <c r="AN459" s="6" t="s">
        <v>303</v>
      </c>
      <c r="AO459" s="6" t="s">
        <v>303</v>
      </c>
      <c r="AP459" s="6" t="s">
        <v>303</v>
      </c>
      <c r="AQ459" s="6" t="s">
        <v>304</v>
      </c>
      <c r="AR459" s="6" t="s">
        <v>305</v>
      </c>
      <c r="AS459" s="6" t="s">
        <v>3030</v>
      </c>
      <c r="AT459" s="6" t="s">
        <v>156</v>
      </c>
      <c r="AU459" s="6" t="s">
        <v>307</v>
      </c>
      <c r="AV459" s="6" t="s">
        <v>3027</v>
      </c>
      <c r="AW459" s="6" t="s">
        <v>3031</v>
      </c>
      <c r="AX459" s="6" t="s">
        <v>3031</v>
      </c>
      <c r="AY459" s="6" t="s">
        <v>308</v>
      </c>
      <c r="AZ459" s="6" t="s">
        <v>309</v>
      </c>
      <c r="BA459" s="6" t="s">
        <v>310</v>
      </c>
      <c r="BB459" s="6" t="s">
        <v>311</v>
      </c>
      <c r="BC459" s="6" t="s">
        <v>312</v>
      </c>
      <c r="BD459" s="6" t="s">
        <v>156</v>
      </c>
      <c r="BE459" s="6" t="s">
        <v>313</v>
      </c>
    </row>
    <row r="460" spans="1:57" ht="17.399999999999999" x14ac:dyDescent="0.4">
      <c r="A460" s="237">
        <f t="shared" si="115"/>
        <v>458</v>
      </c>
      <c r="B460" s="238" t="str">
        <f t="shared" si="116"/>
        <v>2025-09-14</v>
      </c>
      <c r="C460" s="238" t="str">
        <f t="shared" si="117"/>
        <v>LHR</v>
      </c>
      <c r="D460" s="238" t="str">
        <f t="shared" si="118"/>
        <v>99431913873</v>
      </c>
      <c r="E460" s="238" t="str">
        <f t="shared" si="119"/>
        <v>587196913253</v>
      </c>
      <c r="F460" s="238" t="str">
        <f t="shared" si="120"/>
        <v>한상진</v>
      </c>
      <c r="G460" s="239" t="str">
        <f t="shared" si="121"/>
        <v>BK00000145501</v>
      </c>
      <c r="H460" s="240" t="str">
        <f t="shared" si="122"/>
        <v>목록(Manifest)</v>
      </c>
      <c r="I460" s="241">
        <f t="shared" si="123"/>
        <v>138.61000000000001</v>
      </c>
      <c r="J460" s="242">
        <f t="shared" si="124"/>
        <v>1</v>
      </c>
      <c r="K460" s="242">
        <f t="shared" si="125"/>
        <v>11.8</v>
      </c>
      <c r="L460" s="243">
        <f t="shared" si="126"/>
        <v>17.899999999999999</v>
      </c>
      <c r="M460" s="243">
        <f t="shared" si="127"/>
        <v>18</v>
      </c>
      <c r="N460" s="149">
        <f t="shared" si="128"/>
        <v>70.5</v>
      </c>
      <c r="O460" s="149">
        <v>3.59</v>
      </c>
      <c r="P460" s="150"/>
      <c r="Q460" s="151">
        <f>VLOOKUP(H460,Mapping!$B$3:$D$13,3,0)</f>
        <v>0</v>
      </c>
      <c r="R460" s="149">
        <f>(IF(VLOOKUP(VLOOKUP(I460,Mapping!$B$15:$D$20,2,1),Mapping!$C$15:$E$20,2,0)=7000,0,VLOOKUP(VLOOKUP(I460,Mapping!$B$15:$D$20,2,1),Mapping!$C$15:$E$20,2,0)))</f>
        <v>0</v>
      </c>
      <c r="S460" s="149"/>
      <c r="T460" s="149"/>
      <c r="U460" s="149">
        <f t="shared" si="129"/>
        <v>74.09</v>
      </c>
      <c r="V460" s="6" t="str">
        <f t="shared" si="114"/>
        <v/>
      </c>
      <c r="X460" s="6" t="s">
        <v>2495</v>
      </c>
      <c r="Y460" s="6" t="s">
        <v>16</v>
      </c>
      <c r="Z460" s="6" t="s">
        <v>2496</v>
      </c>
      <c r="AA460" s="6" t="s">
        <v>3032</v>
      </c>
      <c r="AB460" s="6" t="s">
        <v>155</v>
      </c>
      <c r="AC460" s="6" t="s">
        <v>414</v>
      </c>
      <c r="AD460" s="6" t="s">
        <v>415</v>
      </c>
      <c r="AE460" s="6" t="s">
        <v>156</v>
      </c>
      <c r="AF460" s="6">
        <v>1</v>
      </c>
      <c r="AG460" s="6">
        <v>11.8</v>
      </c>
      <c r="AH460" s="6">
        <v>17.899999999999999</v>
      </c>
      <c r="AI460" s="6">
        <v>18</v>
      </c>
      <c r="AJ460" s="6" t="s">
        <v>14</v>
      </c>
      <c r="AK460" s="6">
        <v>138.61000000000001</v>
      </c>
      <c r="AL460" s="6" t="s">
        <v>303</v>
      </c>
      <c r="AM460" s="6" t="s">
        <v>303</v>
      </c>
      <c r="AN460" s="6" t="s">
        <v>303</v>
      </c>
      <c r="AO460" s="6" t="s">
        <v>303</v>
      </c>
      <c r="AP460" s="6" t="s">
        <v>303</v>
      </c>
      <c r="AQ460" s="6" t="s">
        <v>304</v>
      </c>
      <c r="AR460" s="6" t="s">
        <v>305</v>
      </c>
      <c r="AS460" s="6" t="s">
        <v>316</v>
      </c>
      <c r="AT460" s="6" t="s">
        <v>156</v>
      </c>
      <c r="AU460" s="6" t="s">
        <v>307</v>
      </c>
      <c r="AV460" s="6" t="s">
        <v>3032</v>
      </c>
      <c r="AW460" s="6" t="s">
        <v>3033</v>
      </c>
      <c r="AX460" s="6" t="s">
        <v>3033</v>
      </c>
      <c r="AY460" s="6" t="s">
        <v>308</v>
      </c>
      <c r="AZ460" s="6" t="s">
        <v>309</v>
      </c>
      <c r="BA460" s="6" t="s">
        <v>310</v>
      </c>
      <c r="BB460" s="6" t="s">
        <v>311</v>
      </c>
      <c r="BC460" s="6" t="s">
        <v>312</v>
      </c>
      <c r="BD460" s="6" t="s">
        <v>156</v>
      </c>
      <c r="BE460" s="6" t="s">
        <v>313</v>
      </c>
    </row>
    <row r="461" spans="1:57" ht="17.399999999999999" x14ac:dyDescent="0.4">
      <c r="A461" s="237">
        <f t="shared" si="115"/>
        <v>459</v>
      </c>
      <c r="B461" s="238" t="str">
        <f t="shared" si="116"/>
        <v>2025-09-14</v>
      </c>
      <c r="C461" s="238" t="str">
        <f t="shared" si="117"/>
        <v>LHR</v>
      </c>
      <c r="D461" s="238" t="str">
        <f t="shared" si="118"/>
        <v>99431913873</v>
      </c>
      <c r="E461" s="238" t="str">
        <f t="shared" si="119"/>
        <v>587196913264</v>
      </c>
      <c r="F461" s="238" t="str">
        <f t="shared" si="120"/>
        <v>김민현</v>
      </c>
      <c r="G461" s="239" t="str">
        <f t="shared" si="121"/>
        <v>BK00000145666</v>
      </c>
      <c r="H461" s="240" t="str">
        <f t="shared" si="122"/>
        <v>간이(Simple)</v>
      </c>
      <c r="I461" s="241">
        <f t="shared" si="123"/>
        <v>335.36</v>
      </c>
      <c r="J461" s="242">
        <f t="shared" si="124"/>
        <v>1</v>
      </c>
      <c r="K461" s="242">
        <f t="shared" si="125"/>
        <v>7.5</v>
      </c>
      <c r="L461" s="243">
        <f t="shared" si="126"/>
        <v>0.2</v>
      </c>
      <c r="M461" s="243">
        <f t="shared" si="127"/>
        <v>7.5</v>
      </c>
      <c r="N461" s="149">
        <f t="shared" si="128"/>
        <v>31.650000000000002</v>
      </c>
      <c r="O461" s="149">
        <v>3.59</v>
      </c>
      <c r="P461" s="150"/>
      <c r="Q461" s="151">
        <f>VLOOKUP(H461,Mapping!$B$3:$D$13,3,0)</f>
        <v>0.8</v>
      </c>
      <c r="R461" s="149">
        <f>(IF(VLOOKUP(VLOOKUP(I461,Mapping!$B$15:$D$20,2,1),Mapping!$C$15:$E$20,2,0)=7000,0,VLOOKUP(VLOOKUP(I461,Mapping!$B$15:$D$20,2,1),Mapping!$C$15:$E$20,2,0)))</f>
        <v>0</v>
      </c>
      <c r="S461" s="149"/>
      <c r="T461" s="149"/>
      <c r="U461" s="149">
        <f t="shared" si="129"/>
        <v>36.04</v>
      </c>
      <c r="V461" s="6" t="str">
        <f t="shared" si="114"/>
        <v/>
      </c>
      <c r="X461" s="6" t="s">
        <v>2495</v>
      </c>
      <c r="Y461" s="6" t="s">
        <v>16</v>
      </c>
      <c r="Z461" s="6" t="s">
        <v>2496</v>
      </c>
      <c r="AA461" s="6" t="s">
        <v>3034</v>
      </c>
      <c r="AB461" s="6" t="s">
        <v>3035</v>
      </c>
      <c r="AC461" s="6" t="s">
        <v>3036</v>
      </c>
      <c r="AD461" s="6" t="s">
        <v>900</v>
      </c>
      <c r="AE461" s="6" t="s">
        <v>156</v>
      </c>
      <c r="AF461" s="6">
        <v>1</v>
      </c>
      <c r="AG461" s="6">
        <v>7.5</v>
      </c>
      <c r="AH461" s="6">
        <v>0.2</v>
      </c>
      <c r="AI461" s="6">
        <v>7.5</v>
      </c>
      <c r="AJ461" s="6" t="s">
        <v>15</v>
      </c>
      <c r="AK461" s="6">
        <v>335.36</v>
      </c>
      <c r="AL461" s="6" t="s">
        <v>303</v>
      </c>
      <c r="AM461" s="6" t="s">
        <v>303</v>
      </c>
      <c r="AN461" s="6" t="s">
        <v>303</v>
      </c>
      <c r="AO461" s="6" t="s">
        <v>303</v>
      </c>
      <c r="AP461" s="6" t="s">
        <v>303</v>
      </c>
      <c r="AQ461" s="6" t="s">
        <v>304</v>
      </c>
      <c r="AR461" s="6" t="s">
        <v>305</v>
      </c>
      <c r="AS461" s="6" t="s">
        <v>317</v>
      </c>
      <c r="AT461" s="6" t="s">
        <v>156</v>
      </c>
      <c r="AU461" s="6" t="s">
        <v>307</v>
      </c>
      <c r="AV461" s="6" t="s">
        <v>3034</v>
      </c>
      <c r="AW461" s="6" t="s">
        <v>3037</v>
      </c>
      <c r="AX461" s="6" t="s">
        <v>3037</v>
      </c>
      <c r="AY461" s="6" t="s">
        <v>308</v>
      </c>
      <c r="AZ461" s="6" t="s">
        <v>309</v>
      </c>
      <c r="BA461" s="6" t="s">
        <v>310</v>
      </c>
      <c r="BB461" s="6" t="s">
        <v>311</v>
      </c>
      <c r="BC461" s="6" t="s">
        <v>312</v>
      </c>
      <c r="BD461" s="6" t="s">
        <v>156</v>
      </c>
      <c r="BE461" s="6" t="s">
        <v>313</v>
      </c>
    </row>
    <row r="462" spans="1:57" ht="17.399999999999999" x14ac:dyDescent="0.4">
      <c r="A462" s="237">
        <f t="shared" si="115"/>
        <v>460</v>
      </c>
      <c r="B462" s="238" t="str">
        <f t="shared" si="116"/>
        <v>2025-09-14</v>
      </c>
      <c r="C462" s="238" t="str">
        <f t="shared" si="117"/>
        <v>LHR</v>
      </c>
      <c r="D462" s="238" t="str">
        <f t="shared" si="118"/>
        <v>99431913873</v>
      </c>
      <c r="E462" s="238" t="str">
        <f t="shared" si="119"/>
        <v>587196912424</v>
      </c>
      <c r="F462" s="238" t="str">
        <f t="shared" si="120"/>
        <v>김진환</v>
      </c>
      <c r="G462" s="239" t="str">
        <f t="shared" si="121"/>
        <v>BK00000145598</v>
      </c>
      <c r="H462" s="240" t="str">
        <f t="shared" si="122"/>
        <v>일반(목록배제,Normal-Manifest Exception)</v>
      </c>
      <c r="I462" s="241">
        <f t="shared" si="123"/>
        <v>142.11000000000001</v>
      </c>
      <c r="J462" s="242">
        <f t="shared" si="124"/>
        <v>1</v>
      </c>
      <c r="K462" s="242">
        <f t="shared" si="125"/>
        <v>1</v>
      </c>
      <c r="L462" s="243">
        <f t="shared" si="126"/>
        <v>0.2</v>
      </c>
      <c r="M462" s="243">
        <f t="shared" si="127"/>
        <v>1</v>
      </c>
      <c r="N462" s="149">
        <f t="shared" si="128"/>
        <v>7.6</v>
      </c>
      <c r="O462" s="149">
        <v>3.59</v>
      </c>
      <c r="P462" s="150"/>
      <c r="Q462" s="151">
        <f>VLOOKUP(H462,Mapping!$B$3:$D$13,3,0)</f>
        <v>0.8</v>
      </c>
      <c r="R462" s="149">
        <f>(IF(VLOOKUP(VLOOKUP(I462,Mapping!$B$15:$D$20,2,1),Mapping!$C$15:$E$20,2,0)=7000,0,VLOOKUP(VLOOKUP(I462,Mapping!$B$15:$D$20,2,1),Mapping!$C$15:$E$20,2,0)))</f>
        <v>0</v>
      </c>
      <c r="S462" s="149"/>
      <c r="T462" s="149"/>
      <c r="U462" s="149">
        <f t="shared" si="129"/>
        <v>11.99</v>
      </c>
      <c r="V462" s="6" t="str">
        <f t="shared" si="114"/>
        <v/>
      </c>
      <c r="X462" s="6" t="s">
        <v>2495</v>
      </c>
      <c r="Y462" s="6" t="s">
        <v>16</v>
      </c>
      <c r="Z462" s="6" t="s">
        <v>2496</v>
      </c>
      <c r="AA462" s="6" t="s">
        <v>3038</v>
      </c>
      <c r="AB462" s="6" t="s">
        <v>530</v>
      </c>
      <c r="AC462" s="6" t="s">
        <v>531</v>
      </c>
      <c r="AD462" s="6" t="s">
        <v>532</v>
      </c>
      <c r="AE462" s="6" t="s">
        <v>156</v>
      </c>
      <c r="AF462" s="6">
        <v>1</v>
      </c>
      <c r="AG462" s="6">
        <v>1</v>
      </c>
      <c r="AH462" s="6">
        <v>0.2</v>
      </c>
      <c r="AI462" s="6">
        <v>1</v>
      </c>
      <c r="AJ462" s="6" t="s">
        <v>110</v>
      </c>
      <c r="AK462" s="6">
        <v>142.11000000000001</v>
      </c>
      <c r="AL462" s="6" t="s">
        <v>303</v>
      </c>
      <c r="AM462" s="6" t="s">
        <v>303</v>
      </c>
      <c r="AN462" s="6" t="s">
        <v>303</v>
      </c>
      <c r="AO462" s="6" t="s">
        <v>303</v>
      </c>
      <c r="AP462" s="6" t="s">
        <v>303</v>
      </c>
      <c r="AQ462" s="6" t="s">
        <v>304</v>
      </c>
      <c r="AR462" s="6" t="s">
        <v>305</v>
      </c>
      <c r="AS462" s="6" t="s">
        <v>317</v>
      </c>
      <c r="AT462" s="6" t="s">
        <v>156</v>
      </c>
      <c r="AU462" s="6" t="s">
        <v>307</v>
      </c>
      <c r="AV462" s="6" t="s">
        <v>3038</v>
      </c>
      <c r="AW462" s="6" t="s">
        <v>3039</v>
      </c>
      <c r="AX462" s="6" t="s">
        <v>3039</v>
      </c>
      <c r="AY462" s="6" t="s">
        <v>308</v>
      </c>
      <c r="AZ462" s="6" t="s">
        <v>309</v>
      </c>
      <c r="BA462" s="6" t="s">
        <v>310</v>
      </c>
      <c r="BB462" s="6" t="s">
        <v>311</v>
      </c>
      <c r="BC462" s="6" t="s">
        <v>312</v>
      </c>
      <c r="BD462" s="6" t="s">
        <v>156</v>
      </c>
      <c r="BE462" s="6" t="s">
        <v>313</v>
      </c>
    </row>
    <row r="463" spans="1:57" ht="17.399999999999999" x14ac:dyDescent="0.4">
      <c r="A463" s="237">
        <f t="shared" si="115"/>
        <v>461</v>
      </c>
      <c r="B463" s="238" t="str">
        <f t="shared" si="116"/>
        <v>2025-09-14</v>
      </c>
      <c r="C463" s="238" t="str">
        <f t="shared" si="117"/>
        <v>LHR</v>
      </c>
      <c r="D463" s="238" t="str">
        <f t="shared" si="118"/>
        <v>99431913873</v>
      </c>
      <c r="E463" s="238" t="str">
        <f t="shared" si="119"/>
        <v>587196912343</v>
      </c>
      <c r="F463" s="238" t="str">
        <f t="shared" si="120"/>
        <v>이명옥</v>
      </c>
      <c r="G463" s="239" t="str">
        <f t="shared" si="121"/>
        <v>BK00000145513</v>
      </c>
      <c r="H463" s="240" t="str">
        <f t="shared" si="122"/>
        <v>목록(Manifest)</v>
      </c>
      <c r="I463" s="241">
        <f t="shared" si="123"/>
        <v>108.61</v>
      </c>
      <c r="J463" s="242">
        <f t="shared" si="124"/>
        <v>1</v>
      </c>
      <c r="K463" s="242">
        <f t="shared" si="125"/>
        <v>0.5</v>
      </c>
      <c r="L463" s="243">
        <f t="shared" si="126"/>
        <v>0.2</v>
      </c>
      <c r="M463" s="243">
        <f t="shared" si="127"/>
        <v>0.5</v>
      </c>
      <c r="N463" s="149">
        <f t="shared" si="128"/>
        <v>5.75</v>
      </c>
      <c r="O463" s="149">
        <v>3.59</v>
      </c>
      <c r="P463" s="150"/>
      <c r="Q463" s="151">
        <f>VLOOKUP(H463,Mapping!$B$3:$D$13,3,0)</f>
        <v>0</v>
      </c>
      <c r="R463" s="149">
        <f>(IF(VLOOKUP(VLOOKUP(I463,Mapping!$B$15:$D$20,2,1),Mapping!$C$15:$E$20,2,0)=7000,0,VLOOKUP(VLOOKUP(I463,Mapping!$B$15:$D$20,2,1),Mapping!$C$15:$E$20,2,0)))</f>
        <v>0</v>
      </c>
      <c r="S463" s="149"/>
      <c r="T463" s="149"/>
      <c r="U463" s="149">
        <f t="shared" si="129"/>
        <v>9.34</v>
      </c>
      <c r="V463" s="6" t="str">
        <f t="shared" si="114"/>
        <v/>
      </c>
      <c r="X463" s="6" t="s">
        <v>2495</v>
      </c>
      <c r="Y463" s="6" t="s">
        <v>16</v>
      </c>
      <c r="Z463" s="6" t="s">
        <v>2496</v>
      </c>
      <c r="AA463" s="6" t="s">
        <v>3040</v>
      </c>
      <c r="AB463" s="6" t="s">
        <v>952</v>
      </c>
      <c r="AC463" s="6" t="s">
        <v>3041</v>
      </c>
      <c r="AD463" s="6" t="s">
        <v>3042</v>
      </c>
      <c r="AE463" s="6" t="s">
        <v>156</v>
      </c>
      <c r="AF463" s="6">
        <v>1</v>
      </c>
      <c r="AG463" s="6">
        <v>0.5</v>
      </c>
      <c r="AH463" s="6">
        <v>0.2</v>
      </c>
      <c r="AI463" s="6">
        <v>0.5</v>
      </c>
      <c r="AJ463" s="6" t="s">
        <v>14</v>
      </c>
      <c r="AK463" s="6">
        <v>108.61</v>
      </c>
      <c r="AL463" s="6" t="s">
        <v>303</v>
      </c>
      <c r="AM463" s="6" t="s">
        <v>303</v>
      </c>
      <c r="AN463" s="6" t="s">
        <v>303</v>
      </c>
      <c r="AO463" s="6" t="s">
        <v>303</v>
      </c>
      <c r="AP463" s="6" t="s">
        <v>303</v>
      </c>
      <c r="AQ463" s="6" t="s">
        <v>304</v>
      </c>
      <c r="AR463" s="6" t="s">
        <v>305</v>
      </c>
      <c r="AS463" s="6" t="s">
        <v>316</v>
      </c>
      <c r="AT463" s="6" t="s">
        <v>156</v>
      </c>
      <c r="AU463" s="6" t="s">
        <v>307</v>
      </c>
      <c r="AV463" s="6" t="s">
        <v>3040</v>
      </c>
      <c r="AW463" s="6" t="s">
        <v>3043</v>
      </c>
      <c r="AX463" s="6" t="s">
        <v>3043</v>
      </c>
      <c r="AY463" s="6" t="s">
        <v>308</v>
      </c>
      <c r="AZ463" s="6" t="s">
        <v>309</v>
      </c>
      <c r="BA463" s="6" t="s">
        <v>310</v>
      </c>
      <c r="BB463" s="6" t="s">
        <v>311</v>
      </c>
      <c r="BC463" s="6" t="s">
        <v>312</v>
      </c>
      <c r="BD463" s="6" t="s">
        <v>156</v>
      </c>
      <c r="BE463" s="6" t="s">
        <v>313</v>
      </c>
    </row>
    <row r="464" spans="1:57" ht="17.399999999999999" x14ac:dyDescent="0.4">
      <c r="A464" s="237">
        <f t="shared" si="115"/>
        <v>462</v>
      </c>
      <c r="B464" s="238" t="str">
        <f t="shared" si="116"/>
        <v>2025-09-14</v>
      </c>
      <c r="C464" s="238" t="str">
        <f t="shared" si="117"/>
        <v>LHR</v>
      </c>
      <c r="D464" s="238" t="str">
        <f t="shared" si="118"/>
        <v>99431913873</v>
      </c>
      <c r="E464" s="238" t="str">
        <f t="shared" si="119"/>
        <v>587196912446</v>
      </c>
      <c r="F464" s="238" t="str">
        <f t="shared" si="120"/>
        <v>이윤성</v>
      </c>
      <c r="G464" s="239" t="str">
        <f t="shared" si="121"/>
        <v>BK00000145479</v>
      </c>
      <c r="H464" s="240" t="str">
        <f t="shared" si="122"/>
        <v>목록(Manifest)</v>
      </c>
      <c r="I464" s="241">
        <f t="shared" si="123"/>
        <v>82.24</v>
      </c>
      <c r="J464" s="242">
        <f t="shared" si="124"/>
        <v>1</v>
      </c>
      <c r="K464" s="242">
        <f t="shared" si="125"/>
        <v>2.5</v>
      </c>
      <c r="L464" s="243">
        <f t="shared" si="126"/>
        <v>0.2</v>
      </c>
      <c r="M464" s="243">
        <f t="shared" si="127"/>
        <v>2.5</v>
      </c>
      <c r="N464" s="149">
        <f t="shared" si="128"/>
        <v>13.15</v>
      </c>
      <c r="O464" s="149">
        <v>3.59</v>
      </c>
      <c r="P464" s="150"/>
      <c r="Q464" s="151">
        <f>VLOOKUP(H464,Mapping!$B$3:$D$13,3,0)</f>
        <v>0</v>
      </c>
      <c r="R464" s="149">
        <f>(IF(VLOOKUP(VLOOKUP(I464,Mapping!$B$15:$D$20,2,1),Mapping!$C$15:$E$20,2,0)=7000,0,VLOOKUP(VLOOKUP(I464,Mapping!$B$15:$D$20,2,1),Mapping!$C$15:$E$20,2,0)))</f>
        <v>0</v>
      </c>
      <c r="S464" s="149"/>
      <c r="T464" s="149"/>
      <c r="U464" s="149">
        <f t="shared" si="129"/>
        <v>16.740000000000002</v>
      </c>
      <c r="V464" s="6" t="str">
        <f t="shared" si="114"/>
        <v/>
      </c>
      <c r="X464" s="6" t="s">
        <v>2495</v>
      </c>
      <c r="Y464" s="6" t="s">
        <v>16</v>
      </c>
      <c r="Z464" s="6" t="s">
        <v>2496</v>
      </c>
      <c r="AA464" s="6" t="s">
        <v>3044</v>
      </c>
      <c r="AB464" s="6" t="s">
        <v>893</v>
      </c>
      <c r="AC464" s="6" t="s">
        <v>894</v>
      </c>
      <c r="AD464" s="6" t="s">
        <v>895</v>
      </c>
      <c r="AE464" s="6" t="s">
        <v>156</v>
      </c>
      <c r="AF464" s="6">
        <v>1</v>
      </c>
      <c r="AG464" s="6">
        <v>2.5</v>
      </c>
      <c r="AH464" s="6">
        <v>0.2</v>
      </c>
      <c r="AI464" s="6">
        <v>2.5</v>
      </c>
      <c r="AJ464" s="6" t="s">
        <v>14</v>
      </c>
      <c r="AK464" s="6">
        <v>82.24</v>
      </c>
      <c r="AL464" s="6" t="s">
        <v>303</v>
      </c>
      <c r="AM464" s="6" t="s">
        <v>303</v>
      </c>
      <c r="AN464" s="6" t="s">
        <v>303</v>
      </c>
      <c r="AO464" s="6" t="s">
        <v>303</v>
      </c>
      <c r="AP464" s="6" t="s">
        <v>303</v>
      </c>
      <c r="AQ464" s="6" t="s">
        <v>304</v>
      </c>
      <c r="AR464" s="6" t="s">
        <v>305</v>
      </c>
      <c r="AS464" s="6" t="s">
        <v>331</v>
      </c>
      <c r="AT464" s="6" t="s">
        <v>156</v>
      </c>
      <c r="AU464" s="6" t="s">
        <v>307</v>
      </c>
      <c r="AV464" s="6" t="s">
        <v>3044</v>
      </c>
      <c r="AW464" s="6" t="s">
        <v>3045</v>
      </c>
      <c r="AX464" s="6" t="s">
        <v>3045</v>
      </c>
      <c r="AY464" s="6" t="s">
        <v>308</v>
      </c>
      <c r="AZ464" s="6" t="s">
        <v>309</v>
      </c>
      <c r="BA464" s="6" t="s">
        <v>310</v>
      </c>
      <c r="BB464" s="6" t="s">
        <v>311</v>
      </c>
      <c r="BC464" s="6" t="s">
        <v>312</v>
      </c>
      <c r="BD464" s="6" t="s">
        <v>156</v>
      </c>
      <c r="BE464" s="6" t="s">
        <v>313</v>
      </c>
    </row>
    <row r="465" spans="1:57" ht="17.399999999999999" x14ac:dyDescent="0.4">
      <c r="A465" s="237">
        <f t="shared" si="115"/>
        <v>463</v>
      </c>
      <c r="B465" s="238" t="str">
        <f t="shared" si="116"/>
        <v>2025-09-14</v>
      </c>
      <c r="C465" s="238" t="str">
        <f t="shared" si="117"/>
        <v>LHR</v>
      </c>
      <c r="D465" s="238" t="str">
        <f t="shared" si="118"/>
        <v>99431913873</v>
      </c>
      <c r="E465" s="238" t="str">
        <f t="shared" si="119"/>
        <v>587196912940</v>
      </c>
      <c r="F465" s="238" t="str">
        <f t="shared" si="120"/>
        <v>서지윤</v>
      </c>
      <c r="G465" s="239" t="str">
        <f t="shared" si="121"/>
        <v>BK00000145425</v>
      </c>
      <c r="H465" s="240" t="str">
        <f t="shared" si="122"/>
        <v>목록(Manifest)</v>
      </c>
      <c r="I465" s="241">
        <f t="shared" si="123"/>
        <v>127.89</v>
      </c>
      <c r="J465" s="242">
        <f t="shared" si="124"/>
        <v>1</v>
      </c>
      <c r="K465" s="242">
        <f t="shared" si="125"/>
        <v>1</v>
      </c>
      <c r="L465" s="243">
        <f t="shared" si="126"/>
        <v>0.2</v>
      </c>
      <c r="M465" s="243">
        <f t="shared" si="127"/>
        <v>1</v>
      </c>
      <c r="N465" s="149">
        <f t="shared" si="128"/>
        <v>7.6</v>
      </c>
      <c r="O465" s="149">
        <v>3.59</v>
      </c>
      <c r="P465" s="150"/>
      <c r="Q465" s="151">
        <f>VLOOKUP(H465,Mapping!$B$3:$D$13,3,0)</f>
        <v>0</v>
      </c>
      <c r="R465" s="149">
        <f>(IF(VLOOKUP(VLOOKUP(I465,Mapping!$B$15:$D$20,2,1),Mapping!$C$15:$E$20,2,0)=7000,0,VLOOKUP(VLOOKUP(I465,Mapping!$B$15:$D$20,2,1),Mapping!$C$15:$E$20,2,0)))</f>
        <v>0</v>
      </c>
      <c r="S465" s="149"/>
      <c r="T465" s="149"/>
      <c r="U465" s="149">
        <f t="shared" si="129"/>
        <v>11.19</v>
      </c>
      <c r="V465" s="6" t="str">
        <f t="shared" si="114"/>
        <v/>
      </c>
      <c r="X465" s="6" t="s">
        <v>2495</v>
      </c>
      <c r="Y465" s="6" t="s">
        <v>16</v>
      </c>
      <c r="Z465" s="6" t="s">
        <v>2496</v>
      </c>
      <c r="AA465" s="6" t="s">
        <v>3046</v>
      </c>
      <c r="AB465" s="6" t="s">
        <v>273</v>
      </c>
      <c r="AC465" s="6" t="s">
        <v>555</v>
      </c>
      <c r="AD465" s="6" t="s">
        <v>556</v>
      </c>
      <c r="AE465" s="6" t="s">
        <v>156</v>
      </c>
      <c r="AF465" s="6">
        <v>1</v>
      </c>
      <c r="AG465" s="6">
        <v>1</v>
      </c>
      <c r="AH465" s="6">
        <v>0.2</v>
      </c>
      <c r="AI465" s="6">
        <v>1</v>
      </c>
      <c r="AJ465" s="6" t="s">
        <v>14</v>
      </c>
      <c r="AK465" s="6">
        <v>127.89</v>
      </c>
      <c r="AL465" s="6" t="s">
        <v>303</v>
      </c>
      <c r="AM465" s="6" t="s">
        <v>303</v>
      </c>
      <c r="AN465" s="6" t="s">
        <v>303</v>
      </c>
      <c r="AO465" s="6" t="s">
        <v>303</v>
      </c>
      <c r="AP465" s="6" t="s">
        <v>303</v>
      </c>
      <c r="AQ465" s="6" t="s">
        <v>304</v>
      </c>
      <c r="AR465" s="6" t="s">
        <v>305</v>
      </c>
      <c r="AS465" s="6" t="s">
        <v>557</v>
      </c>
      <c r="AT465" s="6" t="s">
        <v>156</v>
      </c>
      <c r="AU465" s="6" t="s">
        <v>307</v>
      </c>
      <c r="AV465" s="6" t="s">
        <v>3046</v>
      </c>
      <c r="AW465" s="6" t="s">
        <v>3047</v>
      </c>
      <c r="AX465" s="6" t="s">
        <v>3047</v>
      </c>
      <c r="AY465" s="6" t="s">
        <v>308</v>
      </c>
      <c r="AZ465" s="6" t="s">
        <v>309</v>
      </c>
      <c r="BA465" s="6" t="s">
        <v>310</v>
      </c>
      <c r="BB465" s="6" t="s">
        <v>311</v>
      </c>
      <c r="BC465" s="6" t="s">
        <v>312</v>
      </c>
      <c r="BD465" s="6" t="s">
        <v>156</v>
      </c>
      <c r="BE465" s="6" t="s">
        <v>313</v>
      </c>
    </row>
    <row r="466" spans="1:57" ht="17.399999999999999" x14ac:dyDescent="0.4">
      <c r="A466" s="237">
        <f t="shared" si="115"/>
        <v>464</v>
      </c>
      <c r="B466" s="238" t="str">
        <f t="shared" si="116"/>
        <v>2025-09-14</v>
      </c>
      <c r="C466" s="238" t="str">
        <f t="shared" si="117"/>
        <v>LHR</v>
      </c>
      <c r="D466" s="238" t="str">
        <f t="shared" si="118"/>
        <v>99431913873</v>
      </c>
      <c r="E466" s="238" t="str">
        <f t="shared" si="119"/>
        <v>587196913124</v>
      </c>
      <c r="F466" s="238" t="str">
        <f t="shared" si="120"/>
        <v>김영훈</v>
      </c>
      <c r="G466" s="239" t="str">
        <f t="shared" si="121"/>
        <v>BK00000145277</v>
      </c>
      <c r="H466" s="240" t="str">
        <f t="shared" si="122"/>
        <v>목록(Manifest)</v>
      </c>
      <c r="I466" s="241">
        <f t="shared" si="123"/>
        <v>77.83</v>
      </c>
      <c r="J466" s="242">
        <f t="shared" si="124"/>
        <v>1</v>
      </c>
      <c r="K466" s="242">
        <f t="shared" si="125"/>
        <v>5</v>
      </c>
      <c r="L466" s="243">
        <f t="shared" si="126"/>
        <v>0.2</v>
      </c>
      <c r="M466" s="243">
        <f t="shared" si="127"/>
        <v>5</v>
      </c>
      <c r="N466" s="149">
        <f t="shared" si="128"/>
        <v>22.400000000000002</v>
      </c>
      <c r="O466" s="149">
        <v>3.59</v>
      </c>
      <c r="P466" s="150"/>
      <c r="Q466" s="151">
        <f>VLOOKUP(H466,Mapping!$B$3:$D$13,3,0)</f>
        <v>0</v>
      </c>
      <c r="R466" s="149">
        <f>(IF(VLOOKUP(VLOOKUP(I466,Mapping!$B$15:$D$20,2,1),Mapping!$C$15:$E$20,2,0)=7000,0,VLOOKUP(VLOOKUP(I466,Mapping!$B$15:$D$20,2,1),Mapping!$C$15:$E$20,2,0)))</f>
        <v>0</v>
      </c>
      <c r="S466" s="149"/>
      <c r="T466" s="149"/>
      <c r="U466" s="149">
        <f t="shared" si="129"/>
        <v>25.990000000000002</v>
      </c>
      <c r="V466" s="6" t="str">
        <f t="shared" si="114"/>
        <v/>
      </c>
      <c r="X466" s="6" t="s">
        <v>2495</v>
      </c>
      <c r="Y466" s="6" t="s">
        <v>16</v>
      </c>
      <c r="Z466" s="6" t="s">
        <v>2496</v>
      </c>
      <c r="AA466" s="6" t="s">
        <v>3048</v>
      </c>
      <c r="AB466" s="6" t="s">
        <v>235</v>
      </c>
      <c r="AC466" s="6" t="s">
        <v>490</v>
      </c>
      <c r="AD466" s="6" t="s">
        <v>491</v>
      </c>
      <c r="AE466" s="6" t="s">
        <v>156</v>
      </c>
      <c r="AF466" s="6">
        <v>1</v>
      </c>
      <c r="AG466" s="6">
        <v>5</v>
      </c>
      <c r="AH466" s="6">
        <v>0.2</v>
      </c>
      <c r="AI466" s="6">
        <v>5</v>
      </c>
      <c r="AJ466" s="6" t="s">
        <v>14</v>
      </c>
      <c r="AK466" s="6">
        <v>77.83</v>
      </c>
      <c r="AL466" s="6" t="s">
        <v>303</v>
      </c>
      <c r="AM466" s="6" t="s">
        <v>303</v>
      </c>
      <c r="AN466" s="6" t="s">
        <v>303</v>
      </c>
      <c r="AO466" s="6" t="s">
        <v>303</v>
      </c>
      <c r="AP466" s="6" t="s">
        <v>303</v>
      </c>
      <c r="AQ466" s="6" t="s">
        <v>304</v>
      </c>
      <c r="AR466" s="6" t="s">
        <v>305</v>
      </c>
      <c r="AS466" s="6" t="s">
        <v>316</v>
      </c>
      <c r="AT466" s="6" t="s">
        <v>156</v>
      </c>
      <c r="AU466" s="6" t="s">
        <v>307</v>
      </c>
      <c r="AV466" s="6" t="s">
        <v>3048</v>
      </c>
      <c r="AW466" s="6" t="s">
        <v>3049</v>
      </c>
      <c r="AX466" s="6" t="s">
        <v>3049</v>
      </c>
      <c r="AY466" s="6" t="s">
        <v>308</v>
      </c>
      <c r="AZ466" s="6" t="s">
        <v>309</v>
      </c>
      <c r="BA466" s="6" t="s">
        <v>310</v>
      </c>
      <c r="BB466" s="6" t="s">
        <v>311</v>
      </c>
      <c r="BC466" s="6" t="s">
        <v>312</v>
      </c>
      <c r="BD466" s="6" t="s">
        <v>156</v>
      </c>
      <c r="BE466" s="6" t="s">
        <v>313</v>
      </c>
    </row>
    <row r="467" spans="1:57" ht="17.399999999999999" x14ac:dyDescent="0.4">
      <c r="A467" s="237">
        <f t="shared" si="115"/>
        <v>465</v>
      </c>
      <c r="B467" s="238" t="str">
        <f t="shared" si="116"/>
        <v>2025-09-14</v>
      </c>
      <c r="C467" s="238" t="str">
        <f t="shared" si="117"/>
        <v>LHR</v>
      </c>
      <c r="D467" s="238" t="str">
        <f t="shared" si="118"/>
        <v>99431913873</v>
      </c>
      <c r="E467" s="238" t="str">
        <f t="shared" si="119"/>
        <v>587196913113</v>
      </c>
      <c r="F467" s="238" t="str">
        <f t="shared" si="120"/>
        <v>김대승</v>
      </c>
      <c r="G467" s="239" t="str">
        <f t="shared" si="121"/>
        <v>BK00000145250</v>
      </c>
      <c r="H467" s="240" t="str">
        <f t="shared" si="122"/>
        <v>목록(Manifest)</v>
      </c>
      <c r="I467" s="241">
        <f t="shared" si="123"/>
        <v>114.35</v>
      </c>
      <c r="J467" s="242">
        <f t="shared" si="124"/>
        <v>1</v>
      </c>
      <c r="K467" s="242">
        <f t="shared" si="125"/>
        <v>1</v>
      </c>
      <c r="L467" s="243">
        <f t="shared" si="126"/>
        <v>1.9</v>
      </c>
      <c r="M467" s="243">
        <f t="shared" si="127"/>
        <v>1.9</v>
      </c>
      <c r="N467" s="149">
        <f t="shared" si="128"/>
        <v>10.93</v>
      </c>
      <c r="O467" s="149">
        <v>3.59</v>
      </c>
      <c r="P467" s="150"/>
      <c r="Q467" s="151">
        <f>VLOOKUP(H467,Mapping!$B$3:$D$13,3,0)</f>
        <v>0</v>
      </c>
      <c r="R467" s="149">
        <f>(IF(VLOOKUP(VLOOKUP(I467,Mapping!$B$15:$D$20,2,1),Mapping!$C$15:$E$20,2,0)=7000,0,VLOOKUP(VLOOKUP(I467,Mapping!$B$15:$D$20,2,1),Mapping!$C$15:$E$20,2,0)))</f>
        <v>0</v>
      </c>
      <c r="S467" s="149"/>
      <c r="T467" s="149"/>
      <c r="U467" s="149">
        <f t="shared" si="129"/>
        <v>14.52</v>
      </c>
      <c r="V467" s="6" t="str">
        <f t="shared" si="114"/>
        <v/>
      </c>
      <c r="X467" s="6" t="s">
        <v>2495</v>
      </c>
      <c r="Y467" s="6" t="s">
        <v>16</v>
      </c>
      <c r="Z467" s="6" t="s">
        <v>2496</v>
      </c>
      <c r="AA467" s="6" t="s">
        <v>3050</v>
      </c>
      <c r="AB467" s="6" t="s">
        <v>513</v>
      </c>
      <c r="AC467" s="6" t="s">
        <v>514</v>
      </c>
      <c r="AD467" s="6" t="s">
        <v>515</v>
      </c>
      <c r="AE467" s="6" t="s">
        <v>156</v>
      </c>
      <c r="AF467" s="6">
        <v>1</v>
      </c>
      <c r="AG467" s="6">
        <v>1</v>
      </c>
      <c r="AH467" s="6">
        <v>1.9</v>
      </c>
      <c r="AI467" s="6">
        <v>1.9</v>
      </c>
      <c r="AJ467" s="6" t="s">
        <v>14</v>
      </c>
      <c r="AK467" s="6">
        <v>114.35</v>
      </c>
      <c r="AL467" s="6" t="s">
        <v>303</v>
      </c>
      <c r="AM467" s="6" t="s">
        <v>303</v>
      </c>
      <c r="AN467" s="6" t="s">
        <v>303</v>
      </c>
      <c r="AO467" s="6" t="s">
        <v>303</v>
      </c>
      <c r="AP467" s="6" t="s">
        <v>303</v>
      </c>
      <c r="AQ467" s="6" t="s">
        <v>304</v>
      </c>
      <c r="AR467" s="6" t="s">
        <v>305</v>
      </c>
      <c r="AS467" s="6" t="s">
        <v>316</v>
      </c>
      <c r="AT467" s="6" t="s">
        <v>156</v>
      </c>
      <c r="AU467" s="6" t="s">
        <v>307</v>
      </c>
      <c r="AV467" s="6" t="s">
        <v>3050</v>
      </c>
      <c r="AW467" s="6" t="s">
        <v>3051</v>
      </c>
      <c r="AX467" s="6" t="s">
        <v>3051</v>
      </c>
      <c r="AY467" s="6" t="s">
        <v>308</v>
      </c>
      <c r="AZ467" s="6" t="s">
        <v>309</v>
      </c>
      <c r="BA467" s="6" t="s">
        <v>310</v>
      </c>
      <c r="BB467" s="6" t="s">
        <v>311</v>
      </c>
      <c r="BC467" s="6" t="s">
        <v>312</v>
      </c>
      <c r="BD467" s="6" t="s">
        <v>156</v>
      </c>
      <c r="BE467" s="6" t="s">
        <v>313</v>
      </c>
    </row>
    <row r="468" spans="1:57" ht="17.399999999999999" x14ac:dyDescent="0.4">
      <c r="A468" s="237">
        <f t="shared" si="115"/>
        <v>466</v>
      </c>
      <c r="B468" s="238" t="str">
        <f t="shared" si="116"/>
        <v>2025-09-14</v>
      </c>
      <c r="C468" s="238" t="str">
        <f t="shared" si="117"/>
        <v>LHR</v>
      </c>
      <c r="D468" s="238" t="str">
        <f t="shared" si="118"/>
        <v>99431913873</v>
      </c>
      <c r="E468" s="238" t="str">
        <f t="shared" si="119"/>
        <v>587196913091</v>
      </c>
      <c r="F468" s="238" t="str">
        <f t="shared" si="120"/>
        <v>홍재정</v>
      </c>
      <c r="G468" s="239" t="str">
        <f t="shared" si="121"/>
        <v>BK00000145136</v>
      </c>
      <c r="H468" s="240" t="str">
        <f t="shared" si="122"/>
        <v>일반(목록배제,Normal-Manifest Exception)</v>
      </c>
      <c r="I468" s="241">
        <f t="shared" si="123"/>
        <v>106.8</v>
      </c>
      <c r="J468" s="242">
        <f t="shared" si="124"/>
        <v>1</v>
      </c>
      <c r="K468" s="242">
        <f t="shared" si="125"/>
        <v>4.5</v>
      </c>
      <c r="L468" s="243">
        <f t="shared" si="126"/>
        <v>7.9</v>
      </c>
      <c r="M468" s="243">
        <f t="shared" si="127"/>
        <v>8</v>
      </c>
      <c r="N468" s="149">
        <f t="shared" si="128"/>
        <v>33.5</v>
      </c>
      <c r="O468" s="149">
        <v>3.59</v>
      </c>
      <c r="P468" s="150"/>
      <c r="Q468" s="151">
        <f>VLOOKUP(H468,Mapping!$B$3:$D$13,3,0)</f>
        <v>0.8</v>
      </c>
      <c r="R468" s="149">
        <f>(IF(VLOOKUP(VLOOKUP(I468,Mapping!$B$15:$D$20,2,1),Mapping!$C$15:$E$20,2,0)=7000,0,VLOOKUP(VLOOKUP(I468,Mapping!$B$15:$D$20,2,1),Mapping!$C$15:$E$20,2,0)))</f>
        <v>0</v>
      </c>
      <c r="S468" s="149"/>
      <c r="T468" s="149"/>
      <c r="U468" s="149">
        <f t="shared" si="129"/>
        <v>37.89</v>
      </c>
      <c r="V468" s="6" t="str">
        <f t="shared" si="114"/>
        <v/>
      </c>
      <c r="X468" s="6" t="s">
        <v>2495</v>
      </c>
      <c r="Y468" s="6" t="s">
        <v>16</v>
      </c>
      <c r="Z468" s="6" t="s">
        <v>2496</v>
      </c>
      <c r="AA468" s="6" t="s">
        <v>3052</v>
      </c>
      <c r="AB468" s="6" t="s">
        <v>917</v>
      </c>
      <c r="AC468" s="6" t="s">
        <v>918</v>
      </c>
      <c r="AD468" s="6" t="s">
        <v>919</v>
      </c>
      <c r="AE468" s="6" t="s">
        <v>156</v>
      </c>
      <c r="AF468" s="6">
        <v>1</v>
      </c>
      <c r="AG468" s="6">
        <v>4.5</v>
      </c>
      <c r="AH468" s="6">
        <v>7.9</v>
      </c>
      <c r="AI468" s="6">
        <v>8</v>
      </c>
      <c r="AJ468" s="6" t="s">
        <v>110</v>
      </c>
      <c r="AK468" s="6">
        <v>106.8</v>
      </c>
      <c r="AL468" s="6" t="s">
        <v>303</v>
      </c>
      <c r="AM468" s="6" t="s">
        <v>303</v>
      </c>
      <c r="AN468" s="6" t="s">
        <v>303</v>
      </c>
      <c r="AO468" s="6" t="s">
        <v>303</v>
      </c>
      <c r="AP468" s="6" t="s">
        <v>303</v>
      </c>
      <c r="AQ468" s="6" t="s">
        <v>304</v>
      </c>
      <c r="AR468" s="6" t="s">
        <v>305</v>
      </c>
      <c r="AS468" s="6" t="s">
        <v>608</v>
      </c>
      <c r="AT468" s="6" t="s">
        <v>156</v>
      </c>
      <c r="AU468" s="6" t="s">
        <v>307</v>
      </c>
      <c r="AV468" s="6" t="s">
        <v>3052</v>
      </c>
      <c r="AW468" s="6" t="s">
        <v>3053</v>
      </c>
      <c r="AX468" s="6" t="s">
        <v>3053</v>
      </c>
      <c r="AY468" s="6" t="s">
        <v>308</v>
      </c>
      <c r="AZ468" s="6" t="s">
        <v>309</v>
      </c>
      <c r="BA468" s="6" t="s">
        <v>310</v>
      </c>
      <c r="BB468" s="6" t="s">
        <v>311</v>
      </c>
      <c r="BC468" s="6" t="s">
        <v>312</v>
      </c>
      <c r="BD468" s="6" t="s">
        <v>156</v>
      </c>
      <c r="BE468" s="6" t="s">
        <v>313</v>
      </c>
    </row>
    <row r="469" spans="1:57" ht="17.399999999999999" x14ac:dyDescent="0.4">
      <c r="A469" s="237">
        <f t="shared" si="115"/>
        <v>467</v>
      </c>
      <c r="B469" s="238" t="str">
        <f t="shared" si="116"/>
        <v>2025-09-14</v>
      </c>
      <c r="C469" s="238" t="str">
        <f t="shared" si="117"/>
        <v>LHR</v>
      </c>
      <c r="D469" s="238" t="str">
        <f t="shared" si="118"/>
        <v>99431913873</v>
      </c>
      <c r="E469" s="238" t="str">
        <f t="shared" si="119"/>
        <v>587196912586</v>
      </c>
      <c r="F469" s="238" t="str">
        <f t="shared" si="120"/>
        <v>김동영</v>
      </c>
      <c r="G469" s="239" t="str">
        <f t="shared" si="121"/>
        <v>BK00000145252</v>
      </c>
      <c r="H469" s="240" t="str">
        <f t="shared" si="122"/>
        <v>목록(Manifest)</v>
      </c>
      <c r="I469" s="241">
        <f t="shared" si="123"/>
        <v>115.82</v>
      </c>
      <c r="J469" s="242">
        <f t="shared" si="124"/>
        <v>1</v>
      </c>
      <c r="K469" s="242">
        <f t="shared" si="125"/>
        <v>1.5</v>
      </c>
      <c r="L469" s="243">
        <f t="shared" si="126"/>
        <v>2.8</v>
      </c>
      <c r="M469" s="243">
        <f t="shared" si="127"/>
        <v>2.8</v>
      </c>
      <c r="N469" s="149">
        <f t="shared" si="128"/>
        <v>14.26</v>
      </c>
      <c r="O469" s="149">
        <v>3.59</v>
      </c>
      <c r="P469" s="150"/>
      <c r="Q469" s="151">
        <f>VLOOKUP(H469,Mapping!$B$3:$D$13,3,0)</f>
        <v>0</v>
      </c>
      <c r="R469" s="149">
        <f>(IF(VLOOKUP(VLOOKUP(I469,Mapping!$B$15:$D$20,2,1),Mapping!$C$15:$E$20,2,0)=7000,0,VLOOKUP(VLOOKUP(I469,Mapping!$B$15:$D$20,2,1),Mapping!$C$15:$E$20,2,0)))</f>
        <v>0</v>
      </c>
      <c r="S469" s="149"/>
      <c r="T469" s="149"/>
      <c r="U469" s="149">
        <f t="shared" si="129"/>
        <v>17.850000000000001</v>
      </c>
      <c r="V469" s="6" t="str">
        <f t="shared" si="114"/>
        <v/>
      </c>
      <c r="X469" s="6" t="s">
        <v>2495</v>
      </c>
      <c r="Y469" s="6" t="s">
        <v>16</v>
      </c>
      <c r="Z469" s="6" t="s">
        <v>2496</v>
      </c>
      <c r="AA469" s="6" t="s">
        <v>3054</v>
      </c>
      <c r="AB469" s="6" t="s">
        <v>268</v>
      </c>
      <c r="AC469" s="6" t="s">
        <v>549</v>
      </c>
      <c r="AD469" s="6" t="s">
        <v>550</v>
      </c>
      <c r="AE469" s="6" t="s">
        <v>156</v>
      </c>
      <c r="AF469" s="6">
        <v>1</v>
      </c>
      <c r="AG469" s="6">
        <v>1.5</v>
      </c>
      <c r="AH469" s="6">
        <v>2.8</v>
      </c>
      <c r="AI469" s="6">
        <v>2.8</v>
      </c>
      <c r="AJ469" s="6" t="s">
        <v>14</v>
      </c>
      <c r="AK469" s="6">
        <v>115.82</v>
      </c>
      <c r="AL469" s="6" t="s">
        <v>303</v>
      </c>
      <c r="AM469" s="6" t="s">
        <v>303</v>
      </c>
      <c r="AN469" s="6" t="s">
        <v>303</v>
      </c>
      <c r="AO469" s="6" t="s">
        <v>303</v>
      </c>
      <c r="AP469" s="6" t="s">
        <v>303</v>
      </c>
      <c r="AQ469" s="6" t="s">
        <v>304</v>
      </c>
      <c r="AR469" s="6" t="s">
        <v>305</v>
      </c>
      <c r="AS469" s="6" t="s">
        <v>349</v>
      </c>
      <c r="AT469" s="6" t="s">
        <v>156</v>
      </c>
      <c r="AU469" s="6" t="s">
        <v>307</v>
      </c>
      <c r="AV469" s="6" t="s">
        <v>3054</v>
      </c>
      <c r="AW469" s="6" t="s">
        <v>3055</v>
      </c>
      <c r="AX469" s="6" t="s">
        <v>3055</v>
      </c>
      <c r="AY469" s="6" t="s">
        <v>308</v>
      </c>
      <c r="AZ469" s="6" t="s">
        <v>309</v>
      </c>
      <c r="BA469" s="6" t="s">
        <v>310</v>
      </c>
      <c r="BB469" s="6" t="s">
        <v>311</v>
      </c>
      <c r="BC469" s="6" t="s">
        <v>312</v>
      </c>
      <c r="BD469" s="6" t="s">
        <v>156</v>
      </c>
      <c r="BE469" s="6" t="s">
        <v>313</v>
      </c>
    </row>
    <row r="470" spans="1:57" ht="17.399999999999999" x14ac:dyDescent="0.4">
      <c r="A470" s="237">
        <f t="shared" si="115"/>
        <v>468</v>
      </c>
      <c r="B470" s="238" t="str">
        <f t="shared" si="116"/>
        <v>2025-09-14</v>
      </c>
      <c r="C470" s="238" t="str">
        <f t="shared" si="117"/>
        <v>LHR</v>
      </c>
      <c r="D470" s="238" t="str">
        <f t="shared" si="118"/>
        <v>99431913873</v>
      </c>
      <c r="E470" s="238" t="str">
        <f t="shared" si="119"/>
        <v>587196912866</v>
      </c>
      <c r="F470" s="238" t="str">
        <f t="shared" si="120"/>
        <v>정지영</v>
      </c>
      <c r="G470" s="239" t="str">
        <f t="shared" si="121"/>
        <v>BK00000145318</v>
      </c>
      <c r="H470" s="240" t="str">
        <f t="shared" si="122"/>
        <v>목록(Manifest)</v>
      </c>
      <c r="I470" s="241">
        <f t="shared" si="123"/>
        <v>97.05</v>
      </c>
      <c r="J470" s="242">
        <f t="shared" si="124"/>
        <v>1</v>
      </c>
      <c r="K470" s="242">
        <f t="shared" si="125"/>
        <v>3.5</v>
      </c>
      <c r="L470" s="243">
        <f t="shared" si="126"/>
        <v>0.2</v>
      </c>
      <c r="M470" s="243">
        <f t="shared" si="127"/>
        <v>3.5</v>
      </c>
      <c r="N470" s="149">
        <f t="shared" si="128"/>
        <v>16.850000000000001</v>
      </c>
      <c r="O470" s="149">
        <v>3.59</v>
      </c>
      <c r="P470" s="150"/>
      <c r="Q470" s="151">
        <f>VLOOKUP(H470,Mapping!$B$3:$D$13,3,0)</f>
        <v>0</v>
      </c>
      <c r="R470" s="149">
        <f>(IF(VLOOKUP(VLOOKUP(I470,Mapping!$B$15:$D$20,2,1),Mapping!$C$15:$E$20,2,0)=7000,0,VLOOKUP(VLOOKUP(I470,Mapping!$B$15:$D$20,2,1),Mapping!$C$15:$E$20,2,0)))</f>
        <v>0</v>
      </c>
      <c r="S470" s="149"/>
      <c r="T470" s="149"/>
      <c r="U470" s="149">
        <f t="shared" si="129"/>
        <v>20.440000000000001</v>
      </c>
      <c r="V470" s="6" t="str">
        <f t="shared" si="114"/>
        <v/>
      </c>
      <c r="X470" s="6" t="s">
        <v>2495</v>
      </c>
      <c r="Y470" s="6" t="s">
        <v>16</v>
      </c>
      <c r="Z470" s="6" t="s">
        <v>2496</v>
      </c>
      <c r="AA470" s="6" t="s">
        <v>3056</v>
      </c>
      <c r="AB470" s="6" t="s">
        <v>823</v>
      </c>
      <c r="AC470" s="6" t="s">
        <v>824</v>
      </c>
      <c r="AD470" s="6" t="s">
        <v>825</v>
      </c>
      <c r="AE470" s="6" t="s">
        <v>156</v>
      </c>
      <c r="AF470" s="6">
        <v>1</v>
      </c>
      <c r="AG470" s="6">
        <v>3.5</v>
      </c>
      <c r="AH470" s="6">
        <v>0.2</v>
      </c>
      <c r="AI470" s="6">
        <v>3.5</v>
      </c>
      <c r="AJ470" s="6" t="s">
        <v>14</v>
      </c>
      <c r="AK470" s="6">
        <v>97.05</v>
      </c>
      <c r="AL470" s="6" t="s">
        <v>303</v>
      </c>
      <c r="AM470" s="6" t="s">
        <v>303</v>
      </c>
      <c r="AN470" s="6" t="s">
        <v>303</v>
      </c>
      <c r="AO470" s="6" t="s">
        <v>303</v>
      </c>
      <c r="AP470" s="6" t="s">
        <v>303</v>
      </c>
      <c r="AQ470" s="6" t="s">
        <v>304</v>
      </c>
      <c r="AR470" s="6" t="s">
        <v>305</v>
      </c>
      <c r="AS470" s="6" t="s">
        <v>325</v>
      </c>
      <c r="AT470" s="6" t="s">
        <v>156</v>
      </c>
      <c r="AU470" s="6" t="s">
        <v>307</v>
      </c>
      <c r="AV470" s="6" t="s">
        <v>3056</v>
      </c>
      <c r="AW470" s="6" t="s">
        <v>3057</v>
      </c>
      <c r="AX470" s="6" t="s">
        <v>3057</v>
      </c>
      <c r="AY470" s="6" t="s">
        <v>308</v>
      </c>
      <c r="AZ470" s="6" t="s">
        <v>309</v>
      </c>
      <c r="BA470" s="6" t="s">
        <v>310</v>
      </c>
      <c r="BB470" s="6" t="s">
        <v>311</v>
      </c>
      <c r="BC470" s="6" t="s">
        <v>312</v>
      </c>
      <c r="BD470" s="6" t="s">
        <v>156</v>
      </c>
      <c r="BE470" s="6" t="s">
        <v>313</v>
      </c>
    </row>
    <row r="471" spans="1:57" ht="17.399999999999999" x14ac:dyDescent="0.4">
      <c r="A471" s="237">
        <f t="shared" si="115"/>
        <v>469</v>
      </c>
      <c r="B471" s="238" t="str">
        <f t="shared" si="116"/>
        <v>2025-09-14</v>
      </c>
      <c r="C471" s="238" t="str">
        <f t="shared" si="117"/>
        <v>LHR</v>
      </c>
      <c r="D471" s="238" t="str">
        <f t="shared" si="118"/>
        <v>99431913873</v>
      </c>
      <c r="E471" s="238" t="str">
        <f t="shared" si="119"/>
        <v>587196913076</v>
      </c>
      <c r="F471" s="238" t="str">
        <f t="shared" si="120"/>
        <v>정소현</v>
      </c>
      <c r="G471" s="239" t="str">
        <f t="shared" si="121"/>
        <v>BK00000145351</v>
      </c>
      <c r="H471" s="240" t="str">
        <f t="shared" si="122"/>
        <v>목록(Manifest)</v>
      </c>
      <c r="I471" s="241">
        <f t="shared" si="123"/>
        <v>80.37</v>
      </c>
      <c r="J471" s="242">
        <f t="shared" si="124"/>
        <v>1</v>
      </c>
      <c r="K471" s="242">
        <f t="shared" si="125"/>
        <v>1</v>
      </c>
      <c r="L471" s="243">
        <f t="shared" si="126"/>
        <v>0.2</v>
      </c>
      <c r="M471" s="243">
        <f t="shared" si="127"/>
        <v>1</v>
      </c>
      <c r="N471" s="149">
        <f t="shared" si="128"/>
        <v>7.6</v>
      </c>
      <c r="O471" s="149">
        <v>3.59</v>
      </c>
      <c r="P471" s="150"/>
      <c r="Q471" s="151">
        <f>VLOOKUP(H471,Mapping!$B$3:$D$13,3,0)</f>
        <v>0</v>
      </c>
      <c r="R471" s="149">
        <f>(IF(VLOOKUP(VLOOKUP(I471,Mapping!$B$15:$D$20,2,1),Mapping!$C$15:$E$20,2,0)=7000,0,VLOOKUP(VLOOKUP(I471,Mapping!$B$15:$D$20,2,1),Mapping!$C$15:$E$20,2,0)))</f>
        <v>0</v>
      </c>
      <c r="S471" s="149"/>
      <c r="T471" s="149"/>
      <c r="U471" s="149">
        <f t="shared" si="129"/>
        <v>11.19</v>
      </c>
      <c r="V471" s="6" t="str">
        <f t="shared" si="114"/>
        <v/>
      </c>
      <c r="X471" s="6" t="s">
        <v>2495</v>
      </c>
      <c r="Y471" s="6" t="s">
        <v>16</v>
      </c>
      <c r="Z471" s="6" t="s">
        <v>2496</v>
      </c>
      <c r="AA471" s="6" t="s">
        <v>3058</v>
      </c>
      <c r="AB471" s="6" t="s">
        <v>1452</v>
      </c>
      <c r="AC471" s="6" t="s">
        <v>1453</v>
      </c>
      <c r="AD471" s="6" t="s">
        <v>1454</v>
      </c>
      <c r="AE471" s="6" t="s">
        <v>156</v>
      </c>
      <c r="AF471" s="6">
        <v>1</v>
      </c>
      <c r="AG471" s="6">
        <v>1</v>
      </c>
      <c r="AH471" s="6">
        <v>0.2</v>
      </c>
      <c r="AI471" s="6">
        <v>1</v>
      </c>
      <c r="AJ471" s="6" t="s">
        <v>14</v>
      </c>
      <c r="AK471" s="6">
        <v>80.37</v>
      </c>
      <c r="AL471" s="6" t="s">
        <v>303</v>
      </c>
      <c r="AM471" s="6" t="s">
        <v>303</v>
      </c>
      <c r="AN471" s="6" t="s">
        <v>303</v>
      </c>
      <c r="AO471" s="6" t="s">
        <v>303</v>
      </c>
      <c r="AP471" s="6" t="s">
        <v>303</v>
      </c>
      <c r="AQ471" s="6" t="s">
        <v>304</v>
      </c>
      <c r="AR471" s="6" t="s">
        <v>305</v>
      </c>
      <c r="AS471" s="6" t="s">
        <v>3059</v>
      </c>
      <c r="AT471" s="6" t="s">
        <v>156</v>
      </c>
      <c r="AU471" s="6" t="s">
        <v>307</v>
      </c>
      <c r="AV471" s="6" t="s">
        <v>3058</v>
      </c>
      <c r="AW471" s="6" t="s">
        <v>3060</v>
      </c>
      <c r="AX471" s="6" t="s">
        <v>3060</v>
      </c>
      <c r="AY471" s="6" t="s">
        <v>308</v>
      </c>
      <c r="AZ471" s="6" t="s">
        <v>309</v>
      </c>
      <c r="BA471" s="6" t="s">
        <v>310</v>
      </c>
      <c r="BB471" s="6" t="s">
        <v>311</v>
      </c>
      <c r="BC471" s="6" t="s">
        <v>312</v>
      </c>
      <c r="BD471" s="6" t="s">
        <v>156</v>
      </c>
      <c r="BE471" s="6" t="s">
        <v>313</v>
      </c>
    </row>
    <row r="472" spans="1:57" ht="17.399999999999999" x14ac:dyDescent="0.4">
      <c r="A472" s="237">
        <f t="shared" si="115"/>
        <v>470</v>
      </c>
      <c r="B472" s="238" t="str">
        <f t="shared" si="116"/>
        <v>2025-09-14</v>
      </c>
      <c r="C472" s="238" t="str">
        <f t="shared" si="117"/>
        <v>LHR</v>
      </c>
      <c r="D472" s="238" t="str">
        <f t="shared" si="118"/>
        <v>99431913873</v>
      </c>
      <c r="E472" s="238" t="str">
        <f t="shared" si="119"/>
        <v>587196913286</v>
      </c>
      <c r="F472" s="238" t="str">
        <f t="shared" si="120"/>
        <v>유로빈티지</v>
      </c>
      <c r="G472" s="239" t="str">
        <f t="shared" si="121"/>
        <v>BK00000145842</v>
      </c>
      <c r="H472" s="240" t="str">
        <f t="shared" si="122"/>
        <v>간이(Simple)</v>
      </c>
      <c r="I472" s="241">
        <f t="shared" si="123"/>
        <v>375.55</v>
      </c>
      <c r="J472" s="242">
        <f t="shared" si="124"/>
        <v>1</v>
      </c>
      <c r="K472" s="242">
        <f t="shared" si="125"/>
        <v>2.5</v>
      </c>
      <c r="L472" s="243">
        <f t="shared" si="126"/>
        <v>0.2</v>
      </c>
      <c r="M472" s="243">
        <f t="shared" si="127"/>
        <v>2.5</v>
      </c>
      <c r="N472" s="149">
        <f t="shared" si="128"/>
        <v>13.15</v>
      </c>
      <c r="O472" s="149">
        <v>3.59</v>
      </c>
      <c r="P472" s="150"/>
      <c r="Q472" s="151">
        <f>VLOOKUP(H472,Mapping!$B$3:$D$13,3,0)</f>
        <v>0.8</v>
      </c>
      <c r="R472" s="149">
        <f>(IF(VLOOKUP(VLOOKUP(I472,Mapping!$B$15:$D$20,2,1),Mapping!$C$15:$E$20,2,0)=7000,0,VLOOKUP(VLOOKUP(I472,Mapping!$B$15:$D$20,2,1),Mapping!$C$15:$E$20,2,0)))</f>
        <v>0</v>
      </c>
      <c r="S472" s="149"/>
      <c r="T472" s="149"/>
      <c r="U472" s="149">
        <f t="shared" si="129"/>
        <v>17.540000000000003</v>
      </c>
      <c r="V472" s="6" t="str">
        <f t="shared" si="114"/>
        <v>[사업자]</v>
      </c>
      <c r="X472" s="6" t="s">
        <v>2495</v>
      </c>
      <c r="Y472" s="6" t="s">
        <v>16</v>
      </c>
      <c r="Z472" s="6" t="s">
        <v>2496</v>
      </c>
      <c r="AA472" s="6" t="s">
        <v>3061</v>
      </c>
      <c r="AB472" s="6" t="s">
        <v>161</v>
      </c>
      <c r="AC472" s="6" t="s">
        <v>446</v>
      </c>
      <c r="AD472" s="6" t="s">
        <v>373</v>
      </c>
      <c r="AE472" s="6" t="s">
        <v>157</v>
      </c>
      <c r="AF472" s="6">
        <v>1</v>
      </c>
      <c r="AG472" s="6">
        <v>2.5</v>
      </c>
      <c r="AH472" s="6">
        <v>0.2</v>
      </c>
      <c r="AI472" s="6">
        <v>2.5</v>
      </c>
      <c r="AJ472" s="6" t="s">
        <v>15</v>
      </c>
      <c r="AK472" s="6">
        <v>375.55</v>
      </c>
      <c r="AL472" s="6" t="s">
        <v>303</v>
      </c>
      <c r="AM472" s="6" t="s">
        <v>303</v>
      </c>
      <c r="AN472" s="6" t="s">
        <v>303</v>
      </c>
      <c r="AO472" s="6" t="s">
        <v>303</v>
      </c>
      <c r="AP472" s="6" t="s">
        <v>303</v>
      </c>
      <c r="AQ472" s="6" t="s">
        <v>304</v>
      </c>
      <c r="AR472" s="6" t="s">
        <v>305</v>
      </c>
      <c r="AS472" s="6" t="s">
        <v>316</v>
      </c>
      <c r="AT472" s="6" t="s">
        <v>156</v>
      </c>
      <c r="AU472" s="6" t="s">
        <v>307</v>
      </c>
      <c r="AV472" s="6" t="s">
        <v>3061</v>
      </c>
      <c r="AW472" s="6" t="s">
        <v>3062</v>
      </c>
      <c r="AX472" s="6" t="s">
        <v>3062</v>
      </c>
      <c r="AY472" s="6" t="s">
        <v>308</v>
      </c>
      <c r="AZ472" s="6" t="s">
        <v>309</v>
      </c>
      <c r="BA472" s="6" t="s">
        <v>310</v>
      </c>
      <c r="BB472" s="6" t="s">
        <v>311</v>
      </c>
      <c r="BC472" s="6" t="s">
        <v>312</v>
      </c>
      <c r="BD472" s="6" t="s">
        <v>156</v>
      </c>
      <c r="BE472" s="6" t="s">
        <v>313</v>
      </c>
    </row>
    <row r="473" spans="1:57" ht="17.399999999999999" x14ac:dyDescent="0.4">
      <c r="A473" s="237">
        <f t="shared" si="115"/>
        <v>471</v>
      </c>
      <c r="B473" s="238" t="str">
        <f t="shared" si="116"/>
        <v>2025-09-14</v>
      </c>
      <c r="C473" s="238" t="str">
        <f t="shared" si="117"/>
        <v>LHR</v>
      </c>
      <c r="D473" s="238" t="str">
        <f t="shared" si="118"/>
        <v>99431913873</v>
      </c>
      <c r="E473" s="238" t="str">
        <f t="shared" si="119"/>
        <v>587196913150</v>
      </c>
      <c r="F473" s="238" t="str">
        <f t="shared" si="120"/>
        <v>김세희</v>
      </c>
      <c r="G473" s="239" t="str">
        <f t="shared" si="121"/>
        <v>BK00000145678</v>
      </c>
      <c r="H473" s="240" t="str">
        <f t="shared" si="122"/>
        <v>목록(Manifest)</v>
      </c>
      <c r="I473" s="241">
        <f t="shared" si="123"/>
        <v>67.88</v>
      </c>
      <c r="J473" s="242">
        <f t="shared" si="124"/>
        <v>1</v>
      </c>
      <c r="K473" s="242">
        <f t="shared" si="125"/>
        <v>0.5</v>
      </c>
      <c r="L473" s="243">
        <f t="shared" si="126"/>
        <v>0.2</v>
      </c>
      <c r="M473" s="243">
        <f t="shared" si="127"/>
        <v>0.5</v>
      </c>
      <c r="N473" s="149">
        <f t="shared" si="128"/>
        <v>5.75</v>
      </c>
      <c r="O473" s="149">
        <v>3.59</v>
      </c>
      <c r="P473" s="150"/>
      <c r="Q473" s="151">
        <f>VLOOKUP(H473,Mapping!$B$3:$D$13,3,0)</f>
        <v>0</v>
      </c>
      <c r="R473" s="149">
        <f>(IF(VLOOKUP(VLOOKUP(I473,Mapping!$B$15:$D$20,2,1),Mapping!$C$15:$E$20,2,0)=7000,0,VLOOKUP(VLOOKUP(I473,Mapping!$B$15:$D$20,2,1),Mapping!$C$15:$E$20,2,0)))</f>
        <v>0</v>
      </c>
      <c r="S473" s="149"/>
      <c r="T473" s="149"/>
      <c r="U473" s="149">
        <f t="shared" si="129"/>
        <v>9.34</v>
      </c>
      <c r="V473" s="6" t="str">
        <f t="shared" si="114"/>
        <v/>
      </c>
      <c r="X473" s="6" t="s">
        <v>2495</v>
      </c>
      <c r="Y473" s="6" t="s">
        <v>16</v>
      </c>
      <c r="Z473" s="6" t="s">
        <v>2496</v>
      </c>
      <c r="AA473" s="6" t="s">
        <v>3063</v>
      </c>
      <c r="AB473" s="6" t="s">
        <v>385</v>
      </c>
      <c r="AC473" s="6" t="s">
        <v>3064</v>
      </c>
      <c r="AD473" s="6" t="s">
        <v>3065</v>
      </c>
      <c r="AE473" s="6" t="s">
        <v>156</v>
      </c>
      <c r="AF473" s="6">
        <v>1</v>
      </c>
      <c r="AG473" s="6">
        <v>0.5</v>
      </c>
      <c r="AH473" s="6">
        <v>0.2</v>
      </c>
      <c r="AI473" s="6">
        <v>0.5</v>
      </c>
      <c r="AJ473" s="6" t="s">
        <v>14</v>
      </c>
      <c r="AK473" s="6">
        <v>67.88</v>
      </c>
      <c r="AL473" s="6" t="s">
        <v>303</v>
      </c>
      <c r="AM473" s="6" t="s">
        <v>303</v>
      </c>
      <c r="AN473" s="6" t="s">
        <v>303</v>
      </c>
      <c r="AO473" s="6" t="s">
        <v>303</v>
      </c>
      <c r="AP473" s="6" t="s">
        <v>303</v>
      </c>
      <c r="AQ473" s="6" t="s">
        <v>304</v>
      </c>
      <c r="AR473" s="6" t="s">
        <v>305</v>
      </c>
      <c r="AS473" s="6" t="s">
        <v>316</v>
      </c>
      <c r="AT473" s="6" t="s">
        <v>156</v>
      </c>
      <c r="AU473" s="6" t="s">
        <v>307</v>
      </c>
      <c r="AV473" s="6" t="s">
        <v>3063</v>
      </c>
      <c r="AW473" s="6" t="s">
        <v>3066</v>
      </c>
      <c r="AX473" s="6" t="s">
        <v>3066</v>
      </c>
      <c r="AY473" s="6" t="s">
        <v>308</v>
      </c>
      <c r="AZ473" s="6" t="s">
        <v>309</v>
      </c>
      <c r="BA473" s="6" t="s">
        <v>310</v>
      </c>
      <c r="BB473" s="6" t="s">
        <v>311</v>
      </c>
      <c r="BC473" s="6" t="s">
        <v>312</v>
      </c>
      <c r="BD473" s="6" t="s">
        <v>156</v>
      </c>
      <c r="BE473" s="6" t="s">
        <v>313</v>
      </c>
    </row>
    <row r="474" spans="1:57" ht="17.399999999999999" x14ac:dyDescent="0.4">
      <c r="A474" s="237">
        <f t="shared" si="115"/>
        <v>472</v>
      </c>
      <c r="B474" s="238" t="str">
        <f t="shared" si="116"/>
        <v>2025-09-14</v>
      </c>
      <c r="C474" s="238" t="str">
        <f t="shared" si="117"/>
        <v>LHR</v>
      </c>
      <c r="D474" s="238" t="str">
        <f t="shared" si="118"/>
        <v>99431913873</v>
      </c>
      <c r="E474" s="238" t="str">
        <f t="shared" si="119"/>
        <v>587196913290</v>
      </c>
      <c r="F474" s="238" t="str">
        <f t="shared" si="120"/>
        <v>김진영</v>
      </c>
      <c r="G474" s="239" t="str">
        <f t="shared" si="121"/>
        <v>BK00000145706</v>
      </c>
      <c r="H474" s="240" t="str">
        <f t="shared" si="122"/>
        <v>목록(Manifest)</v>
      </c>
      <c r="I474" s="241">
        <f t="shared" si="123"/>
        <v>107.68</v>
      </c>
      <c r="J474" s="242">
        <f t="shared" si="124"/>
        <v>1</v>
      </c>
      <c r="K474" s="242">
        <f t="shared" si="125"/>
        <v>3.5</v>
      </c>
      <c r="L474" s="243">
        <f t="shared" si="126"/>
        <v>0.2</v>
      </c>
      <c r="M474" s="243">
        <f t="shared" si="127"/>
        <v>3.5</v>
      </c>
      <c r="N474" s="149">
        <f t="shared" si="128"/>
        <v>16.850000000000001</v>
      </c>
      <c r="O474" s="149">
        <v>3.59</v>
      </c>
      <c r="P474" s="150"/>
      <c r="Q474" s="151">
        <f>VLOOKUP(H474,Mapping!$B$3:$D$13,3,0)</f>
        <v>0</v>
      </c>
      <c r="R474" s="149">
        <f>(IF(VLOOKUP(VLOOKUP(I474,Mapping!$B$15:$D$20,2,1),Mapping!$C$15:$E$20,2,0)=7000,0,VLOOKUP(VLOOKUP(I474,Mapping!$B$15:$D$20,2,1),Mapping!$C$15:$E$20,2,0)))</f>
        <v>0</v>
      </c>
      <c r="S474" s="149"/>
      <c r="T474" s="149"/>
      <c r="U474" s="149">
        <f t="shared" si="129"/>
        <v>20.440000000000001</v>
      </c>
      <c r="V474" s="6" t="str">
        <f t="shared" si="114"/>
        <v/>
      </c>
      <c r="X474" s="6" t="s">
        <v>2495</v>
      </c>
      <c r="Y474" s="6" t="s">
        <v>16</v>
      </c>
      <c r="Z474" s="6" t="s">
        <v>2496</v>
      </c>
      <c r="AA474" s="6" t="s">
        <v>3067</v>
      </c>
      <c r="AB474" s="6" t="s">
        <v>240</v>
      </c>
      <c r="AC474" s="6" t="s">
        <v>3068</v>
      </c>
      <c r="AD474" s="6" t="s">
        <v>3069</v>
      </c>
      <c r="AE474" s="6" t="s">
        <v>156</v>
      </c>
      <c r="AF474" s="6">
        <v>1</v>
      </c>
      <c r="AG474" s="6">
        <v>3.5</v>
      </c>
      <c r="AH474" s="6">
        <v>0.2</v>
      </c>
      <c r="AI474" s="6">
        <v>3.5</v>
      </c>
      <c r="AJ474" s="6" t="s">
        <v>14</v>
      </c>
      <c r="AK474" s="6">
        <v>107.68</v>
      </c>
      <c r="AL474" s="6" t="s">
        <v>303</v>
      </c>
      <c r="AM474" s="6" t="s">
        <v>303</v>
      </c>
      <c r="AN474" s="6" t="s">
        <v>303</v>
      </c>
      <c r="AO474" s="6" t="s">
        <v>303</v>
      </c>
      <c r="AP474" s="6" t="s">
        <v>303</v>
      </c>
      <c r="AQ474" s="6" t="s">
        <v>304</v>
      </c>
      <c r="AR474" s="6" t="s">
        <v>305</v>
      </c>
      <c r="AS474" s="6" t="s">
        <v>316</v>
      </c>
      <c r="AT474" s="6" t="s">
        <v>156</v>
      </c>
      <c r="AU474" s="6" t="s">
        <v>307</v>
      </c>
      <c r="AV474" s="6" t="s">
        <v>3067</v>
      </c>
      <c r="AW474" s="6" t="s">
        <v>3070</v>
      </c>
      <c r="AX474" s="6" t="s">
        <v>3070</v>
      </c>
      <c r="AY474" s="6" t="s">
        <v>308</v>
      </c>
      <c r="AZ474" s="6" t="s">
        <v>309</v>
      </c>
      <c r="BA474" s="6" t="s">
        <v>310</v>
      </c>
      <c r="BB474" s="6" t="s">
        <v>311</v>
      </c>
      <c r="BC474" s="6" t="s">
        <v>312</v>
      </c>
      <c r="BD474" s="6" t="s">
        <v>156</v>
      </c>
      <c r="BE474" s="6" t="s">
        <v>313</v>
      </c>
    </row>
    <row r="475" spans="1:57" ht="17.399999999999999" x14ac:dyDescent="0.4">
      <c r="A475" s="237">
        <f t="shared" si="115"/>
        <v>473</v>
      </c>
      <c r="B475" s="238" t="str">
        <f t="shared" si="116"/>
        <v>2025-09-14</v>
      </c>
      <c r="C475" s="238" t="str">
        <f t="shared" si="117"/>
        <v>LHR</v>
      </c>
      <c r="D475" s="238" t="str">
        <f t="shared" si="118"/>
        <v>99431913873</v>
      </c>
      <c r="E475" s="238" t="str">
        <f t="shared" si="119"/>
        <v>587196913183</v>
      </c>
      <c r="F475" s="238" t="str">
        <f t="shared" si="120"/>
        <v>구본헌</v>
      </c>
      <c r="G475" s="239" t="str">
        <f t="shared" si="121"/>
        <v>BK00000145748</v>
      </c>
      <c r="H475" s="240" t="str">
        <f t="shared" si="122"/>
        <v>일반(목록배제,Normal-Manifest Exception)</v>
      </c>
      <c r="I475" s="241">
        <f t="shared" si="123"/>
        <v>48.33</v>
      </c>
      <c r="J475" s="242">
        <f t="shared" si="124"/>
        <v>1</v>
      </c>
      <c r="K475" s="242">
        <f t="shared" si="125"/>
        <v>1.5</v>
      </c>
      <c r="L475" s="243">
        <f t="shared" si="126"/>
        <v>0.2</v>
      </c>
      <c r="M475" s="243">
        <f t="shared" si="127"/>
        <v>1.5</v>
      </c>
      <c r="N475" s="149">
        <f t="shared" si="128"/>
        <v>9.4499999999999993</v>
      </c>
      <c r="O475" s="149">
        <v>3.59</v>
      </c>
      <c r="P475" s="150"/>
      <c r="Q475" s="151">
        <f>VLOOKUP(H475,Mapping!$B$3:$D$13,3,0)</f>
        <v>0.8</v>
      </c>
      <c r="R475" s="149">
        <f>(IF(VLOOKUP(VLOOKUP(I475,Mapping!$B$15:$D$20,2,1),Mapping!$C$15:$E$20,2,0)=7000,0,VLOOKUP(VLOOKUP(I475,Mapping!$B$15:$D$20,2,1),Mapping!$C$15:$E$20,2,0)))</f>
        <v>0</v>
      </c>
      <c r="S475" s="149"/>
      <c r="T475" s="149"/>
      <c r="U475" s="149">
        <f t="shared" si="129"/>
        <v>13.84</v>
      </c>
      <c r="V475" s="6" t="str">
        <f t="shared" si="114"/>
        <v/>
      </c>
      <c r="X475" s="6" t="s">
        <v>2495</v>
      </c>
      <c r="Y475" s="6" t="s">
        <v>16</v>
      </c>
      <c r="Z475" s="6" t="s">
        <v>2496</v>
      </c>
      <c r="AA475" s="6" t="s">
        <v>3071</v>
      </c>
      <c r="AB475" s="6" t="s">
        <v>3072</v>
      </c>
      <c r="AC475" s="6" t="s">
        <v>3073</v>
      </c>
      <c r="AD475" s="6" t="s">
        <v>3074</v>
      </c>
      <c r="AE475" s="6" t="s">
        <v>156</v>
      </c>
      <c r="AF475" s="6">
        <v>1</v>
      </c>
      <c r="AG475" s="6">
        <v>1.5</v>
      </c>
      <c r="AH475" s="6">
        <v>0.2</v>
      </c>
      <c r="AI475" s="6">
        <v>1.5</v>
      </c>
      <c r="AJ475" s="6" t="s">
        <v>110</v>
      </c>
      <c r="AK475" s="6">
        <v>48.33</v>
      </c>
      <c r="AL475" s="6" t="s">
        <v>303</v>
      </c>
      <c r="AM475" s="6" t="s">
        <v>303</v>
      </c>
      <c r="AN475" s="6" t="s">
        <v>303</v>
      </c>
      <c r="AO475" s="6" t="s">
        <v>303</v>
      </c>
      <c r="AP475" s="6" t="s">
        <v>303</v>
      </c>
      <c r="AQ475" s="6" t="s">
        <v>304</v>
      </c>
      <c r="AR475" s="6" t="s">
        <v>305</v>
      </c>
      <c r="AS475" s="6" t="s">
        <v>3075</v>
      </c>
      <c r="AT475" s="6" t="s">
        <v>156</v>
      </c>
      <c r="AU475" s="6" t="s">
        <v>307</v>
      </c>
      <c r="AV475" s="6" t="s">
        <v>3071</v>
      </c>
      <c r="AW475" s="6" t="s">
        <v>3076</v>
      </c>
      <c r="AX475" s="6" t="s">
        <v>3076</v>
      </c>
      <c r="AY475" s="6" t="s">
        <v>308</v>
      </c>
      <c r="AZ475" s="6" t="s">
        <v>309</v>
      </c>
      <c r="BA475" s="6" t="s">
        <v>310</v>
      </c>
      <c r="BB475" s="6" t="s">
        <v>311</v>
      </c>
      <c r="BC475" s="6" t="s">
        <v>312</v>
      </c>
      <c r="BD475" s="6" t="s">
        <v>156</v>
      </c>
      <c r="BE475" s="6" t="s">
        <v>313</v>
      </c>
    </row>
    <row r="476" spans="1:57" ht="17.399999999999999" x14ac:dyDescent="0.4">
      <c r="A476" s="237">
        <f t="shared" si="115"/>
        <v>474</v>
      </c>
      <c r="B476" s="238" t="str">
        <f t="shared" si="116"/>
        <v>2025-09-14</v>
      </c>
      <c r="C476" s="238" t="str">
        <f t="shared" si="117"/>
        <v>LHR</v>
      </c>
      <c r="D476" s="238" t="str">
        <f t="shared" si="118"/>
        <v>99431913873</v>
      </c>
      <c r="E476" s="238" t="str">
        <f t="shared" si="119"/>
        <v>587196913275</v>
      </c>
      <c r="F476" s="238" t="str">
        <f t="shared" si="120"/>
        <v>유로빈티지</v>
      </c>
      <c r="G476" s="239" t="str">
        <f t="shared" si="121"/>
        <v>BK00000145749</v>
      </c>
      <c r="H476" s="240" t="str">
        <f t="shared" si="122"/>
        <v>간이(Simple)</v>
      </c>
      <c r="I476" s="241">
        <f t="shared" si="123"/>
        <v>196.51</v>
      </c>
      <c r="J476" s="242">
        <f t="shared" si="124"/>
        <v>1</v>
      </c>
      <c r="K476" s="242">
        <f t="shared" si="125"/>
        <v>0.5</v>
      </c>
      <c r="L476" s="243">
        <f t="shared" si="126"/>
        <v>0.2</v>
      </c>
      <c r="M476" s="243">
        <f t="shared" si="127"/>
        <v>0.5</v>
      </c>
      <c r="N476" s="149">
        <f t="shared" si="128"/>
        <v>5.75</v>
      </c>
      <c r="O476" s="149">
        <v>3.59</v>
      </c>
      <c r="P476" s="150"/>
      <c r="Q476" s="151">
        <f>VLOOKUP(H476,Mapping!$B$3:$D$13,3,0)</f>
        <v>0.8</v>
      </c>
      <c r="R476" s="149">
        <f>(IF(VLOOKUP(VLOOKUP(I476,Mapping!$B$15:$D$20,2,1),Mapping!$C$15:$E$20,2,0)=7000,0,VLOOKUP(VLOOKUP(I476,Mapping!$B$15:$D$20,2,1),Mapping!$C$15:$E$20,2,0)))</f>
        <v>0</v>
      </c>
      <c r="S476" s="149"/>
      <c r="T476" s="149"/>
      <c r="U476" s="149">
        <f t="shared" si="129"/>
        <v>10.14</v>
      </c>
      <c r="V476" s="6" t="str">
        <f t="shared" si="114"/>
        <v>[사업자]</v>
      </c>
      <c r="X476" s="6" t="s">
        <v>2495</v>
      </c>
      <c r="Y476" s="6" t="s">
        <v>16</v>
      </c>
      <c r="Z476" s="6" t="s">
        <v>2496</v>
      </c>
      <c r="AA476" s="6" t="s">
        <v>3077</v>
      </c>
      <c r="AB476" s="6" t="s">
        <v>161</v>
      </c>
      <c r="AC476" s="6" t="s">
        <v>446</v>
      </c>
      <c r="AD476" s="6" t="s">
        <v>373</v>
      </c>
      <c r="AE476" s="6" t="s">
        <v>157</v>
      </c>
      <c r="AF476" s="6">
        <v>1</v>
      </c>
      <c r="AG476" s="6">
        <v>0.5</v>
      </c>
      <c r="AH476" s="6">
        <v>0.2</v>
      </c>
      <c r="AI476" s="6">
        <v>0.5</v>
      </c>
      <c r="AJ476" s="6" t="s">
        <v>15</v>
      </c>
      <c r="AK476" s="6">
        <v>196.51</v>
      </c>
      <c r="AL476" s="6" t="s">
        <v>303</v>
      </c>
      <c r="AM476" s="6" t="s">
        <v>303</v>
      </c>
      <c r="AN476" s="6" t="s">
        <v>303</v>
      </c>
      <c r="AO476" s="6" t="s">
        <v>303</v>
      </c>
      <c r="AP476" s="6" t="s">
        <v>303</v>
      </c>
      <c r="AQ476" s="6" t="s">
        <v>304</v>
      </c>
      <c r="AR476" s="6" t="s">
        <v>305</v>
      </c>
      <c r="AS476" s="6" t="s">
        <v>316</v>
      </c>
      <c r="AT476" s="6" t="s">
        <v>156</v>
      </c>
      <c r="AU476" s="6" t="s">
        <v>307</v>
      </c>
      <c r="AV476" s="6" t="s">
        <v>3077</v>
      </c>
      <c r="AW476" s="6" t="s">
        <v>3078</v>
      </c>
      <c r="AX476" s="6" t="s">
        <v>3078</v>
      </c>
      <c r="AY476" s="6" t="s">
        <v>308</v>
      </c>
      <c r="AZ476" s="6" t="s">
        <v>309</v>
      </c>
      <c r="BA476" s="6" t="s">
        <v>310</v>
      </c>
      <c r="BB476" s="6" t="s">
        <v>311</v>
      </c>
      <c r="BC476" s="6" t="s">
        <v>312</v>
      </c>
      <c r="BD476" s="6" t="s">
        <v>156</v>
      </c>
      <c r="BE476" s="6" t="s">
        <v>313</v>
      </c>
    </row>
    <row r="477" spans="1:57" ht="17.399999999999999" x14ac:dyDescent="0.4">
      <c r="A477" s="237">
        <f t="shared" si="115"/>
        <v>475</v>
      </c>
      <c r="B477" s="238" t="str">
        <f t="shared" si="116"/>
        <v>2025-09-14</v>
      </c>
      <c r="C477" s="238" t="str">
        <f t="shared" si="117"/>
        <v>LHR</v>
      </c>
      <c r="D477" s="238" t="str">
        <f t="shared" si="118"/>
        <v>99431913873</v>
      </c>
      <c r="E477" s="238" t="str">
        <f t="shared" si="119"/>
        <v>587196913312</v>
      </c>
      <c r="F477" s="238" t="str">
        <f t="shared" si="120"/>
        <v>박주한</v>
      </c>
      <c r="G477" s="239" t="str">
        <f t="shared" si="121"/>
        <v>BK00000145812</v>
      </c>
      <c r="H477" s="240" t="str">
        <f t="shared" si="122"/>
        <v>일반(목록배제,Normal-Manifest Exception)</v>
      </c>
      <c r="I477" s="241">
        <f t="shared" si="123"/>
        <v>134.62</v>
      </c>
      <c r="J477" s="242">
        <f t="shared" si="124"/>
        <v>1</v>
      </c>
      <c r="K477" s="242">
        <f t="shared" si="125"/>
        <v>2.5</v>
      </c>
      <c r="L477" s="243">
        <f t="shared" si="126"/>
        <v>0.2</v>
      </c>
      <c r="M477" s="243">
        <f t="shared" si="127"/>
        <v>2.5</v>
      </c>
      <c r="N477" s="149">
        <f t="shared" si="128"/>
        <v>13.15</v>
      </c>
      <c r="O477" s="149">
        <v>3.59</v>
      </c>
      <c r="P477" s="150"/>
      <c r="Q477" s="151">
        <f>VLOOKUP(H477,Mapping!$B$3:$D$13,3,0)</f>
        <v>0.8</v>
      </c>
      <c r="R477" s="149">
        <f>(IF(VLOOKUP(VLOOKUP(I477,Mapping!$B$15:$D$20,2,1),Mapping!$C$15:$E$20,2,0)=7000,0,VLOOKUP(VLOOKUP(I477,Mapping!$B$15:$D$20,2,1),Mapping!$C$15:$E$20,2,0)))</f>
        <v>0</v>
      </c>
      <c r="S477" s="149"/>
      <c r="T477" s="149"/>
      <c r="U477" s="149">
        <f t="shared" si="129"/>
        <v>17.540000000000003</v>
      </c>
      <c r="V477" s="6" t="str">
        <f t="shared" si="114"/>
        <v/>
      </c>
      <c r="X477" s="6" t="s">
        <v>2495</v>
      </c>
      <c r="Y477" s="6" t="s">
        <v>16</v>
      </c>
      <c r="Z477" s="6" t="s">
        <v>2496</v>
      </c>
      <c r="AA477" s="6" t="s">
        <v>3079</v>
      </c>
      <c r="AB477" s="6" t="s">
        <v>3080</v>
      </c>
      <c r="AC477" s="6" t="s">
        <v>3081</v>
      </c>
      <c r="AD477" s="6" t="s">
        <v>3082</v>
      </c>
      <c r="AE477" s="6" t="s">
        <v>156</v>
      </c>
      <c r="AF477" s="6">
        <v>1</v>
      </c>
      <c r="AG477" s="6">
        <v>2.5</v>
      </c>
      <c r="AH477" s="6">
        <v>0.2</v>
      </c>
      <c r="AI477" s="6">
        <v>2.5</v>
      </c>
      <c r="AJ477" s="6" t="s">
        <v>110</v>
      </c>
      <c r="AK477" s="6">
        <v>134.62</v>
      </c>
      <c r="AL477" s="6" t="s">
        <v>303</v>
      </c>
      <c r="AM477" s="6" t="s">
        <v>303</v>
      </c>
      <c r="AN477" s="6" t="s">
        <v>303</v>
      </c>
      <c r="AO477" s="6" t="s">
        <v>303</v>
      </c>
      <c r="AP477" s="6" t="s">
        <v>303</v>
      </c>
      <c r="AQ477" s="6" t="s">
        <v>304</v>
      </c>
      <c r="AR477" s="6" t="s">
        <v>305</v>
      </c>
      <c r="AS477" s="6" t="s">
        <v>346</v>
      </c>
      <c r="AT477" s="6" t="s">
        <v>156</v>
      </c>
      <c r="AU477" s="6" t="s">
        <v>307</v>
      </c>
      <c r="AV477" s="6" t="s">
        <v>3079</v>
      </c>
      <c r="AW477" s="6" t="s">
        <v>3083</v>
      </c>
      <c r="AX477" s="6" t="s">
        <v>3083</v>
      </c>
      <c r="AY477" s="6" t="s">
        <v>308</v>
      </c>
      <c r="AZ477" s="6" t="s">
        <v>309</v>
      </c>
      <c r="BA477" s="6" t="s">
        <v>310</v>
      </c>
      <c r="BB477" s="6" t="s">
        <v>311</v>
      </c>
      <c r="BC477" s="6" t="s">
        <v>312</v>
      </c>
      <c r="BD477" s="6" t="s">
        <v>156</v>
      </c>
      <c r="BE477" s="6" t="s">
        <v>313</v>
      </c>
    </row>
    <row r="478" spans="1:57" ht="17.399999999999999" x14ac:dyDescent="0.4">
      <c r="A478" s="237">
        <f t="shared" si="115"/>
        <v>476</v>
      </c>
      <c r="B478" s="238" t="str">
        <f t="shared" si="116"/>
        <v>2025-09-14</v>
      </c>
      <c r="C478" s="238" t="str">
        <f t="shared" si="117"/>
        <v>LHR</v>
      </c>
      <c r="D478" s="238" t="str">
        <f t="shared" si="118"/>
        <v>99431913873</v>
      </c>
      <c r="E478" s="238" t="str">
        <f t="shared" si="119"/>
        <v>587196913205</v>
      </c>
      <c r="F478" s="238" t="str">
        <f t="shared" si="120"/>
        <v>이수정</v>
      </c>
      <c r="G478" s="239" t="str">
        <f t="shared" si="121"/>
        <v>BK00000145838</v>
      </c>
      <c r="H478" s="240" t="str">
        <f t="shared" si="122"/>
        <v>목록(Manifest)</v>
      </c>
      <c r="I478" s="241">
        <f t="shared" si="123"/>
        <v>109.93</v>
      </c>
      <c r="J478" s="242">
        <f t="shared" si="124"/>
        <v>1</v>
      </c>
      <c r="K478" s="242">
        <f t="shared" si="125"/>
        <v>1</v>
      </c>
      <c r="L478" s="243">
        <f t="shared" si="126"/>
        <v>0.2</v>
      </c>
      <c r="M478" s="243">
        <f t="shared" si="127"/>
        <v>1</v>
      </c>
      <c r="N478" s="149">
        <f t="shared" si="128"/>
        <v>7.6</v>
      </c>
      <c r="O478" s="149">
        <v>3.59</v>
      </c>
      <c r="P478" s="150"/>
      <c r="Q478" s="151">
        <f>VLOOKUP(H478,Mapping!$B$3:$D$13,3,0)</f>
        <v>0</v>
      </c>
      <c r="R478" s="149">
        <f>(IF(VLOOKUP(VLOOKUP(I478,Mapping!$B$15:$D$20,2,1),Mapping!$C$15:$E$20,2,0)=7000,0,VLOOKUP(VLOOKUP(I478,Mapping!$B$15:$D$20,2,1),Mapping!$C$15:$E$20,2,0)))</f>
        <v>0</v>
      </c>
      <c r="S478" s="149"/>
      <c r="T478" s="149"/>
      <c r="U478" s="149">
        <f t="shared" si="129"/>
        <v>11.19</v>
      </c>
      <c r="V478" s="6" t="str">
        <f t="shared" si="114"/>
        <v/>
      </c>
      <c r="X478" s="6" t="s">
        <v>2495</v>
      </c>
      <c r="Y478" s="6" t="s">
        <v>16</v>
      </c>
      <c r="Z478" s="6" t="s">
        <v>2496</v>
      </c>
      <c r="AA478" s="6" t="s">
        <v>3084</v>
      </c>
      <c r="AB478" s="6" t="s">
        <v>3085</v>
      </c>
      <c r="AC478" s="6" t="s">
        <v>3086</v>
      </c>
      <c r="AD478" s="6" t="s">
        <v>594</v>
      </c>
      <c r="AE478" s="6" t="s">
        <v>156</v>
      </c>
      <c r="AF478" s="6">
        <v>1</v>
      </c>
      <c r="AG478" s="6">
        <v>1</v>
      </c>
      <c r="AH478" s="6">
        <v>0.2</v>
      </c>
      <c r="AI478" s="6">
        <v>1</v>
      </c>
      <c r="AJ478" s="6" t="s">
        <v>14</v>
      </c>
      <c r="AK478" s="6">
        <v>109.93</v>
      </c>
      <c r="AL478" s="6" t="s">
        <v>303</v>
      </c>
      <c r="AM478" s="6" t="s">
        <v>303</v>
      </c>
      <c r="AN478" s="6" t="s">
        <v>303</v>
      </c>
      <c r="AO478" s="6" t="s">
        <v>303</v>
      </c>
      <c r="AP478" s="6" t="s">
        <v>303</v>
      </c>
      <c r="AQ478" s="6" t="s">
        <v>304</v>
      </c>
      <c r="AR478" s="6" t="s">
        <v>305</v>
      </c>
      <c r="AS478" s="6" t="s">
        <v>394</v>
      </c>
      <c r="AT478" s="6" t="s">
        <v>156</v>
      </c>
      <c r="AU478" s="6" t="s">
        <v>307</v>
      </c>
      <c r="AV478" s="6" t="s">
        <v>3084</v>
      </c>
      <c r="AW478" s="6" t="s">
        <v>3087</v>
      </c>
      <c r="AX478" s="6" t="s">
        <v>3087</v>
      </c>
      <c r="AY478" s="6" t="s">
        <v>308</v>
      </c>
      <c r="AZ478" s="6" t="s">
        <v>309</v>
      </c>
      <c r="BA478" s="6" t="s">
        <v>310</v>
      </c>
      <c r="BB478" s="6" t="s">
        <v>311</v>
      </c>
      <c r="BC478" s="6" t="s">
        <v>312</v>
      </c>
      <c r="BD478" s="6" t="s">
        <v>156</v>
      </c>
      <c r="BE478" s="6" t="s">
        <v>313</v>
      </c>
    </row>
    <row r="479" spans="1:57" ht="17.399999999999999" x14ac:dyDescent="0.4">
      <c r="A479" s="237">
        <f t="shared" si="115"/>
        <v>477</v>
      </c>
      <c r="B479" s="238" t="str">
        <f t="shared" si="116"/>
        <v>2025-09-14</v>
      </c>
      <c r="C479" s="238" t="str">
        <f t="shared" si="117"/>
        <v>LHR</v>
      </c>
      <c r="D479" s="238" t="str">
        <f t="shared" si="118"/>
        <v>99431913873</v>
      </c>
      <c r="E479" s="238" t="str">
        <f t="shared" si="119"/>
        <v>587196913220</v>
      </c>
      <c r="F479" s="238" t="str">
        <f t="shared" si="120"/>
        <v>김연준</v>
      </c>
      <c r="G479" s="239" t="str">
        <f t="shared" si="121"/>
        <v>BK00000145841</v>
      </c>
      <c r="H479" s="240" t="str">
        <f t="shared" si="122"/>
        <v>목록(Manifest)</v>
      </c>
      <c r="I479" s="241">
        <f t="shared" si="123"/>
        <v>130.44</v>
      </c>
      <c r="J479" s="242">
        <f t="shared" si="124"/>
        <v>1</v>
      </c>
      <c r="K479" s="242">
        <f t="shared" si="125"/>
        <v>1</v>
      </c>
      <c r="L479" s="243">
        <f t="shared" si="126"/>
        <v>0.2</v>
      </c>
      <c r="M479" s="243">
        <f t="shared" si="127"/>
        <v>1</v>
      </c>
      <c r="N479" s="149">
        <f t="shared" si="128"/>
        <v>7.6</v>
      </c>
      <c r="O479" s="149">
        <v>3.59</v>
      </c>
      <c r="P479" s="150"/>
      <c r="Q479" s="151">
        <f>VLOOKUP(H479,Mapping!$B$3:$D$13,3,0)</f>
        <v>0</v>
      </c>
      <c r="R479" s="149">
        <f>(IF(VLOOKUP(VLOOKUP(I479,Mapping!$B$15:$D$20,2,1),Mapping!$C$15:$E$20,2,0)=7000,0,VLOOKUP(VLOOKUP(I479,Mapping!$B$15:$D$20,2,1),Mapping!$C$15:$E$20,2,0)))</f>
        <v>0</v>
      </c>
      <c r="S479" s="149"/>
      <c r="T479" s="149"/>
      <c r="U479" s="149">
        <f t="shared" si="129"/>
        <v>11.19</v>
      </c>
      <c r="V479" s="6" t="str">
        <f t="shared" si="114"/>
        <v/>
      </c>
      <c r="X479" s="6" t="s">
        <v>2495</v>
      </c>
      <c r="Y479" s="6" t="s">
        <v>16</v>
      </c>
      <c r="Z479" s="6" t="s">
        <v>2496</v>
      </c>
      <c r="AA479" s="6" t="s">
        <v>3088</v>
      </c>
      <c r="AB479" s="6" t="s">
        <v>800</v>
      </c>
      <c r="AC479" s="6" t="s">
        <v>3089</v>
      </c>
      <c r="AD479" s="6" t="s">
        <v>3090</v>
      </c>
      <c r="AE479" s="6" t="s">
        <v>156</v>
      </c>
      <c r="AF479" s="6">
        <v>1</v>
      </c>
      <c r="AG479" s="6">
        <v>1</v>
      </c>
      <c r="AH479" s="6">
        <v>0.2</v>
      </c>
      <c r="AI479" s="6">
        <v>1</v>
      </c>
      <c r="AJ479" s="6" t="s">
        <v>14</v>
      </c>
      <c r="AK479" s="6">
        <v>130.44</v>
      </c>
      <c r="AL479" s="6" t="s">
        <v>303</v>
      </c>
      <c r="AM479" s="6" t="s">
        <v>303</v>
      </c>
      <c r="AN479" s="6" t="s">
        <v>303</v>
      </c>
      <c r="AO479" s="6" t="s">
        <v>303</v>
      </c>
      <c r="AP479" s="6" t="s">
        <v>303</v>
      </c>
      <c r="AQ479" s="6" t="s">
        <v>304</v>
      </c>
      <c r="AR479" s="6" t="s">
        <v>305</v>
      </c>
      <c r="AS479" s="6" t="s">
        <v>471</v>
      </c>
      <c r="AT479" s="6" t="s">
        <v>156</v>
      </c>
      <c r="AU479" s="6" t="s">
        <v>307</v>
      </c>
      <c r="AV479" s="6" t="s">
        <v>3088</v>
      </c>
      <c r="AW479" s="6" t="s">
        <v>3091</v>
      </c>
      <c r="AX479" s="6" t="s">
        <v>3091</v>
      </c>
      <c r="AY479" s="6" t="s">
        <v>308</v>
      </c>
      <c r="AZ479" s="6" t="s">
        <v>309</v>
      </c>
      <c r="BA479" s="6" t="s">
        <v>310</v>
      </c>
      <c r="BB479" s="6" t="s">
        <v>311</v>
      </c>
      <c r="BC479" s="6" t="s">
        <v>312</v>
      </c>
      <c r="BD479" s="6" t="s">
        <v>156</v>
      </c>
      <c r="BE479" s="6" t="s">
        <v>313</v>
      </c>
    </row>
    <row r="480" spans="1:57" ht="17.399999999999999" x14ac:dyDescent="0.4">
      <c r="A480" s="237">
        <f t="shared" si="115"/>
        <v>478</v>
      </c>
      <c r="B480" s="238" t="str">
        <f t="shared" si="116"/>
        <v>2025-09-14</v>
      </c>
      <c r="C480" s="238" t="str">
        <f t="shared" si="117"/>
        <v>LHR</v>
      </c>
      <c r="D480" s="238" t="str">
        <f t="shared" si="118"/>
        <v>99431913873</v>
      </c>
      <c r="E480" s="238" t="str">
        <f t="shared" si="119"/>
        <v>587196913242</v>
      </c>
      <c r="F480" s="238" t="str">
        <f t="shared" si="120"/>
        <v>이은규</v>
      </c>
      <c r="G480" s="239" t="str">
        <f t="shared" si="121"/>
        <v>BK00000145846</v>
      </c>
      <c r="H480" s="240" t="str">
        <f t="shared" si="122"/>
        <v>목록(Manifest)</v>
      </c>
      <c r="I480" s="241">
        <f t="shared" si="123"/>
        <v>145.38999999999999</v>
      </c>
      <c r="J480" s="242">
        <f t="shared" si="124"/>
        <v>1</v>
      </c>
      <c r="K480" s="242">
        <f t="shared" si="125"/>
        <v>5.5</v>
      </c>
      <c r="L480" s="243">
        <f t="shared" si="126"/>
        <v>0.2</v>
      </c>
      <c r="M480" s="243">
        <f t="shared" si="127"/>
        <v>5.5</v>
      </c>
      <c r="N480" s="149">
        <f t="shared" si="128"/>
        <v>24.25</v>
      </c>
      <c r="O480" s="149">
        <v>3.59</v>
      </c>
      <c r="P480" s="150"/>
      <c r="Q480" s="151">
        <f>VLOOKUP(H480,Mapping!$B$3:$D$13,3,0)</f>
        <v>0</v>
      </c>
      <c r="R480" s="149">
        <f>(IF(VLOOKUP(VLOOKUP(I480,Mapping!$B$15:$D$20,2,1),Mapping!$C$15:$E$20,2,0)=7000,0,VLOOKUP(VLOOKUP(I480,Mapping!$B$15:$D$20,2,1),Mapping!$C$15:$E$20,2,0)))</f>
        <v>0</v>
      </c>
      <c r="S480" s="149"/>
      <c r="T480" s="149"/>
      <c r="U480" s="149">
        <f t="shared" si="129"/>
        <v>27.84</v>
      </c>
      <c r="V480" s="6" t="str">
        <f t="shared" si="114"/>
        <v/>
      </c>
      <c r="X480" s="6" t="s">
        <v>2495</v>
      </c>
      <c r="Y480" s="6" t="s">
        <v>16</v>
      </c>
      <c r="Z480" s="6" t="s">
        <v>2496</v>
      </c>
      <c r="AA480" s="6" t="s">
        <v>3092</v>
      </c>
      <c r="AB480" s="6" t="s">
        <v>2285</v>
      </c>
      <c r="AC480" s="6" t="s">
        <v>2286</v>
      </c>
      <c r="AD480" s="6" t="s">
        <v>2287</v>
      </c>
      <c r="AE480" s="6" t="s">
        <v>156</v>
      </c>
      <c r="AF480" s="6">
        <v>1</v>
      </c>
      <c r="AG480" s="6">
        <v>5.5</v>
      </c>
      <c r="AH480" s="6">
        <v>0.2</v>
      </c>
      <c r="AI480" s="6">
        <v>5.5</v>
      </c>
      <c r="AJ480" s="6" t="s">
        <v>14</v>
      </c>
      <c r="AK480" s="6">
        <v>145.38999999999999</v>
      </c>
      <c r="AL480" s="6" t="s">
        <v>303</v>
      </c>
      <c r="AM480" s="6" t="s">
        <v>303</v>
      </c>
      <c r="AN480" s="6" t="s">
        <v>303</v>
      </c>
      <c r="AO480" s="6" t="s">
        <v>303</v>
      </c>
      <c r="AP480" s="6" t="s">
        <v>303</v>
      </c>
      <c r="AQ480" s="6" t="s">
        <v>304</v>
      </c>
      <c r="AR480" s="6" t="s">
        <v>305</v>
      </c>
      <c r="AS480" s="6" t="s">
        <v>349</v>
      </c>
      <c r="AT480" s="6" t="s">
        <v>156</v>
      </c>
      <c r="AU480" s="6" t="s">
        <v>307</v>
      </c>
      <c r="AV480" s="6" t="s">
        <v>3092</v>
      </c>
      <c r="AW480" s="6" t="s">
        <v>3093</v>
      </c>
      <c r="AX480" s="6" t="s">
        <v>3093</v>
      </c>
      <c r="AY480" s="6" t="s">
        <v>308</v>
      </c>
      <c r="AZ480" s="6" t="s">
        <v>309</v>
      </c>
      <c r="BA480" s="6" t="s">
        <v>310</v>
      </c>
      <c r="BB480" s="6" t="s">
        <v>311</v>
      </c>
      <c r="BC480" s="6" t="s">
        <v>312</v>
      </c>
      <c r="BD480" s="6" t="s">
        <v>156</v>
      </c>
      <c r="BE480" s="6" t="s">
        <v>313</v>
      </c>
    </row>
    <row r="481" spans="1:57" ht="17.399999999999999" x14ac:dyDescent="0.4">
      <c r="A481" s="237">
        <f t="shared" si="115"/>
        <v>479</v>
      </c>
      <c r="B481" s="238" t="str">
        <f t="shared" si="116"/>
        <v>2025-09-14</v>
      </c>
      <c r="C481" s="238" t="str">
        <f t="shared" si="117"/>
        <v>LHR</v>
      </c>
      <c r="D481" s="238" t="str">
        <f t="shared" si="118"/>
        <v>99431913873</v>
      </c>
      <c r="E481" s="238" t="str">
        <f t="shared" si="119"/>
        <v>587196913172</v>
      </c>
      <c r="F481" s="238" t="str">
        <f t="shared" si="120"/>
        <v>이해승</v>
      </c>
      <c r="G481" s="239" t="str">
        <f t="shared" si="121"/>
        <v>BK00000145858</v>
      </c>
      <c r="H481" s="240" t="str">
        <f t="shared" si="122"/>
        <v>목록(Manifest)</v>
      </c>
      <c r="I481" s="241">
        <f t="shared" si="123"/>
        <v>114.43</v>
      </c>
      <c r="J481" s="242">
        <f t="shared" si="124"/>
        <v>1</v>
      </c>
      <c r="K481" s="242">
        <f t="shared" si="125"/>
        <v>0.5</v>
      </c>
      <c r="L481" s="243">
        <f t="shared" si="126"/>
        <v>0.2</v>
      </c>
      <c r="M481" s="243">
        <f t="shared" si="127"/>
        <v>0.5</v>
      </c>
      <c r="N481" s="149">
        <f t="shared" si="128"/>
        <v>5.75</v>
      </c>
      <c r="O481" s="149">
        <v>3.59</v>
      </c>
      <c r="P481" s="150"/>
      <c r="Q481" s="151">
        <f>VLOOKUP(H481,Mapping!$B$3:$D$13,3,0)</f>
        <v>0</v>
      </c>
      <c r="R481" s="149">
        <f>(IF(VLOOKUP(VLOOKUP(I481,Mapping!$B$15:$D$20,2,1),Mapping!$C$15:$E$20,2,0)=7000,0,VLOOKUP(VLOOKUP(I481,Mapping!$B$15:$D$20,2,1),Mapping!$C$15:$E$20,2,0)))</f>
        <v>0</v>
      </c>
      <c r="S481" s="149"/>
      <c r="T481" s="149"/>
      <c r="U481" s="149">
        <f t="shared" si="129"/>
        <v>9.34</v>
      </c>
      <c r="V481" s="6" t="str">
        <f t="shared" si="114"/>
        <v/>
      </c>
      <c r="X481" s="6" t="s">
        <v>2495</v>
      </c>
      <c r="Y481" s="6" t="s">
        <v>16</v>
      </c>
      <c r="Z481" s="6" t="s">
        <v>2496</v>
      </c>
      <c r="AA481" s="6" t="s">
        <v>3094</v>
      </c>
      <c r="AB481" s="6" t="s">
        <v>3095</v>
      </c>
      <c r="AC481" s="6" t="s">
        <v>3096</v>
      </c>
      <c r="AD481" s="6" t="s">
        <v>3097</v>
      </c>
      <c r="AE481" s="6" t="s">
        <v>156</v>
      </c>
      <c r="AF481" s="6">
        <v>1</v>
      </c>
      <c r="AG481" s="6">
        <v>0.5</v>
      </c>
      <c r="AH481" s="6">
        <v>0.2</v>
      </c>
      <c r="AI481" s="6">
        <v>0.5</v>
      </c>
      <c r="AJ481" s="6" t="s">
        <v>14</v>
      </c>
      <c r="AK481" s="6">
        <v>114.43</v>
      </c>
      <c r="AL481" s="6" t="s">
        <v>303</v>
      </c>
      <c r="AM481" s="6" t="s">
        <v>303</v>
      </c>
      <c r="AN481" s="6" t="s">
        <v>303</v>
      </c>
      <c r="AO481" s="6" t="s">
        <v>303</v>
      </c>
      <c r="AP481" s="6" t="s">
        <v>303</v>
      </c>
      <c r="AQ481" s="6" t="s">
        <v>304</v>
      </c>
      <c r="AR481" s="6" t="s">
        <v>305</v>
      </c>
      <c r="AS481" s="6" t="s">
        <v>327</v>
      </c>
      <c r="AT481" s="6" t="s">
        <v>156</v>
      </c>
      <c r="AU481" s="6" t="s">
        <v>307</v>
      </c>
      <c r="AV481" s="6" t="s">
        <v>3094</v>
      </c>
      <c r="AW481" s="6" t="s">
        <v>3098</v>
      </c>
      <c r="AX481" s="6" t="s">
        <v>3098</v>
      </c>
      <c r="AY481" s="6" t="s">
        <v>308</v>
      </c>
      <c r="AZ481" s="6" t="s">
        <v>309</v>
      </c>
      <c r="BA481" s="6" t="s">
        <v>310</v>
      </c>
      <c r="BB481" s="6" t="s">
        <v>311</v>
      </c>
      <c r="BC481" s="6" t="s">
        <v>312</v>
      </c>
      <c r="BD481" s="6" t="s">
        <v>156</v>
      </c>
      <c r="BE481" s="6" t="s">
        <v>313</v>
      </c>
    </row>
    <row r="482" spans="1:57" ht="17.399999999999999" x14ac:dyDescent="0.4">
      <c r="A482" s="237">
        <f t="shared" si="115"/>
        <v>480</v>
      </c>
      <c r="B482" s="238" t="str">
        <f t="shared" si="116"/>
        <v>2025-09-14</v>
      </c>
      <c r="C482" s="238" t="str">
        <f t="shared" si="117"/>
        <v>LHR</v>
      </c>
      <c r="D482" s="238" t="str">
        <f t="shared" si="118"/>
        <v>99431913873</v>
      </c>
      <c r="E482" s="238" t="str">
        <f t="shared" si="119"/>
        <v>587196912973</v>
      </c>
      <c r="F482" s="238" t="str">
        <f t="shared" si="120"/>
        <v>최영서</v>
      </c>
      <c r="G482" s="239" t="str">
        <f t="shared" si="121"/>
        <v>BK00000145423</v>
      </c>
      <c r="H482" s="240" t="str">
        <f t="shared" si="122"/>
        <v>목록(Manifest)</v>
      </c>
      <c r="I482" s="241">
        <f t="shared" si="123"/>
        <v>88.85</v>
      </c>
      <c r="J482" s="242">
        <f t="shared" si="124"/>
        <v>1</v>
      </c>
      <c r="K482" s="242">
        <f t="shared" si="125"/>
        <v>1</v>
      </c>
      <c r="L482" s="243">
        <f t="shared" si="126"/>
        <v>0.2</v>
      </c>
      <c r="M482" s="243">
        <f t="shared" si="127"/>
        <v>1</v>
      </c>
      <c r="N482" s="149">
        <f t="shared" si="128"/>
        <v>7.6</v>
      </c>
      <c r="O482" s="149">
        <v>3.59</v>
      </c>
      <c r="P482" s="150"/>
      <c r="Q482" s="151">
        <f>VLOOKUP(H482,Mapping!$B$3:$D$13,3,0)</f>
        <v>0</v>
      </c>
      <c r="R482" s="149">
        <f>(IF(VLOOKUP(VLOOKUP(I482,Mapping!$B$15:$D$20,2,1),Mapping!$C$15:$E$20,2,0)=7000,0,VLOOKUP(VLOOKUP(I482,Mapping!$B$15:$D$20,2,1),Mapping!$C$15:$E$20,2,0)))</f>
        <v>0</v>
      </c>
      <c r="S482" s="149"/>
      <c r="T482" s="149"/>
      <c r="U482" s="149">
        <f t="shared" si="129"/>
        <v>11.19</v>
      </c>
      <c r="V482" s="6" t="str">
        <f t="shared" si="114"/>
        <v/>
      </c>
      <c r="X482" s="6" t="s">
        <v>2495</v>
      </c>
      <c r="Y482" s="6" t="s">
        <v>16</v>
      </c>
      <c r="Z482" s="6" t="s">
        <v>2496</v>
      </c>
      <c r="AA482" s="6" t="s">
        <v>3099</v>
      </c>
      <c r="AB482" s="6" t="s">
        <v>389</v>
      </c>
      <c r="AC482" s="6" t="s">
        <v>390</v>
      </c>
      <c r="AD482" s="6" t="s">
        <v>391</v>
      </c>
      <c r="AE482" s="6" t="s">
        <v>156</v>
      </c>
      <c r="AF482" s="6">
        <v>1</v>
      </c>
      <c r="AG482" s="6">
        <v>1</v>
      </c>
      <c r="AH482" s="6">
        <v>0.2</v>
      </c>
      <c r="AI482" s="6">
        <v>1</v>
      </c>
      <c r="AJ482" s="6" t="s">
        <v>14</v>
      </c>
      <c r="AK482" s="6">
        <v>88.85</v>
      </c>
      <c r="AL482" s="6" t="s">
        <v>303</v>
      </c>
      <c r="AM482" s="6" t="s">
        <v>303</v>
      </c>
      <c r="AN482" s="6" t="s">
        <v>303</v>
      </c>
      <c r="AO482" s="6" t="s">
        <v>303</v>
      </c>
      <c r="AP482" s="6" t="s">
        <v>303</v>
      </c>
      <c r="AQ482" s="6" t="s">
        <v>304</v>
      </c>
      <c r="AR482" s="6" t="s">
        <v>305</v>
      </c>
      <c r="AS482" s="6" t="s">
        <v>3100</v>
      </c>
      <c r="AT482" s="6" t="s">
        <v>156</v>
      </c>
      <c r="AU482" s="6" t="s">
        <v>307</v>
      </c>
      <c r="AV482" s="6" t="s">
        <v>3099</v>
      </c>
      <c r="AW482" s="6" t="s">
        <v>3101</v>
      </c>
      <c r="AX482" s="6" t="s">
        <v>3101</v>
      </c>
      <c r="AY482" s="6" t="s">
        <v>308</v>
      </c>
      <c r="AZ482" s="6" t="s">
        <v>309</v>
      </c>
      <c r="BA482" s="6" t="s">
        <v>310</v>
      </c>
      <c r="BB482" s="6" t="s">
        <v>311</v>
      </c>
      <c r="BC482" s="6" t="s">
        <v>312</v>
      </c>
      <c r="BD482" s="6" t="s">
        <v>156</v>
      </c>
      <c r="BE482" s="6" t="s">
        <v>313</v>
      </c>
    </row>
    <row r="483" spans="1:57" ht="17.399999999999999" x14ac:dyDescent="0.4">
      <c r="A483" s="237">
        <f t="shared" si="115"/>
        <v>481</v>
      </c>
      <c r="B483" s="238" t="str">
        <f t="shared" si="116"/>
        <v>2025-09-14</v>
      </c>
      <c r="C483" s="238" t="str">
        <f t="shared" si="117"/>
        <v>LHR</v>
      </c>
      <c r="D483" s="238" t="str">
        <f t="shared" si="118"/>
        <v>99431913873</v>
      </c>
      <c r="E483" s="238" t="str">
        <f t="shared" si="119"/>
        <v>587196912881</v>
      </c>
      <c r="F483" s="238" t="str">
        <f t="shared" si="120"/>
        <v>최호진</v>
      </c>
      <c r="G483" s="239" t="str">
        <f t="shared" si="121"/>
        <v>BK00000145553</v>
      </c>
      <c r="H483" s="240" t="str">
        <f t="shared" si="122"/>
        <v>간이(Simple)</v>
      </c>
      <c r="I483" s="241">
        <f t="shared" si="123"/>
        <v>352.65</v>
      </c>
      <c r="J483" s="242">
        <f t="shared" si="124"/>
        <v>1</v>
      </c>
      <c r="K483" s="242">
        <f t="shared" si="125"/>
        <v>4.5</v>
      </c>
      <c r="L483" s="243">
        <f t="shared" si="126"/>
        <v>5.9</v>
      </c>
      <c r="M483" s="243">
        <f t="shared" si="127"/>
        <v>6</v>
      </c>
      <c r="N483" s="149">
        <f t="shared" si="128"/>
        <v>26.1</v>
      </c>
      <c r="O483" s="149">
        <v>3.59</v>
      </c>
      <c r="P483" s="150"/>
      <c r="Q483" s="151">
        <f>VLOOKUP(H483,Mapping!$B$3:$D$13,3,0)</f>
        <v>0.8</v>
      </c>
      <c r="R483" s="149">
        <f>(IF(VLOOKUP(VLOOKUP(I483,Mapping!$B$15:$D$20,2,1),Mapping!$C$15:$E$20,2,0)=7000,0,VLOOKUP(VLOOKUP(I483,Mapping!$B$15:$D$20,2,1),Mapping!$C$15:$E$20,2,0)))</f>
        <v>0</v>
      </c>
      <c r="S483" s="149"/>
      <c r="T483" s="149"/>
      <c r="U483" s="149">
        <f t="shared" si="129"/>
        <v>30.490000000000002</v>
      </c>
      <c r="V483" s="6" t="str">
        <f t="shared" si="114"/>
        <v>[사업자]</v>
      </c>
      <c r="X483" s="6" t="s">
        <v>2495</v>
      </c>
      <c r="Y483" s="6" t="s">
        <v>16</v>
      </c>
      <c r="Z483" s="6" t="s">
        <v>2496</v>
      </c>
      <c r="AA483" s="6" t="s">
        <v>3102</v>
      </c>
      <c r="AB483" s="6" t="s">
        <v>3103</v>
      </c>
      <c r="AC483" s="6" t="s">
        <v>3104</v>
      </c>
      <c r="AD483" s="6" t="s">
        <v>518</v>
      </c>
      <c r="AE483" s="6" t="s">
        <v>157</v>
      </c>
      <c r="AF483" s="6">
        <v>1</v>
      </c>
      <c r="AG483" s="6">
        <v>4.5</v>
      </c>
      <c r="AH483" s="6">
        <v>5.9</v>
      </c>
      <c r="AI483" s="6">
        <v>6</v>
      </c>
      <c r="AJ483" s="6" t="s">
        <v>15</v>
      </c>
      <c r="AK483" s="6">
        <v>352.65</v>
      </c>
      <c r="AL483" s="6" t="s">
        <v>303</v>
      </c>
      <c r="AM483" s="6" t="s">
        <v>303</v>
      </c>
      <c r="AN483" s="6" t="s">
        <v>303</v>
      </c>
      <c r="AO483" s="6" t="s">
        <v>303</v>
      </c>
      <c r="AP483" s="6" t="s">
        <v>303</v>
      </c>
      <c r="AQ483" s="6" t="s">
        <v>304</v>
      </c>
      <c r="AR483" s="6" t="s">
        <v>305</v>
      </c>
      <c r="AS483" s="6" t="s">
        <v>331</v>
      </c>
      <c r="AT483" s="6" t="s">
        <v>156</v>
      </c>
      <c r="AU483" s="6" t="s">
        <v>307</v>
      </c>
      <c r="AV483" s="6" t="s">
        <v>3102</v>
      </c>
      <c r="AW483" s="6" t="s">
        <v>3105</v>
      </c>
      <c r="AX483" s="6" t="s">
        <v>3105</v>
      </c>
      <c r="AY483" s="6" t="s">
        <v>308</v>
      </c>
      <c r="AZ483" s="6" t="s">
        <v>309</v>
      </c>
      <c r="BA483" s="6" t="s">
        <v>310</v>
      </c>
      <c r="BB483" s="6" t="s">
        <v>311</v>
      </c>
      <c r="BC483" s="6" t="s">
        <v>312</v>
      </c>
      <c r="BD483" s="6" t="s">
        <v>156</v>
      </c>
      <c r="BE483" s="6" t="s">
        <v>313</v>
      </c>
    </row>
    <row r="484" spans="1:57" ht="17.399999999999999" x14ac:dyDescent="0.4">
      <c r="A484" s="237">
        <f t="shared" si="115"/>
        <v>482</v>
      </c>
      <c r="B484" s="238" t="str">
        <f t="shared" si="116"/>
        <v>2025-09-14</v>
      </c>
      <c r="C484" s="238" t="str">
        <f t="shared" si="117"/>
        <v>LHR</v>
      </c>
      <c r="D484" s="238" t="str">
        <f t="shared" si="118"/>
        <v>99431913873</v>
      </c>
      <c r="E484" s="238" t="str">
        <f t="shared" si="119"/>
        <v>587196912564</v>
      </c>
      <c r="F484" s="238" t="str">
        <f t="shared" si="120"/>
        <v>정인성</v>
      </c>
      <c r="G484" s="239" t="str">
        <f t="shared" si="121"/>
        <v>BK00000145561</v>
      </c>
      <c r="H484" s="240" t="str">
        <f t="shared" si="122"/>
        <v>일반(목록배제,Normal-Manifest Exception)</v>
      </c>
      <c r="I484" s="241">
        <f t="shared" si="123"/>
        <v>116.64</v>
      </c>
      <c r="J484" s="242">
        <f t="shared" si="124"/>
        <v>1</v>
      </c>
      <c r="K484" s="242">
        <f t="shared" si="125"/>
        <v>3</v>
      </c>
      <c r="L484" s="243">
        <f t="shared" si="126"/>
        <v>0.2</v>
      </c>
      <c r="M484" s="243">
        <f t="shared" si="127"/>
        <v>3</v>
      </c>
      <c r="N484" s="149">
        <f t="shared" si="128"/>
        <v>15</v>
      </c>
      <c r="O484" s="149">
        <v>3.59</v>
      </c>
      <c r="P484" s="150"/>
      <c r="Q484" s="151">
        <f>VLOOKUP(H484,Mapping!$B$3:$D$13,3,0)</f>
        <v>0.8</v>
      </c>
      <c r="R484" s="149">
        <f>(IF(VLOOKUP(VLOOKUP(I484,Mapping!$B$15:$D$20,2,1),Mapping!$C$15:$E$20,2,0)=7000,0,VLOOKUP(VLOOKUP(I484,Mapping!$B$15:$D$20,2,1),Mapping!$C$15:$E$20,2,0)))</f>
        <v>0</v>
      </c>
      <c r="S484" s="149"/>
      <c r="T484" s="149"/>
      <c r="U484" s="149">
        <f t="shared" si="129"/>
        <v>19.39</v>
      </c>
      <c r="V484" s="6" t="str">
        <f t="shared" si="114"/>
        <v/>
      </c>
      <c r="X484" s="6" t="s">
        <v>2495</v>
      </c>
      <c r="Y484" s="6" t="s">
        <v>16</v>
      </c>
      <c r="Z484" s="6" t="s">
        <v>2496</v>
      </c>
      <c r="AA484" s="6" t="s">
        <v>3106</v>
      </c>
      <c r="AB484" s="6" t="s">
        <v>788</v>
      </c>
      <c r="AC484" s="6" t="s">
        <v>789</v>
      </c>
      <c r="AD484" s="6" t="s">
        <v>790</v>
      </c>
      <c r="AE484" s="6" t="s">
        <v>156</v>
      </c>
      <c r="AF484" s="6">
        <v>1</v>
      </c>
      <c r="AG484" s="6">
        <v>3</v>
      </c>
      <c r="AH484" s="6">
        <v>0.2</v>
      </c>
      <c r="AI484" s="6">
        <v>3</v>
      </c>
      <c r="AJ484" s="6" t="s">
        <v>110</v>
      </c>
      <c r="AK484" s="6">
        <v>116.64</v>
      </c>
      <c r="AL484" s="6" t="s">
        <v>303</v>
      </c>
      <c r="AM484" s="6" t="s">
        <v>303</v>
      </c>
      <c r="AN484" s="6" t="s">
        <v>303</v>
      </c>
      <c r="AO484" s="6" t="s">
        <v>303</v>
      </c>
      <c r="AP484" s="6" t="s">
        <v>303</v>
      </c>
      <c r="AQ484" s="6" t="s">
        <v>304</v>
      </c>
      <c r="AR484" s="6" t="s">
        <v>305</v>
      </c>
      <c r="AS484" s="6" t="s">
        <v>317</v>
      </c>
      <c r="AT484" s="6" t="s">
        <v>156</v>
      </c>
      <c r="AU484" s="6" t="s">
        <v>307</v>
      </c>
      <c r="AV484" s="6" t="s">
        <v>3106</v>
      </c>
      <c r="AW484" s="6" t="s">
        <v>3107</v>
      </c>
      <c r="AX484" s="6" t="s">
        <v>3107</v>
      </c>
      <c r="AY484" s="6" t="s">
        <v>308</v>
      </c>
      <c r="AZ484" s="6" t="s">
        <v>309</v>
      </c>
      <c r="BA484" s="6" t="s">
        <v>310</v>
      </c>
      <c r="BB484" s="6" t="s">
        <v>311</v>
      </c>
      <c r="BC484" s="6" t="s">
        <v>312</v>
      </c>
      <c r="BD484" s="6" t="s">
        <v>156</v>
      </c>
      <c r="BE484" s="6" t="s">
        <v>313</v>
      </c>
    </row>
    <row r="485" spans="1:57" ht="17.399999999999999" x14ac:dyDescent="0.4">
      <c r="A485" s="237">
        <f t="shared" si="115"/>
        <v>483</v>
      </c>
      <c r="B485" s="238" t="str">
        <f t="shared" si="116"/>
        <v>2025-09-14</v>
      </c>
      <c r="C485" s="238" t="str">
        <f t="shared" si="117"/>
        <v>LHR</v>
      </c>
      <c r="D485" s="238" t="str">
        <f t="shared" si="118"/>
        <v>99431913873</v>
      </c>
      <c r="E485" s="238" t="str">
        <f t="shared" si="119"/>
        <v>587196912435</v>
      </c>
      <c r="F485" s="238" t="str">
        <f t="shared" si="120"/>
        <v>장인실</v>
      </c>
      <c r="G485" s="239" t="str">
        <f t="shared" si="121"/>
        <v>BK00000145593</v>
      </c>
      <c r="H485" s="240" t="str">
        <f t="shared" si="122"/>
        <v>간이(Simple)</v>
      </c>
      <c r="I485" s="241">
        <f t="shared" si="123"/>
        <v>160.71</v>
      </c>
      <c r="J485" s="242">
        <f t="shared" si="124"/>
        <v>1</v>
      </c>
      <c r="K485" s="242">
        <f t="shared" si="125"/>
        <v>0.5</v>
      </c>
      <c r="L485" s="243">
        <f t="shared" si="126"/>
        <v>0.7</v>
      </c>
      <c r="M485" s="243">
        <f t="shared" si="127"/>
        <v>0.7</v>
      </c>
      <c r="N485" s="149">
        <f t="shared" si="128"/>
        <v>6.49</v>
      </c>
      <c r="O485" s="149">
        <v>3.59</v>
      </c>
      <c r="P485" s="150"/>
      <c r="Q485" s="151">
        <f>VLOOKUP(H485,Mapping!$B$3:$D$13,3,0)</f>
        <v>0.8</v>
      </c>
      <c r="R485" s="149">
        <f>(IF(VLOOKUP(VLOOKUP(I485,Mapping!$B$15:$D$20,2,1),Mapping!$C$15:$E$20,2,0)=7000,0,VLOOKUP(VLOOKUP(I485,Mapping!$B$15:$D$20,2,1),Mapping!$C$15:$E$20,2,0)))</f>
        <v>0</v>
      </c>
      <c r="S485" s="149"/>
      <c r="T485" s="149"/>
      <c r="U485" s="149">
        <f t="shared" si="129"/>
        <v>10.88</v>
      </c>
      <c r="V485" s="6" t="str">
        <f t="shared" si="114"/>
        <v/>
      </c>
      <c r="X485" s="6" t="s">
        <v>2495</v>
      </c>
      <c r="Y485" s="6" t="s">
        <v>16</v>
      </c>
      <c r="Z485" s="6" t="s">
        <v>2496</v>
      </c>
      <c r="AA485" s="6" t="s">
        <v>3108</v>
      </c>
      <c r="AB485" s="6" t="s">
        <v>1072</v>
      </c>
      <c r="AC485" s="6" t="s">
        <v>1073</v>
      </c>
      <c r="AD485" s="6" t="s">
        <v>1074</v>
      </c>
      <c r="AE485" s="6" t="s">
        <v>156</v>
      </c>
      <c r="AF485" s="6">
        <v>1</v>
      </c>
      <c r="AG485" s="6">
        <v>0.5</v>
      </c>
      <c r="AH485" s="6">
        <v>0.7</v>
      </c>
      <c r="AI485" s="6">
        <v>0.7</v>
      </c>
      <c r="AJ485" s="6" t="s">
        <v>15</v>
      </c>
      <c r="AK485" s="6">
        <v>160.71</v>
      </c>
      <c r="AL485" s="6" t="s">
        <v>303</v>
      </c>
      <c r="AM485" s="6" t="s">
        <v>303</v>
      </c>
      <c r="AN485" s="6" t="s">
        <v>303</v>
      </c>
      <c r="AO485" s="6" t="s">
        <v>303</v>
      </c>
      <c r="AP485" s="6" t="s">
        <v>303</v>
      </c>
      <c r="AQ485" s="6" t="s">
        <v>304</v>
      </c>
      <c r="AR485" s="6" t="s">
        <v>305</v>
      </c>
      <c r="AS485" s="6" t="s">
        <v>3109</v>
      </c>
      <c r="AT485" s="6" t="s">
        <v>156</v>
      </c>
      <c r="AU485" s="6" t="s">
        <v>307</v>
      </c>
      <c r="AV485" s="6" t="s">
        <v>3108</v>
      </c>
      <c r="AW485" s="6" t="s">
        <v>3110</v>
      </c>
      <c r="AX485" s="6" t="s">
        <v>3110</v>
      </c>
      <c r="AY485" s="6" t="s">
        <v>308</v>
      </c>
      <c r="AZ485" s="6" t="s">
        <v>309</v>
      </c>
      <c r="BA485" s="6" t="s">
        <v>310</v>
      </c>
      <c r="BB485" s="6" t="s">
        <v>311</v>
      </c>
      <c r="BC485" s="6" t="s">
        <v>312</v>
      </c>
      <c r="BD485" s="6" t="s">
        <v>156</v>
      </c>
      <c r="BE485" s="6" t="s">
        <v>313</v>
      </c>
    </row>
    <row r="486" spans="1:57" ht="17.399999999999999" x14ac:dyDescent="0.4">
      <c r="A486" s="237">
        <f t="shared" si="115"/>
        <v>484</v>
      </c>
      <c r="B486" s="238" t="str">
        <f t="shared" si="116"/>
        <v>2025-09-14</v>
      </c>
      <c r="C486" s="238" t="str">
        <f t="shared" si="117"/>
        <v>LHR</v>
      </c>
      <c r="D486" s="238" t="str">
        <f t="shared" si="118"/>
        <v>99431913873</v>
      </c>
      <c r="E486" s="238" t="str">
        <f t="shared" si="119"/>
        <v>587196913065</v>
      </c>
      <c r="F486" s="238" t="str">
        <f t="shared" si="120"/>
        <v>유혜숙</v>
      </c>
      <c r="G486" s="239" t="str">
        <f t="shared" si="121"/>
        <v>BK00000145604</v>
      </c>
      <c r="H486" s="240" t="str">
        <f t="shared" si="122"/>
        <v>간이(Simple)</v>
      </c>
      <c r="I486" s="241">
        <f t="shared" si="123"/>
        <v>171.04</v>
      </c>
      <c r="J486" s="242">
        <f t="shared" si="124"/>
        <v>1</v>
      </c>
      <c r="K486" s="242">
        <f t="shared" si="125"/>
        <v>30</v>
      </c>
      <c r="L486" s="243">
        <f t="shared" si="126"/>
        <v>0.2</v>
      </c>
      <c r="M486" s="243">
        <f t="shared" si="127"/>
        <v>30</v>
      </c>
      <c r="N486" s="149">
        <f t="shared" si="128"/>
        <v>114.9</v>
      </c>
      <c r="O486" s="149">
        <v>3.59</v>
      </c>
      <c r="P486" s="150"/>
      <c r="Q486" s="151">
        <f>VLOOKUP(H486,Mapping!$B$3:$D$13,3,0)</f>
        <v>0.8</v>
      </c>
      <c r="R486" s="149">
        <f>(IF(VLOOKUP(VLOOKUP(I486,Mapping!$B$15:$D$20,2,1),Mapping!$C$15:$E$20,2,0)=7000,0,VLOOKUP(VLOOKUP(I486,Mapping!$B$15:$D$20,2,1),Mapping!$C$15:$E$20,2,0)))</f>
        <v>0</v>
      </c>
      <c r="S486" s="149"/>
      <c r="T486" s="149"/>
      <c r="U486" s="149">
        <f t="shared" si="129"/>
        <v>119.29</v>
      </c>
      <c r="V486" s="6" t="str">
        <f t="shared" si="114"/>
        <v>[대신선불]/중량</v>
      </c>
      <c r="X486" s="6" t="s">
        <v>2495</v>
      </c>
      <c r="Y486" s="6" t="s">
        <v>16</v>
      </c>
      <c r="Z486" s="6" t="s">
        <v>2496</v>
      </c>
      <c r="AA486" s="6" t="s">
        <v>3111</v>
      </c>
      <c r="AB486" s="6" t="s">
        <v>3112</v>
      </c>
      <c r="AC486" s="6" t="s">
        <v>3113</v>
      </c>
      <c r="AD486" s="6" t="s">
        <v>3114</v>
      </c>
      <c r="AE486" s="6" t="s">
        <v>803</v>
      </c>
      <c r="AF486" s="6">
        <v>1</v>
      </c>
      <c r="AG486" s="6">
        <v>30</v>
      </c>
      <c r="AH486" s="6">
        <v>0.2</v>
      </c>
      <c r="AI486" s="6">
        <v>30</v>
      </c>
      <c r="AJ486" s="6" t="s">
        <v>15</v>
      </c>
      <c r="AK486" s="6">
        <v>171.04</v>
      </c>
      <c r="AL486" s="6" t="s">
        <v>303</v>
      </c>
      <c r="AM486" s="6" t="s">
        <v>303</v>
      </c>
      <c r="AN486" s="6" t="s">
        <v>303</v>
      </c>
      <c r="AO486" s="6" t="s">
        <v>156</v>
      </c>
      <c r="AP486" s="6" t="s">
        <v>156</v>
      </c>
      <c r="AQ486" s="6" t="s">
        <v>304</v>
      </c>
      <c r="AR486" s="6" t="s">
        <v>305</v>
      </c>
      <c r="AS486" s="6" t="s">
        <v>316</v>
      </c>
      <c r="AT486" s="6" t="s">
        <v>156</v>
      </c>
      <c r="AU486" s="6" t="s">
        <v>307</v>
      </c>
      <c r="AV486" s="6" t="s">
        <v>3111</v>
      </c>
      <c r="AW486" s="6" t="s">
        <v>3115</v>
      </c>
      <c r="AX486" s="6" t="s">
        <v>3115</v>
      </c>
      <c r="AY486" s="6" t="s">
        <v>308</v>
      </c>
      <c r="AZ486" s="6" t="s">
        <v>309</v>
      </c>
      <c r="BA486" s="6" t="s">
        <v>310</v>
      </c>
      <c r="BB486" s="6" t="s">
        <v>311</v>
      </c>
      <c r="BC486" s="6" t="s">
        <v>312</v>
      </c>
      <c r="BD486" s="6" t="s">
        <v>156</v>
      </c>
      <c r="BE486" s="6" t="s">
        <v>313</v>
      </c>
    </row>
    <row r="487" spans="1:57" ht="17.399999999999999" x14ac:dyDescent="0.4">
      <c r="A487" s="237">
        <f t="shared" si="115"/>
        <v>485</v>
      </c>
      <c r="B487" s="238" t="str">
        <f t="shared" si="116"/>
        <v>2025-09-14</v>
      </c>
      <c r="C487" s="238" t="str">
        <f t="shared" si="117"/>
        <v>LHR</v>
      </c>
      <c r="D487" s="238" t="str">
        <f t="shared" si="118"/>
        <v>99431913873</v>
      </c>
      <c r="E487" s="238" t="str">
        <f t="shared" si="119"/>
        <v>587196912741</v>
      </c>
      <c r="F487" s="238" t="str">
        <f t="shared" si="120"/>
        <v>추민경</v>
      </c>
      <c r="G487" s="239" t="str">
        <f t="shared" si="121"/>
        <v>BK00000145608</v>
      </c>
      <c r="H487" s="240" t="str">
        <f t="shared" si="122"/>
        <v>목록(Manifest)</v>
      </c>
      <c r="I487" s="241">
        <f t="shared" si="123"/>
        <v>56.34</v>
      </c>
      <c r="J487" s="242">
        <f t="shared" si="124"/>
        <v>1</v>
      </c>
      <c r="K487" s="242">
        <f t="shared" si="125"/>
        <v>0.5</v>
      </c>
      <c r="L487" s="243">
        <f t="shared" si="126"/>
        <v>0.2</v>
      </c>
      <c r="M487" s="243">
        <f t="shared" si="127"/>
        <v>0.5</v>
      </c>
      <c r="N487" s="149">
        <f t="shared" si="128"/>
        <v>5.75</v>
      </c>
      <c r="O487" s="149">
        <v>3.59</v>
      </c>
      <c r="P487" s="150"/>
      <c r="Q487" s="151">
        <f>VLOOKUP(H487,Mapping!$B$3:$D$13,3,0)</f>
        <v>0</v>
      </c>
      <c r="R487" s="149">
        <f>(IF(VLOOKUP(VLOOKUP(I487,Mapping!$B$15:$D$20,2,1),Mapping!$C$15:$E$20,2,0)=7000,0,VLOOKUP(VLOOKUP(I487,Mapping!$B$15:$D$20,2,1),Mapping!$C$15:$E$20,2,0)))</f>
        <v>0</v>
      </c>
      <c r="S487" s="149"/>
      <c r="T487" s="149"/>
      <c r="U487" s="149">
        <f t="shared" si="129"/>
        <v>9.34</v>
      </c>
      <c r="V487" s="6" t="str">
        <f t="shared" si="114"/>
        <v/>
      </c>
      <c r="X487" s="6" t="s">
        <v>2495</v>
      </c>
      <c r="Y487" s="6" t="s">
        <v>16</v>
      </c>
      <c r="Z487" s="6" t="s">
        <v>2496</v>
      </c>
      <c r="AA487" s="6" t="s">
        <v>3116</v>
      </c>
      <c r="AB487" s="6" t="s">
        <v>3117</v>
      </c>
      <c r="AC487" s="6" t="s">
        <v>3118</v>
      </c>
      <c r="AD487" s="6" t="s">
        <v>3119</v>
      </c>
      <c r="AE487" s="6" t="s">
        <v>156</v>
      </c>
      <c r="AF487" s="6">
        <v>1</v>
      </c>
      <c r="AG487" s="6">
        <v>0.5</v>
      </c>
      <c r="AH487" s="6">
        <v>0.2</v>
      </c>
      <c r="AI487" s="6">
        <v>0.5</v>
      </c>
      <c r="AJ487" s="6" t="s">
        <v>14</v>
      </c>
      <c r="AK487" s="6">
        <v>56.34</v>
      </c>
      <c r="AL487" s="6" t="s">
        <v>303</v>
      </c>
      <c r="AM487" s="6" t="s">
        <v>303</v>
      </c>
      <c r="AN487" s="6" t="s">
        <v>303</v>
      </c>
      <c r="AO487" s="6" t="s">
        <v>303</v>
      </c>
      <c r="AP487" s="6" t="s">
        <v>303</v>
      </c>
      <c r="AQ487" s="6" t="s">
        <v>304</v>
      </c>
      <c r="AR487" s="6" t="s">
        <v>305</v>
      </c>
      <c r="AS487" s="6" t="s">
        <v>3120</v>
      </c>
      <c r="AT487" s="6" t="s">
        <v>156</v>
      </c>
      <c r="AU487" s="6" t="s">
        <v>307</v>
      </c>
      <c r="AV487" s="6" t="s">
        <v>3116</v>
      </c>
      <c r="AW487" s="6" t="s">
        <v>3121</v>
      </c>
      <c r="AX487" s="6" t="s">
        <v>3121</v>
      </c>
      <c r="AY487" s="6" t="s">
        <v>308</v>
      </c>
      <c r="AZ487" s="6" t="s">
        <v>309</v>
      </c>
      <c r="BA487" s="6" t="s">
        <v>310</v>
      </c>
      <c r="BB487" s="6" t="s">
        <v>311</v>
      </c>
      <c r="BC487" s="6" t="s">
        <v>312</v>
      </c>
      <c r="BD487" s="6" t="s">
        <v>156</v>
      </c>
      <c r="BE487" s="6" t="s">
        <v>313</v>
      </c>
    </row>
    <row r="488" spans="1:57" ht="17.399999999999999" x14ac:dyDescent="0.4">
      <c r="A488" s="237">
        <f t="shared" si="115"/>
        <v>486</v>
      </c>
      <c r="B488" s="238" t="str">
        <f t="shared" si="116"/>
        <v>2025-09-14</v>
      </c>
      <c r="C488" s="238" t="str">
        <f t="shared" si="117"/>
        <v>LHR</v>
      </c>
      <c r="D488" s="238" t="str">
        <f t="shared" si="118"/>
        <v>99431913873</v>
      </c>
      <c r="E488" s="238" t="str">
        <f t="shared" si="119"/>
        <v>587196912623</v>
      </c>
      <c r="F488" s="238" t="str">
        <f t="shared" si="120"/>
        <v>서형석</v>
      </c>
      <c r="G488" s="239" t="str">
        <f t="shared" si="121"/>
        <v>BK00000145613</v>
      </c>
      <c r="H488" s="240" t="str">
        <f t="shared" si="122"/>
        <v>목록(Manifest)</v>
      </c>
      <c r="I488" s="241">
        <f t="shared" si="123"/>
        <v>99.73</v>
      </c>
      <c r="J488" s="242">
        <f t="shared" si="124"/>
        <v>1</v>
      </c>
      <c r="K488" s="242">
        <f t="shared" si="125"/>
        <v>1</v>
      </c>
      <c r="L488" s="243">
        <f t="shared" si="126"/>
        <v>0.2</v>
      </c>
      <c r="M488" s="243">
        <f t="shared" si="127"/>
        <v>1</v>
      </c>
      <c r="N488" s="149">
        <f t="shared" si="128"/>
        <v>7.6</v>
      </c>
      <c r="O488" s="149">
        <v>3.59</v>
      </c>
      <c r="P488" s="150"/>
      <c r="Q488" s="151">
        <f>VLOOKUP(H488,Mapping!$B$3:$D$13,3,0)</f>
        <v>0</v>
      </c>
      <c r="R488" s="149">
        <f>(IF(VLOOKUP(VLOOKUP(I488,Mapping!$B$15:$D$20,2,1),Mapping!$C$15:$E$20,2,0)=7000,0,VLOOKUP(VLOOKUP(I488,Mapping!$B$15:$D$20,2,1),Mapping!$C$15:$E$20,2,0)))</f>
        <v>0</v>
      </c>
      <c r="S488" s="149"/>
      <c r="T488" s="149"/>
      <c r="U488" s="149">
        <f t="shared" si="129"/>
        <v>11.19</v>
      </c>
      <c r="V488" s="6" t="str">
        <f t="shared" si="114"/>
        <v/>
      </c>
      <c r="X488" s="6" t="s">
        <v>2495</v>
      </c>
      <c r="Y488" s="6" t="s">
        <v>16</v>
      </c>
      <c r="Z488" s="6" t="s">
        <v>2496</v>
      </c>
      <c r="AA488" s="6" t="s">
        <v>3122</v>
      </c>
      <c r="AB488" s="6" t="s">
        <v>3123</v>
      </c>
      <c r="AC488" s="6" t="s">
        <v>3124</v>
      </c>
      <c r="AD488" s="6" t="s">
        <v>603</v>
      </c>
      <c r="AE488" s="6" t="s">
        <v>156</v>
      </c>
      <c r="AF488" s="6">
        <v>1</v>
      </c>
      <c r="AG488" s="6">
        <v>1</v>
      </c>
      <c r="AH488" s="6">
        <v>0.2</v>
      </c>
      <c r="AI488" s="6">
        <v>1</v>
      </c>
      <c r="AJ488" s="6" t="s">
        <v>14</v>
      </c>
      <c r="AK488" s="6">
        <v>99.73</v>
      </c>
      <c r="AL488" s="6" t="s">
        <v>303</v>
      </c>
      <c r="AM488" s="6" t="s">
        <v>303</v>
      </c>
      <c r="AN488" s="6" t="s">
        <v>303</v>
      </c>
      <c r="AO488" s="6" t="s">
        <v>303</v>
      </c>
      <c r="AP488" s="6" t="s">
        <v>303</v>
      </c>
      <c r="AQ488" s="6" t="s">
        <v>304</v>
      </c>
      <c r="AR488" s="6" t="s">
        <v>305</v>
      </c>
      <c r="AS488" s="6" t="s">
        <v>849</v>
      </c>
      <c r="AT488" s="6" t="s">
        <v>156</v>
      </c>
      <c r="AU488" s="6" t="s">
        <v>307</v>
      </c>
      <c r="AV488" s="6" t="s">
        <v>3122</v>
      </c>
      <c r="AW488" s="6" t="s">
        <v>3125</v>
      </c>
      <c r="AX488" s="6" t="s">
        <v>3125</v>
      </c>
      <c r="AY488" s="6" t="s">
        <v>308</v>
      </c>
      <c r="AZ488" s="6" t="s">
        <v>309</v>
      </c>
      <c r="BA488" s="6" t="s">
        <v>310</v>
      </c>
      <c r="BB488" s="6" t="s">
        <v>311</v>
      </c>
      <c r="BC488" s="6" t="s">
        <v>312</v>
      </c>
      <c r="BD488" s="6" t="s">
        <v>156</v>
      </c>
      <c r="BE488" s="6" t="s">
        <v>313</v>
      </c>
    </row>
    <row r="489" spans="1:57" ht="17.399999999999999" x14ac:dyDescent="0.4">
      <c r="A489" s="237">
        <f t="shared" si="115"/>
        <v>487</v>
      </c>
      <c r="B489" s="238" t="str">
        <f t="shared" si="116"/>
        <v>2025-09-14</v>
      </c>
      <c r="C489" s="238" t="str">
        <f t="shared" si="117"/>
        <v>LHR</v>
      </c>
      <c r="D489" s="238" t="str">
        <f t="shared" si="118"/>
        <v>99431913873</v>
      </c>
      <c r="E489" s="238" t="str">
        <f t="shared" si="119"/>
        <v>587196912450</v>
      </c>
      <c r="F489" s="238" t="str">
        <f t="shared" si="120"/>
        <v>조재훈</v>
      </c>
      <c r="G489" s="239" t="str">
        <f t="shared" si="121"/>
        <v>BK00000145616</v>
      </c>
      <c r="H489" s="240" t="str">
        <f t="shared" si="122"/>
        <v>목록(Manifest)</v>
      </c>
      <c r="I489" s="241">
        <f t="shared" si="123"/>
        <v>140</v>
      </c>
      <c r="J489" s="242">
        <f t="shared" si="124"/>
        <v>1</v>
      </c>
      <c r="K489" s="242">
        <f t="shared" si="125"/>
        <v>1.5</v>
      </c>
      <c r="L489" s="243">
        <f t="shared" si="126"/>
        <v>2.7</v>
      </c>
      <c r="M489" s="243">
        <f t="shared" si="127"/>
        <v>2.7</v>
      </c>
      <c r="N489" s="149">
        <f t="shared" si="128"/>
        <v>13.89</v>
      </c>
      <c r="O489" s="149">
        <v>3.59</v>
      </c>
      <c r="P489" s="150"/>
      <c r="Q489" s="151">
        <f>VLOOKUP(H489,Mapping!$B$3:$D$13,3,0)</f>
        <v>0</v>
      </c>
      <c r="R489" s="149">
        <f>(IF(VLOOKUP(VLOOKUP(I489,Mapping!$B$15:$D$20,2,1),Mapping!$C$15:$E$20,2,0)=7000,0,VLOOKUP(VLOOKUP(I489,Mapping!$B$15:$D$20,2,1),Mapping!$C$15:$E$20,2,0)))</f>
        <v>0</v>
      </c>
      <c r="S489" s="149"/>
      <c r="T489" s="149"/>
      <c r="U489" s="149">
        <f t="shared" si="129"/>
        <v>17.48</v>
      </c>
      <c r="V489" s="6" t="str">
        <f t="shared" si="114"/>
        <v/>
      </c>
      <c r="X489" s="6" t="s">
        <v>2495</v>
      </c>
      <c r="Y489" s="6" t="s">
        <v>16</v>
      </c>
      <c r="Z489" s="6" t="s">
        <v>2496</v>
      </c>
      <c r="AA489" s="6" t="s">
        <v>3126</v>
      </c>
      <c r="AB489" s="6" t="s">
        <v>227</v>
      </c>
      <c r="AC489" s="6" t="s">
        <v>472</v>
      </c>
      <c r="AD489" s="6" t="s">
        <v>473</v>
      </c>
      <c r="AE489" s="6" t="s">
        <v>156</v>
      </c>
      <c r="AF489" s="6">
        <v>1</v>
      </c>
      <c r="AG489" s="6">
        <v>1.5</v>
      </c>
      <c r="AH489" s="6">
        <v>2.7</v>
      </c>
      <c r="AI489" s="6">
        <v>2.7</v>
      </c>
      <c r="AJ489" s="6" t="s">
        <v>14</v>
      </c>
      <c r="AK489" s="6">
        <v>140</v>
      </c>
      <c r="AL489" s="6" t="s">
        <v>303</v>
      </c>
      <c r="AM489" s="6" t="s">
        <v>303</v>
      </c>
      <c r="AN489" s="6" t="s">
        <v>303</v>
      </c>
      <c r="AO489" s="6" t="s">
        <v>303</v>
      </c>
      <c r="AP489" s="6" t="s">
        <v>303</v>
      </c>
      <c r="AQ489" s="6" t="s">
        <v>304</v>
      </c>
      <c r="AR489" s="6" t="s">
        <v>305</v>
      </c>
      <c r="AS489" s="6" t="s">
        <v>349</v>
      </c>
      <c r="AT489" s="6" t="s">
        <v>156</v>
      </c>
      <c r="AU489" s="6" t="s">
        <v>307</v>
      </c>
      <c r="AV489" s="6" t="s">
        <v>3126</v>
      </c>
      <c r="AW489" s="6" t="s">
        <v>3127</v>
      </c>
      <c r="AX489" s="6" t="s">
        <v>3127</v>
      </c>
      <c r="AY489" s="6" t="s">
        <v>308</v>
      </c>
      <c r="AZ489" s="6" t="s">
        <v>309</v>
      </c>
      <c r="BA489" s="6" t="s">
        <v>310</v>
      </c>
      <c r="BB489" s="6" t="s">
        <v>311</v>
      </c>
      <c r="BC489" s="6" t="s">
        <v>312</v>
      </c>
      <c r="BD489" s="6" t="s">
        <v>156</v>
      </c>
      <c r="BE489" s="6" t="s">
        <v>313</v>
      </c>
    </row>
    <row r="490" spans="1:57" ht="17.399999999999999" x14ac:dyDescent="0.4">
      <c r="A490" s="237">
        <f t="shared" si="115"/>
        <v>488</v>
      </c>
      <c r="B490" s="238" t="str">
        <f t="shared" si="116"/>
        <v>2025-09-14</v>
      </c>
      <c r="C490" s="238" t="str">
        <f t="shared" si="117"/>
        <v>LHR</v>
      </c>
      <c r="D490" s="238" t="str">
        <f t="shared" si="118"/>
        <v>99431913873</v>
      </c>
      <c r="E490" s="238" t="str">
        <f t="shared" si="119"/>
        <v>587196912391</v>
      </c>
      <c r="F490" s="238" t="str">
        <f t="shared" si="120"/>
        <v>김동언</v>
      </c>
      <c r="G490" s="239" t="str">
        <f t="shared" si="121"/>
        <v>BK00000145621</v>
      </c>
      <c r="H490" s="240" t="str">
        <f t="shared" si="122"/>
        <v>목록(Manifest)</v>
      </c>
      <c r="I490" s="241">
        <f t="shared" si="123"/>
        <v>107.7</v>
      </c>
      <c r="J490" s="242">
        <f t="shared" si="124"/>
        <v>1</v>
      </c>
      <c r="K490" s="242">
        <f t="shared" si="125"/>
        <v>1</v>
      </c>
      <c r="L490" s="243">
        <f t="shared" si="126"/>
        <v>1.7</v>
      </c>
      <c r="M490" s="243">
        <f t="shared" si="127"/>
        <v>1.7</v>
      </c>
      <c r="N490" s="149">
        <f t="shared" si="128"/>
        <v>10.190000000000001</v>
      </c>
      <c r="O490" s="149">
        <v>3.59</v>
      </c>
      <c r="P490" s="150"/>
      <c r="Q490" s="151">
        <f>VLOOKUP(H490,Mapping!$B$3:$D$13,3,0)</f>
        <v>0</v>
      </c>
      <c r="R490" s="149">
        <f>(IF(VLOOKUP(VLOOKUP(I490,Mapping!$B$15:$D$20,2,1),Mapping!$C$15:$E$20,2,0)=7000,0,VLOOKUP(VLOOKUP(I490,Mapping!$B$15:$D$20,2,1),Mapping!$C$15:$E$20,2,0)))</f>
        <v>0</v>
      </c>
      <c r="S490" s="149"/>
      <c r="T490" s="149"/>
      <c r="U490" s="149">
        <f t="shared" si="129"/>
        <v>13.780000000000001</v>
      </c>
      <c r="V490" s="6" t="str">
        <f t="shared" si="114"/>
        <v/>
      </c>
      <c r="X490" s="6" t="s">
        <v>2495</v>
      </c>
      <c r="Y490" s="6" t="s">
        <v>16</v>
      </c>
      <c r="Z490" s="6" t="s">
        <v>2496</v>
      </c>
      <c r="AA490" s="6" t="s">
        <v>3128</v>
      </c>
      <c r="AB490" s="6" t="s">
        <v>2560</v>
      </c>
      <c r="AC490" s="6" t="s">
        <v>2561</v>
      </c>
      <c r="AD490" s="6" t="s">
        <v>2562</v>
      </c>
      <c r="AE490" s="6" t="s">
        <v>156</v>
      </c>
      <c r="AF490" s="6">
        <v>1</v>
      </c>
      <c r="AG490" s="6">
        <v>1</v>
      </c>
      <c r="AH490" s="6">
        <v>1.7</v>
      </c>
      <c r="AI490" s="6">
        <v>1.7</v>
      </c>
      <c r="AJ490" s="6" t="s">
        <v>14</v>
      </c>
      <c r="AK490" s="6">
        <v>107.7</v>
      </c>
      <c r="AL490" s="6" t="s">
        <v>303</v>
      </c>
      <c r="AM490" s="6" t="s">
        <v>303</v>
      </c>
      <c r="AN490" s="6" t="s">
        <v>303</v>
      </c>
      <c r="AO490" s="6" t="s">
        <v>303</v>
      </c>
      <c r="AP490" s="6" t="s">
        <v>303</v>
      </c>
      <c r="AQ490" s="6" t="s">
        <v>304</v>
      </c>
      <c r="AR490" s="6" t="s">
        <v>305</v>
      </c>
      <c r="AS490" s="6" t="s">
        <v>3129</v>
      </c>
      <c r="AT490" s="6" t="s">
        <v>156</v>
      </c>
      <c r="AU490" s="6" t="s">
        <v>307</v>
      </c>
      <c r="AV490" s="6" t="s">
        <v>3128</v>
      </c>
      <c r="AW490" s="6" t="s">
        <v>3130</v>
      </c>
      <c r="AX490" s="6" t="s">
        <v>3130</v>
      </c>
      <c r="AY490" s="6" t="s">
        <v>308</v>
      </c>
      <c r="AZ490" s="6" t="s">
        <v>309</v>
      </c>
      <c r="BA490" s="6" t="s">
        <v>310</v>
      </c>
      <c r="BB490" s="6" t="s">
        <v>311</v>
      </c>
      <c r="BC490" s="6" t="s">
        <v>312</v>
      </c>
      <c r="BD490" s="6" t="s">
        <v>156</v>
      </c>
      <c r="BE490" s="6" t="s">
        <v>313</v>
      </c>
    </row>
    <row r="491" spans="1:57" ht="17.399999999999999" x14ac:dyDescent="0.4">
      <c r="A491" s="237">
        <f t="shared" si="115"/>
        <v>489</v>
      </c>
      <c r="B491" s="238" t="str">
        <f t="shared" si="116"/>
        <v>2025-09-14</v>
      </c>
      <c r="C491" s="238" t="str">
        <f t="shared" si="117"/>
        <v>LHR</v>
      </c>
      <c r="D491" s="238" t="str">
        <f t="shared" si="118"/>
        <v>99431913873</v>
      </c>
      <c r="E491" s="238" t="str">
        <f t="shared" si="119"/>
        <v>587196913102</v>
      </c>
      <c r="F491" s="238" t="str">
        <f t="shared" si="120"/>
        <v>문재원</v>
      </c>
      <c r="G491" s="239" t="str">
        <f t="shared" si="121"/>
        <v>BK00000145821</v>
      </c>
      <c r="H491" s="240" t="str">
        <f t="shared" si="122"/>
        <v>간이(Simple)</v>
      </c>
      <c r="I491" s="241">
        <f t="shared" si="123"/>
        <v>188.47</v>
      </c>
      <c r="J491" s="242">
        <f t="shared" si="124"/>
        <v>1</v>
      </c>
      <c r="K491" s="242">
        <f t="shared" si="125"/>
        <v>1</v>
      </c>
      <c r="L491" s="243">
        <f t="shared" si="126"/>
        <v>0.2</v>
      </c>
      <c r="M491" s="243">
        <f t="shared" si="127"/>
        <v>1</v>
      </c>
      <c r="N491" s="149">
        <f t="shared" si="128"/>
        <v>7.6</v>
      </c>
      <c r="O491" s="149">
        <v>3.59</v>
      </c>
      <c r="P491" s="150"/>
      <c r="Q491" s="151">
        <f>VLOOKUP(H491,Mapping!$B$3:$D$13,3,0)</f>
        <v>0.8</v>
      </c>
      <c r="R491" s="149">
        <f>(IF(VLOOKUP(VLOOKUP(I491,Mapping!$B$15:$D$20,2,1),Mapping!$C$15:$E$20,2,0)=7000,0,VLOOKUP(VLOOKUP(I491,Mapping!$B$15:$D$20,2,1),Mapping!$C$15:$E$20,2,0)))</f>
        <v>0</v>
      </c>
      <c r="S491" s="149"/>
      <c r="T491" s="149"/>
      <c r="U491" s="149">
        <f t="shared" si="129"/>
        <v>11.99</v>
      </c>
      <c r="V491" s="6" t="str">
        <f t="shared" si="114"/>
        <v/>
      </c>
      <c r="X491" s="6" t="s">
        <v>2495</v>
      </c>
      <c r="Y491" s="6" t="s">
        <v>16</v>
      </c>
      <c r="Z491" s="6" t="s">
        <v>2496</v>
      </c>
      <c r="AA491" s="6" t="s">
        <v>3131</v>
      </c>
      <c r="AB491" s="6" t="s">
        <v>3132</v>
      </c>
      <c r="AC491" s="6" t="s">
        <v>3133</v>
      </c>
      <c r="AD491" s="6" t="s">
        <v>1086</v>
      </c>
      <c r="AE491" s="6" t="s">
        <v>156</v>
      </c>
      <c r="AF491" s="6">
        <v>1</v>
      </c>
      <c r="AG491" s="6">
        <v>1</v>
      </c>
      <c r="AH491" s="6">
        <v>0.2</v>
      </c>
      <c r="AI491" s="6">
        <v>1</v>
      </c>
      <c r="AJ491" s="6" t="s">
        <v>15</v>
      </c>
      <c r="AK491" s="6">
        <v>188.47</v>
      </c>
      <c r="AL491" s="6" t="s">
        <v>303</v>
      </c>
      <c r="AM491" s="6" t="s">
        <v>303</v>
      </c>
      <c r="AN491" s="6" t="s">
        <v>303</v>
      </c>
      <c r="AO491" s="6" t="s">
        <v>303</v>
      </c>
      <c r="AP491" s="6" t="s">
        <v>303</v>
      </c>
      <c r="AQ491" s="6" t="s">
        <v>304</v>
      </c>
      <c r="AR491" s="6" t="s">
        <v>305</v>
      </c>
      <c r="AS491" s="6" t="s">
        <v>327</v>
      </c>
      <c r="AT491" s="6" t="s">
        <v>156</v>
      </c>
      <c r="AU491" s="6" t="s">
        <v>307</v>
      </c>
      <c r="AV491" s="6" t="s">
        <v>3131</v>
      </c>
      <c r="AW491" s="6" t="s">
        <v>3134</v>
      </c>
      <c r="AX491" s="6" t="s">
        <v>3134</v>
      </c>
      <c r="AY491" s="6" t="s">
        <v>308</v>
      </c>
      <c r="AZ491" s="6" t="s">
        <v>309</v>
      </c>
      <c r="BA491" s="6" t="s">
        <v>310</v>
      </c>
      <c r="BB491" s="6" t="s">
        <v>311</v>
      </c>
      <c r="BC491" s="6" t="s">
        <v>312</v>
      </c>
      <c r="BD491" s="6" t="s">
        <v>156</v>
      </c>
      <c r="BE491" s="6" t="s">
        <v>313</v>
      </c>
    </row>
    <row r="492" spans="1:57" ht="17.399999999999999" x14ac:dyDescent="0.4">
      <c r="A492" s="237">
        <f t="shared" si="115"/>
        <v>490</v>
      </c>
      <c r="B492" s="238" t="str">
        <f t="shared" si="116"/>
        <v>2025-09-14</v>
      </c>
      <c r="C492" s="238" t="str">
        <f t="shared" si="117"/>
        <v>LHR</v>
      </c>
      <c r="D492" s="238" t="str">
        <f t="shared" si="118"/>
        <v>99431913873</v>
      </c>
      <c r="E492" s="238" t="str">
        <f t="shared" si="119"/>
        <v>587196913161</v>
      </c>
      <c r="F492" s="238" t="str">
        <f t="shared" si="120"/>
        <v>전연식</v>
      </c>
      <c r="G492" s="239" t="str">
        <f t="shared" si="121"/>
        <v>BK00000145874</v>
      </c>
      <c r="H492" s="240" t="str">
        <f t="shared" si="122"/>
        <v>목록(Manifest)</v>
      </c>
      <c r="I492" s="241">
        <f t="shared" si="123"/>
        <v>114.43</v>
      </c>
      <c r="J492" s="242">
        <f t="shared" si="124"/>
        <v>1</v>
      </c>
      <c r="K492" s="242">
        <f t="shared" si="125"/>
        <v>1</v>
      </c>
      <c r="L492" s="243">
        <f t="shared" si="126"/>
        <v>1.9</v>
      </c>
      <c r="M492" s="243">
        <f t="shared" si="127"/>
        <v>1.9</v>
      </c>
      <c r="N492" s="149">
        <f t="shared" si="128"/>
        <v>10.93</v>
      </c>
      <c r="O492" s="149">
        <v>3.59</v>
      </c>
      <c r="P492" s="150"/>
      <c r="Q492" s="151">
        <f>VLOOKUP(H492,Mapping!$B$3:$D$13,3,0)</f>
        <v>0</v>
      </c>
      <c r="R492" s="149">
        <f>(IF(VLOOKUP(VLOOKUP(I492,Mapping!$B$15:$D$20,2,1),Mapping!$C$15:$E$20,2,0)=7000,0,VLOOKUP(VLOOKUP(I492,Mapping!$B$15:$D$20,2,1),Mapping!$C$15:$E$20,2,0)))</f>
        <v>0</v>
      </c>
      <c r="S492" s="149"/>
      <c r="T492" s="149"/>
      <c r="U492" s="149">
        <f t="shared" si="129"/>
        <v>14.52</v>
      </c>
      <c r="V492" s="6" t="str">
        <f t="shared" si="114"/>
        <v/>
      </c>
      <c r="X492" s="6" t="s">
        <v>2495</v>
      </c>
      <c r="Y492" s="6" t="s">
        <v>16</v>
      </c>
      <c r="Z492" s="6" t="s">
        <v>2496</v>
      </c>
      <c r="AA492" s="6" t="s">
        <v>3135</v>
      </c>
      <c r="AB492" s="6" t="s">
        <v>3136</v>
      </c>
      <c r="AC492" s="6" t="s">
        <v>3137</v>
      </c>
      <c r="AD492" s="6" t="s">
        <v>3138</v>
      </c>
      <c r="AE492" s="6" t="s">
        <v>156</v>
      </c>
      <c r="AF492" s="6">
        <v>1</v>
      </c>
      <c r="AG492" s="6">
        <v>1</v>
      </c>
      <c r="AH492" s="6">
        <v>1.9</v>
      </c>
      <c r="AI492" s="6">
        <v>1.9</v>
      </c>
      <c r="AJ492" s="6" t="s">
        <v>14</v>
      </c>
      <c r="AK492" s="6">
        <v>114.43</v>
      </c>
      <c r="AL492" s="6" t="s">
        <v>303</v>
      </c>
      <c r="AM492" s="6" t="s">
        <v>303</v>
      </c>
      <c r="AN492" s="6" t="s">
        <v>303</v>
      </c>
      <c r="AO492" s="6" t="s">
        <v>303</v>
      </c>
      <c r="AP492" s="6" t="s">
        <v>303</v>
      </c>
      <c r="AQ492" s="6" t="s">
        <v>304</v>
      </c>
      <c r="AR492" s="6" t="s">
        <v>305</v>
      </c>
      <c r="AS492" s="6" t="s">
        <v>327</v>
      </c>
      <c r="AT492" s="6" t="s">
        <v>156</v>
      </c>
      <c r="AU492" s="6" t="s">
        <v>307</v>
      </c>
      <c r="AV492" s="6" t="s">
        <v>3135</v>
      </c>
      <c r="AW492" s="6" t="s">
        <v>3139</v>
      </c>
      <c r="AX492" s="6" t="s">
        <v>3139</v>
      </c>
      <c r="AY492" s="6" t="s">
        <v>308</v>
      </c>
      <c r="AZ492" s="6" t="s">
        <v>309</v>
      </c>
      <c r="BA492" s="6" t="s">
        <v>310</v>
      </c>
      <c r="BB492" s="6" t="s">
        <v>311</v>
      </c>
      <c r="BC492" s="6" t="s">
        <v>312</v>
      </c>
      <c r="BD492" s="6" t="s">
        <v>156</v>
      </c>
      <c r="BE492" s="6" t="s">
        <v>313</v>
      </c>
    </row>
    <row r="493" spans="1:57" ht="17.399999999999999" x14ac:dyDescent="0.4">
      <c r="A493" s="237">
        <f t="shared" si="115"/>
        <v>491</v>
      </c>
      <c r="B493" s="238" t="str">
        <f t="shared" si="116"/>
        <v>2025-09-14</v>
      </c>
      <c r="C493" s="238" t="str">
        <f t="shared" si="117"/>
        <v>LHR</v>
      </c>
      <c r="D493" s="238" t="str">
        <f t="shared" si="118"/>
        <v>99431913873</v>
      </c>
      <c r="E493" s="238" t="str">
        <f t="shared" si="119"/>
        <v>587196913135</v>
      </c>
      <c r="F493" s="238" t="str">
        <f t="shared" si="120"/>
        <v>김진영</v>
      </c>
      <c r="G493" s="239" t="str">
        <f t="shared" si="121"/>
        <v>BK00000145924</v>
      </c>
      <c r="H493" s="240" t="str">
        <f t="shared" si="122"/>
        <v>목록(Manifest)</v>
      </c>
      <c r="I493" s="241">
        <f t="shared" si="123"/>
        <v>148.22999999999999</v>
      </c>
      <c r="J493" s="242">
        <f t="shared" si="124"/>
        <v>1</v>
      </c>
      <c r="K493" s="242">
        <f t="shared" si="125"/>
        <v>1</v>
      </c>
      <c r="L493" s="243">
        <f t="shared" si="126"/>
        <v>0.2</v>
      </c>
      <c r="M493" s="243">
        <f t="shared" si="127"/>
        <v>1</v>
      </c>
      <c r="N493" s="149">
        <f t="shared" si="128"/>
        <v>7.6</v>
      </c>
      <c r="O493" s="149">
        <v>3.59</v>
      </c>
      <c r="P493" s="150"/>
      <c r="Q493" s="151">
        <f>VLOOKUP(H493,Mapping!$B$3:$D$13,3,0)</f>
        <v>0</v>
      </c>
      <c r="R493" s="149">
        <f>(IF(VLOOKUP(VLOOKUP(I493,Mapping!$B$15:$D$20,2,1),Mapping!$C$15:$E$20,2,0)=7000,0,VLOOKUP(VLOOKUP(I493,Mapping!$B$15:$D$20,2,1),Mapping!$C$15:$E$20,2,0)))</f>
        <v>0</v>
      </c>
      <c r="S493" s="149"/>
      <c r="T493" s="149"/>
      <c r="U493" s="149">
        <f t="shared" si="129"/>
        <v>11.19</v>
      </c>
      <c r="V493" s="6" t="str">
        <f t="shared" si="114"/>
        <v/>
      </c>
      <c r="X493" s="6" t="s">
        <v>2495</v>
      </c>
      <c r="Y493" s="6" t="s">
        <v>16</v>
      </c>
      <c r="Z493" s="6" t="s">
        <v>2496</v>
      </c>
      <c r="AA493" s="6" t="s">
        <v>3140</v>
      </c>
      <c r="AB493" s="6" t="s">
        <v>240</v>
      </c>
      <c r="AC493" s="6" t="s">
        <v>339</v>
      </c>
      <c r="AD493" s="6" t="s">
        <v>340</v>
      </c>
      <c r="AE493" s="6" t="s">
        <v>156</v>
      </c>
      <c r="AF493" s="6">
        <v>1</v>
      </c>
      <c r="AG493" s="6">
        <v>1</v>
      </c>
      <c r="AH493" s="6">
        <v>0.2</v>
      </c>
      <c r="AI493" s="6">
        <v>1</v>
      </c>
      <c r="AJ493" s="6" t="s">
        <v>14</v>
      </c>
      <c r="AK493" s="6">
        <v>148.22999999999999</v>
      </c>
      <c r="AL493" s="6" t="s">
        <v>303</v>
      </c>
      <c r="AM493" s="6" t="s">
        <v>303</v>
      </c>
      <c r="AN493" s="6" t="s">
        <v>303</v>
      </c>
      <c r="AO493" s="6" t="s">
        <v>303</v>
      </c>
      <c r="AP493" s="6" t="s">
        <v>303</v>
      </c>
      <c r="AQ493" s="6" t="s">
        <v>304</v>
      </c>
      <c r="AR493" s="6" t="s">
        <v>305</v>
      </c>
      <c r="AS493" s="6" t="s">
        <v>325</v>
      </c>
      <c r="AT493" s="6" t="s">
        <v>156</v>
      </c>
      <c r="AU493" s="6" t="s">
        <v>307</v>
      </c>
      <c r="AV493" s="6" t="s">
        <v>3140</v>
      </c>
      <c r="AW493" s="6" t="s">
        <v>3141</v>
      </c>
      <c r="AX493" s="6" t="s">
        <v>3141</v>
      </c>
      <c r="AY493" s="6" t="s">
        <v>308</v>
      </c>
      <c r="AZ493" s="6" t="s">
        <v>309</v>
      </c>
      <c r="BA493" s="6" t="s">
        <v>310</v>
      </c>
      <c r="BB493" s="6" t="s">
        <v>311</v>
      </c>
      <c r="BC493" s="6" t="s">
        <v>312</v>
      </c>
      <c r="BD493" s="6" t="s">
        <v>156</v>
      </c>
      <c r="BE493" s="6" t="s">
        <v>313</v>
      </c>
    </row>
    <row r="494" spans="1:57" ht="17.399999999999999" x14ac:dyDescent="0.4">
      <c r="A494" s="237">
        <f t="shared" si="115"/>
        <v>492</v>
      </c>
      <c r="B494" s="238" t="str">
        <f t="shared" si="116"/>
        <v>2025-09-14</v>
      </c>
      <c r="C494" s="238" t="str">
        <f t="shared" si="117"/>
        <v>LHR</v>
      </c>
      <c r="D494" s="238" t="str">
        <f t="shared" si="118"/>
        <v>99431913873</v>
      </c>
      <c r="E494" s="238" t="str">
        <f t="shared" si="119"/>
        <v>587196913231</v>
      </c>
      <c r="F494" s="238" t="str">
        <f t="shared" si="120"/>
        <v>조재익</v>
      </c>
      <c r="G494" s="239" t="str">
        <f t="shared" si="121"/>
        <v>BK00000145975</v>
      </c>
      <c r="H494" s="240" t="str">
        <f t="shared" si="122"/>
        <v>목록(Manifest)</v>
      </c>
      <c r="I494" s="241">
        <f t="shared" si="123"/>
        <v>148.08000000000001</v>
      </c>
      <c r="J494" s="242">
        <f t="shared" si="124"/>
        <v>1</v>
      </c>
      <c r="K494" s="242">
        <f t="shared" si="125"/>
        <v>2.5</v>
      </c>
      <c r="L494" s="243">
        <f t="shared" si="126"/>
        <v>0.2</v>
      </c>
      <c r="M494" s="243">
        <f t="shared" si="127"/>
        <v>2.5</v>
      </c>
      <c r="N494" s="149">
        <f t="shared" si="128"/>
        <v>13.15</v>
      </c>
      <c r="O494" s="149">
        <v>3.59</v>
      </c>
      <c r="P494" s="150"/>
      <c r="Q494" s="151">
        <f>VLOOKUP(H494,Mapping!$B$3:$D$13,3,0)</f>
        <v>0</v>
      </c>
      <c r="R494" s="149">
        <f>(IF(VLOOKUP(VLOOKUP(I494,Mapping!$B$15:$D$20,2,1),Mapping!$C$15:$E$20,2,0)=7000,0,VLOOKUP(VLOOKUP(I494,Mapping!$B$15:$D$20,2,1),Mapping!$C$15:$E$20,2,0)))</f>
        <v>0</v>
      </c>
      <c r="S494" s="149"/>
      <c r="T494" s="149"/>
      <c r="U494" s="149">
        <f t="shared" si="129"/>
        <v>16.740000000000002</v>
      </c>
      <c r="V494" s="6" t="str">
        <f t="shared" si="114"/>
        <v/>
      </c>
      <c r="X494" s="6" t="s">
        <v>2495</v>
      </c>
      <c r="Y494" s="6" t="s">
        <v>16</v>
      </c>
      <c r="Z494" s="6" t="s">
        <v>2496</v>
      </c>
      <c r="AA494" s="6" t="s">
        <v>3142</v>
      </c>
      <c r="AB494" s="6" t="s">
        <v>190</v>
      </c>
      <c r="AC494" s="6" t="s">
        <v>454</v>
      </c>
      <c r="AD494" s="6" t="s">
        <v>455</v>
      </c>
      <c r="AE494" s="6" t="s">
        <v>156</v>
      </c>
      <c r="AF494" s="6">
        <v>1</v>
      </c>
      <c r="AG494" s="6">
        <v>2.5</v>
      </c>
      <c r="AH494" s="6">
        <v>0.2</v>
      </c>
      <c r="AI494" s="6">
        <v>2.5</v>
      </c>
      <c r="AJ494" s="6" t="s">
        <v>14</v>
      </c>
      <c r="AK494" s="6">
        <v>148.08000000000001</v>
      </c>
      <c r="AL494" s="6" t="s">
        <v>303</v>
      </c>
      <c r="AM494" s="6" t="s">
        <v>303</v>
      </c>
      <c r="AN494" s="6" t="s">
        <v>303</v>
      </c>
      <c r="AO494" s="6" t="s">
        <v>303</v>
      </c>
      <c r="AP494" s="6" t="s">
        <v>303</v>
      </c>
      <c r="AQ494" s="6" t="s">
        <v>304</v>
      </c>
      <c r="AR494" s="6" t="s">
        <v>305</v>
      </c>
      <c r="AS494" s="6" t="s">
        <v>576</v>
      </c>
      <c r="AT494" s="6" t="s">
        <v>156</v>
      </c>
      <c r="AU494" s="6" t="s">
        <v>307</v>
      </c>
      <c r="AV494" s="6" t="s">
        <v>3142</v>
      </c>
      <c r="AW494" s="6" t="s">
        <v>3143</v>
      </c>
      <c r="AX494" s="6" t="s">
        <v>3143</v>
      </c>
      <c r="AY494" s="6" t="s">
        <v>308</v>
      </c>
      <c r="AZ494" s="6" t="s">
        <v>309</v>
      </c>
      <c r="BA494" s="6" t="s">
        <v>310</v>
      </c>
      <c r="BB494" s="6" t="s">
        <v>311</v>
      </c>
      <c r="BC494" s="6" t="s">
        <v>312</v>
      </c>
      <c r="BD494" s="6" t="s">
        <v>156</v>
      </c>
      <c r="BE494" s="6" t="s">
        <v>313</v>
      </c>
    </row>
    <row r="495" spans="1:57" ht="17.399999999999999" x14ac:dyDescent="0.4">
      <c r="A495" s="237">
        <f t="shared" si="115"/>
        <v>493</v>
      </c>
      <c r="B495" s="238" t="str">
        <f t="shared" si="116"/>
        <v>2025-09-18</v>
      </c>
      <c r="C495" s="238" t="str">
        <f t="shared" si="117"/>
        <v>LHR</v>
      </c>
      <c r="D495" s="238" t="str">
        <f t="shared" si="118"/>
        <v>99431913884</v>
      </c>
      <c r="E495" s="238" t="str">
        <f t="shared" si="119"/>
        <v>587196914384</v>
      </c>
      <c r="F495" s="238" t="str">
        <f t="shared" si="120"/>
        <v>김주환</v>
      </c>
      <c r="G495" s="239" t="str">
        <f t="shared" si="121"/>
        <v>BK00000146133</v>
      </c>
      <c r="H495" s="240" t="str">
        <f t="shared" si="122"/>
        <v>일반(목록배제,Normal-Manifest Exception)</v>
      </c>
      <c r="I495" s="241">
        <f t="shared" si="123"/>
        <v>81.27</v>
      </c>
      <c r="J495" s="242">
        <f t="shared" si="124"/>
        <v>1</v>
      </c>
      <c r="K495" s="242">
        <f t="shared" si="125"/>
        <v>1.5</v>
      </c>
      <c r="L495" s="243">
        <f t="shared" si="126"/>
        <v>0.2</v>
      </c>
      <c r="M495" s="243">
        <f t="shared" si="127"/>
        <v>1.5</v>
      </c>
      <c r="N495" s="149">
        <f t="shared" si="128"/>
        <v>9.4499999999999993</v>
      </c>
      <c r="O495" s="149">
        <v>3.59</v>
      </c>
      <c r="P495" s="150"/>
      <c r="Q495" s="151">
        <f>VLOOKUP(H495,Mapping!$B$3:$D$13,3,0)</f>
        <v>0.8</v>
      </c>
      <c r="R495" s="149">
        <f>(IF(VLOOKUP(VLOOKUP(I495,Mapping!$B$15:$D$20,2,1),Mapping!$C$15:$E$20,2,0)=7000,0,VLOOKUP(VLOOKUP(I495,Mapping!$B$15:$D$20,2,1),Mapping!$C$15:$E$20,2,0)))</f>
        <v>0</v>
      </c>
      <c r="S495" s="149"/>
      <c r="T495" s="149"/>
      <c r="U495" s="149">
        <f t="shared" si="129"/>
        <v>13.84</v>
      </c>
      <c r="V495" s="6" t="str">
        <f t="shared" si="114"/>
        <v/>
      </c>
      <c r="X495" s="6" t="s">
        <v>3144</v>
      </c>
      <c r="Y495" s="6" t="s">
        <v>16</v>
      </c>
      <c r="Z495" s="6" t="s">
        <v>3145</v>
      </c>
      <c r="AA495" s="6" t="s">
        <v>3146</v>
      </c>
      <c r="AB495" s="6" t="s">
        <v>216</v>
      </c>
      <c r="AC495" s="6" t="s">
        <v>403</v>
      </c>
      <c r="AD495" s="6" t="s">
        <v>399</v>
      </c>
      <c r="AE495" s="6" t="s">
        <v>156</v>
      </c>
      <c r="AF495" s="6">
        <v>1</v>
      </c>
      <c r="AG495" s="6">
        <v>1.5</v>
      </c>
      <c r="AH495" s="6">
        <v>0.2</v>
      </c>
      <c r="AI495" s="6">
        <v>1.5</v>
      </c>
      <c r="AJ495" s="6" t="s">
        <v>110</v>
      </c>
      <c r="AK495" s="6">
        <v>81.27</v>
      </c>
      <c r="AL495" s="6" t="s">
        <v>303</v>
      </c>
      <c r="AM495" s="6" t="s">
        <v>303</v>
      </c>
      <c r="AN495" s="6" t="s">
        <v>303</v>
      </c>
      <c r="AO495" s="6" t="s">
        <v>303</v>
      </c>
      <c r="AP495" s="6" t="s">
        <v>303</v>
      </c>
      <c r="AQ495" s="6" t="s">
        <v>304</v>
      </c>
      <c r="AR495" s="6" t="s">
        <v>305</v>
      </c>
      <c r="AS495" s="6" t="s">
        <v>400</v>
      </c>
      <c r="AT495" s="6" t="s">
        <v>156</v>
      </c>
      <c r="AU495" s="6" t="s">
        <v>307</v>
      </c>
      <c r="AV495" s="6" t="s">
        <v>3146</v>
      </c>
      <c r="AW495" s="6" t="s">
        <v>3147</v>
      </c>
      <c r="AX495" s="6" t="s">
        <v>3147</v>
      </c>
      <c r="AY495" s="6" t="s">
        <v>308</v>
      </c>
      <c r="AZ495" s="6" t="s">
        <v>771</v>
      </c>
      <c r="BA495" s="6" t="s">
        <v>310</v>
      </c>
      <c r="BB495" s="6" t="s">
        <v>311</v>
      </c>
      <c r="BC495" s="6" t="s">
        <v>312</v>
      </c>
      <c r="BD495" s="6" t="s">
        <v>156</v>
      </c>
      <c r="BE495" s="6" t="s">
        <v>313</v>
      </c>
    </row>
    <row r="496" spans="1:57" ht="17.399999999999999" x14ac:dyDescent="0.4">
      <c r="A496" s="237">
        <f t="shared" si="115"/>
        <v>494</v>
      </c>
      <c r="B496" s="238" t="str">
        <f t="shared" si="116"/>
        <v>2025-09-18</v>
      </c>
      <c r="C496" s="238" t="str">
        <f t="shared" si="117"/>
        <v>LHR</v>
      </c>
      <c r="D496" s="238" t="str">
        <f t="shared" si="118"/>
        <v>99431913884</v>
      </c>
      <c r="E496" s="238" t="str">
        <f t="shared" si="119"/>
        <v>587196914395</v>
      </c>
      <c r="F496" s="238" t="str">
        <f t="shared" si="120"/>
        <v>김윤미</v>
      </c>
      <c r="G496" s="239" t="str">
        <f t="shared" si="121"/>
        <v>BK00000146134</v>
      </c>
      <c r="H496" s="240" t="str">
        <f t="shared" si="122"/>
        <v>일반(목록배제,Normal-Manifest Exception)</v>
      </c>
      <c r="I496" s="241">
        <f t="shared" si="123"/>
        <v>81.27</v>
      </c>
      <c r="J496" s="242">
        <f t="shared" si="124"/>
        <v>1</v>
      </c>
      <c r="K496" s="242">
        <f t="shared" si="125"/>
        <v>1.5</v>
      </c>
      <c r="L496" s="243">
        <f t="shared" si="126"/>
        <v>0.2</v>
      </c>
      <c r="M496" s="243">
        <f t="shared" si="127"/>
        <v>1.5</v>
      </c>
      <c r="N496" s="149">
        <f t="shared" si="128"/>
        <v>9.4499999999999993</v>
      </c>
      <c r="O496" s="149">
        <v>3.59</v>
      </c>
      <c r="P496" s="150"/>
      <c r="Q496" s="151">
        <f>VLOOKUP(H496,Mapping!$B$3:$D$13,3,0)</f>
        <v>0.8</v>
      </c>
      <c r="R496" s="149">
        <f>(IF(VLOOKUP(VLOOKUP(I496,Mapping!$B$15:$D$20,2,1),Mapping!$C$15:$E$20,2,0)=7000,0,VLOOKUP(VLOOKUP(I496,Mapping!$B$15:$D$20,2,1),Mapping!$C$15:$E$20,2,0)))</f>
        <v>0</v>
      </c>
      <c r="S496" s="149"/>
      <c r="T496" s="149"/>
      <c r="U496" s="149">
        <f t="shared" si="129"/>
        <v>13.84</v>
      </c>
      <c r="V496" s="6" t="str">
        <f t="shared" si="114"/>
        <v/>
      </c>
      <c r="X496" s="6" t="s">
        <v>3144</v>
      </c>
      <c r="Y496" s="6" t="s">
        <v>16</v>
      </c>
      <c r="Z496" s="6" t="s">
        <v>3145</v>
      </c>
      <c r="AA496" s="6" t="s">
        <v>3148</v>
      </c>
      <c r="AB496" s="6" t="s">
        <v>217</v>
      </c>
      <c r="AC496" s="6" t="s">
        <v>404</v>
      </c>
      <c r="AD496" s="6" t="s">
        <v>399</v>
      </c>
      <c r="AE496" s="6" t="s">
        <v>156</v>
      </c>
      <c r="AF496" s="6">
        <v>1</v>
      </c>
      <c r="AG496" s="6">
        <v>1.5</v>
      </c>
      <c r="AH496" s="6">
        <v>0.2</v>
      </c>
      <c r="AI496" s="6">
        <v>1.5</v>
      </c>
      <c r="AJ496" s="6" t="s">
        <v>110</v>
      </c>
      <c r="AK496" s="6">
        <v>81.27</v>
      </c>
      <c r="AL496" s="6" t="s">
        <v>303</v>
      </c>
      <c r="AM496" s="6" t="s">
        <v>303</v>
      </c>
      <c r="AN496" s="6" t="s">
        <v>303</v>
      </c>
      <c r="AO496" s="6" t="s">
        <v>303</v>
      </c>
      <c r="AP496" s="6" t="s">
        <v>303</v>
      </c>
      <c r="AQ496" s="6" t="s">
        <v>304</v>
      </c>
      <c r="AR496" s="6" t="s">
        <v>305</v>
      </c>
      <c r="AS496" s="6" t="s">
        <v>400</v>
      </c>
      <c r="AT496" s="6" t="s">
        <v>156</v>
      </c>
      <c r="AU496" s="6" t="s">
        <v>307</v>
      </c>
      <c r="AV496" s="6" t="s">
        <v>3148</v>
      </c>
      <c r="AW496" s="6" t="s">
        <v>3149</v>
      </c>
      <c r="AX496" s="6" t="s">
        <v>3149</v>
      </c>
      <c r="AY496" s="6" t="s">
        <v>308</v>
      </c>
      <c r="AZ496" s="6" t="s">
        <v>771</v>
      </c>
      <c r="BA496" s="6" t="s">
        <v>310</v>
      </c>
      <c r="BB496" s="6" t="s">
        <v>311</v>
      </c>
      <c r="BC496" s="6" t="s">
        <v>312</v>
      </c>
      <c r="BD496" s="6" t="s">
        <v>156</v>
      </c>
      <c r="BE496" s="6" t="s">
        <v>313</v>
      </c>
    </row>
    <row r="497" spans="1:57" ht="17.399999999999999" x14ac:dyDescent="0.4">
      <c r="A497" s="237">
        <f t="shared" si="115"/>
        <v>495</v>
      </c>
      <c r="B497" s="238" t="str">
        <f t="shared" si="116"/>
        <v>2025-09-18</v>
      </c>
      <c r="C497" s="238" t="str">
        <f t="shared" si="117"/>
        <v>LHR</v>
      </c>
      <c r="D497" s="238" t="str">
        <f t="shared" si="118"/>
        <v>99431913884</v>
      </c>
      <c r="E497" s="238" t="str">
        <f t="shared" si="119"/>
        <v>587196914406</v>
      </c>
      <c r="F497" s="238" t="str">
        <f t="shared" si="120"/>
        <v>정종서</v>
      </c>
      <c r="G497" s="239" t="str">
        <f t="shared" si="121"/>
        <v>BK00000146135</v>
      </c>
      <c r="H497" s="240" t="str">
        <f t="shared" si="122"/>
        <v>일반(목록배제,Normal-Manifest Exception)</v>
      </c>
      <c r="I497" s="241">
        <f t="shared" si="123"/>
        <v>81.27</v>
      </c>
      <c r="J497" s="242">
        <f t="shared" si="124"/>
        <v>1</v>
      </c>
      <c r="K497" s="242">
        <f t="shared" si="125"/>
        <v>2</v>
      </c>
      <c r="L497" s="243">
        <f t="shared" si="126"/>
        <v>0.2</v>
      </c>
      <c r="M497" s="243">
        <f t="shared" si="127"/>
        <v>2</v>
      </c>
      <c r="N497" s="149">
        <f t="shared" si="128"/>
        <v>11.3</v>
      </c>
      <c r="O497" s="149">
        <v>3.59</v>
      </c>
      <c r="P497" s="150"/>
      <c r="Q497" s="151">
        <f>VLOOKUP(H497,Mapping!$B$3:$D$13,3,0)</f>
        <v>0.8</v>
      </c>
      <c r="R497" s="149">
        <f>(IF(VLOOKUP(VLOOKUP(I497,Mapping!$B$15:$D$20,2,1),Mapping!$C$15:$E$20,2,0)=7000,0,VLOOKUP(VLOOKUP(I497,Mapping!$B$15:$D$20,2,1),Mapping!$C$15:$E$20,2,0)))</f>
        <v>0</v>
      </c>
      <c r="S497" s="149"/>
      <c r="T497" s="149"/>
      <c r="U497" s="149">
        <f t="shared" si="129"/>
        <v>15.690000000000001</v>
      </c>
      <c r="V497" s="6" t="str">
        <f t="shared" si="114"/>
        <v/>
      </c>
      <c r="X497" s="6" t="s">
        <v>3144</v>
      </c>
      <c r="Y497" s="6" t="s">
        <v>16</v>
      </c>
      <c r="Z497" s="6" t="s">
        <v>3145</v>
      </c>
      <c r="AA497" s="6" t="s">
        <v>3150</v>
      </c>
      <c r="AB497" s="6" t="s">
        <v>221</v>
      </c>
      <c r="AC497" s="6" t="s">
        <v>405</v>
      </c>
      <c r="AD497" s="6" t="s">
        <v>399</v>
      </c>
      <c r="AE497" s="6" t="s">
        <v>156</v>
      </c>
      <c r="AF497" s="6">
        <v>1</v>
      </c>
      <c r="AG497" s="6">
        <v>2</v>
      </c>
      <c r="AH497" s="6">
        <v>0.2</v>
      </c>
      <c r="AI497" s="6">
        <v>2</v>
      </c>
      <c r="AJ497" s="6" t="s">
        <v>110</v>
      </c>
      <c r="AK497" s="6">
        <v>81.27</v>
      </c>
      <c r="AL497" s="6" t="s">
        <v>303</v>
      </c>
      <c r="AM497" s="6" t="s">
        <v>303</v>
      </c>
      <c r="AN497" s="6" t="s">
        <v>303</v>
      </c>
      <c r="AO497" s="6" t="s">
        <v>303</v>
      </c>
      <c r="AP497" s="6" t="s">
        <v>303</v>
      </c>
      <c r="AQ497" s="6" t="s">
        <v>304</v>
      </c>
      <c r="AR497" s="6" t="s">
        <v>305</v>
      </c>
      <c r="AS497" s="6" t="s">
        <v>400</v>
      </c>
      <c r="AT497" s="6" t="s">
        <v>156</v>
      </c>
      <c r="AU497" s="6" t="s">
        <v>307</v>
      </c>
      <c r="AV497" s="6" t="s">
        <v>3150</v>
      </c>
      <c r="AW497" s="6" t="s">
        <v>3151</v>
      </c>
      <c r="AX497" s="6" t="s">
        <v>3151</v>
      </c>
      <c r="AY497" s="6" t="s">
        <v>308</v>
      </c>
      <c r="AZ497" s="6" t="s">
        <v>771</v>
      </c>
      <c r="BA497" s="6" t="s">
        <v>310</v>
      </c>
      <c r="BB497" s="6" t="s">
        <v>311</v>
      </c>
      <c r="BC497" s="6" t="s">
        <v>312</v>
      </c>
      <c r="BD497" s="6" t="s">
        <v>156</v>
      </c>
      <c r="BE497" s="6" t="s">
        <v>313</v>
      </c>
    </row>
    <row r="498" spans="1:57" ht="17.399999999999999" x14ac:dyDescent="0.4">
      <c r="A498" s="237">
        <f t="shared" si="115"/>
        <v>496</v>
      </c>
      <c r="B498" s="238" t="str">
        <f t="shared" si="116"/>
        <v>2025-09-18</v>
      </c>
      <c r="C498" s="238" t="str">
        <f t="shared" si="117"/>
        <v>LHR</v>
      </c>
      <c r="D498" s="238" t="str">
        <f t="shared" si="118"/>
        <v>99431913884</v>
      </c>
      <c r="E498" s="238" t="str">
        <f t="shared" si="119"/>
        <v>587196914410</v>
      </c>
      <c r="F498" s="238" t="str">
        <f t="shared" si="120"/>
        <v>유영규</v>
      </c>
      <c r="G498" s="239" t="str">
        <f t="shared" si="121"/>
        <v>BK00000146136</v>
      </c>
      <c r="H498" s="240" t="str">
        <f t="shared" si="122"/>
        <v>일반(목록배제,Normal-Manifest Exception)</v>
      </c>
      <c r="I498" s="241">
        <f t="shared" si="123"/>
        <v>81.27</v>
      </c>
      <c r="J498" s="242">
        <f t="shared" si="124"/>
        <v>1</v>
      </c>
      <c r="K498" s="242">
        <f t="shared" si="125"/>
        <v>2</v>
      </c>
      <c r="L498" s="243">
        <f t="shared" si="126"/>
        <v>0.2</v>
      </c>
      <c r="M498" s="243">
        <f t="shared" si="127"/>
        <v>2</v>
      </c>
      <c r="N498" s="149">
        <f t="shared" si="128"/>
        <v>11.3</v>
      </c>
      <c r="O498" s="149">
        <v>3.59</v>
      </c>
      <c r="P498" s="150"/>
      <c r="Q498" s="151">
        <f>VLOOKUP(H498,Mapping!$B$3:$D$13,3,0)</f>
        <v>0.8</v>
      </c>
      <c r="R498" s="149">
        <f>(IF(VLOOKUP(VLOOKUP(I498,Mapping!$B$15:$D$20,2,1),Mapping!$C$15:$E$20,2,0)=7000,0,VLOOKUP(VLOOKUP(I498,Mapping!$B$15:$D$20,2,1),Mapping!$C$15:$E$20,2,0)))</f>
        <v>0</v>
      </c>
      <c r="S498" s="149"/>
      <c r="T498" s="149"/>
      <c r="U498" s="149">
        <f t="shared" si="129"/>
        <v>15.690000000000001</v>
      </c>
      <c r="V498" s="6" t="str">
        <f t="shared" si="114"/>
        <v/>
      </c>
      <c r="X498" s="6" t="s">
        <v>3144</v>
      </c>
      <c r="Y498" s="6" t="s">
        <v>16</v>
      </c>
      <c r="Z498" s="6" t="s">
        <v>3145</v>
      </c>
      <c r="AA498" s="6" t="s">
        <v>3152</v>
      </c>
      <c r="AB498" s="6" t="s">
        <v>222</v>
      </c>
      <c r="AC498" s="6" t="s">
        <v>406</v>
      </c>
      <c r="AD498" s="6" t="s">
        <v>399</v>
      </c>
      <c r="AE498" s="6" t="s">
        <v>156</v>
      </c>
      <c r="AF498" s="6">
        <v>1</v>
      </c>
      <c r="AG498" s="6">
        <v>2</v>
      </c>
      <c r="AH498" s="6">
        <v>0.2</v>
      </c>
      <c r="AI498" s="6">
        <v>2</v>
      </c>
      <c r="AJ498" s="6" t="s">
        <v>110</v>
      </c>
      <c r="AK498" s="6">
        <v>81.27</v>
      </c>
      <c r="AL498" s="6" t="s">
        <v>303</v>
      </c>
      <c r="AM498" s="6" t="s">
        <v>303</v>
      </c>
      <c r="AN498" s="6" t="s">
        <v>303</v>
      </c>
      <c r="AO498" s="6" t="s">
        <v>303</v>
      </c>
      <c r="AP498" s="6" t="s">
        <v>303</v>
      </c>
      <c r="AQ498" s="6" t="s">
        <v>304</v>
      </c>
      <c r="AR498" s="6" t="s">
        <v>305</v>
      </c>
      <c r="AS498" s="6" t="s">
        <v>400</v>
      </c>
      <c r="AT498" s="6" t="s">
        <v>156</v>
      </c>
      <c r="AU498" s="6" t="s">
        <v>307</v>
      </c>
      <c r="AV498" s="6" t="s">
        <v>3152</v>
      </c>
      <c r="AW498" s="6" t="s">
        <v>3153</v>
      </c>
      <c r="AX498" s="6" t="s">
        <v>3153</v>
      </c>
      <c r="AY498" s="6" t="s">
        <v>308</v>
      </c>
      <c r="AZ498" s="6" t="s">
        <v>771</v>
      </c>
      <c r="BA498" s="6" t="s">
        <v>310</v>
      </c>
      <c r="BB498" s="6" t="s">
        <v>311</v>
      </c>
      <c r="BC498" s="6" t="s">
        <v>312</v>
      </c>
      <c r="BD498" s="6" t="s">
        <v>156</v>
      </c>
      <c r="BE498" s="6" t="s">
        <v>313</v>
      </c>
    </row>
    <row r="499" spans="1:57" ht="17.399999999999999" x14ac:dyDescent="0.4">
      <c r="A499" s="237">
        <f t="shared" si="115"/>
        <v>497</v>
      </c>
      <c r="B499" s="238" t="str">
        <f t="shared" si="116"/>
        <v>2025-09-18</v>
      </c>
      <c r="C499" s="238" t="str">
        <f t="shared" si="117"/>
        <v>LHR</v>
      </c>
      <c r="D499" s="238" t="str">
        <f t="shared" si="118"/>
        <v>99431913884</v>
      </c>
      <c r="E499" s="238" t="str">
        <f t="shared" si="119"/>
        <v>587196914421</v>
      </c>
      <c r="F499" s="238" t="str">
        <f t="shared" si="120"/>
        <v>이효정</v>
      </c>
      <c r="G499" s="239" t="str">
        <f t="shared" si="121"/>
        <v>BK00000146137</v>
      </c>
      <c r="H499" s="240" t="str">
        <f t="shared" si="122"/>
        <v>일반(목록배제,Normal-Manifest Exception)</v>
      </c>
      <c r="I499" s="241">
        <f t="shared" si="123"/>
        <v>81.27</v>
      </c>
      <c r="J499" s="242">
        <f t="shared" si="124"/>
        <v>1</v>
      </c>
      <c r="K499" s="242">
        <f t="shared" si="125"/>
        <v>2</v>
      </c>
      <c r="L499" s="243">
        <f t="shared" si="126"/>
        <v>0.2</v>
      </c>
      <c r="M499" s="243">
        <f t="shared" si="127"/>
        <v>2</v>
      </c>
      <c r="N499" s="149">
        <f t="shared" si="128"/>
        <v>11.3</v>
      </c>
      <c r="O499" s="149">
        <v>3.59</v>
      </c>
      <c r="P499" s="150"/>
      <c r="Q499" s="151">
        <f>VLOOKUP(H499,Mapping!$B$3:$D$13,3,0)</f>
        <v>0.8</v>
      </c>
      <c r="R499" s="149">
        <f>(IF(VLOOKUP(VLOOKUP(I499,Mapping!$B$15:$D$20,2,1),Mapping!$C$15:$E$20,2,0)=7000,0,VLOOKUP(VLOOKUP(I499,Mapping!$B$15:$D$20,2,1),Mapping!$C$15:$E$20,2,0)))</f>
        <v>0</v>
      </c>
      <c r="S499" s="149"/>
      <c r="T499" s="149"/>
      <c r="U499" s="149">
        <f t="shared" si="129"/>
        <v>15.690000000000001</v>
      </c>
      <c r="V499" s="6" t="str">
        <f t="shared" si="114"/>
        <v/>
      </c>
      <c r="X499" s="6" t="s">
        <v>3144</v>
      </c>
      <c r="Y499" s="6" t="s">
        <v>16</v>
      </c>
      <c r="Z499" s="6" t="s">
        <v>3145</v>
      </c>
      <c r="AA499" s="6" t="s">
        <v>3154</v>
      </c>
      <c r="AB499" s="6" t="s">
        <v>223</v>
      </c>
      <c r="AC499" s="6" t="s">
        <v>407</v>
      </c>
      <c r="AD499" s="6" t="s">
        <v>399</v>
      </c>
      <c r="AE499" s="6" t="s">
        <v>156</v>
      </c>
      <c r="AF499" s="6">
        <v>1</v>
      </c>
      <c r="AG499" s="6">
        <v>2</v>
      </c>
      <c r="AH499" s="6">
        <v>0.2</v>
      </c>
      <c r="AI499" s="6">
        <v>2</v>
      </c>
      <c r="AJ499" s="6" t="s">
        <v>110</v>
      </c>
      <c r="AK499" s="6">
        <v>81.27</v>
      </c>
      <c r="AL499" s="6" t="s">
        <v>303</v>
      </c>
      <c r="AM499" s="6" t="s">
        <v>303</v>
      </c>
      <c r="AN499" s="6" t="s">
        <v>303</v>
      </c>
      <c r="AO499" s="6" t="s">
        <v>303</v>
      </c>
      <c r="AP499" s="6" t="s">
        <v>303</v>
      </c>
      <c r="AQ499" s="6" t="s">
        <v>304</v>
      </c>
      <c r="AR499" s="6" t="s">
        <v>305</v>
      </c>
      <c r="AS499" s="6" t="s">
        <v>400</v>
      </c>
      <c r="AT499" s="6" t="s">
        <v>156</v>
      </c>
      <c r="AU499" s="6" t="s">
        <v>307</v>
      </c>
      <c r="AV499" s="6" t="s">
        <v>3154</v>
      </c>
      <c r="AW499" s="6" t="s">
        <v>3155</v>
      </c>
      <c r="AX499" s="6" t="s">
        <v>3155</v>
      </c>
      <c r="AY499" s="6" t="s">
        <v>308</v>
      </c>
      <c r="AZ499" s="6" t="s">
        <v>771</v>
      </c>
      <c r="BA499" s="6" t="s">
        <v>310</v>
      </c>
      <c r="BB499" s="6" t="s">
        <v>311</v>
      </c>
      <c r="BC499" s="6" t="s">
        <v>312</v>
      </c>
      <c r="BD499" s="6" t="s">
        <v>156</v>
      </c>
      <c r="BE499" s="6" t="s">
        <v>313</v>
      </c>
    </row>
    <row r="500" spans="1:57" ht="17.399999999999999" x14ac:dyDescent="0.4">
      <c r="A500" s="237">
        <f t="shared" si="115"/>
        <v>498</v>
      </c>
      <c r="B500" s="238" t="str">
        <f t="shared" si="116"/>
        <v>2025-09-18</v>
      </c>
      <c r="C500" s="238" t="str">
        <f t="shared" si="117"/>
        <v>LHR</v>
      </c>
      <c r="D500" s="238" t="str">
        <f t="shared" si="118"/>
        <v>99431913884</v>
      </c>
      <c r="E500" s="238" t="str">
        <f t="shared" si="119"/>
        <v>587196914432</v>
      </c>
      <c r="F500" s="238" t="str">
        <f t="shared" si="120"/>
        <v>백석봉</v>
      </c>
      <c r="G500" s="239" t="str">
        <f t="shared" si="121"/>
        <v>BK00000146138</v>
      </c>
      <c r="H500" s="240" t="str">
        <f t="shared" si="122"/>
        <v>일반(목록배제,Normal-Manifest Exception)</v>
      </c>
      <c r="I500" s="241">
        <f t="shared" si="123"/>
        <v>81.27</v>
      </c>
      <c r="J500" s="242">
        <f t="shared" si="124"/>
        <v>1</v>
      </c>
      <c r="K500" s="242">
        <f t="shared" si="125"/>
        <v>2</v>
      </c>
      <c r="L500" s="243">
        <f t="shared" si="126"/>
        <v>0.2</v>
      </c>
      <c r="M500" s="243">
        <f t="shared" si="127"/>
        <v>2</v>
      </c>
      <c r="N500" s="149">
        <f t="shared" si="128"/>
        <v>11.3</v>
      </c>
      <c r="O500" s="149">
        <v>3.59</v>
      </c>
      <c r="P500" s="150"/>
      <c r="Q500" s="151">
        <f>VLOOKUP(H500,Mapping!$B$3:$D$13,3,0)</f>
        <v>0.8</v>
      </c>
      <c r="R500" s="149">
        <f>(IF(VLOOKUP(VLOOKUP(I500,Mapping!$B$15:$D$20,2,1),Mapping!$C$15:$E$20,2,0)=7000,0,VLOOKUP(VLOOKUP(I500,Mapping!$B$15:$D$20,2,1),Mapping!$C$15:$E$20,2,0)))</f>
        <v>0</v>
      </c>
      <c r="S500" s="149"/>
      <c r="T500" s="149"/>
      <c r="U500" s="149">
        <f t="shared" si="129"/>
        <v>15.690000000000001</v>
      </c>
      <c r="V500" s="6" t="str">
        <f t="shared" si="114"/>
        <v/>
      </c>
      <c r="X500" s="6" t="s">
        <v>3144</v>
      </c>
      <c r="Y500" s="6" t="s">
        <v>16</v>
      </c>
      <c r="Z500" s="6" t="s">
        <v>3145</v>
      </c>
      <c r="AA500" s="6" t="s">
        <v>3156</v>
      </c>
      <c r="AB500" s="6" t="s">
        <v>224</v>
      </c>
      <c r="AC500" s="6" t="s">
        <v>408</v>
      </c>
      <c r="AD500" s="6" t="s">
        <v>399</v>
      </c>
      <c r="AE500" s="6" t="s">
        <v>156</v>
      </c>
      <c r="AF500" s="6">
        <v>1</v>
      </c>
      <c r="AG500" s="6">
        <v>2</v>
      </c>
      <c r="AH500" s="6">
        <v>0.2</v>
      </c>
      <c r="AI500" s="6">
        <v>2</v>
      </c>
      <c r="AJ500" s="6" t="s">
        <v>110</v>
      </c>
      <c r="AK500" s="6">
        <v>81.27</v>
      </c>
      <c r="AL500" s="6" t="s">
        <v>303</v>
      </c>
      <c r="AM500" s="6" t="s">
        <v>303</v>
      </c>
      <c r="AN500" s="6" t="s">
        <v>303</v>
      </c>
      <c r="AO500" s="6" t="s">
        <v>303</v>
      </c>
      <c r="AP500" s="6" t="s">
        <v>303</v>
      </c>
      <c r="AQ500" s="6" t="s">
        <v>304</v>
      </c>
      <c r="AR500" s="6" t="s">
        <v>305</v>
      </c>
      <c r="AS500" s="6" t="s">
        <v>400</v>
      </c>
      <c r="AT500" s="6" t="s">
        <v>156</v>
      </c>
      <c r="AU500" s="6" t="s">
        <v>307</v>
      </c>
      <c r="AV500" s="6" t="s">
        <v>3156</v>
      </c>
      <c r="AW500" s="6" t="s">
        <v>3157</v>
      </c>
      <c r="AX500" s="6" t="s">
        <v>3157</v>
      </c>
      <c r="AY500" s="6" t="s">
        <v>308</v>
      </c>
      <c r="AZ500" s="6" t="s">
        <v>771</v>
      </c>
      <c r="BA500" s="6" t="s">
        <v>310</v>
      </c>
      <c r="BB500" s="6" t="s">
        <v>311</v>
      </c>
      <c r="BC500" s="6" t="s">
        <v>312</v>
      </c>
      <c r="BD500" s="6" t="s">
        <v>156</v>
      </c>
      <c r="BE500" s="6" t="s">
        <v>313</v>
      </c>
    </row>
    <row r="501" spans="1:57" ht="17.399999999999999" x14ac:dyDescent="0.4">
      <c r="A501" s="237">
        <f t="shared" si="115"/>
        <v>499</v>
      </c>
      <c r="B501" s="238" t="str">
        <f t="shared" si="116"/>
        <v>2025-09-18</v>
      </c>
      <c r="C501" s="238" t="str">
        <f t="shared" si="117"/>
        <v>LHR</v>
      </c>
      <c r="D501" s="238" t="str">
        <f t="shared" si="118"/>
        <v>99431913884</v>
      </c>
      <c r="E501" s="238" t="str">
        <f t="shared" si="119"/>
        <v>587196914443</v>
      </c>
      <c r="F501" s="238" t="str">
        <f t="shared" si="120"/>
        <v>김진균</v>
      </c>
      <c r="G501" s="239" t="str">
        <f t="shared" si="121"/>
        <v>BK00000146139</v>
      </c>
      <c r="H501" s="240" t="str">
        <f t="shared" si="122"/>
        <v>일반(목록배제,Normal-Manifest Exception)</v>
      </c>
      <c r="I501" s="241">
        <f t="shared" si="123"/>
        <v>81.27</v>
      </c>
      <c r="J501" s="242">
        <f t="shared" si="124"/>
        <v>1</v>
      </c>
      <c r="K501" s="242">
        <f t="shared" si="125"/>
        <v>2</v>
      </c>
      <c r="L501" s="243">
        <f t="shared" si="126"/>
        <v>0.2</v>
      </c>
      <c r="M501" s="243">
        <f t="shared" si="127"/>
        <v>2</v>
      </c>
      <c r="N501" s="149">
        <f t="shared" si="128"/>
        <v>11.3</v>
      </c>
      <c r="O501" s="149">
        <v>3.59</v>
      </c>
      <c r="P501" s="150"/>
      <c r="Q501" s="151">
        <f>VLOOKUP(H501,Mapping!$B$3:$D$13,3,0)</f>
        <v>0.8</v>
      </c>
      <c r="R501" s="149">
        <f>(IF(VLOOKUP(VLOOKUP(I501,Mapping!$B$15:$D$20,2,1),Mapping!$C$15:$E$20,2,0)=7000,0,VLOOKUP(VLOOKUP(I501,Mapping!$B$15:$D$20,2,1),Mapping!$C$15:$E$20,2,0)))</f>
        <v>0</v>
      </c>
      <c r="S501" s="149"/>
      <c r="T501" s="149"/>
      <c r="U501" s="149">
        <f t="shared" si="129"/>
        <v>15.690000000000001</v>
      </c>
      <c r="V501" s="6" t="str">
        <f t="shared" si="114"/>
        <v/>
      </c>
      <c r="X501" s="6" t="s">
        <v>3144</v>
      </c>
      <c r="Y501" s="6" t="s">
        <v>16</v>
      </c>
      <c r="Z501" s="6" t="s">
        <v>3145</v>
      </c>
      <c r="AA501" s="6" t="s">
        <v>3158</v>
      </c>
      <c r="AB501" s="6" t="s">
        <v>225</v>
      </c>
      <c r="AC501" s="6" t="s">
        <v>409</v>
      </c>
      <c r="AD501" s="6" t="s">
        <v>399</v>
      </c>
      <c r="AE501" s="6" t="s">
        <v>156</v>
      </c>
      <c r="AF501" s="6">
        <v>1</v>
      </c>
      <c r="AG501" s="6">
        <v>2</v>
      </c>
      <c r="AH501" s="6">
        <v>0.2</v>
      </c>
      <c r="AI501" s="6">
        <v>2</v>
      </c>
      <c r="AJ501" s="6" t="s">
        <v>110</v>
      </c>
      <c r="AK501" s="6">
        <v>81.27</v>
      </c>
      <c r="AL501" s="6" t="s">
        <v>303</v>
      </c>
      <c r="AM501" s="6" t="s">
        <v>303</v>
      </c>
      <c r="AN501" s="6" t="s">
        <v>303</v>
      </c>
      <c r="AO501" s="6" t="s">
        <v>303</v>
      </c>
      <c r="AP501" s="6" t="s">
        <v>303</v>
      </c>
      <c r="AQ501" s="6" t="s">
        <v>304</v>
      </c>
      <c r="AR501" s="6" t="s">
        <v>305</v>
      </c>
      <c r="AS501" s="6" t="s">
        <v>400</v>
      </c>
      <c r="AT501" s="6" t="s">
        <v>156</v>
      </c>
      <c r="AU501" s="6" t="s">
        <v>307</v>
      </c>
      <c r="AV501" s="6" t="s">
        <v>3158</v>
      </c>
      <c r="AW501" s="6" t="s">
        <v>3159</v>
      </c>
      <c r="AX501" s="6" t="s">
        <v>3159</v>
      </c>
      <c r="AY501" s="6" t="s">
        <v>308</v>
      </c>
      <c r="AZ501" s="6" t="s">
        <v>771</v>
      </c>
      <c r="BA501" s="6" t="s">
        <v>310</v>
      </c>
      <c r="BB501" s="6" t="s">
        <v>311</v>
      </c>
      <c r="BC501" s="6" t="s">
        <v>312</v>
      </c>
      <c r="BD501" s="6" t="s">
        <v>156</v>
      </c>
      <c r="BE501" s="6" t="s">
        <v>313</v>
      </c>
    </row>
    <row r="502" spans="1:57" ht="17.399999999999999" x14ac:dyDescent="0.4">
      <c r="A502" s="237">
        <f t="shared" si="115"/>
        <v>500</v>
      </c>
      <c r="B502" s="238" t="str">
        <f t="shared" si="116"/>
        <v>2025-09-18</v>
      </c>
      <c r="C502" s="238" t="str">
        <f t="shared" si="117"/>
        <v>LHR</v>
      </c>
      <c r="D502" s="238" t="str">
        <f t="shared" si="118"/>
        <v>99431913884</v>
      </c>
      <c r="E502" s="238" t="str">
        <f t="shared" si="119"/>
        <v>587196914922</v>
      </c>
      <c r="F502" s="238" t="str">
        <f t="shared" si="120"/>
        <v>이진웅</v>
      </c>
      <c r="G502" s="239" t="str">
        <f t="shared" si="121"/>
        <v>BK00000146005</v>
      </c>
      <c r="H502" s="240" t="str">
        <f t="shared" si="122"/>
        <v>목록(Manifest)</v>
      </c>
      <c r="I502" s="241">
        <f t="shared" si="123"/>
        <v>137.01</v>
      </c>
      <c r="J502" s="242">
        <f t="shared" si="124"/>
        <v>1</v>
      </c>
      <c r="K502" s="242">
        <f t="shared" si="125"/>
        <v>0.5</v>
      </c>
      <c r="L502" s="243">
        <f t="shared" si="126"/>
        <v>0.2</v>
      </c>
      <c r="M502" s="243">
        <f t="shared" si="127"/>
        <v>0.5</v>
      </c>
      <c r="N502" s="149">
        <f t="shared" si="128"/>
        <v>5.75</v>
      </c>
      <c r="O502" s="149">
        <v>3.59</v>
      </c>
      <c r="P502" s="150"/>
      <c r="Q502" s="151">
        <f>VLOOKUP(H502,Mapping!$B$3:$D$13,3,0)</f>
        <v>0</v>
      </c>
      <c r="R502" s="149">
        <f>(IF(VLOOKUP(VLOOKUP(I502,Mapping!$B$15:$D$20,2,1),Mapping!$C$15:$E$20,2,0)=7000,0,VLOOKUP(VLOOKUP(I502,Mapping!$B$15:$D$20,2,1),Mapping!$C$15:$E$20,2,0)))</f>
        <v>0</v>
      </c>
      <c r="S502" s="149"/>
      <c r="T502" s="149"/>
      <c r="U502" s="149">
        <f t="shared" si="129"/>
        <v>9.34</v>
      </c>
      <c r="V502" s="6" t="str">
        <f t="shared" si="114"/>
        <v/>
      </c>
      <c r="X502" s="6" t="s">
        <v>3144</v>
      </c>
      <c r="Y502" s="6" t="s">
        <v>16</v>
      </c>
      <c r="Z502" s="6" t="s">
        <v>3145</v>
      </c>
      <c r="AA502" s="6" t="s">
        <v>3160</v>
      </c>
      <c r="AB502" s="6" t="s">
        <v>775</v>
      </c>
      <c r="AC502" s="6" t="s">
        <v>776</v>
      </c>
      <c r="AD502" s="6" t="s">
        <v>777</v>
      </c>
      <c r="AE502" s="6" t="s">
        <v>156</v>
      </c>
      <c r="AF502" s="6">
        <v>1</v>
      </c>
      <c r="AG502" s="6">
        <v>0.5</v>
      </c>
      <c r="AH502" s="6">
        <v>0.2</v>
      </c>
      <c r="AI502" s="6">
        <v>0.5</v>
      </c>
      <c r="AJ502" s="6" t="s">
        <v>14</v>
      </c>
      <c r="AK502" s="6">
        <v>137.01</v>
      </c>
      <c r="AL502" s="6" t="s">
        <v>303</v>
      </c>
      <c r="AM502" s="6" t="s">
        <v>303</v>
      </c>
      <c r="AN502" s="6" t="s">
        <v>303</v>
      </c>
      <c r="AO502" s="6" t="s">
        <v>303</v>
      </c>
      <c r="AP502" s="6" t="s">
        <v>303</v>
      </c>
      <c r="AQ502" s="6" t="s">
        <v>304</v>
      </c>
      <c r="AR502" s="6" t="s">
        <v>305</v>
      </c>
      <c r="AS502" s="6" t="s">
        <v>316</v>
      </c>
      <c r="AT502" s="6" t="s">
        <v>156</v>
      </c>
      <c r="AU502" s="6" t="s">
        <v>307</v>
      </c>
      <c r="AV502" s="6" t="s">
        <v>3160</v>
      </c>
      <c r="AW502" s="6" t="s">
        <v>3161</v>
      </c>
      <c r="AX502" s="6" t="s">
        <v>3161</v>
      </c>
      <c r="AY502" s="6" t="s">
        <v>308</v>
      </c>
      <c r="AZ502" s="6" t="s">
        <v>771</v>
      </c>
      <c r="BA502" s="6" t="s">
        <v>310</v>
      </c>
      <c r="BB502" s="6" t="s">
        <v>311</v>
      </c>
      <c r="BC502" s="6" t="s">
        <v>312</v>
      </c>
      <c r="BD502" s="6" t="s">
        <v>156</v>
      </c>
      <c r="BE502" s="6" t="s">
        <v>313</v>
      </c>
    </row>
    <row r="503" spans="1:57" ht="17.399999999999999" x14ac:dyDescent="0.4">
      <c r="A503" s="237">
        <f t="shared" si="115"/>
        <v>501</v>
      </c>
      <c r="B503" s="238" t="str">
        <f t="shared" si="116"/>
        <v>2025-09-18</v>
      </c>
      <c r="C503" s="238" t="str">
        <f t="shared" si="117"/>
        <v>LHR</v>
      </c>
      <c r="D503" s="238" t="str">
        <f t="shared" si="118"/>
        <v>99431913884</v>
      </c>
      <c r="E503" s="238" t="str">
        <f t="shared" si="119"/>
        <v>587196914281</v>
      </c>
      <c r="F503" s="238" t="str">
        <f t="shared" si="120"/>
        <v>박상희</v>
      </c>
      <c r="G503" s="239" t="str">
        <f t="shared" si="121"/>
        <v>BK00000145937</v>
      </c>
      <c r="H503" s="240" t="str">
        <f t="shared" si="122"/>
        <v>목록(Manifest)</v>
      </c>
      <c r="I503" s="241">
        <f t="shared" si="123"/>
        <v>96.69</v>
      </c>
      <c r="J503" s="242">
        <f t="shared" si="124"/>
        <v>2</v>
      </c>
      <c r="K503" s="242">
        <f t="shared" si="125"/>
        <v>5</v>
      </c>
      <c r="L503" s="243">
        <f t="shared" si="126"/>
        <v>5.0999999999999996</v>
      </c>
      <c r="M503" s="243">
        <f t="shared" si="127"/>
        <v>5.5</v>
      </c>
      <c r="N503" s="149">
        <f t="shared" si="128"/>
        <v>24.25</v>
      </c>
      <c r="O503" s="149">
        <v>3.59</v>
      </c>
      <c r="P503" s="150"/>
      <c r="Q503" s="151">
        <f>VLOOKUP(H503,Mapping!$B$3:$D$13,3,0)</f>
        <v>0</v>
      </c>
      <c r="R503" s="149">
        <f>(IF(VLOOKUP(VLOOKUP(I503,Mapping!$B$15:$D$20,2,1),Mapping!$C$15:$E$20,2,0)=7000,0,VLOOKUP(VLOOKUP(I503,Mapping!$B$15:$D$20,2,1),Mapping!$C$15:$E$20,2,0)))</f>
        <v>0</v>
      </c>
      <c r="S503" s="149"/>
      <c r="T503" s="149"/>
      <c r="U503" s="149">
        <f t="shared" si="129"/>
        <v>27.84</v>
      </c>
      <c r="V503" s="6" t="str">
        <f t="shared" si="114"/>
        <v/>
      </c>
      <c r="X503" s="6" t="s">
        <v>3144</v>
      </c>
      <c r="Y503" s="6" t="s">
        <v>16</v>
      </c>
      <c r="Z503" s="6" t="s">
        <v>3145</v>
      </c>
      <c r="AA503" s="6" t="s">
        <v>3162</v>
      </c>
      <c r="AB503" s="6" t="s">
        <v>975</v>
      </c>
      <c r="AC503" s="6" t="s">
        <v>976</v>
      </c>
      <c r="AD503" s="6" t="s">
        <v>977</v>
      </c>
      <c r="AE503" s="6" t="s">
        <v>156</v>
      </c>
      <c r="AF503" s="6">
        <v>2</v>
      </c>
      <c r="AG503" s="6">
        <v>5</v>
      </c>
      <c r="AH503" s="6">
        <v>5.0999999999999996</v>
      </c>
      <c r="AI503" s="6">
        <v>5.5</v>
      </c>
      <c r="AJ503" s="6" t="s">
        <v>14</v>
      </c>
      <c r="AK503" s="6">
        <v>96.69</v>
      </c>
      <c r="AL503" s="6" t="s">
        <v>303</v>
      </c>
      <c r="AM503" s="6" t="s">
        <v>303</v>
      </c>
      <c r="AN503" s="6" t="s">
        <v>303</v>
      </c>
      <c r="AO503" s="6" t="s">
        <v>303</v>
      </c>
      <c r="AP503" s="6" t="s">
        <v>303</v>
      </c>
      <c r="AQ503" s="6" t="s">
        <v>304</v>
      </c>
      <c r="AR503" s="6" t="s">
        <v>305</v>
      </c>
      <c r="AS503" s="6" t="s">
        <v>463</v>
      </c>
      <c r="AT503" s="6" t="s">
        <v>156</v>
      </c>
      <c r="AU503" s="6" t="s">
        <v>307</v>
      </c>
      <c r="AV503" s="6" t="s">
        <v>3163</v>
      </c>
      <c r="AW503" s="6" t="s">
        <v>3164</v>
      </c>
      <c r="AX503" s="6" t="s">
        <v>3164</v>
      </c>
      <c r="AY503" s="6" t="s">
        <v>308</v>
      </c>
      <c r="AZ503" s="6" t="s">
        <v>771</v>
      </c>
      <c r="BA503" s="6" t="s">
        <v>310</v>
      </c>
      <c r="BB503" s="6" t="s">
        <v>311</v>
      </c>
      <c r="BC503" s="6" t="s">
        <v>312</v>
      </c>
      <c r="BD503" s="6" t="s">
        <v>156</v>
      </c>
      <c r="BE503" s="6" t="s">
        <v>313</v>
      </c>
    </row>
    <row r="504" spans="1:57" ht="17.399999999999999" x14ac:dyDescent="0.4">
      <c r="A504" s="237">
        <f t="shared" si="115"/>
        <v>502</v>
      </c>
      <c r="B504" s="238" t="str">
        <f t="shared" si="116"/>
        <v>2025-09-18</v>
      </c>
      <c r="C504" s="238" t="str">
        <f t="shared" si="117"/>
        <v>LHR</v>
      </c>
      <c r="D504" s="238" t="str">
        <f t="shared" si="118"/>
        <v>99431913884</v>
      </c>
      <c r="E504" s="238" t="str">
        <f t="shared" si="119"/>
        <v>587196914480</v>
      </c>
      <c r="F504" s="238" t="str">
        <f t="shared" si="120"/>
        <v>이기봉</v>
      </c>
      <c r="G504" s="239" t="str">
        <f t="shared" si="121"/>
        <v>BK00000145807</v>
      </c>
      <c r="H504" s="240" t="str">
        <f t="shared" si="122"/>
        <v>일반(목록배제,Normal-Manifest Exception)</v>
      </c>
      <c r="I504" s="241">
        <f t="shared" si="123"/>
        <v>67.67</v>
      </c>
      <c r="J504" s="242">
        <f t="shared" si="124"/>
        <v>1</v>
      </c>
      <c r="K504" s="242">
        <f t="shared" si="125"/>
        <v>5</v>
      </c>
      <c r="L504" s="243">
        <f t="shared" si="126"/>
        <v>0.2</v>
      </c>
      <c r="M504" s="243">
        <f t="shared" si="127"/>
        <v>5</v>
      </c>
      <c r="N504" s="149">
        <f t="shared" si="128"/>
        <v>22.400000000000002</v>
      </c>
      <c r="O504" s="149">
        <v>3.59</v>
      </c>
      <c r="P504" s="150"/>
      <c r="Q504" s="151">
        <f>VLOOKUP(H504,Mapping!$B$3:$D$13,3,0)</f>
        <v>0.8</v>
      </c>
      <c r="R504" s="149">
        <f>(IF(VLOOKUP(VLOOKUP(I504,Mapping!$B$15:$D$20,2,1),Mapping!$C$15:$E$20,2,0)=7000,0,VLOOKUP(VLOOKUP(I504,Mapping!$B$15:$D$20,2,1),Mapping!$C$15:$E$20,2,0)))</f>
        <v>0</v>
      </c>
      <c r="S504" s="149"/>
      <c r="T504" s="149"/>
      <c r="U504" s="149">
        <f t="shared" si="129"/>
        <v>26.790000000000003</v>
      </c>
      <c r="V504" s="6" t="str">
        <f t="shared" si="114"/>
        <v/>
      </c>
      <c r="X504" s="6" t="s">
        <v>3144</v>
      </c>
      <c r="Y504" s="6" t="s">
        <v>16</v>
      </c>
      <c r="Z504" s="6" t="s">
        <v>3145</v>
      </c>
      <c r="AA504" s="6" t="s">
        <v>3165</v>
      </c>
      <c r="AB504" s="6" t="s">
        <v>177</v>
      </c>
      <c r="AC504" s="6" t="s">
        <v>559</v>
      </c>
      <c r="AD504" s="6" t="s">
        <v>560</v>
      </c>
      <c r="AE504" s="6" t="s">
        <v>156</v>
      </c>
      <c r="AF504" s="6">
        <v>1</v>
      </c>
      <c r="AG504" s="6">
        <v>5</v>
      </c>
      <c r="AH504" s="6">
        <v>0.2</v>
      </c>
      <c r="AI504" s="6">
        <v>5</v>
      </c>
      <c r="AJ504" s="6" t="s">
        <v>110</v>
      </c>
      <c r="AK504" s="6">
        <v>67.67</v>
      </c>
      <c r="AL504" s="6" t="s">
        <v>303</v>
      </c>
      <c r="AM504" s="6" t="s">
        <v>303</v>
      </c>
      <c r="AN504" s="6" t="s">
        <v>303</v>
      </c>
      <c r="AO504" s="6" t="s">
        <v>303</v>
      </c>
      <c r="AP504" s="6" t="s">
        <v>303</v>
      </c>
      <c r="AQ504" s="6" t="s">
        <v>304</v>
      </c>
      <c r="AR504" s="6" t="s">
        <v>305</v>
      </c>
      <c r="AS504" s="6" t="s">
        <v>561</v>
      </c>
      <c r="AT504" s="6" t="s">
        <v>156</v>
      </c>
      <c r="AU504" s="6" t="s">
        <v>307</v>
      </c>
      <c r="AV504" s="6" t="s">
        <v>3165</v>
      </c>
      <c r="AW504" s="6" t="s">
        <v>3166</v>
      </c>
      <c r="AX504" s="6" t="s">
        <v>3166</v>
      </c>
      <c r="AY504" s="6" t="s">
        <v>308</v>
      </c>
      <c r="AZ504" s="6" t="s">
        <v>771</v>
      </c>
      <c r="BA504" s="6" t="s">
        <v>310</v>
      </c>
      <c r="BB504" s="6" t="s">
        <v>311</v>
      </c>
      <c r="BC504" s="6" t="s">
        <v>312</v>
      </c>
      <c r="BD504" s="6" t="s">
        <v>156</v>
      </c>
      <c r="BE504" s="6" t="s">
        <v>313</v>
      </c>
    </row>
    <row r="505" spans="1:57" ht="17.399999999999999" x14ac:dyDescent="0.4">
      <c r="A505" s="237">
        <f t="shared" si="115"/>
        <v>503</v>
      </c>
      <c r="B505" s="238" t="str">
        <f t="shared" si="116"/>
        <v>2025-09-18</v>
      </c>
      <c r="C505" s="238" t="str">
        <f t="shared" si="117"/>
        <v>LHR</v>
      </c>
      <c r="D505" s="238" t="str">
        <f t="shared" si="118"/>
        <v>99431913884</v>
      </c>
      <c r="E505" s="238" t="str">
        <f t="shared" si="119"/>
        <v>587196914885</v>
      </c>
      <c r="F505" s="238" t="str">
        <f t="shared" si="120"/>
        <v>이노진</v>
      </c>
      <c r="G505" s="239" t="str">
        <f t="shared" si="121"/>
        <v>BK00000145988</v>
      </c>
      <c r="H505" s="240" t="str">
        <f t="shared" si="122"/>
        <v>목록(Manifest)</v>
      </c>
      <c r="I505" s="241">
        <f t="shared" si="123"/>
        <v>87.75</v>
      </c>
      <c r="J505" s="242">
        <f t="shared" si="124"/>
        <v>1</v>
      </c>
      <c r="K505" s="242">
        <f t="shared" si="125"/>
        <v>0.5</v>
      </c>
      <c r="L505" s="243">
        <f t="shared" si="126"/>
        <v>0.2</v>
      </c>
      <c r="M505" s="243">
        <f t="shared" si="127"/>
        <v>0.5</v>
      </c>
      <c r="N505" s="149">
        <f t="shared" si="128"/>
        <v>5.75</v>
      </c>
      <c r="O505" s="149">
        <v>3.59</v>
      </c>
      <c r="P505" s="150"/>
      <c r="Q505" s="151">
        <f>VLOOKUP(H505,Mapping!$B$3:$D$13,3,0)</f>
        <v>0</v>
      </c>
      <c r="R505" s="149">
        <f>(IF(VLOOKUP(VLOOKUP(I505,Mapping!$B$15:$D$20,2,1),Mapping!$C$15:$E$20,2,0)=7000,0,VLOOKUP(VLOOKUP(I505,Mapping!$B$15:$D$20,2,1),Mapping!$C$15:$E$20,2,0)))</f>
        <v>0</v>
      </c>
      <c r="S505" s="149"/>
      <c r="T505" s="149"/>
      <c r="U505" s="149">
        <f t="shared" si="129"/>
        <v>9.34</v>
      </c>
      <c r="V505" s="6" t="str">
        <f t="shared" si="114"/>
        <v/>
      </c>
      <c r="X505" s="6" t="s">
        <v>3144</v>
      </c>
      <c r="Y505" s="6" t="s">
        <v>16</v>
      </c>
      <c r="Z505" s="6" t="s">
        <v>3145</v>
      </c>
      <c r="AA505" s="6" t="s">
        <v>3167</v>
      </c>
      <c r="AB505" s="6" t="s">
        <v>3168</v>
      </c>
      <c r="AC505" s="6" t="s">
        <v>3169</v>
      </c>
      <c r="AD505" s="6" t="s">
        <v>3170</v>
      </c>
      <c r="AE505" s="6" t="s">
        <v>156</v>
      </c>
      <c r="AF505" s="6">
        <v>1</v>
      </c>
      <c r="AG505" s="6">
        <v>0.5</v>
      </c>
      <c r="AH505" s="6">
        <v>0.2</v>
      </c>
      <c r="AI505" s="6">
        <v>0.5</v>
      </c>
      <c r="AJ505" s="6" t="s">
        <v>14</v>
      </c>
      <c r="AK505" s="6">
        <v>87.75</v>
      </c>
      <c r="AL505" s="6" t="s">
        <v>303</v>
      </c>
      <c r="AM505" s="6" t="s">
        <v>303</v>
      </c>
      <c r="AN505" s="6" t="s">
        <v>303</v>
      </c>
      <c r="AO505" s="6" t="s">
        <v>303</v>
      </c>
      <c r="AP505" s="6" t="s">
        <v>303</v>
      </c>
      <c r="AQ505" s="6" t="s">
        <v>304</v>
      </c>
      <c r="AR505" s="6" t="s">
        <v>305</v>
      </c>
      <c r="AS505" s="6" t="s">
        <v>471</v>
      </c>
      <c r="AT505" s="6" t="s">
        <v>156</v>
      </c>
      <c r="AU505" s="6" t="s">
        <v>307</v>
      </c>
      <c r="AV505" s="6" t="s">
        <v>3167</v>
      </c>
      <c r="AW505" s="6" t="s">
        <v>3171</v>
      </c>
      <c r="AX505" s="6" t="s">
        <v>3171</v>
      </c>
      <c r="AY505" s="6" t="s">
        <v>308</v>
      </c>
      <c r="AZ505" s="6" t="s">
        <v>771</v>
      </c>
      <c r="BA505" s="6" t="s">
        <v>310</v>
      </c>
      <c r="BB505" s="6" t="s">
        <v>311</v>
      </c>
      <c r="BC505" s="6" t="s">
        <v>312</v>
      </c>
      <c r="BD505" s="6" t="s">
        <v>156</v>
      </c>
      <c r="BE505" s="6" t="s">
        <v>313</v>
      </c>
    </row>
    <row r="506" spans="1:57" ht="17.399999999999999" x14ac:dyDescent="0.4">
      <c r="A506" s="237">
        <f t="shared" si="115"/>
        <v>504</v>
      </c>
      <c r="B506" s="238" t="str">
        <f t="shared" si="116"/>
        <v>2025-09-18</v>
      </c>
      <c r="C506" s="238" t="str">
        <f t="shared" si="117"/>
        <v>LHR</v>
      </c>
      <c r="D506" s="238" t="str">
        <f t="shared" si="118"/>
        <v>99431913884</v>
      </c>
      <c r="E506" s="238" t="str">
        <f t="shared" si="119"/>
        <v>587196914314</v>
      </c>
      <c r="F506" s="238" t="str">
        <f t="shared" si="120"/>
        <v>송유찬</v>
      </c>
      <c r="G506" s="239" t="str">
        <f t="shared" si="121"/>
        <v>BK00000146141</v>
      </c>
      <c r="H506" s="240" t="str">
        <f t="shared" si="122"/>
        <v>일반(목록배제,Normal-Manifest Exception)</v>
      </c>
      <c r="I506" s="241">
        <f t="shared" si="123"/>
        <v>19.739999999999998</v>
      </c>
      <c r="J506" s="242">
        <f t="shared" si="124"/>
        <v>1</v>
      </c>
      <c r="K506" s="242">
        <f t="shared" si="125"/>
        <v>0.5</v>
      </c>
      <c r="L506" s="243">
        <f t="shared" si="126"/>
        <v>0.2</v>
      </c>
      <c r="M506" s="243">
        <f t="shared" si="127"/>
        <v>0.5</v>
      </c>
      <c r="N506" s="149">
        <f t="shared" si="128"/>
        <v>5.75</v>
      </c>
      <c r="O506" s="149">
        <v>3.59</v>
      </c>
      <c r="P506" s="150"/>
      <c r="Q506" s="151">
        <f>VLOOKUP(H506,Mapping!$B$3:$D$13,3,0)</f>
        <v>0.8</v>
      </c>
      <c r="R506" s="149">
        <f>(IF(VLOOKUP(VLOOKUP(I506,Mapping!$B$15:$D$20,2,1),Mapping!$C$15:$E$20,2,0)=7000,0,VLOOKUP(VLOOKUP(I506,Mapping!$B$15:$D$20,2,1),Mapping!$C$15:$E$20,2,0)))</f>
        <v>0</v>
      </c>
      <c r="S506" s="149"/>
      <c r="T506" s="149"/>
      <c r="U506" s="149">
        <f t="shared" si="129"/>
        <v>10.14</v>
      </c>
      <c r="V506" s="6" t="str">
        <f t="shared" si="114"/>
        <v/>
      </c>
      <c r="X506" s="6" t="s">
        <v>3144</v>
      </c>
      <c r="Y506" s="6" t="s">
        <v>16</v>
      </c>
      <c r="Z506" s="6" t="s">
        <v>3145</v>
      </c>
      <c r="AA506" s="6" t="s">
        <v>3172</v>
      </c>
      <c r="AB506" s="6" t="s">
        <v>2480</v>
      </c>
      <c r="AC506" s="6" t="s">
        <v>2481</v>
      </c>
      <c r="AD506" s="6" t="s">
        <v>2482</v>
      </c>
      <c r="AE506" s="6" t="s">
        <v>156</v>
      </c>
      <c r="AF506" s="6">
        <v>1</v>
      </c>
      <c r="AG506" s="6">
        <v>0.5</v>
      </c>
      <c r="AH506" s="6">
        <v>0.2</v>
      </c>
      <c r="AI506" s="6">
        <v>0.5</v>
      </c>
      <c r="AJ506" s="6" t="s">
        <v>110</v>
      </c>
      <c r="AK506" s="6">
        <v>19.739999999999998</v>
      </c>
      <c r="AL506" s="6" t="s">
        <v>303</v>
      </c>
      <c r="AM506" s="6" t="s">
        <v>303</v>
      </c>
      <c r="AN506" s="6" t="s">
        <v>303</v>
      </c>
      <c r="AO506" s="6" t="s">
        <v>303</v>
      </c>
      <c r="AP506" s="6" t="s">
        <v>303</v>
      </c>
      <c r="AQ506" s="6" t="s">
        <v>304</v>
      </c>
      <c r="AR506" s="6" t="s">
        <v>305</v>
      </c>
      <c r="AS506" s="6" t="s">
        <v>467</v>
      </c>
      <c r="AT506" s="6" t="s">
        <v>156</v>
      </c>
      <c r="AU506" s="6" t="s">
        <v>307</v>
      </c>
      <c r="AV506" s="6" t="s">
        <v>3172</v>
      </c>
      <c r="AW506" s="6" t="s">
        <v>3173</v>
      </c>
      <c r="AX506" s="6" t="s">
        <v>3173</v>
      </c>
      <c r="AY506" s="6" t="s">
        <v>308</v>
      </c>
      <c r="AZ506" s="6" t="s">
        <v>771</v>
      </c>
      <c r="BA506" s="6" t="s">
        <v>310</v>
      </c>
      <c r="BB506" s="6" t="s">
        <v>311</v>
      </c>
      <c r="BC506" s="6" t="s">
        <v>312</v>
      </c>
      <c r="BD506" s="6" t="s">
        <v>156</v>
      </c>
      <c r="BE506" s="6" t="s">
        <v>313</v>
      </c>
    </row>
    <row r="507" spans="1:57" ht="17.399999999999999" x14ac:dyDescent="0.4">
      <c r="A507" s="237">
        <f t="shared" si="115"/>
        <v>505</v>
      </c>
      <c r="B507" s="238" t="str">
        <f t="shared" si="116"/>
        <v>2025-09-18</v>
      </c>
      <c r="C507" s="238" t="str">
        <f t="shared" si="117"/>
        <v>LHR</v>
      </c>
      <c r="D507" s="238" t="str">
        <f t="shared" si="118"/>
        <v>99431913884</v>
      </c>
      <c r="E507" s="238" t="str">
        <f t="shared" si="119"/>
        <v>587196914476</v>
      </c>
      <c r="F507" s="238" t="str">
        <f t="shared" si="120"/>
        <v>유수찬</v>
      </c>
      <c r="G507" s="239" t="str">
        <f t="shared" si="121"/>
        <v>BK00000145207</v>
      </c>
      <c r="H507" s="240" t="str">
        <f t="shared" si="122"/>
        <v>목록(Manifest)</v>
      </c>
      <c r="I507" s="241">
        <f t="shared" si="123"/>
        <v>53.44</v>
      </c>
      <c r="J507" s="242">
        <f t="shared" si="124"/>
        <v>1</v>
      </c>
      <c r="K507" s="242">
        <f t="shared" si="125"/>
        <v>1</v>
      </c>
      <c r="L507" s="243">
        <f t="shared" si="126"/>
        <v>0.2</v>
      </c>
      <c r="M507" s="243">
        <f t="shared" si="127"/>
        <v>1</v>
      </c>
      <c r="N507" s="149">
        <f t="shared" si="128"/>
        <v>7.6</v>
      </c>
      <c r="O507" s="149">
        <v>3.59</v>
      </c>
      <c r="P507" s="150"/>
      <c r="Q507" s="151">
        <f>VLOOKUP(H507,Mapping!$B$3:$D$13,3,0)</f>
        <v>0</v>
      </c>
      <c r="R507" s="149">
        <f>(IF(VLOOKUP(VLOOKUP(I507,Mapping!$B$15:$D$20,2,1),Mapping!$C$15:$E$20,2,0)=7000,0,VLOOKUP(VLOOKUP(I507,Mapping!$B$15:$D$20,2,1),Mapping!$C$15:$E$20,2,0)))</f>
        <v>0</v>
      </c>
      <c r="S507" s="149"/>
      <c r="T507" s="149"/>
      <c r="U507" s="149">
        <f t="shared" si="129"/>
        <v>11.19</v>
      </c>
      <c r="V507" s="6" t="str">
        <f t="shared" si="114"/>
        <v/>
      </c>
      <c r="X507" s="6" t="s">
        <v>3144</v>
      </c>
      <c r="Y507" s="6" t="s">
        <v>16</v>
      </c>
      <c r="Z507" s="6" t="s">
        <v>3145</v>
      </c>
      <c r="AA507" s="6" t="s">
        <v>3174</v>
      </c>
      <c r="AB507" s="6" t="s">
        <v>3175</v>
      </c>
      <c r="AC507" s="6" t="s">
        <v>3176</v>
      </c>
      <c r="AD507" s="6" t="s">
        <v>3177</v>
      </c>
      <c r="AE507" s="6" t="s">
        <v>156</v>
      </c>
      <c r="AF507" s="6">
        <v>1</v>
      </c>
      <c r="AG507" s="6">
        <v>1</v>
      </c>
      <c r="AH507" s="6">
        <v>0.2</v>
      </c>
      <c r="AI507" s="6">
        <v>1</v>
      </c>
      <c r="AJ507" s="6" t="s">
        <v>14</v>
      </c>
      <c r="AK507" s="6">
        <v>53.44</v>
      </c>
      <c r="AL507" s="6" t="s">
        <v>303</v>
      </c>
      <c r="AM507" s="6" t="s">
        <v>303</v>
      </c>
      <c r="AN507" s="6" t="s">
        <v>303</v>
      </c>
      <c r="AO507" s="6" t="s">
        <v>303</v>
      </c>
      <c r="AP507" s="6" t="s">
        <v>303</v>
      </c>
      <c r="AQ507" s="6" t="s">
        <v>304</v>
      </c>
      <c r="AR507" s="6" t="s">
        <v>305</v>
      </c>
      <c r="AS507" s="6" t="s">
        <v>3178</v>
      </c>
      <c r="AT507" s="6" t="s">
        <v>156</v>
      </c>
      <c r="AU507" s="6" t="s">
        <v>307</v>
      </c>
      <c r="AV507" s="6" t="s">
        <v>3174</v>
      </c>
      <c r="AW507" s="6" t="s">
        <v>3179</v>
      </c>
      <c r="AX507" s="6" t="s">
        <v>3179</v>
      </c>
      <c r="AY507" s="6" t="s">
        <v>308</v>
      </c>
      <c r="AZ507" s="6" t="s">
        <v>771</v>
      </c>
      <c r="BA507" s="6" t="s">
        <v>310</v>
      </c>
      <c r="BB507" s="6" t="s">
        <v>311</v>
      </c>
      <c r="BC507" s="6" t="s">
        <v>312</v>
      </c>
      <c r="BD507" s="6" t="s">
        <v>156</v>
      </c>
      <c r="BE507" s="6" t="s">
        <v>313</v>
      </c>
    </row>
    <row r="508" spans="1:57" ht="17.399999999999999" x14ac:dyDescent="0.4">
      <c r="A508" s="237">
        <f t="shared" si="115"/>
        <v>506</v>
      </c>
      <c r="B508" s="238" t="str">
        <f t="shared" si="116"/>
        <v>2025-09-18</v>
      </c>
      <c r="C508" s="238" t="str">
        <f t="shared" si="117"/>
        <v>LHR</v>
      </c>
      <c r="D508" s="238" t="str">
        <f t="shared" si="118"/>
        <v>99431913884</v>
      </c>
      <c r="E508" s="238" t="str">
        <f t="shared" si="119"/>
        <v>587196914686</v>
      </c>
      <c r="F508" s="238" t="str">
        <f t="shared" si="120"/>
        <v>배수지</v>
      </c>
      <c r="G508" s="239" t="str">
        <f t="shared" si="121"/>
        <v>BK00000145467</v>
      </c>
      <c r="H508" s="240" t="str">
        <f t="shared" si="122"/>
        <v>목록(Manifest)</v>
      </c>
      <c r="I508" s="241">
        <f t="shared" si="123"/>
        <v>143.34</v>
      </c>
      <c r="J508" s="242">
        <f t="shared" si="124"/>
        <v>1</v>
      </c>
      <c r="K508" s="242">
        <f t="shared" si="125"/>
        <v>1.5</v>
      </c>
      <c r="L508" s="243">
        <f t="shared" si="126"/>
        <v>1.7</v>
      </c>
      <c r="M508" s="243">
        <f t="shared" si="127"/>
        <v>1.7</v>
      </c>
      <c r="N508" s="149">
        <f t="shared" si="128"/>
        <v>10.190000000000001</v>
      </c>
      <c r="O508" s="149">
        <v>3.59</v>
      </c>
      <c r="P508" s="150"/>
      <c r="Q508" s="151">
        <f>VLOOKUP(H508,Mapping!$B$3:$D$13,3,0)</f>
        <v>0</v>
      </c>
      <c r="R508" s="149">
        <f>(IF(VLOOKUP(VLOOKUP(I508,Mapping!$B$15:$D$20,2,1),Mapping!$C$15:$E$20,2,0)=7000,0,VLOOKUP(VLOOKUP(I508,Mapping!$B$15:$D$20,2,1),Mapping!$C$15:$E$20,2,0)))</f>
        <v>0</v>
      </c>
      <c r="S508" s="149"/>
      <c r="T508" s="149"/>
      <c r="U508" s="149">
        <f t="shared" si="129"/>
        <v>13.780000000000001</v>
      </c>
      <c r="V508" s="6" t="str">
        <f t="shared" si="114"/>
        <v/>
      </c>
      <c r="X508" s="6" t="s">
        <v>3144</v>
      </c>
      <c r="Y508" s="6" t="s">
        <v>16</v>
      </c>
      <c r="Z508" s="6" t="s">
        <v>3145</v>
      </c>
      <c r="AA508" s="6" t="s">
        <v>3180</v>
      </c>
      <c r="AB508" s="6" t="s">
        <v>203</v>
      </c>
      <c r="AC508" s="6" t="s">
        <v>546</v>
      </c>
      <c r="AD508" s="6" t="s">
        <v>547</v>
      </c>
      <c r="AE508" s="6" t="s">
        <v>156</v>
      </c>
      <c r="AF508" s="6">
        <v>1</v>
      </c>
      <c r="AG508" s="6">
        <v>1.5</v>
      </c>
      <c r="AH508" s="6">
        <v>1.7</v>
      </c>
      <c r="AI508" s="6">
        <v>1.7</v>
      </c>
      <c r="AJ508" s="6" t="s">
        <v>14</v>
      </c>
      <c r="AK508" s="6">
        <v>143.34</v>
      </c>
      <c r="AL508" s="6" t="s">
        <v>303</v>
      </c>
      <c r="AM508" s="6" t="s">
        <v>303</v>
      </c>
      <c r="AN508" s="6" t="s">
        <v>303</v>
      </c>
      <c r="AO508" s="6" t="s">
        <v>303</v>
      </c>
      <c r="AP508" s="6" t="s">
        <v>303</v>
      </c>
      <c r="AQ508" s="6" t="s">
        <v>304</v>
      </c>
      <c r="AR508" s="6" t="s">
        <v>305</v>
      </c>
      <c r="AS508" s="6" t="s">
        <v>325</v>
      </c>
      <c r="AT508" s="6" t="s">
        <v>156</v>
      </c>
      <c r="AU508" s="6" t="s">
        <v>307</v>
      </c>
      <c r="AV508" s="6" t="s">
        <v>3180</v>
      </c>
      <c r="AW508" s="6" t="s">
        <v>3181</v>
      </c>
      <c r="AX508" s="6" t="s">
        <v>3181</v>
      </c>
      <c r="AY508" s="6" t="s">
        <v>308</v>
      </c>
      <c r="AZ508" s="6" t="s">
        <v>771</v>
      </c>
      <c r="BA508" s="6" t="s">
        <v>310</v>
      </c>
      <c r="BB508" s="6" t="s">
        <v>311</v>
      </c>
      <c r="BC508" s="6" t="s">
        <v>312</v>
      </c>
      <c r="BD508" s="6" t="s">
        <v>156</v>
      </c>
      <c r="BE508" s="6" t="s">
        <v>313</v>
      </c>
    </row>
    <row r="509" spans="1:57" ht="17.399999999999999" x14ac:dyDescent="0.4">
      <c r="A509" s="237">
        <f t="shared" si="115"/>
        <v>507</v>
      </c>
      <c r="B509" s="238" t="str">
        <f t="shared" si="116"/>
        <v>2025-09-18</v>
      </c>
      <c r="C509" s="238" t="str">
        <f t="shared" si="117"/>
        <v>LHR</v>
      </c>
      <c r="D509" s="238" t="str">
        <f t="shared" si="118"/>
        <v>99431913884</v>
      </c>
      <c r="E509" s="238" t="str">
        <f t="shared" si="119"/>
        <v>587196914244</v>
      </c>
      <c r="F509" s="238" t="str">
        <f t="shared" si="120"/>
        <v>정지영</v>
      </c>
      <c r="G509" s="239" t="str">
        <f t="shared" si="121"/>
        <v>BK00000145490</v>
      </c>
      <c r="H509" s="240" t="str">
        <f t="shared" si="122"/>
        <v>목록(Manifest)</v>
      </c>
      <c r="I509" s="241">
        <f t="shared" si="123"/>
        <v>125.7</v>
      </c>
      <c r="J509" s="242">
        <f t="shared" si="124"/>
        <v>1</v>
      </c>
      <c r="K509" s="242">
        <f t="shared" si="125"/>
        <v>3</v>
      </c>
      <c r="L509" s="243">
        <f t="shared" si="126"/>
        <v>0.2</v>
      </c>
      <c r="M509" s="243">
        <f t="shared" si="127"/>
        <v>3</v>
      </c>
      <c r="N509" s="149">
        <f t="shared" si="128"/>
        <v>15</v>
      </c>
      <c r="O509" s="149">
        <v>3.59</v>
      </c>
      <c r="P509" s="150"/>
      <c r="Q509" s="151">
        <f>VLOOKUP(H509,Mapping!$B$3:$D$13,3,0)</f>
        <v>0</v>
      </c>
      <c r="R509" s="149">
        <f>(IF(VLOOKUP(VLOOKUP(I509,Mapping!$B$15:$D$20,2,1),Mapping!$C$15:$E$20,2,0)=7000,0,VLOOKUP(VLOOKUP(I509,Mapping!$B$15:$D$20,2,1),Mapping!$C$15:$E$20,2,0)))</f>
        <v>0</v>
      </c>
      <c r="S509" s="149"/>
      <c r="T509" s="149"/>
      <c r="U509" s="149">
        <f t="shared" si="129"/>
        <v>18.59</v>
      </c>
      <c r="V509" s="6" t="str">
        <f t="shared" si="114"/>
        <v/>
      </c>
      <c r="X509" s="6" t="s">
        <v>3144</v>
      </c>
      <c r="Y509" s="6" t="s">
        <v>16</v>
      </c>
      <c r="Z509" s="6" t="s">
        <v>3145</v>
      </c>
      <c r="AA509" s="6" t="s">
        <v>3182</v>
      </c>
      <c r="AB509" s="6" t="s">
        <v>823</v>
      </c>
      <c r="AC509" s="6" t="s">
        <v>824</v>
      </c>
      <c r="AD509" s="6" t="s">
        <v>825</v>
      </c>
      <c r="AE509" s="6" t="s">
        <v>156</v>
      </c>
      <c r="AF509" s="6">
        <v>1</v>
      </c>
      <c r="AG509" s="6">
        <v>3</v>
      </c>
      <c r="AH509" s="6">
        <v>0.2</v>
      </c>
      <c r="AI509" s="6">
        <v>3</v>
      </c>
      <c r="AJ509" s="6" t="s">
        <v>14</v>
      </c>
      <c r="AK509" s="6">
        <v>125.7</v>
      </c>
      <c r="AL509" s="6" t="s">
        <v>303</v>
      </c>
      <c r="AM509" s="6" t="s">
        <v>303</v>
      </c>
      <c r="AN509" s="6" t="s">
        <v>303</v>
      </c>
      <c r="AO509" s="6" t="s">
        <v>303</v>
      </c>
      <c r="AP509" s="6" t="s">
        <v>303</v>
      </c>
      <c r="AQ509" s="6" t="s">
        <v>304</v>
      </c>
      <c r="AR509" s="6" t="s">
        <v>305</v>
      </c>
      <c r="AS509" s="6" t="s">
        <v>325</v>
      </c>
      <c r="AT509" s="6" t="s">
        <v>156</v>
      </c>
      <c r="AU509" s="6" t="s">
        <v>307</v>
      </c>
      <c r="AV509" s="6" t="s">
        <v>3182</v>
      </c>
      <c r="AW509" s="6" t="s">
        <v>3183</v>
      </c>
      <c r="AX509" s="6" t="s">
        <v>3183</v>
      </c>
      <c r="AY509" s="6" t="s">
        <v>308</v>
      </c>
      <c r="AZ509" s="6" t="s">
        <v>771</v>
      </c>
      <c r="BA509" s="6" t="s">
        <v>310</v>
      </c>
      <c r="BB509" s="6" t="s">
        <v>311</v>
      </c>
      <c r="BC509" s="6" t="s">
        <v>312</v>
      </c>
      <c r="BD509" s="6" t="s">
        <v>156</v>
      </c>
      <c r="BE509" s="6" t="s">
        <v>313</v>
      </c>
    </row>
    <row r="510" spans="1:57" ht="17.399999999999999" x14ac:dyDescent="0.4">
      <c r="A510" s="237">
        <f t="shared" si="115"/>
        <v>508</v>
      </c>
      <c r="B510" s="238" t="str">
        <f t="shared" si="116"/>
        <v>2025-09-18</v>
      </c>
      <c r="C510" s="238" t="str">
        <f t="shared" si="117"/>
        <v>LHR</v>
      </c>
      <c r="D510" s="238" t="str">
        <f t="shared" si="118"/>
        <v>99431913884</v>
      </c>
      <c r="E510" s="238" t="str">
        <f t="shared" si="119"/>
        <v>587196914233</v>
      </c>
      <c r="F510" s="238" t="str">
        <f t="shared" si="120"/>
        <v>안승재</v>
      </c>
      <c r="G510" s="239" t="str">
        <f t="shared" si="121"/>
        <v>BK00000145527</v>
      </c>
      <c r="H510" s="240" t="str">
        <f t="shared" si="122"/>
        <v>목록(Manifest)</v>
      </c>
      <c r="I510" s="241">
        <f t="shared" si="123"/>
        <v>143.96</v>
      </c>
      <c r="J510" s="242">
        <f t="shared" si="124"/>
        <v>1</v>
      </c>
      <c r="K510" s="242">
        <f t="shared" si="125"/>
        <v>1</v>
      </c>
      <c r="L510" s="243">
        <f t="shared" si="126"/>
        <v>0.2</v>
      </c>
      <c r="M510" s="243">
        <f t="shared" si="127"/>
        <v>1</v>
      </c>
      <c r="N510" s="149">
        <f t="shared" si="128"/>
        <v>7.6</v>
      </c>
      <c r="O510" s="149">
        <v>3.59</v>
      </c>
      <c r="P510" s="150"/>
      <c r="Q510" s="151">
        <f>VLOOKUP(H510,Mapping!$B$3:$D$13,3,0)</f>
        <v>0</v>
      </c>
      <c r="R510" s="149">
        <f>(IF(VLOOKUP(VLOOKUP(I510,Mapping!$B$15:$D$20,2,1),Mapping!$C$15:$E$20,2,0)=7000,0,VLOOKUP(VLOOKUP(I510,Mapping!$B$15:$D$20,2,1),Mapping!$C$15:$E$20,2,0)))</f>
        <v>0</v>
      </c>
      <c r="S510" s="149"/>
      <c r="T510" s="149"/>
      <c r="U510" s="149">
        <f t="shared" si="129"/>
        <v>11.19</v>
      </c>
      <c r="V510" s="6" t="str">
        <f t="shared" si="114"/>
        <v/>
      </c>
      <c r="X510" s="6" t="s">
        <v>3144</v>
      </c>
      <c r="Y510" s="6" t="s">
        <v>16</v>
      </c>
      <c r="Z510" s="6" t="s">
        <v>3145</v>
      </c>
      <c r="AA510" s="6" t="s">
        <v>3184</v>
      </c>
      <c r="AB510" s="6" t="s">
        <v>1092</v>
      </c>
      <c r="AC510" s="6" t="s">
        <v>1093</v>
      </c>
      <c r="AD510" s="6" t="s">
        <v>722</v>
      </c>
      <c r="AE510" s="6" t="s">
        <v>156</v>
      </c>
      <c r="AF510" s="6">
        <v>1</v>
      </c>
      <c r="AG510" s="6">
        <v>1</v>
      </c>
      <c r="AH510" s="6">
        <v>0.2</v>
      </c>
      <c r="AI510" s="6">
        <v>1</v>
      </c>
      <c r="AJ510" s="6" t="s">
        <v>14</v>
      </c>
      <c r="AK510" s="6">
        <v>143.96</v>
      </c>
      <c r="AL510" s="6" t="s">
        <v>303</v>
      </c>
      <c r="AM510" s="6" t="s">
        <v>303</v>
      </c>
      <c r="AN510" s="6" t="s">
        <v>303</v>
      </c>
      <c r="AO510" s="6" t="s">
        <v>303</v>
      </c>
      <c r="AP510" s="6" t="s">
        <v>303</v>
      </c>
      <c r="AQ510" s="6" t="s">
        <v>304</v>
      </c>
      <c r="AR510" s="6" t="s">
        <v>305</v>
      </c>
      <c r="AS510" s="6" t="s">
        <v>444</v>
      </c>
      <c r="AT510" s="6" t="s">
        <v>156</v>
      </c>
      <c r="AU510" s="6" t="s">
        <v>307</v>
      </c>
      <c r="AV510" s="6" t="s">
        <v>3184</v>
      </c>
      <c r="AW510" s="6" t="s">
        <v>3185</v>
      </c>
      <c r="AX510" s="6" t="s">
        <v>3185</v>
      </c>
      <c r="AY510" s="6" t="s">
        <v>308</v>
      </c>
      <c r="AZ510" s="6" t="s">
        <v>771</v>
      </c>
      <c r="BA510" s="6" t="s">
        <v>310</v>
      </c>
      <c r="BB510" s="6" t="s">
        <v>311</v>
      </c>
      <c r="BC510" s="6" t="s">
        <v>312</v>
      </c>
      <c r="BD510" s="6" t="s">
        <v>156</v>
      </c>
      <c r="BE510" s="6" t="s">
        <v>313</v>
      </c>
    </row>
    <row r="511" spans="1:57" ht="17.399999999999999" x14ac:dyDescent="0.4">
      <c r="A511" s="237">
        <f t="shared" si="115"/>
        <v>509</v>
      </c>
      <c r="B511" s="238" t="str">
        <f t="shared" si="116"/>
        <v>2025-09-18</v>
      </c>
      <c r="C511" s="238" t="str">
        <f t="shared" si="117"/>
        <v>LHR</v>
      </c>
      <c r="D511" s="238" t="str">
        <f t="shared" si="118"/>
        <v>99431913884</v>
      </c>
      <c r="E511" s="238" t="str">
        <f t="shared" si="119"/>
        <v>587196914583</v>
      </c>
      <c r="F511" s="238" t="str">
        <f t="shared" si="120"/>
        <v>임지희</v>
      </c>
      <c r="G511" s="239" t="str">
        <f t="shared" si="121"/>
        <v>BK00000145542</v>
      </c>
      <c r="H511" s="240" t="str">
        <f t="shared" si="122"/>
        <v>목록(Manifest)</v>
      </c>
      <c r="I511" s="241">
        <f t="shared" si="123"/>
        <v>141.77000000000001</v>
      </c>
      <c r="J511" s="242">
        <f t="shared" si="124"/>
        <v>1</v>
      </c>
      <c r="K511" s="242">
        <f t="shared" si="125"/>
        <v>2</v>
      </c>
      <c r="L511" s="243">
        <f t="shared" si="126"/>
        <v>0.2</v>
      </c>
      <c r="M511" s="243">
        <f t="shared" si="127"/>
        <v>2</v>
      </c>
      <c r="N511" s="149">
        <f t="shared" si="128"/>
        <v>11.3</v>
      </c>
      <c r="O511" s="149">
        <v>3.59</v>
      </c>
      <c r="P511" s="150"/>
      <c r="Q511" s="151">
        <f>VLOOKUP(H511,Mapping!$B$3:$D$13,3,0)</f>
        <v>0</v>
      </c>
      <c r="R511" s="149">
        <f>(IF(VLOOKUP(VLOOKUP(I511,Mapping!$B$15:$D$20,2,1),Mapping!$C$15:$E$20,2,0)=7000,0,VLOOKUP(VLOOKUP(I511,Mapping!$B$15:$D$20,2,1),Mapping!$C$15:$E$20,2,0)))</f>
        <v>0</v>
      </c>
      <c r="S511" s="149"/>
      <c r="T511" s="149"/>
      <c r="U511" s="149">
        <f t="shared" si="129"/>
        <v>14.89</v>
      </c>
      <c r="V511" s="6" t="str">
        <f t="shared" si="114"/>
        <v/>
      </c>
      <c r="X511" s="6" t="s">
        <v>3144</v>
      </c>
      <c r="Y511" s="6" t="s">
        <v>16</v>
      </c>
      <c r="Z511" s="6" t="s">
        <v>3145</v>
      </c>
      <c r="AA511" s="6" t="s">
        <v>3186</v>
      </c>
      <c r="AB511" s="6" t="s">
        <v>941</v>
      </c>
      <c r="AC511" s="6" t="s">
        <v>942</v>
      </c>
      <c r="AD511" s="6" t="s">
        <v>899</v>
      </c>
      <c r="AE511" s="6" t="s">
        <v>156</v>
      </c>
      <c r="AF511" s="6">
        <v>1</v>
      </c>
      <c r="AG511" s="6">
        <v>2</v>
      </c>
      <c r="AH511" s="6">
        <v>0.2</v>
      </c>
      <c r="AI511" s="6">
        <v>2</v>
      </c>
      <c r="AJ511" s="6" t="s">
        <v>14</v>
      </c>
      <c r="AK511" s="6">
        <v>141.77000000000001</v>
      </c>
      <c r="AL511" s="6" t="s">
        <v>303</v>
      </c>
      <c r="AM511" s="6" t="s">
        <v>303</v>
      </c>
      <c r="AN511" s="6" t="s">
        <v>303</v>
      </c>
      <c r="AO511" s="6" t="s">
        <v>303</v>
      </c>
      <c r="AP511" s="6" t="s">
        <v>303</v>
      </c>
      <c r="AQ511" s="6" t="s">
        <v>304</v>
      </c>
      <c r="AR511" s="6" t="s">
        <v>305</v>
      </c>
      <c r="AS511" s="6" t="s">
        <v>943</v>
      </c>
      <c r="AT511" s="6" t="s">
        <v>156</v>
      </c>
      <c r="AU511" s="6" t="s">
        <v>307</v>
      </c>
      <c r="AV511" s="6" t="s">
        <v>3186</v>
      </c>
      <c r="AW511" s="6" t="s">
        <v>3187</v>
      </c>
      <c r="AX511" s="6" t="s">
        <v>3187</v>
      </c>
      <c r="AY511" s="6" t="s">
        <v>308</v>
      </c>
      <c r="AZ511" s="6" t="s">
        <v>771</v>
      </c>
      <c r="BA511" s="6" t="s">
        <v>310</v>
      </c>
      <c r="BB511" s="6" t="s">
        <v>311</v>
      </c>
      <c r="BC511" s="6" t="s">
        <v>312</v>
      </c>
      <c r="BD511" s="6" t="s">
        <v>156</v>
      </c>
      <c r="BE511" s="6" t="s">
        <v>313</v>
      </c>
    </row>
    <row r="512" spans="1:57" ht="17.399999999999999" x14ac:dyDescent="0.4">
      <c r="A512" s="237">
        <f t="shared" si="115"/>
        <v>510</v>
      </c>
      <c r="B512" s="238" t="str">
        <f t="shared" si="116"/>
        <v>2025-09-18</v>
      </c>
      <c r="C512" s="238" t="str">
        <f t="shared" si="117"/>
        <v>LHR</v>
      </c>
      <c r="D512" s="238" t="str">
        <f t="shared" si="118"/>
        <v>99431913884</v>
      </c>
      <c r="E512" s="238" t="str">
        <f t="shared" si="119"/>
        <v>587196914874</v>
      </c>
      <c r="F512" s="238" t="str">
        <f t="shared" si="120"/>
        <v>정해경</v>
      </c>
      <c r="G512" s="239" t="str">
        <f t="shared" si="121"/>
        <v>BK00000145607</v>
      </c>
      <c r="H512" s="240" t="str">
        <f t="shared" si="122"/>
        <v>식물검역(Plants Inspection)</v>
      </c>
      <c r="I512" s="241">
        <f t="shared" si="123"/>
        <v>11.1</v>
      </c>
      <c r="J512" s="242">
        <f t="shared" si="124"/>
        <v>1</v>
      </c>
      <c r="K512" s="242">
        <f t="shared" si="125"/>
        <v>0.5</v>
      </c>
      <c r="L512" s="243">
        <f t="shared" si="126"/>
        <v>0.2</v>
      </c>
      <c r="M512" s="243">
        <f t="shared" si="127"/>
        <v>0.5</v>
      </c>
      <c r="N512" s="149">
        <f t="shared" si="128"/>
        <v>5.75</v>
      </c>
      <c r="O512" s="149">
        <v>3.59</v>
      </c>
      <c r="P512" s="150"/>
      <c r="Q512" s="151">
        <f>VLOOKUP(H512,Mapping!$B$3:$D$13,3,0)</f>
        <v>0.8</v>
      </c>
      <c r="R512" s="149">
        <f>(IF(VLOOKUP(VLOOKUP(I512,Mapping!$B$15:$D$20,2,1),Mapping!$C$15:$E$20,2,0)=7000,0,VLOOKUP(VLOOKUP(I512,Mapping!$B$15:$D$20,2,1),Mapping!$C$15:$E$20,2,0)))</f>
        <v>0</v>
      </c>
      <c r="S512" s="149"/>
      <c r="T512" s="149"/>
      <c r="U512" s="149">
        <f t="shared" si="129"/>
        <v>10.14</v>
      </c>
      <c r="V512" s="6" t="str">
        <f t="shared" si="114"/>
        <v/>
      </c>
      <c r="X512" s="6" t="s">
        <v>3144</v>
      </c>
      <c r="Y512" s="6" t="s">
        <v>16</v>
      </c>
      <c r="Z512" s="6" t="s">
        <v>3145</v>
      </c>
      <c r="AA512" s="6" t="s">
        <v>3188</v>
      </c>
      <c r="AB512" s="6" t="s">
        <v>3189</v>
      </c>
      <c r="AC512" s="6" t="s">
        <v>3190</v>
      </c>
      <c r="AD512" s="6" t="s">
        <v>735</v>
      </c>
      <c r="AE512" s="6" t="s">
        <v>156</v>
      </c>
      <c r="AF512" s="6">
        <v>1</v>
      </c>
      <c r="AG512" s="6">
        <v>0.5</v>
      </c>
      <c r="AH512" s="6">
        <v>0.2</v>
      </c>
      <c r="AI512" s="6">
        <v>0.5</v>
      </c>
      <c r="AJ512" s="6" t="s">
        <v>164</v>
      </c>
      <c r="AK512" s="6">
        <v>11.1</v>
      </c>
      <c r="AL512" s="6" t="s">
        <v>303</v>
      </c>
      <c r="AM512" s="6" t="s">
        <v>156</v>
      </c>
      <c r="AN512" s="6" t="s">
        <v>156</v>
      </c>
      <c r="AO512" s="6" t="s">
        <v>156</v>
      </c>
      <c r="AP512" s="6" t="s">
        <v>156</v>
      </c>
      <c r="AQ512" s="6" t="s">
        <v>304</v>
      </c>
      <c r="AR512" s="6" t="s">
        <v>305</v>
      </c>
      <c r="AS512" s="6" t="s">
        <v>3191</v>
      </c>
      <c r="AT512" s="6" t="s">
        <v>156</v>
      </c>
      <c r="AU512" s="6" t="s">
        <v>307</v>
      </c>
      <c r="AV512" s="6" t="s">
        <v>3188</v>
      </c>
      <c r="AW512" s="6" t="s">
        <v>3192</v>
      </c>
      <c r="AX512" s="6" t="s">
        <v>3192</v>
      </c>
      <c r="AY512" s="6" t="s">
        <v>308</v>
      </c>
      <c r="AZ512" s="6" t="s">
        <v>771</v>
      </c>
      <c r="BA512" s="6" t="s">
        <v>310</v>
      </c>
      <c r="BB512" s="6" t="s">
        <v>311</v>
      </c>
      <c r="BC512" s="6" t="s">
        <v>312</v>
      </c>
      <c r="BD512" s="6" t="s">
        <v>156</v>
      </c>
      <c r="BE512" s="6" t="s">
        <v>313</v>
      </c>
    </row>
    <row r="513" spans="1:57" ht="17.399999999999999" x14ac:dyDescent="0.4">
      <c r="A513" s="237">
        <f t="shared" si="115"/>
        <v>511</v>
      </c>
      <c r="B513" s="238" t="str">
        <f t="shared" si="116"/>
        <v>2025-09-18</v>
      </c>
      <c r="C513" s="238" t="str">
        <f t="shared" si="117"/>
        <v>LHR</v>
      </c>
      <c r="D513" s="238" t="str">
        <f t="shared" si="118"/>
        <v>99431913884</v>
      </c>
      <c r="E513" s="238" t="str">
        <f t="shared" si="119"/>
        <v>587196914141</v>
      </c>
      <c r="F513" s="238" t="str">
        <f t="shared" si="120"/>
        <v>고경환</v>
      </c>
      <c r="G513" s="239" t="str">
        <f t="shared" si="121"/>
        <v>BK00000145624</v>
      </c>
      <c r="H513" s="240" t="str">
        <f t="shared" si="122"/>
        <v>목록(Manifest)</v>
      </c>
      <c r="I513" s="241">
        <f t="shared" si="123"/>
        <v>147.29</v>
      </c>
      <c r="J513" s="242">
        <f t="shared" si="124"/>
        <v>1</v>
      </c>
      <c r="K513" s="242">
        <f t="shared" si="125"/>
        <v>1.5</v>
      </c>
      <c r="L513" s="243">
        <f t="shared" si="126"/>
        <v>2.7</v>
      </c>
      <c r="M513" s="243">
        <f t="shared" si="127"/>
        <v>2.7</v>
      </c>
      <c r="N513" s="149">
        <f t="shared" si="128"/>
        <v>13.89</v>
      </c>
      <c r="O513" s="149">
        <v>3.59</v>
      </c>
      <c r="P513" s="150"/>
      <c r="Q513" s="151">
        <f>VLOOKUP(H513,Mapping!$B$3:$D$13,3,0)</f>
        <v>0</v>
      </c>
      <c r="R513" s="149">
        <f>(IF(VLOOKUP(VLOOKUP(I513,Mapping!$B$15:$D$20,2,1),Mapping!$C$15:$E$20,2,0)=7000,0,VLOOKUP(VLOOKUP(I513,Mapping!$B$15:$D$20,2,1),Mapping!$C$15:$E$20,2,0)))</f>
        <v>0</v>
      </c>
      <c r="S513" s="149"/>
      <c r="T513" s="149"/>
      <c r="U513" s="149">
        <f t="shared" si="129"/>
        <v>17.48</v>
      </c>
      <c r="V513" s="6" t="str">
        <f t="shared" si="114"/>
        <v/>
      </c>
      <c r="X513" s="6" t="s">
        <v>3144</v>
      </c>
      <c r="Y513" s="6" t="s">
        <v>16</v>
      </c>
      <c r="Z513" s="6" t="s">
        <v>3145</v>
      </c>
      <c r="AA513" s="6" t="s">
        <v>3193</v>
      </c>
      <c r="AB513" s="6" t="s">
        <v>1039</v>
      </c>
      <c r="AC513" s="6" t="s">
        <v>1040</v>
      </c>
      <c r="AD513" s="6" t="s">
        <v>974</v>
      </c>
      <c r="AE513" s="6" t="s">
        <v>156</v>
      </c>
      <c r="AF513" s="6">
        <v>1</v>
      </c>
      <c r="AG513" s="6">
        <v>1.5</v>
      </c>
      <c r="AH513" s="6">
        <v>2.7</v>
      </c>
      <c r="AI513" s="6">
        <v>2.7</v>
      </c>
      <c r="AJ513" s="6" t="s">
        <v>14</v>
      </c>
      <c r="AK513" s="6">
        <v>147.29</v>
      </c>
      <c r="AL513" s="6" t="s">
        <v>303</v>
      </c>
      <c r="AM513" s="6" t="s">
        <v>303</v>
      </c>
      <c r="AN513" s="6" t="s">
        <v>303</v>
      </c>
      <c r="AO513" s="6" t="s">
        <v>303</v>
      </c>
      <c r="AP513" s="6" t="s">
        <v>303</v>
      </c>
      <c r="AQ513" s="6" t="s">
        <v>304</v>
      </c>
      <c r="AR513" s="6" t="s">
        <v>305</v>
      </c>
      <c r="AS513" s="6" t="s">
        <v>335</v>
      </c>
      <c r="AT513" s="6" t="s">
        <v>156</v>
      </c>
      <c r="AU513" s="6" t="s">
        <v>307</v>
      </c>
      <c r="AV513" s="6" t="s">
        <v>3193</v>
      </c>
      <c r="AW513" s="6" t="s">
        <v>3194</v>
      </c>
      <c r="AX513" s="6" t="s">
        <v>3194</v>
      </c>
      <c r="AY513" s="6" t="s">
        <v>308</v>
      </c>
      <c r="AZ513" s="6" t="s">
        <v>771</v>
      </c>
      <c r="BA513" s="6" t="s">
        <v>310</v>
      </c>
      <c r="BB513" s="6" t="s">
        <v>311</v>
      </c>
      <c r="BC513" s="6" t="s">
        <v>312</v>
      </c>
      <c r="BD513" s="6" t="s">
        <v>156</v>
      </c>
      <c r="BE513" s="6" t="s">
        <v>313</v>
      </c>
    </row>
    <row r="514" spans="1:57" ht="17.399999999999999" x14ac:dyDescent="0.4">
      <c r="A514" s="237">
        <f t="shared" si="115"/>
        <v>512</v>
      </c>
      <c r="B514" s="238" t="str">
        <f t="shared" si="116"/>
        <v>2025-09-18</v>
      </c>
      <c r="C514" s="238" t="str">
        <f t="shared" si="117"/>
        <v>LHR</v>
      </c>
      <c r="D514" s="238" t="str">
        <f t="shared" si="118"/>
        <v>99431913884</v>
      </c>
      <c r="E514" s="238" t="str">
        <f t="shared" si="119"/>
        <v>587196914664</v>
      </c>
      <c r="F514" s="238" t="str">
        <f t="shared" si="120"/>
        <v>박애라</v>
      </c>
      <c r="G514" s="239" t="str">
        <f t="shared" si="121"/>
        <v>BK00000145884</v>
      </c>
      <c r="H514" s="240" t="str">
        <f t="shared" si="122"/>
        <v>간이(Simple)</v>
      </c>
      <c r="I514" s="241">
        <f t="shared" si="123"/>
        <v>649.55999999999995</v>
      </c>
      <c r="J514" s="242">
        <f t="shared" si="124"/>
        <v>1</v>
      </c>
      <c r="K514" s="242">
        <f t="shared" si="125"/>
        <v>6.5</v>
      </c>
      <c r="L514" s="243">
        <f t="shared" si="126"/>
        <v>9.5</v>
      </c>
      <c r="M514" s="243">
        <f t="shared" si="127"/>
        <v>9.5</v>
      </c>
      <c r="N514" s="149">
        <f t="shared" si="128"/>
        <v>39.050000000000004</v>
      </c>
      <c r="O514" s="149">
        <v>3.59</v>
      </c>
      <c r="P514" s="150"/>
      <c r="Q514" s="151">
        <f>VLOOKUP(H514,Mapping!$B$3:$D$13,3,0)</f>
        <v>0.8</v>
      </c>
      <c r="R514" s="149">
        <f>(IF(VLOOKUP(VLOOKUP(I514,Mapping!$B$15:$D$20,2,1),Mapping!$C$15:$E$20,2,0)=7000,0,VLOOKUP(VLOOKUP(I514,Mapping!$B$15:$D$20,2,1),Mapping!$C$15:$E$20,2,0)))</f>
        <v>0</v>
      </c>
      <c r="S514" s="149"/>
      <c r="T514" s="149"/>
      <c r="U514" s="149">
        <f t="shared" si="129"/>
        <v>43.44</v>
      </c>
      <c r="V514" s="6" t="str">
        <f t="shared" si="114"/>
        <v>[대신선불]/사이즈초과</v>
      </c>
      <c r="X514" s="6" t="s">
        <v>3144</v>
      </c>
      <c r="Y514" s="6" t="s">
        <v>16</v>
      </c>
      <c r="Z514" s="6" t="s">
        <v>3145</v>
      </c>
      <c r="AA514" s="6" t="s">
        <v>3195</v>
      </c>
      <c r="AB514" s="6" t="s">
        <v>3196</v>
      </c>
      <c r="AC514" s="6" t="s">
        <v>3197</v>
      </c>
      <c r="AD514" s="6" t="s">
        <v>3198</v>
      </c>
      <c r="AE514" s="6" t="s">
        <v>345</v>
      </c>
      <c r="AF514" s="6">
        <v>1</v>
      </c>
      <c r="AG514" s="6">
        <v>6.5</v>
      </c>
      <c r="AH514" s="6">
        <v>9.5</v>
      </c>
      <c r="AI514" s="6">
        <v>9.5</v>
      </c>
      <c r="AJ514" s="6" t="s">
        <v>15</v>
      </c>
      <c r="AK514" s="6">
        <v>649.55999999999995</v>
      </c>
      <c r="AL514" s="6" t="s">
        <v>303</v>
      </c>
      <c r="AM514" s="6" t="s">
        <v>303</v>
      </c>
      <c r="AN514" s="6" t="s">
        <v>303</v>
      </c>
      <c r="AO514" s="6" t="s">
        <v>156</v>
      </c>
      <c r="AP514" s="6" t="s">
        <v>156</v>
      </c>
      <c r="AQ514" s="6" t="s">
        <v>304</v>
      </c>
      <c r="AR514" s="6" t="s">
        <v>305</v>
      </c>
      <c r="AS514" s="6" t="s">
        <v>3199</v>
      </c>
      <c r="AT514" s="6" t="s">
        <v>156</v>
      </c>
      <c r="AU514" s="6" t="s">
        <v>307</v>
      </c>
      <c r="AV514" s="6" t="s">
        <v>3195</v>
      </c>
      <c r="AW514" s="6" t="s">
        <v>3200</v>
      </c>
      <c r="AX514" s="6" t="s">
        <v>3200</v>
      </c>
      <c r="AY514" s="6" t="s">
        <v>308</v>
      </c>
      <c r="AZ514" s="6" t="s">
        <v>771</v>
      </c>
      <c r="BA514" s="6" t="s">
        <v>310</v>
      </c>
      <c r="BB514" s="6" t="s">
        <v>311</v>
      </c>
      <c r="BC514" s="6" t="s">
        <v>312</v>
      </c>
      <c r="BD514" s="6" t="s">
        <v>156</v>
      </c>
      <c r="BE514" s="6" t="s">
        <v>313</v>
      </c>
    </row>
    <row r="515" spans="1:57" ht="17.399999999999999" x14ac:dyDescent="0.4">
      <c r="A515" s="237">
        <f t="shared" si="115"/>
        <v>513</v>
      </c>
      <c r="B515" s="238" t="str">
        <f t="shared" si="116"/>
        <v>2025-09-18</v>
      </c>
      <c r="C515" s="238" t="str">
        <f t="shared" si="117"/>
        <v>LHR</v>
      </c>
      <c r="D515" s="238" t="str">
        <f t="shared" si="118"/>
        <v>99431913884</v>
      </c>
      <c r="E515" s="238" t="str">
        <f t="shared" si="119"/>
        <v>587196914174</v>
      </c>
      <c r="F515" s="238" t="str">
        <f t="shared" si="120"/>
        <v>황승식</v>
      </c>
      <c r="G515" s="239" t="str">
        <f t="shared" si="121"/>
        <v>BK00000145887</v>
      </c>
      <c r="H515" s="240" t="str">
        <f t="shared" si="122"/>
        <v>일반(목록배제,Normal-Manifest Exception)</v>
      </c>
      <c r="I515" s="241">
        <f t="shared" si="123"/>
        <v>125.45</v>
      </c>
      <c r="J515" s="242">
        <f t="shared" si="124"/>
        <v>1</v>
      </c>
      <c r="K515" s="242">
        <f t="shared" si="125"/>
        <v>2.5</v>
      </c>
      <c r="L515" s="243">
        <f t="shared" si="126"/>
        <v>0.2</v>
      </c>
      <c r="M515" s="243">
        <f t="shared" si="127"/>
        <v>2.5</v>
      </c>
      <c r="N515" s="149">
        <f t="shared" si="128"/>
        <v>13.15</v>
      </c>
      <c r="O515" s="149">
        <v>3.59</v>
      </c>
      <c r="P515" s="150"/>
      <c r="Q515" s="151">
        <f>VLOOKUP(H515,Mapping!$B$3:$D$13,3,0)</f>
        <v>0.8</v>
      </c>
      <c r="R515" s="149">
        <f>(IF(VLOOKUP(VLOOKUP(I515,Mapping!$B$15:$D$20,2,1),Mapping!$C$15:$E$20,2,0)=7000,0,VLOOKUP(VLOOKUP(I515,Mapping!$B$15:$D$20,2,1),Mapping!$C$15:$E$20,2,0)))</f>
        <v>0</v>
      </c>
      <c r="S515" s="149"/>
      <c r="T515" s="149"/>
      <c r="U515" s="149">
        <f t="shared" si="129"/>
        <v>17.540000000000003</v>
      </c>
      <c r="V515" s="6" t="str">
        <f t="shared" si="114"/>
        <v>납세의무자 전화번호가 일치하지 않습니다./일반전환</v>
      </c>
      <c r="X515" s="6" t="s">
        <v>3144</v>
      </c>
      <c r="Y515" s="6" t="s">
        <v>16</v>
      </c>
      <c r="Z515" s="6" t="s">
        <v>3145</v>
      </c>
      <c r="AA515" s="6" t="s">
        <v>3201</v>
      </c>
      <c r="AB515" s="6" t="s">
        <v>3202</v>
      </c>
      <c r="AC515" s="6" t="s">
        <v>3203</v>
      </c>
      <c r="AD515" s="6" t="s">
        <v>3204</v>
      </c>
      <c r="AE515" s="6" t="s">
        <v>3205</v>
      </c>
      <c r="AF515" s="6">
        <v>1</v>
      </c>
      <c r="AG515" s="6">
        <v>2.5</v>
      </c>
      <c r="AH515" s="6">
        <v>0.2</v>
      </c>
      <c r="AI515" s="6">
        <v>2.5</v>
      </c>
      <c r="AJ515" s="6" t="s">
        <v>110</v>
      </c>
      <c r="AK515" s="6">
        <v>125.45</v>
      </c>
      <c r="AL515" s="6" t="s">
        <v>303</v>
      </c>
      <c r="AM515" s="6" t="s">
        <v>156</v>
      </c>
      <c r="AN515" s="6" t="s">
        <v>156</v>
      </c>
      <c r="AO515" s="6" t="s">
        <v>156</v>
      </c>
      <c r="AP515" s="6" t="s">
        <v>156</v>
      </c>
      <c r="AQ515" s="6" t="s">
        <v>304</v>
      </c>
      <c r="AR515" s="6" t="s">
        <v>305</v>
      </c>
      <c r="AS515" s="6" t="s">
        <v>3206</v>
      </c>
      <c r="AT515" s="6" t="s">
        <v>156</v>
      </c>
      <c r="AU515" s="6" t="s">
        <v>307</v>
      </c>
      <c r="AV515" s="6" t="s">
        <v>3201</v>
      </c>
      <c r="AW515" s="6" t="s">
        <v>3207</v>
      </c>
      <c r="AX515" s="6" t="s">
        <v>3207</v>
      </c>
      <c r="AY515" s="6" t="s">
        <v>308</v>
      </c>
      <c r="AZ515" s="6" t="s">
        <v>771</v>
      </c>
      <c r="BA515" s="6" t="s">
        <v>310</v>
      </c>
      <c r="BB515" s="6" t="s">
        <v>311</v>
      </c>
      <c r="BC515" s="6" t="s">
        <v>312</v>
      </c>
      <c r="BD515" s="6" t="s">
        <v>156</v>
      </c>
      <c r="BE515" s="6" t="s">
        <v>313</v>
      </c>
    </row>
    <row r="516" spans="1:57" ht="17.399999999999999" x14ac:dyDescent="0.4">
      <c r="A516" s="237">
        <f t="shared" si="115"/>
        <v>514</v>
      </c>
      <c r="B516" s="238" t="str">
        <f t="shared" si="116"/>
        <v>2025-09-18</v>
      </c>
      <c r="C516" s="238" t="str">
        <f t="shared" si="117"/>
        <v>LHR</v>
      </c>
      <c r="D516" s="238" t="str">
        <f t="shared" si="118"/>
        <v>99431913884</v>
      </c>
      <c r="E516" s="238" t="str">
        <f t="shared" si="119"/>
        <v>587196914756</v>
      </c>
      <c r="F516" s="238" t="str">
        <f t="shared" si="120"/>
        <v>최우혁</v>
      </c>
      <c r="G516" s="239" t="str">
        <f t="shared" si="121"/>
        <v>BK00000145898</v>
      </c>
      <c r="H516" s="240" t="str">
        <f t="shared" si="122"/>
        <v>간이(Simple)</v>
      </c>
      <c r="I516" s="241">
        <f t="shared" si="123"/>
        <v>156.86000000000001</v>
      </c>
      <c r="J516" s="242">
        <f t="shared" si="124"/>
        <v>1</v>
      </c>
      <c r="K516" s="242">
        <f t="shared" si="125"/>
        <v>3</v>
      </c>
      <c r="L516" s="243">
        <f t="shared" si="126"/>
        <v>0.2</v>
      </c>
      <c r="M516" s="243">
        <f t="shared" si="127"/>
        <v>3</v>
      </c>
      <c r="N516" s="149">
        <f t="shared" si="128"/>
        <v>15</v>
      </c>
      <c r="O516" s="149">
        <v>3.59</v>
      </c>
      <c r="P516" s="150"/>
      <c r="Q516" s="151">
        <f>VLOOKUP(H516,Mapping!$B$3:$D$13,3,0)</f>
        <v>0.8</v>
      </c>
      <c r="R516" s="149">
        <f>(IF(VLOOKUP(VLOOKUP(I516,Mapping!$B$15:$D$20,2,1),Mapping!$C$15:$E$20,2,0)=7000,0,VLOOKUP(VLOOKUP(I516,Mapping!$B$15:$D$20,2,1),Mapping!$C$15:$E$20,2,0)))</f>
        <v>0</v>
      </c>
      <c r="S516" s="149"/>
      <c r="T516" s="149"/>
      <c r="U516" s="149">
        <f t="shared" si="129"/>
        <v>19.39</v>
      </c>
      <c r="V516" s="6" t="str">
        <f t="shared" ref="V516:V579" si="130">AE516</f>
        <v/>
      </c>
      <c r="X516" s="6" t="s">
        <v>3144</v>
      </c>
      <c r="Y516" s="6" t="s">
        <v>16</v>
      </c>
      <c r="Z516" s="6" t="s">
        <v>3145</v>
      </c>
      <c r="AA516" s="6" t="s">
        <v>3208</v>
      </c>
      <c r="AB516" s="6" t="s">
        <v>173</v>
      </c>
      <c r="AC516" s="6" t="s">
        <v>500</v>
      </c>
      <c r="AD516" s="6" t="s">
        <v>501</v>
      </c>
      <c r="AE516" s="6" t="s">
        <v>156</v>
      </c>
      <c r="AF516" s="6">
        <v>1</v>
      </c>
      <c r="AG516" s="6">
        <v>3</v>
      </c>
      <c r="AH516" s="6">
        <v>0.2</v>
      </c>
      <c r="AI516" s="6">
        <v>3</v>
      </c>
      <c r="AJ516" s="6" t="s">
        <v>15</v>
      </c>
      <c r="AK516" s="6">
        <v>156.86000000000001</v>
      </c>
      <c r="AL516" s="6" t="s">
        <v>303</v>
      </c>
      <c r="AM516" s="6" t="s">
        <v>303</v>
      </c>
      <c r="AN516" s="6" t="s">
        <v>303</v>
      </c>
      <c r="AO516" s="6" t="s">
        <v>303</v>
      </c>
      <c r="AP516" s="6" t="s">
        <v>303</v>
      </c>
      <c r="AQ516" s="6" t="s">
        <v>304</v>
      </c>
      <c r="AR516" s="6" t="s">
        <v>305</v>
      </c>
      <c r="AS516" s="6" t="s">
        <v>316</v>
      </c>
      <c r="AT516" s="6" t="s">
        <v>156</v>
      </c>
      <c r="AU516" s="6" t="s">
        <v>307</v>
      </c>
      <c r="AV516" s="6" t="s">
        <v>3208</v>
      </c>
      <c r="AW516" s="6" t="s">
        <v>3209</v>
      </c>
      <c r="AX516" s="6" t="s">
        <v>3209</v>
      </c>
      <c r="AY516" s="6" t="s">
        <v>308</v>
      </c>
      <c r="AZ516" s="6" t="s">
        <v>771</v>
      </c>
      <c r="BA516" s="6" t="s">
        <v>310</v>
      </c>
      <c r="BB516" s="6" t="s">
        <v>311</v>
      </c>
      <c r="BC516" s="6" t="s">
        <v>312</v>
      </c>
      <c r="BD516" s="6" t="s">
        <v>156</v>
      </c>
      <c r="BE516" s="6" t="s">
        <v>313</v>
      </c>
    </row>
    <row r="517" spans="1:57" ht="17.399999999999999" x14ac:dyDescent="0.4">
      <c r="A517" s="237">
        <f t="shared" ref="A517:A580" si="131">A516+1</f>
        <v>515</v>
      </c>
      <c r="B517" s="238" t="str">
        <f t="shared" ref="B517:B580" si="132">X517</f>
        <v>2025-09-18</v>
      </c>
      <c r="C517" s="238" t="str">
        <f t="shared" ref="C517:C580" si="133">Y517</f>
        <v>LHR</v>
      </c>
      <c r="D517" s="238" t="str">
        <f t="shared" ref="D517:D580" si="134">Z517</f>
        <v>99431913884</v>
      </c>
      <c r="E517" s="238" t="str">
        <f t="shared" ref="E517:E580" si="135">AA517</f>
        <v>587196914546</v>
      </c>
      <c r="F517" s="238" t="str">
        <f t="shared" ref="F517:F580" si="136">AB517</f>
        <v>장경호</v>
      </c>
      <c r="G517" s="239" t="str">
        <f t="shared" ref="G517:G580" si="137">AW517</f>
        <v>BK00000145899</v>
      </c>
      <c r="H517" s="240" t="str">
        <f t="shared" ref="H517:H580" si="138">AJ517</f>
        <v>목록(Manifest)</v>
      </c>
      <c r="I517" s="241">
        <f t="shared" ref="I517:I580" si="139">AK517</f>
        <v>105.34</v>
      </c>
      <c r="J517" s="242">
        <f t="shared" ref="J517:J580" si="140">AF517</f>
        <v>1</v>
      </c>
      <c r="K517" s="242">
        <f t="shared" ref="K517:K580" si="141">AG517</f>
        <v>0.5</v>
      </c>
      <c r="L517" s="243">
        <f t="shared" ref="L517:L580" si="142">AH517</f>
        <v>0.2</v>
      </c>
      <c r="M517" s="243">
        <f t="shared" ref="M517:M580" si="143">AI517</f>
        <v>0.5</v>
      </c>
      <c r="N517" s="149">
        <f t="shared" ref="N517:N580" si="144">5.75+(M517-0.5)/0.5*1.85</f>
        <v>5.75</v>
      </c>
      <c r="O517" s="149">
        <v>3.59</v>
      </c>
      <c r="P517" s="150"/>
      <c r="Q517" s="151">
        <f>VLOOKUP(H517,Mapping!$B$3:$D$13,3,0)</f>
        <v>0</v>
      </c>
      <c r="R517" s="149">
        <f>(IF(VLOOKUP(VLOOKUP(I517,Mapping!$B$15:$D$20,2,1),Mapping!$C$15:$E$20,2,0)=7000,0,VLOOKUP(VLOOKUP(I517,Mapping!$B$15:$D$20,2,1),Mapping!$C$15:$E$20,2,0)))</f>
        <v>0</v>
      </c>
      <c r="S517" s="149"/>
      <c r="T517" s="149"/>
      <c r="U517" s="149">
        <f t="shared" ref="U517:U580" si="145">SUM(N517:T517)</f>
        <v>9.34</v>
      </c>
      <c r="V517" s="6" t="str">
        <f t="shared" si="130"/>
        <v/>
      </c>
      <c r="X517" s="6" t="s">
        <v>3144</v>
      </c>
      <c r="Y517" s="6" t="s">
        <v>16</v>
      </c>
      <c r="Z517" s="6" t="s">
        <v>3145</v>
      </c>
      <c r="AA517" s="6" t="s">
        <v>3210</v>
      </c>
      <c r="AB517" s="6" t="s">
        <v>3211</v>
      </c>
      <c r="AC517" s="6" t="s">
        <v>3212</v>
      </c>
      <c r="AD517" s="6" t="s">
        <v>3213</v>
      </c>
      <c r="AE517" s="6" t="s">
        <v>156</v>
      </c>
      <c r="AF517" s="6">
        <v>1</v>
      </c>
      <c r="AG517" s="6">
        <v>0.5</v>
      </c>
      <c r="AH517" s="6">
        <v>0.2</v>
      </c>
      <c r="AI517" s="6">
        <v>0.5</v>
      </c>
      <c r="AJ517" s="6" t="s">
        <v>14</v>
      </c>
      <c r="AK517" s="6">
        <v>105.34</v>
      </c>
      <c r="AL517" s="6" t="s">
        <v>303</v>
      </c>
      <c r="AM517" s="6" t="s">
        <v>303</v>
      </c>
      <c r="AN517" s="6" t="s">
        <v>303</v>
      </c>
      <c r="AO517" s="6" t="s">
        <v>303</v>
      </c>
      <c r="AP517" s="6" t="s">
        <v>303</v>
      </c>
      <c r="AQ517" s="6" t="s">
        <v>304</v>
      </c>
      <c r="AR517" s="6" t="s">
        <v>305</v>
      </c>
      <c r="AS517" s="6" t="s">
        <v>3214</v>
      </c>
      <c r="AT517" s="6" t="s">
        <v>156</v>
      </c>
      <c r="AU517" s="6" t="s">
        <v>307</v>
      </c>
      <c r="AV517" s="6" t="s">
        <v>3210</v>
      </c>
      <c r="AW517" s="6" t="s">
        <v>3215</v>
      </c>
      <c r="AX517" s="6" t="s">
        <v>3215</v>
      </c>
      <c r="AY517" s="6" t="s">
        <v>308</v>
      </c>
      <c r="AZ517" s="6" t="s">
        <v>771</v>
      </c>
      <c r="BA517" s="6" t="s">
        <v>310</v>
      </c>
      <c r="BB517" s="6" t="s">
        <v>311</v>
      </c>
      <c r="BC517" s="6" t="s">
        <v>312</v>
      </c>
      <c r="BD517" s="6" t="s">
        <v>156</v>
      </c>
      <c r="BE517" s="6" t="s">
        <v>313</v>
      </c>
    </row>
    <row r="518" spans="1:57" ht="17.399999999999999" x14ac:dyDescent="0.4">
      <c r="A518" s="237">
        <f t="shared" si="131"/>
        <v>516</v>
      </c>
      <c r="B518" s="238" t="str">
        <f t="shared" si="132"/>
        <v>2025-09-18</v>
      </c>
      <c r="C518" s="238" t="str">
        <f t="shared" si="133"/>
        <v>LHR</v>
      </c>
      <c r="D518" s="238" t="str">
        <f t="shared" si="134"/>
        <v>99431913884</v>
      </c>
      <c r="E518" s="238" t="str">
        <f t="shared" si="135"/>
        <v>587196914465</v>
      </c>
      <c r="F518" s="238" t="str">
        <f t="shared" si="136"/>
        <v>LI JUAN</v>
      </c>
      <c r="G518" s="239" t="str">
        <f t="shared" si="137"/>
        <v>BK00000146028</v>
      </c>
      <c r="H518" s="240" t="str">
        <f t="shared" si="138"/>
        <v>목록(Manifest)</v>
      </c>
      <c r="I518" s="241">
        <f t="shared" si="139"/>
        <v>116.4</v>
      </c>
      <c r="J518" s="242">
        <f t="shared" si="140"/>
        <v>1</v>
      </c>
      <c r="K518" s="242">
        <f t="shared" si="141"/>
        <v>0.5</v>
      </c>
      <c r="L518" s="243">
        <f t="shared" si="142"/>
        <v>0.2</v>
      </c>
      <c r="M518" s="243">
        <f t="shared" si="143"/>
        <v>0.5</v>
      </c>
      <c r="N518" s="149">
        <f t="shared" si="144"/>
        <v>5.75</v>
      </c>
      <c r="O518" s="149">
        <v>3.59</v>
      </c>
      <c r="P518" s="150"/>
      <c r="Q518" s="151">
        <f>VLOOKUP(H518,Mapping!$B$3:$D$13,3,0)</f>
        <v>0</v>
      </c>
      <c r="R518" s="149">
        <f>(IF(VLOOKUP(VLOOKUP(I518,Mapping!$B$15:$D$20,2,1),Mapping!$C$15:$E$20,2,0)=7000,0,VLOOKUP(VLOOKUP(I518,Mapping!$B$15:$D$20,2,1),Mapping!$C$15:$E$20,2,0)))</f>
        <v>0</v>
      </c>
      <c r="S518" s="149"/>
      <c r="T518" s="149"/>
      <c r="U518" s="149">
        <f t="shared" si="145"/>
        <v>9.34</v>
      </c>
      <c r="V518" s="6" t="str">
        <f t="shared" si="130"/>
        <v/>
      </c>
      <c r="X518" s="6" t="s">
        <v>3144</v>
      </c>
      <c r="Y518" s="6" t="s">
        <v>16</v>
      </c>
      <c r="Z518" s="6" t="s">
        <v>3145</v>
      </c>
      <c r="AA518" s="6" t="s">
        <v>3216</v>
      </c>
      <c r="AB518" s="6" t="s">
        <v>3217</v>
      </c>
      <c r="AC518" s="6" t="s">
        <v>3218</v>
      </c>
      <c r="AD518" s="6" t="s">
        <v>3219</v>
      </c>
      <c r="AE518" s="6" t="s">
        <v>156</v>
      </c>
      <c r="AF518" s="6">
        <v>1</v>
      </c>
      <c r="AG518" s="6">
        <v>0.5</v>
      </c>
      <c r="AH518" s="6">
        <v>0.2</v>
      </c>
      <c r="AI518" s="6">
        <v>0.5</v>
      </c>
      <c r="AJ518" s="6" t="s">
        <v>14</v>
      </c>
      <c r="AK518" s="6">
        <v>116.4</v>
      </c>
      <c r="AL518" s="6" t="s">
        <v>303</v>
      </c>
      <c r="AM518" s="6" t="s">
        <v>303</v>
      </c>
      <c r="AN518" s="6" t="s">
        <v>303</v>
      </c>
      <c r="AO518" s="6" t="s">
        <v>303</v>
      </c>
      <c r="AP518" s="6" t="s">
        <v>303</v>
      </c>
      <c r="AQ518" s="6" t="s">
        <v>304</v>
      </c>
      <c r="AR518" s="6" t="s">
        <v>305</v>
      </c>
      <c r="AS518" s="6" t="s">
        <v>3220</v>
      </c>
      <c r="AT518" s="6" t="s">
        <v>156</v>
      </c>
      <c r="AU518" s="6" t="s">
        <v>307</v>
      </c>
      <c r="AV518" s="6" t="s">
        <v>3216</v>
      </c>
      <c r="AW518" s="6" t="s">
        <v>3221</v>
      </c>
      <c r="AX518" s="6" t="s">
        <v>3221</v>
      </c>
      <c r="AY518" s="6" t="s">
        <v>308</v>
      </c>
      <c r="AZ518" s="6" t="s">
        <v>771</v>
      </c>
      <c r="BA518" s="6" t="s">
        <v>310</v>
      </c>
      <c r="BB518" s="6" t="s">
        <v>311</v>
      </c>
      <c r="BC518" s="6" t="s">
        <v>312</v>
      </c>
      <c r="BD518" s="6" t="s">
        <v>156</v>
      </c>
      <c r="BE518" s="6" t="s">
        <v>313</v>
      </c>
    </row>
    <row r="519" spans="1:57" ht="17.399999999999999" x14ac:dyDescent="0.4">
      <c r="A519" s="237">
        <f t="shared" si="131"/>
        <v>517</v>
      </c>
      <c r="B519" s="238" t="str">
        <f t="shared" si="132"/>
        <v>2025-09-18</v>
      </c>
      <c r="C519" s="238" t="str">
        <f t="shared" si="133"/>
        <v>LHR</v>
      </c>
      <c r="D519" s="238" t="str">
        <f t="shared" si="134"/>
        <v>99431913884</v>
      </c>
      <c r="E519" s="238" t="str">
        <f t="shared" si="135"/>
        <v>587196914804</v>
      </c>
      <c r="F519" s="238" t="str">
        <f t="shared" si="136"/>
        <v>박현수</v>
      </c>
      <c r="G519" s="239" t="str">
        <f t="shared" si="137"/>
        <v>BK00000146029</v>
      </c>
      <c r="H519" s="240" t="str">
        <f t="shared" si="138"/>
        <v>목록(Manifest)</v>
      </c>
      <c r="I519" s="241">
        <f t="shared" si="139"/>
        <v>101.45</v>
      </c>
      <c r="J519" s="242">
        <f t="shared" si="140"/>
        <v>1</v>
      </c>
      <c r="K519" s="242">
        <f t="shared" si="141"/>
        <v>0.5</v>
      </c>
      <c r="L519" s="243">
        <f t="shared" si="142"/>
        <v>0.2</v>
      </c>
      <c r="M519" s="243">
        <f t="shared" si="143"/>
        <v>0.5</v>
      </c>
      <c r="N519" s="149">
        <f t="shared" si="144"/>
        <v>5.75</v>
      </c>
      <c r="O519" s="149">
        <v>3.59</v>
      </c>
      <c r="P519" s="150"/>
      <c r="Q519" s="151">
        <f>VLOOKUP(H519,Mapping!$B$3:$D$13,3,0)</f>
        <v>0</v>
      </c>
      <c r="R519" s="149">
        <f>(IF(VLOOKUP(VLOOKUP(I519,Mapping!$B$15:$D$20,2,1),Mapping!$C$15:$E$20,2,0)=7000,0,VLOOKUP(VLOOKUP(I519,Mapping!$B$15:$D$20,2,1),Mapping!$C$15:$E$20,2,0)))</f>
        <v>0</v>
      </c>
      <c r="S519" s="149"/>
      <c r="T519" s="149"/>
      <c r="U519" s="149">
        <f t="shared" si="145"/>
        <v>9.34</v>
      </c>
      <c r="V519" s="6" t="str">
        <f t="shared" si="130"/>
        <v/>
      </c>
      <c r="X519" s="6" t="s">
        <v>3144</v>
      </c>
      <c r="Y519" s="6" t="s">
        <v>16</v>
      </c>
      <c r="Z519" s="6" t="s">
        <v>3145</v>
      </c>
      <c r="AA519" s="6" t="s">
        <v>3222</v>
      </c>
      <c r="AB519" s="6" t="s">
        <v>480</v>
      </c>
      <c r="AC519" s="6" t="s">
        <v>859</v>
      </c>
      <c r="AD519" s="6" t="s">
        <v>860</v>
      </c>
      <c r="AE519" s="6" t="s">
        <v>156</v>
      </c>
      <c r="AF519" s="6">
        <v>1</v>
      </c>
      <c r="AG519" s="6">
        <v>0.5</v>
      </c>
      <c r="AH519" s="6">
        <v>0.2</v>
      </c>
      <c r="AI519" s="6">
        <v>0.5</v>
      </c>
      <c r="AJ519" s="6" t="s">
        <v>14</v>
      </c>
      <c r="AK519" s="6">
        <v>101.45</v>
      </c>
      <c r="AL519" s="6" t="s">
        <v>303</v>
      </c>
      <c r="AM519" s="6" t="s">
        <v>303</v>
      </c>
      <c r="AN519" s="6" t="s">
        <v>303</v>
      </c>
      <c r="AO519" s="6" t="s">
        <v>303</v>
      </c>
      <c r="AP519" s="6" t="s">
        <v>303</v>
      </c>
      <c r="AQ519" s="6" t="s">
        <v>304</v>
      </c>
      <c r="AR519" s="6" t="s">
        <v>305</v>
      </c>
      <c r="AS519" s="6" t="s">
        <v>3223</v>
      </c>
      <c r="AT519" s="6" t="s">
        <v>156</v>
      </c>
      <c r="AU519" s="6" t="s">
        <v>307</v>
      </c>
      <c r="AV519" s="6" t="s">
        <v>3222</v>
      </c>
      <c r="AW519" s="6" t="s">
        <v>3224</v>
      </c>
      <c r="AX519" s="6" t="s">
        <v>3224</v>
      </c>
      <c r="AY519" s="6" t="s">
        <v>308</v>
      </c>
      <c r="AZ519" s="6" t="s">
        <v>771</v>
      </c>
      <c r="BA519" s="6" t="s">
        <v>310</v>
      </c>
      <c r="BB519" s="6" t="s">
        <v>311</v>
      </c>
      <c r="BC519" s="6" t="s">
        <v>312</v>
      </c>
      <c r="BD519" s="6" t="s">
        <v>156</v>
      </c>
      <c r="BE519" s="6" t="s">
        <v>313</v>
      </c>
    </row>
    <row r="520" spans="1:57" ht="17.399999999999999" x14ac:dyDescent="0.4">
      <c r="A520" s="237">
        <f t="shared" si="131"/>
        <v>518</v>
      </c>
      <c r="B520" s="238" t="str">
        <f t="shared" si="132"/>
        <v>2025-09-18</v>
      </c>
      <c r="C520" s="238" t="str">
        <f t="shared" si="133"/>
        <v>LHR</v>
      </c>
      <c r="D520" s="238" t="str">
        <f t="shared" si="134"/>
        <v>99431913884</v>
      </c>
      <c r="E520" s="238" t="str">
        <f t="shared" si="135"/>
        <v>587196914900</v>
      </c>
      <c r="F520" s="238" t="str">
        <f t="shared" si="136"/>
        <v>김미정</v>
      </c>
      <c r="G520" s="239" t="str">
        <f t="shared" si="137"/>
        <v>BK00000146035</v>
      </c>
      <c r="H520" s="240" t="str">
        <f t="shared" si="138"/>
        <v>목록(Manifest)</v>
      </c>
      <c r="I520" s="241">
        <f t="shared" si="139"/>
        <v>140.78</v>
      </c>
      <c r="J520" s="242">
        <f t="shared" si="140"/>
        <v>1</v>
      </c>
      <c r="K520" s="242">
        <f t="shared" si="141"/>
        <v>0.5</v>
      </c>
      <c r="L520" s="243">
        <f t="shared" si="142"/>
        <v>0.2</v>
      </c>
      <c r="M520" s="243">
        <f t="shared" si="143"/>
        <v>0.5</v>
      </c>
      <c r="N520" s="149">
        <f t="shared" si="144"/>
        <v>5.75</v>
      </c>
      <c r="O520" s="149">
        <v>3.59</v>
      </c>
      <c r="P520" s="150"/>
      <c r="Q520" s="151">
        <f>VLOOKUP(H520,Mapping!$B$3:$D$13,3,0)</f>
        <v>0</v>
      </c>
      <c r="R520" s="149">
        <f>(IF(VLOOKUP(VLOOKUP(I520,Mapping!$B$15:$D$20,2,1),Mapping!$C$15:$E$20,2,0)=7000,0,VLOOKUP(VLOOKUP(I520,Mapping!$B$15:$D$20,2,1),Mapping!$C$15:$E$20,2,0)))</f>
        <v>0</v>
      </c>
      <c r="S520" s="149"/>
      <c r="T520" s="149"/>
      <c r="U520" s="149">
        <f t="shared" si="145"/>
        <v>9.34</v>
      </c>
      <c r="V520" s="6" t="str">
        <f t="shared" si="130"/>
        <v/>
      </c>
      <c r="X520" s="6" t="s">
        <v>3144</v>
      </c>
      <c r="Y520" s="6" t="s">
        <v>16</v>
      </c>
      <c r="Z520" s="6" t="s">
        <v>3145</v>
      </c>
      <c r="AA520" s="6" t="s">
        <v>3225</v>
      </c>
      <c r="AB520" s="6" t="s">
        <v>3226</v>
      </c>
      <c r="AC520" s="6" t="s">
        <v>3227</v>
      </c>
      <c r="AD520" s="6" t="s">
        <v>341</v>
      </c>
      <c r="AE520" s="6" t="s">
        <v>156</v>
      </c>
      <c r="AF520" s="6">
        <v>1</v>
      </c>
      <c r="AG520" s="6">
        <v>0.5</v>
      </c>
      <c r="AH520" s="6">
        <v>0.2</v>
      </c>
      <c r="AI520" s="6">
        <v>0.5</v>
      </c>
      <c r="AJ520" s="6" t="s">
        <v>14</v>
      </c>
      <c r="AK520" s="6">
        <v>140.78</v>
      </c>
      <c r="AL520" s="6" t="s">
        <v>303</v>
      </c>
      <c r="AM520" s="6" t="s">
        <v>303</v>
      </c>
      <c r="AN520" s="6" t="s">
        <v>303</v>
      </c>
      <c r="AO520" s="6" t="s">
        <v>303</v>
      </c>
      <c r="AP520" s="6" t="s">
        <v>303</v>
      </c>
      <c r="AQ520" s="6" t="s">
        <v>304</v>
      </c>
      <c r="AR520" s="6" t="s">
        <v>305</v>
      </c>
      <c r="AS520" s="6" t="s">
        <v>3228</v>
      </c>
      <c r="AT520" s="6" t="s">
        <v>156</v>
      </c>
      <c r="AU520" s="6" t="s">
        <v>307</v>
      </c>
      <c r="AV520" s="6" t="s">
        <v>3225</v>
      </c>
      <c r="AW520" s="6" t="s">
        <v>3229</v>
      </c>
      <c r="AX520" s="6" t="s">
        <v>3229</v>
      </c>
      <c r="AY520" s="6" t="s">
        <v>308</v>
      </c>
      <c r="AZ520" s="6" t="s">
        <v>771</v>
      </c>
      <c r="BA520" s="6" t="s">
        <v>310</v>
      </c>
      <c r="BB520" s="6" t="s">
        <v>311</v>
      </c>
      <c r="BC520" s="6" t="s">
        <v>312</v>
      </c>
      <c r="BD520" s="6" t="s">
        <v>156</v>
      </c>
      <c r="BE520" s="6" t="s">
        <v>313</v>
      </c>
    </row>
    <row r="521" spans="1:57" ht="17.399999999999999" x14ac:dyDescent="0.4">
      <c r="A521" s="237">
        <f t="shared" si="131"/>
        <v>519</v>
      </c>
      <c r="B521" s="238" t="str">
        <f t="shared" si="132"/>
        <v>2025-09-18</v>
      </c>
      <c r="C521" s="238" t="str">
        <f t="shared" si="133"/>
        <v>LHR</v>
      </c>
      <c r="D521" s="238" t="str">
        <f t="shared" si="134"/>
        <v>99431913884</v>
      </c>
      <c r="E521" s="238" t="str">
        <f t="shared" si="135"/>
        <v>587196914524</v>
      </c>
      <c r="F521" s="238" t="str">
        <f t="shared" si="136"/>
        <v>오의현</v>
      </c>
      <c r="G521" s="239" t="str">
        <f t="shared" si="137"/>
        <v>BK00000146036</v>
      </c>
      <c r="H521" s="240" t="str">
        <f t="shared" si="138"/>
        <v>간이(Simple)</v>
      </c>
      <c r="I521" s="241">
        <f t="shared" si="139"/>
        <v>223.21</v>
      </c>
      <c r="J521" s="242">
        <f t="shared" si="140"/>
        <v>1</v>
      </c>
      <c r="K521" s="242">
        <f t="shared" si="141"/>
        <v>1</v>
      </c>
      <c r="L521" s="243">
        <f t="shared" si="142"/>
        <v>0.2</v>
      </c>
      <c r="M521" s="243">
        <f t="shared" si="143"/>
        <v>1</v>
      </c>
      <c r="N521" s="149">
        <f t="shared" si="144"/>
        <v>7.6</v>
      </c>
      <c r="O521" s="149">
        <v>3.59</v>
      </c>
      <c r="P521" s="150"/>
      <c r="Q521" s="151">
        <f>VLOOKUP(H521,Mapping!$B$3:$D$13,3,0)</f>
        <v>0.8</v>
      </c>
      <c r="R521" s="149">
        <f>(IF(VLOOKUP(VLOOKUP(I521,Mapping!$B$15:$D$20,2,1),Mapping!$C$15:$E$20,2,0)=7000,0,VLOOKUP(VLOOKUP(I521,Mapping!$B$15:$D$20,2,1),Mapping!$C$15:$E$20,2,0)))</f>
        <v>0</v>
      </c>
      <c r="S521" s="149"/>
      <c r="T521" s="149"/>
      <c r="U521" s="149">
        <f t="shared" si="145"/>
        <v>11.99</v>
      </c>
      <c r="V521" s="6" t="str">
        <f t="shared" si="130"/>
        <v/>
      </c>
      <c r="X521" s="6" t="s">
        <v>3144</v>
      </c>
      <c r="Y521" s="6" t="s">
        <v>16</v>
      </c>
      <c r="Z521" s="6" t="s">
        <v>3145</v>
      </c>
      <c r="AA521" s="6" t="s">
        <v>3230</v>
      </c>
      <c r="AB521" s="6" t="s">
        <v>3231</v>
      </c>
      <c r="AC521" s="6" t="s">
        <v>3232</v>
      </c>
      <c r="AD521" s="6" t="s">
        <v>3233</v>
      </c>
      <c r="AE521" s="6" t="s">
        <v>156</v>
      </c>
      <c r="AF521" s="6">
        <v>1</v>
      </c>
      <c r="AG521" s="6">
        <v>1</v>
      </c>
      <c r="AH521" s="6">
        <v>0.2</v>
      </c>
      <c r="AI521" s="6">
        <v>1</v>
      </c>
      <c r="AJ521" s="6" t="s">
        <v>15</v>
      </c>
      <c r="AK521" s="6">
        <v>223.21</v>
      </c>
      <c r="AL521" s="6" t="s">
        <v>303</v>
      </c>
      <c r="AM521" s="6" t="s">
        <v>303</v>
      </c>
      <c r="AN521" s="6" t="s">
        <v>303</v>
      </c>
      <c r="AO521" s="6" t="s">
        <v>303</v>
      </c>
      <c r="AP521" s="6" t="s">
        <v>303</v>
      </c>
      <c r="AQ521" s="6" t="s">
        <v>304</v>
      </c>
      <c r="AR521" s="6" t="s">
        <v>305</v>
      </c>
      <c r="AS521" s="6" t="s">
        <v>3234</v>
      </c>
      <c r="AT521" s="6" t="s">
        <v>156</v>
      </c>
      <c r="AU521" s="6" t="s">
        <v>307</v>
      </c>
      <c r="AV521" s="6" t="s">
        <v>3230</v>
      </c>
      <c r="AW521" s="6" t="s">
        <v>3235</v>
      </c>
      <c r="AX521" s="6" t="s">
        <v>3235</v>
      </c>
      <c r="AY521" s="6" t="s">
        <v>308</v>
      </c>
      <c r="AZ521" s="6" t="s">
        <v>771</v>
      </c>
      <c r="BA521" s="6" t="s">
        <v>310</v>
      </c>
      <c r="BB521" s="6" t="s">
        <v>311</v>
      </c>
      <c r="BC521" s="6" t="s">
        <v>312</v>
      </c>
      <c r="BD521" s="6" t="s">
        <v>156</v>
      </c>
      <c r="BE521" s="6" t="s">
        <v>313</v>
      </c>
    </row>
    <row r="522" spans="1:57" ht="17.399999999999999" x14ac:dyDescent="0.4">
      <c r="A522" s="237">
        <f t="shared" si="131"/>
        <v>520</v>
      </c>
      <c r="B522" s="238" t="str">
        <f t="shared" si="132"/>
        <v>2025-09-18</v>
      </c>
      <c r="C522" s="238" t="str">
        <f t="shared" si="133"/>
        <v>LHR</v>
      </c>
      <c r="D522" s="238" t="str">
        <f t="shared" si="134"/>
        <v>99431913884</v>
      </c>
      <c r="E522" s="238" t="str">
        <f t="shared" si="135"/>
        <v>587196914911</v>
      </c>
      <c r="F522" s="238" t="str">
        <f t="shared" si="136"/>
        <v>김윤재</v>
      </c>
      <c r="G522" s="239" t="str">
        <f t="shared" si="137"/>
        <v>BK00000146038</v>
      </c>
      <c r="H522" s="240" t="str">
        <f t="shared" si="138"/>
        <v>목록(Manifest)</v>
      </c>
      <c r="I522" s="241">
        <f t="shared" si="139"/>
        <v>19.61</v>
      </c>
      <c r="J522" s="242">
        <f t="shared" si="140"/>
        <v>1</v>
      </c>
      <c r="K522" s="242">
        <f t="shared" si="141"/>
        <v>1.5</v>
      </c>
      <c r="L522" s="243">
        <f t="shared" si="142"/>
        <v>0.2</v>
      </c>
      <c r="M522" s="243">
        <f t="shared" si="143"/>
        <v>1.5</v>
      </c>
      <c r="N522" s="149">
        <f t="shared" si="144"/>
        <v>9.4499999999999993</v>
      </c>
      <c r="O522" s="149">
        <v>3.59</v>
      </c>
      <c r="P522" s="150"/>
      <c r="Q522" s="151">
        <f>VLOOKUP(H522,Mapping!$B$3:$D$13,3,0)</f>
        <v>0</v>
      </c>
      <c r="R522" s="149">
        <f>(IF(VLOOKUP(VLOOKUP(I522,Mapping!$B$15:$D$20,2,1),Mapping!$C$15:$E$20,2,0)=7000,0,VLOOKUP(VLOOKUP(I522,Mapping!$B$15:$D$20,2,1),Mapping!$C$15:$E$20,2,0)))</f>
        <v>0</v>
      </c>
      <c r="S522" s="149"/>
      <c r="T522" s="149"/>
      <c r="U522" s="149">
        <f t="shared" si="145"/>
        <v>13.04</v>
      </c>
      <c r="V522" s="6" t="str">
        <f t="shared" si="130"/>
        <v/>
      </c>
      <c r="X522" s="6" t="s">
        <v>3144</v>
      </c>
      <c r="Y522" s="6" t="s">
        <v>16</v>
      </c>
      <c r="Z522" s="6" t="s">
        <v>3145</v>
      </c>
      <c r="AA522" s="6" t="s">
        <v>3236</v>
      </c>
      <c r="AB522" s="6" t="s">
        <v>3237</v>
      </c>
      <c r="AC522" s="6" t="s">
        <v>3238</v>
      </c>
      <c r="AD522" s="6" t="s">
        <v>712</v>
      </c>
      <c r="AE522" s="6" t="s">
        <v>156</v>
      </c>
      <c r="AF522" s="6">
        <v>1</v>
      </c>
      <c r="AG522" s="6">
        <v>1.5</v>
      </c>
      <c r="AH522" s="6">
        <v>0.2</v>
      </c>
      <c r="AI522" s="6">
        <v>1.5</v>
      </c>
      <c r="AJ522" s="6" t="s">
        <v>14</v>
      </c>
      <c r="AK522" s="6">
        <v>19.61</v>
      </c>
      <c r="AL522" s="6" t="s">
        <v>303</v>
      </c>
      <c r="AM522" s="6" t="s">
        <v>303</v>
      </c>
      <c r="AN522" s="6" t="s">
        <v>303</v>
      </c>
      <c r="AO522" s="6" t="s">
        <v>303</v>
      </c>
      <c r="AP522" s="6" t="s">
        <v>303</v>
      </c>
      <c r="AQ522" s="6" t="s">
        <v>304</v>
      </c>
      <c r="AR522" s="6" t="s">
        <v>305</v>
      </c>
      <c r="AS522" s="6" t="s">
        <v>316</v>
      </c>
      <c r="AT522" s="6" t="s">
        <v>156</v>
      </c>
      <c r="AU522" s="6" t="s">
        <v>307</v>
      </c>
      <c r="AV522" s="6" t="s">
        <v>3236</v>
      </c>
      <c r="AW522" s="6" t="s">
        <v>3239</v>
      </c>
      <c r="AX522" s="6" t="s">
        <v>3239</v>
      </c>
      <c r="AY522" s="6" t="s">
        <v>308</v>
      </c>
      <c r="AZ522" s="6" t="s">
        <v>771</v>
      </c>
      <c r="BA522" s="6" t="s">
        <v>310</v>
      </c>
      <c r="BB522" s="6" t="s">
        <v>311</v>
      </c>
      <c r="BC522" s="6" t="s">
        <v>312</v>
      </c>
      <c r="BD522" s="6" t="s">
        <v>156</v>
      </c>
      <c r="BE522" s="6" t="s">
        <v>313</v>
      </c>
    </row>
    <row r="523" spans="1:57" ht="17.399999999999999" x14ac:dyDescent="0.4">
      <c r="A523" s="237">
        <f t="shared" si="131"/>
        <v>521</v>
      </c>
      <c r="B523" s="238" t="str">
        <f t="shared" si="132"/>
        <v>2025-09-18</v>
      </c>
      <c r="C523" s="238" t="str">
        <f t="shared" si="133"/>
        <v>LHR</v>
      </c>
      <c r="D523" s="238" t="str">
        <f t="shared" si="134"/>
        <v>99431913884</v>
      </c>
      <c r="E523" s="238" t="str">
        <f t="shared" si="135"/>
        <v>587196914701</v>
      </c>
      <c r="F523" s="238" t="str">
        <f t="shared" si="136"/>
        <v>김윤재</v>
      </c>
      <c r="G523" s="239" t="str">
        <f t="shared" si="137"/>
        <v>BK00000146039</v>
      </c>
      <c r="H523" s="240" t="str">
        <f t="shared" si="138"/>
        <v>목록(Manifest)</v>
      </c>
      <c r="I523" s="241">
        <f t="shared" si="139"/>
        <v>12.05</v>
      </c>
      <c r="J523" s="242">
        <f t="shared" si="140"/>
        <v>1</v>
      </c>
      <c r="K523" s="242">
        <f t="shared" si="141"/>
        <v>0.5</v>
      </c>
      <c r="L523" s="243">
        <f t="shared" si="142"/>
        <v>0.2</v>
      </c>
      <c r="M523" s="243">
        <f t="shared" si="143"/>
        <v>0.5</v>
      </c>
      <c r="N523" s="149">
        <f t="shared" si="144"/>
        <v>5.75</v>
      </c>
      <c r="O523" s="149">
        <v>3.59</v>
      </c>
      <c r="P523" s="150"/>
      <c r="Q523" s="151">
        <f>VLOOKUP(H523,Mapping!$B$3:$D$13,3,0)</f>
        <v>0</v>
      </c>
      <c r="R523" s="149">
        <f>(IF(VLOOKUP(VLOOKUP(I523,Mapping!$B$15:$D$20,2,1),Mapping!$C$15:$E$20,2,0)=7000,0,VLOOKUP(VLOOKUP(I523,Mapping!$B$15:$D$20,2,1),Mapping!$C$15:$E$20,2,0)))</f>
        <v>0</v>
      </c>
      <c r="S523" s="149"/>
      <c r="T523" s="149"/>
      <c r="U523" s="149">
        <f t="shared" si="145"/>
        <v>9.34</v>
      </c>
      <c r="V523" s="6" t="str">
        <f t="shared" si="130"/>
        <v/>
      </c>
      <c r="X523" s="6" t="s">
        <v>3144</v>
      </c>
      <c r="Y523" s="6" t="s">
        <v>16</v>
      </c>
      <c r="Z523" s="6" t="s">
        <v>3145</v>
      </c>
      <c r="AA523" s="6" t="s">
        <v>3240</v>
      </c>
      <c r="AB523" s="6" t="s">
        <v>3237</v>
      </c>
      <c r="AC523" s="6" t="s">
        <v>3238</v>
      </c>
      <c r="AD523" s="6" t="s">
        <v>712</v>
      </c>
      <c r="AE523" s="6" t="s">
        <v>156</v>
      </c>
      <c r="AF523" s="6">
        <v>1</v>
      </c>
      <c r="AG523" s="6">
        <v>0.5</v>
      </c>
      <c r="AH523" s="6">
        <v>0.2</v>
      </c>
      <c r="AI523" s="6">
        <v>0.5</v>
      </c>
      <c r="AJ523" s="6" t="s">
        <v>14</v>
      </c>
      <c r="AK523" s="6">
        <v>12.05</v>
      </c>
      <c r="AL523" s="6" t="s">
        <v>303</v>
      </c>
      <c r="AM523" s="6" t="s">
        <v>303</v>
      </c>
      <c r="AN523" s="6" t="s">
        <v>303</v>
      </c>
      <c r="AO523" s="6" t="s">
        <v>303</v>
      </c>
      <c r="AP523" s="6" t="s">
        <v>303</v>
      </c>
      <c r="AQ523" s="6" t="s">
        <v>304</v>
      </c>
      <c r="AR523" s="6" t="s">
        <v>305</v>
      </c>
      <c r="AS523" s="6" t="s">
        <v>316</v>
      </c>
      <c r="AT523" s="6" t="s">
        <v>156</v>
      </c>
      <c r="AU523" s="6" t="s">
        <v>307</v>
      </c>
      <c r="AV523" s="6" t="s">
        <v>3240</v>
      </c>
      <c r="AW523" s="6" t="s">
        <v>3241</v>
      </c>
      <c r="AX523" s="6" t="s">
        <v>3241</v>
      </c>
      <c r="AY523" s="6" t="s">
        <v>308</v>
      </c>
      <c r="AZ523" s="6" t="s">
        <v>771</v>
      </c>
      <c r="BA523" s="6" t="s">
        <v>310</v>
      </c>
      <c r="BB523" s="6" t="s">
        <v>311</v>
      </c>
      <c r="BC523" s="6" t="s">
        <v>312</v>
      </c>
      <c r="BD523" s="6" t="s">
        <v>156</v>
      </c>
      <c r="BE523" s="6" t="s">
        <v>313</v>
      </c>
    </row>
    <row r="524" spans="1:57" ht="17.399999999999999" x14ac:dyDescent="0.4">
      <c r="A524" s="237">
        <f t="shared" si="131"/>
        <v>522</v>
      </c>
      <c r="B524" s="238" t="str">
        <f t="shared" si="132"/>
        <v>2025-09-18</v>
      </c>
      <c r="C524" s="238" t="str">
        <f t="shared" si="133"/>
        <v>LHR</v>
      </c>
      <c r="D524" s="238" t="str">
        <f t="shared" si="134"/>
        <v>99431913884</v>
      </c>
      <c r="E524" s="238" t="str">
        <f t="shared" si="135"/>
        <v>587196914830</v>
      </c>
      <c r="F524" s="238" t="str">
        <f t="shared" si="136"/>
        <v>정호영</v>
      </c>
      <c r="G524" s="239" t="str">
        <f t="shared" si="137"/>
        <v>BK00000146040</v>
      </c>
      <c r="H524" s="240" t="str">
        <f t="shared" si="138"/>
        <v>목록(Manifest)</v>
      </c>
      <c r="I524" s="241">
        <f t="shared" si="139"/>
        <v>108.29</v>
      </c>
      <c r="J524" s="242">
        <f t="shared" si="140"/>
        <v>1</v>
      </c>
      <c r="K524" s="242">
        <f t="shared" si="141"/>
        <v>1</v>
      </c>
      <c r="L524" s="243">
        <f t="shared" si="142"/>
        <v>0.2</v>
      </c>
      <c r="M524" s="243">
        <f t="shared" si="143"/>
        <v>1</v>
      </c>
      <c r="N524" s="149">
        <f t="shared" si="144"/>
        <v>7.6</v>
      </c>
      <c r="O524" s="149">
        <v>3.59</v>
      </c>
      <c r="P524" s="150"/>
      <c r="Q524" s="151">
        <f>VLOOKUP(H524,Mapping!$B$3:$D$13,3,0)</f>
        <v>0</v>
      </c>
      <c r="R524" s="149">
        <f>(IF(VLOOKUP(VLOOKUP(I524,Mapping!$B$15:$D$20,2,1),Mapping!$C$15:$E$20,2,0)=7000,0,VLOOKUP(VLOOKUP(I524,Mapping!$B$15:$D$20,2,1),Mapping!$C$15:$E$20,2,0)))</f>
        <v>0</v>
      </c>
      <c r="S524" s="149"/>
      <c r="T524" s="149"/>
      <c r="U524" s="149">
        <f t="shared" si="145"/>
        <v>11.19</v>
      </c>
      <c r="V524" s="6" t="str">
        <f t="shared" si="130"/>
        <v/>
      </c>
      <c r="X524" s="6" t="s">
        <v>3144</v>
      </c>
      <c r="Y524" s="6" t="s">
        <v>16</v>
      </c>
      <c r="Z524" s="6" t="s">
        <v>3145</v>
      </c>
      <c r="AA524" s="6" t="s">
        <v>3242</v>
      </c>
      <c r="AB524" s="6" t="s">
        <v>3243</v>
      </c>
      <c r="AC524" s="6" t="s">
        <v>3244</v>
      </c>
      <c r="AD524" s="6" t="s">
        <v>3245</v>
      </c>
      <c r="AE524" s="6" t="s">
        <v>156</v>
      </c>
      <c r="AF524" s="6">
        <v>1</v>
      </c>
      <c r="AG524" s="6">
        <v>1</v>
      </c>
      <c r="AH524" s="6">
        <v>0.2</v>
      </c>
      <c r="AI524" s="6">
        <v>1</v>
      </c>
      <c r="AJ524" s="6" t="s">
        <v>14</v>
      </c>
      <c r="AK524" s="6">
        <v>108.29</v>
      </c>
      <c r="AL524" s="6" t="s">
        <v>303</v>
      </c>
      <c r="AM524" s="6" t="s">
        <v>303</v>
      </c>
      <c r="AN524" s="6" t="s">
        <v>303</v>
      </c>
      <c r="AO524" s="6" t="s">
        <v>303</v>
      </c>
      <c r="AP524" s="6" t="s">
        <v>303</v>
      </c>
      <c r="AQ524" s="6" t="s">
        <v>304</v>
      </c>
      <c r="AR524" s="6" t="s">
        <v>305</v>
      </c>
      <c r="AS524" s="6" t="s">
        <v>3246</v>
      </c>
      <c r="AT524" s="6" t="s">
        <v>156</v>
      </c>
      <c r="AU524" s="6" t="s">
        <v>307</v>
      </c>
      <c r="AV524" s="6" t="s">
        <v>3242</v>
      </c>
      <c r="AW524" s="6" t="s">
        <v>3247</v>
      </c>
      <c r="AX524" s="6" t="s">
        <v>3247</v>
      </c>
      <c r="AY524" s="6" t="s">
        <v>308</v>
      </c>
      <c r="AZ524" s="6" t="s">
        <v>771</v>
      </c>
      <c r="BA524" s="6" t="s">
        <v>310</v>
      </c>
      <c r="BB524" s="6" t="s">
        <v>311</v>
      </c>
      <c r="BC524" s="6" t="s">
        <v>312</v>
      </c>
      <c r="BD524" s="6" t="s">
        <v>156</v>
      </c>
      <c r="BE524" s="6" t="s">
        <v>313</v>
      </c>
    </row>
    <row r="525" spans="1:57" ht="17.399999999999999" x14ac:dyDescent="0.4">
      <c r="A525" s="237">
        <f t="shared" si="131"/>
        <v>523</v>
      </c>
      <c r="B525" s="238" t="str">
        <f t="shared" si="132"/>
        <v>2025-09-18</v>
      </c>
      <c r="C525" s="238" t="str">
        <f t="shared" si="133"/>
        <v>LHR</v>
      </c>
      <c r="D525" s="238" t="str">
        <f t="shared" si="134"/>
        <v>99431913884</v>
      </c>
      <c r="E525" s="238" t="str">
        <f t="shared" si="135"/>
        <v>587196914642</v>
      </c>
      <c r="F525" s="238" t="str">
        <f t="shared" si="136"/>
        <v>김경희</v>
      </c>
      <c r="G525" s="239" t="str">
        <f t="shared" si="137"/>
        <v>BK00000146052</v>
      </c>
      <c r="H525" s="240" t="str">
        <f t="shared" si="138"/>
        <v>간이(Simple)</v>
      </c>
      <c r="I525" s="241">
        <f t="shared" si="139"/>
        <v>166.63</v>
      </c>
      <c r="J525" s="242">
        <f t="shared" si="140"/>
        <v>1</v>
      </c>
      <c r="K525" s="242">
        <f t="shared" si="141"/>
        <v>17</v>
      </c>
      <c r="L525" s="243">
        <f t="shared" si="142"/>
        <v>0.2</v>
      </c>
      <c r="M525" s="243">
        <f t="shared" si="143"/>
        <v>17</v>
      </c>
      <c r="N525" s="149">
        <f t="shared" si="144"/>
        <v>66.800000000000011</v>
      </c>
      <c r="O525" s="149">
        <v>3.59</v>
      </c>
      <c r="P525" s="150"/>
      <c r="Q525" s="151">
        <f>VLOOKUP(H525,Mapping!$B$3:$D$13,3,0)</f>
        <v>0.8</v>
      </c>
      <c r="R525" s="149">
        <f>(IF(VLOOKUP(VLOOKUP(I525,Mapping!$B$15:$D$20,2,1),Mapping!$C$15:$E$20,2,0)=7000,0,VLOOKUP(VLOOKUP(I525,Mapping!$B$15:$D$20,2,1),Mapping!$C$15:$E$20,2,0)))</f>
        <v>0</v>
      </c>
      <c r="S525" s="149"/>
      <c r="T525" s="149"/>
      <c r="U525" s="149">
        <f t="shared" si="145"/>
        <v>71.190000000000012</v>
      </c>
      <c r="V525" s="6" t="str">
        <f t="shared" si="130"/>
        <v/>
      </c>
      <c r="X525" s="6" t="s">
        <v>3144</v>
      </c>
      <c r="Y525" s="6" t="s">
        <v>16</v>
      </c>
      <c r="Z525" s="6" t="s">
        <v>3145</v>
      </c>
      <c r="AA525" s="6" t="s">
        <v>3248</v>
      </c>
      <c r="AB525" s="6" t="s">
        <v>3249</v>
      </c>
      <c r="AC525" s="6" t="s">
        <v>3250</v>
      </c>
      <c r="AD525" s="6" t="s">
        <v>3251</v>
      </c>
      <c r="AE525" s="6" t="s">
        <v>156</v>
      </c>
      <c r="AF525" s="6">
        <v>1</v>
      </c>
      <c r="AG525" s="6">
        <v>17</v>
      </c>
      <c r="AH525" s="6">
        <v>0.2</v>
      </c>
      <c r="AI525" s="6">
        <v>17</v>
      </c>
      <c r="AJ525" s="6" t="s">
        <v>15</v>
      </c>
      <c r="AK525" s="6">
        <v>166.63</v>
      </c>
      <c r="AL525" s="6" t="s">
        <v>303</v>
      </c>
      <c r="AM525" s="6" t="s">
        <v>303</v>
      </c>
      <c r="AN525" s="6" t="s">
        <v>303</v>
      </c>
      <c r="AO525" s="6" t="s">
        <v>303</v>
      </c>
      <c r="AP525" s="6" t="s">
        <v>303</v>
      </c>
      <c r="AQ525" s="6" t="s">
        <v>304</v>
      </c>
      <c r="AR525" s="6" t="s">
        <v>305</v>
      </c>
      <c r="AS525" s="6" t="s">
        <v>3252</v>
      </c>
      <c r="AT525" s="6" t="s">
        <v>156</v>
      </c>
      <c r="AU525" s="6" t="s">
        <v>307</v>
      </c>
      <c r="AV525" s="6" t="s">
        <v>3248</v>
      </c>
      <c r="AW525" s="6" t="s">
        <v>3253</v>
      </c>
      <c r="AX525" s="6" t="s">
        <v>3253</v>
      </c>
      <c r="AY525" s="6" t="s">
        <v>308</v>
      </c>
      <c r="AZ525" s="6" t="s">
        <v>771</v>
      </c>
      <c r="BA525" s="6" t="s">
        <v>310</v>
      </c>
      <c r="BB525" s="6" t="s">
        <v>311</v>
      </c>
      <c r="BC525" s="6" t="s">
        <v>312</v>
      </c>
      <c r="BD525" s="6" t="s">
        <v>156</v>
      </c>
      <c r="BE525" s="6" t="s">
        <v>313</v>
      </c>
    </row>
    <row r="526" spans="1:57" ht="17.399999999999999" x14ac:dyDescent="0.4">
      <c r="A526" s="237">
        <f t="shared" si="131"/>
        <v>524</v>
      </c>
      <c r="B526" s="238" t="str">
        <f t="shared" si="132"/>
        <v>2025-09-18</v>
      </c>
      <c r="C526" s="238" t="str">
        <f t="shared" si="133"/>
        <v>LHR</v>
      </c>
      <c r="D526" s="238" t="str">
        <f t="shared" si="134"/>
        <v>99431913884</v>
      </c>
      <c r="E526" s="238" t="str">
        <f t="shared" si="135"/>
        <v>587196914255</v>
      </c>
      <c r="F526" s="238" t="str">
        <f t="shared" si="136"/>
        <v>이석재</v>
      </c>
      <c r="G526" s="239" t="str">
        <f t="shared" si="137"/>
        <v>BK00000146058</v>
      </c>
      <c r="H526" s="240" t="str">
        <f t="shared" si="138"/>
        <v>간이(Simple)</v>
      </c>
      <c r="I526" s="241">
        <f t="shared" si="139"/>
        <v>230.11</v>
      </c>
      <c r="J526" s="242">
        <f t="shared" si="140"/>
        <v>1</v>
      </c>
      <c r="K526" s="242">
        <f t="shared" si="141"/>
        <v>1.5</v>
      </c>
      <c r="L526" s="243">
        <f t="shared" si="142"/>
        <v>0.2</v>
      </c>
      <c r="M526" s="243">
        <f t="shared" si="143"/>
        <v>1.5</v>
      </c>
      <c r="N526" s="149">
        <f t="shared" si="144"/>
        <v>9.4499999999999993</v>
      </c>
      <c r="O526" s="149">
        <v>3.59</v>
      </c>
      <c r="P526" s="150"/>
      <c r="Q526" s="151">
        <f>VLOOKUP(H526,Mapping!$B$3:$D$13,3,0)</f>
        <v>0.8</v>
      </c>
      <c r="R526" s="149">
        <f>(IF(VLOOKUP(VLOOKUP(I526,Mapping!$B$15:$D$20,2,1),Mapping!$C$15:$E$20,2,0)=7000,0,VLOOKUP(VLOOKUP(I526,Mapping!$B$15:$D$20,2,1),Mapping!$C$15:$E$20,2,0)))</f>
        <v>0</v>
      </c>
      <c r="S526" s="149"/>
      <c r="T526" s="149"/>
      <c r="U526" s="149">
        <f t="shared" si="145"/>
        <v>13.84</v>
      </c>
      <c r="V526" s="6" t="str">
        <f t="shared" si="130"/>
        <v/>
      </c>
      <c r="X526" s="6" t="s">
        <v>3144</v>
      </c>
      <c r="Y526" s="6" t="s">
        <v>16</v>
      </c>
      <c r="Z526" s="6" t="s">
        <v>3145</v>
      </c>
      <c r="AA526" s="6" t="s">
        <v>3254</v>
      </c>
      <c r="AB526" s="6" t="s">
        <v>3255</v>
      </c>
      <c r="AC526" s="6" t="s">
        <v>3256</v>
      </c>
      <c r="AD526" s="6" t="s">
        <v>445</v>
      </c>
      <c r="AE526" s="6" t="s">
        <v>156</v>
      </c>
      <c r="AF526" s="6">
        <v>1</v>
      </c>
      <c r="AG526" s="6">
        <v>1.5</v>
      </c>
      <c r="AH526" s="6">
        <v>0.2</v>
      </c>
      <c r="AI526" s="6">
        <v>1.5</v>
      </c>
      <c r="AJ526" s="6" t="s">
        <v>15</v>
      </c>
      <c r="AK526" s="6">
        <v>230.11</v>
      </c>
      <c r="AL526" s="6" t="s">
        <v>303</v>
      </c>
      <c r="AM526" s="6" t="s">
        <v>303</v>
      </c>
      <c r="AN526" s="6" t="s">
        <v>303</v>
      </c>
      <c r="AO526" s="6" t="s">
        <v>303</v>
      </c>
      <c r="AP526" s="6" t="s">
        <v>303</v>
      </c>
      <c r="AQ526" s="6" t="s">
        <v>304</v>
      </c>
      <c r="AR526" s="6" t="s">
        <v>305</v>
      </c>
      <c r="AS526" s="6" t="s">
        <v>327</v>
      </c>
      <c r="AT526" s="6" t="s">
        <v>156</v>
      </c>
      <c r="AU526" s="6" t="s">
        <v>307</v>
      </c>
      <c r="AV526" s="6" t="s">
        <v>3254</v>
      </c>
      <c r="AW526" s="6" t="s">
        <v>3257</v>
      </c>
      <c r="AX526" s="6" t="s">
        <v>3257</v>
      </c>
      <c r="AY526" s="6" t="s">
        <v>308</v>
      </c>
      <c r="AZ526" s="6" t="s">
        <v>771</v>
      </c>
      <c r="BA526" s="6" t="s">
        <v>310</v>
      </c>
      <c r="BB526" s="6" t="s">
        <v>311</v>
      </c>
      <c r="BC526" s="6" t="s">
        <v>312</v>
      </c>
      <c r="BD526" s="6" t="s">
        <v>156</v>
      </c>
      <c r="BE526" s="6" t="s">
        <v>313</v>
      </c>
    </row>
    <row r="527" spans="1:57" ht="17.399999999999999" x14ac:dyDescent="0.4">
      <c r="A527" s="237">
        <f t="shared" si="131"/>
        <v>525</v>
      </c>
      <c r="B527" s="238" t="str">
        <f t="shared" si="132"/>
        <v>2025-09-18</v>
      </c>
      <c r="C527" s="238" t="str">
        <f t="shared" si="133"/>
        <v>LHR</v>
      </c>
      <c r="D527" s="238" t="str">
        <f t="shared" si="134"/>
        <v>99431913884</v>
      </c>
      <c r="E527" s="238" t="str">
        <f t="shared" si="135"/>
        <v>587196914933</v>
      </c>
      <c r="F527" s="238" t="str">
        <f t="shared" si="136"/>
        <v>알에스오토파츠</v>
      </c>
      <c r="G527" s="239" t="str">
        <f t="shared" si="137"/>
        <v>BK00000146066</v>
      </c>
      <c r="H527" s="240" t="str">
        <f t="shared" si="138"/>
        <v>간이(Simple)</v>
      </c>
      <c r="I527" s="241">
        <f t="shared" si="139"/>
        <v>278.02999999999997</v>
      </c>
      <c r="J527" s="242">
        <f t="shared" si="140"/>
        <v>1</v>
      </c>
      <c r="K527" s="242">
        <f t="shared" si="141"/>
        <v>0.5</v>
      </c>
      <c r="L527" s="243">
        <f t="shared" si="142"/>
        <v>0.2</v>
      </c>
      <c r="M527" s="243">
        <f t="shared" si="143"/>
        <v>0.5</v>
      </c>
      <c r="N527" s="149">
        <f t="shared" si="144"/>
        <v>5.75</v>
      </c>
      <c r="O527" s="149">
        <v>3.59</v>
      </c>
      <c r="P527" s="150"/>
      <c r="Q527" s="151">
        <f>VLOOKUP(H527,Mapping!$B$3:$D$13,3,0)</f>
        <v>0.8</v>
      </c>
      <c r="R527" s="149">
        <f>(IF(VLOOKUP(VLOOKUP(I527,Mapping!$B$15:$D$20,2,1),Mapping!$C$15:$E$20,2,0)=7000,0,VLOOKUP(VLOOKUP(I527,Mapping!$B$15:$D$20,2,1),Mapping!$C$15:$E$20,2,0)))</f>
        <v>0</v>
      </c>
      <c r="S527" s="149"/>
      <c r="T527" s="149"/>
      <c r="U527" s="149">
        <f t="shared" si="145"/>
        <v>10.14</v>
      </c>
      <c r="V527" s="6" t="str">
        <f t="shared" si="130"/>
        <v>[사업자]</v>
      </c>
      <c r="X527" s="6" t="s">
        <v>3144</v>
      </c>
      <c r="Y527" s="6" t="s">
        <v>16</v>
      </c>
      <c r="Z527" s="6" t="s">
        <v>3145</v>
      </c>
      <c r="AA527" s="6" t="s">
        <v>3258</v>
      </c>
      <c r="AB527" s="6" t="s">
        <v>990</v>
      </c>
      <c r="AC527" s="6" t="s">
        <v>991</v>
      </c>
      <c r="AD527" s="6" t="s">
        <v>992</v>
      </c>
      <c r="AE527" s="6" t="s">
        <v>157</v>
      </c>
      <c r="AF527" s="6">
        <v>1</v>
      </c>
      <c r="AG527" s="6">
        <v>0.5</v>
      </c>
      <c r="AH527" s="6">
        <v>0.2</v>
      </c>
      <c r="AI527" s="6">
        <v>0.5</v>
      </c>
      <c r="AJ527" s="6" t="s">
        <v>15</v>
      </c>
      <c r="AK527" s="6">
        <v>278.02999999999997</v>
      </c>
      <c r="AL527" s="6" t="s">
        <v>303</v>
      </c>
      <c r="AM527" s="6" t="s">
        <v>303</v>
      </c>
      <c r="AN527" s="6" t="s">
        <v>303</v>
      </c>
      <c r="AO527" s="6" t="s">
        <v>303</v>
      </c>
      <c r="AP527" s="6" t="s">
        <v>303</v>
      </c>
      <c r="AQ527" s="6" t="s">
        <v>304</v>
      </c>
      <c r="AR527" s="6" t="s">
        <v>305</v>
      </c>
      <c r="AS527" s="6" t="s">
        <v>316</v>
      </c>
      <c r="AT527" s="6" t="s">
        <v>156</v>
      </c>
      <c r="AU527" s="6" t="s">
        <v>307</v>
      </c>
      <c r="AV527" s="6" t="s">
        <v>3258</v>
      </c>
      <c r="AW527" s="6" t="s">
        <v>3259</v>
      </c>
      <c r="AX527" s="6" t="s">
        <v>3259</v>
      </c>
      <c r="AY527" s="6" t="s">
        <v>308</v>
      </c>
      <c r="AZ527" s="6" t="s">
        <v>771</v>
      </c>
      <c r="BA527" s="6" t="s">
        <v>310</v>
      </c>
      <c r="BB527" s="6" t="s">
        <v>311</v>
      </c>
      <c r="BC527" s="6" t="s">
        <v>312</v>
      </c>
      <c r="BD527" s="6" t="s">
        <v>156</v>
      </c>
      <c r="BE527" s="6" t="s">
        <v>313</v>
      </c>
    </row>
    <row r="528" spans="1:57" ht="17.399999999999999" x14ac:dyDescent="0.4">
      <c r="A528" s="237">
        <f t="shared" si="131"/>
        <v>526</v>
      </c>
      <c r="B528" s="238" t="str">
        <f t="shared" si="132"/>
        <v>2025-09-18</v>
      </c>
      <c r="C528" s="238" t="str">
        <f t="shared" si="133"/>
        <v>LHR</v>
      </c>
      <c r="D528" s="238" t="str">
        <f t="shared" si="134"/>
        <v>99431913884</v>
      </c>
      <c r="E528" s="238" t="str">
        <f t="shared" si="135"/>
        <v>587196914826</v>
      </c>
      <c r="F528" s="238" t="str">
        <f t="shared" si="136"/>
        <v>김도란</v>
      </c>
      <c r="G528" s="239" t="str">
        <f t="shared" si="137"/>
        <v>BK00000146077</v>
      </c>
      <c r="H528" s="240" t="str">
        <f t="shared" si="138"/>
        <v>목록(Manifest)</v>
      </c>
      <c r="I528" s="241">
        <f t="shared" si="139"/>
        <v>127.92</v>
      </c>
      <c r="J528" s="242">
        <f t="shared" si="140"/>
        <v>1</v>
      </c>
      <c r="K528" s="242">
        <f t="shared" si="141"/>
        <v>0.5</v>
      </c>
      <c r="L528" s="243">
        <f t="shared" si="142"/>
        <v>0.2</v>
      </c>
      <c r="M528" s="243">
        <f t="shared" si="143"/>
        <v>0.5</v>
      </c>
      <c r="N528" s="149">
        <f t="shared" si="144"/>
        <v>5.75</v>
      </c>
      <c r="O528" s="149">
        <v>3.59</v>
      </c>
      <c r="P528" s="150"/>
      <c r="Q528" s="151">
        <f>VLOOKUP(H528,Mapping!$B$3:$D$13,3,0)</f>
        <v>0</v>
      </c>
      <c r="R528" s="149">
        <f>(IF(VLOOKUP(VLOOKUP(I528,Mapping!$B$15:$D$20,2,1),Mapping!$C$15:$E$20,2,0)=7000,0,VLOOKUP(VLOOKUP(I528,Mapping!$B$15:$D$20,2,1),Mapping!$C$15:$E$20,2,0)))</f>
        <v>0</v>
      </c>
      <c r="S528" s="149"/>
      <c r="T528" s="149"/>
      <c r="U528" s="149">
        <f t="shared" si="145"/>
        <v>9.34</v>
      </c>
      <c r="V528" s="6" t="str">
        <f t="shared" si="130"/>
        <v/>
      </c>
      <c r="X528" s="6" t="s">
        <v>3144</v>
      </c>
      <c r="Y528" s="6" t="s">
        <v>16</v>
      </c>
      <c r="Z528" s="6" t="s">
        <v>3145</v>
      </c>
      <c r="AA528" s="6" t="s">
        <v>3260</v>
      </c>
      <c r="AB528" s="6" t="s">
        <v>176</v>
      </c>
      <c r="AC528" s="6" t="s">
        <v>322</v>
      </c>
      <c r="AD528" s="6" t="s">
        <v>323</v>
      </c>
      <c r="AE528" s="6" t="s">
        <v>156</v>
      </c>
      <c r="AF528" s="6">
        <v>1</v>
      </c>
      <c r="AG528" s="6">
        <v>0.5</v>
      </c>
      <c r="AH528" s="6">
        <v>0.2</v>
      </c>
      <c r="AI528" s="6">
        <v>0.5</v>
      </c>
      <c r="AJ528" s="6" t="s">
        <v>14</v>
      </c>
      <c r="AK528" s="6">
        <v>127.92</v>
      </c>
      <c r="AL528" s="6" t="s">
        <v>303</v>
      </c>
      <c r="AM528" s="6" t="s">
        <v>303</v>
      </c>
      <c r="AN528" s="6" t="s">
        <v>303</v>
      </c>
      <c r="AO528" s="6" t="s">
        <v>303</v>
      </c>
      <c r="AP528" s="6" t="s">
        <v>303</v>
      </c>
      <c r="AQ528" s="6" t="s">
        <v>304</v>
      </c>
      <c r="AR528" s="6" t="s">
        <v>305</v>
      </c>
      <c r="AS528" s="6" t="s">
        <v>352</v>
      </c>
      <c r="AT528" s="6" t="s">
        <v>156</v>
      </c>
      <c r="AU528" s="6" t="s">
        <v>307</v>
      </c>
      <c r="AV528" s="6" t="s">
        <v>3260</v>
      </c>
      <c r="AW528" s="6" t="s">
        <v>3261</v>
      </c>
      <c r="AX528" s="6" t="s">
        <v>3261</v>
      </c>
      <c r="AY528" s="6" t="s">
        <v>308</v>
      </c>
      <c r="AZ528" s="6" t="s">
        <v>771</v>
      </c>
      <c r="BA528" s="6" t="s">
        <v>310</v>
      </c>
      <c r="BB528" s="6" t="s">
        <v>311</v>
      </c>
      <c r="BC528" s="6" t="s">
        <v>312</v>
      </c>
      <c r="BD528" s="6" t="s">
        <v>156</v>
      </c>
      <c r="BE528" s="6" t="s">
        <v>313</v>
      </c>
    </row>
    <row r="529" spans="1:57" ht="17.399999999999999" x14ac:dyDescent="0.4">
      <c r="A529" s="237">
        <f t="shared" si="131"/>
        <v>527</v>
      </c>
      <c r="B529" s="238" t="str">
        <f t="shared" si="132"/>
        <v>2025-09-18</v>
      </c>
      <c r="C529" s="238" t="str">
        <f t="shared" si="133"/>
        <v>LHR</v>
      </c>
      <c r="D529" s="238" t="str">
        <f t="shared" si="134"/>
        <v>99431913884</v>
      </c>
      <c r="E529" s="238" t="str">
        <f t="shared" si="135"/>
        <v>587196914454</v>
      </c>
      <c r="F529" s="238" t="str">
        <f t="shared" si="136"/>
        <v>김민영</v>
      </c>
      <c r="G529" s="239" t="str">
        <f t="shared" si="137"/>
        <v>BK00000145883</v>
      </c>
      <c r="H529" s="240" t="str">
        <f t="shared" si="138"/>
        <v>목록(Manifest)</v>
      </c>
      <c r="I529" s="241">
        <f t="shared" si="139"/>
        <v>28.96</v>
      </c>
      <c r="J529" s="242">
        <f t="shared" si="140"/>
        <v>1</v>
      </c>
      <c r="K529" s="242">
        <f t="shared" si="141"/>
        <v>1</v>
      </c>
      <c r="L529" s="243">
        <f t="shared" si="142"/>
        <v>0.2</v>
      </c>
      <c r="M529" s="243">
        <f t="shared" si="143"/>
        <v>1</v>
      </c>
      <c r="N529" s="149">
        <f t="shared" si="144"/>
        <v>7.6</v>
      </c>
      <c r="O529" s="149">
        <v>3.59</v>
      </c>
      <c r="P529" s="150"/>
      <c r="Q529" s="151">
        <f>VLOOKUP(H529,Mapping!$B$3:$D$13,3,0)</f>
        <v>0</v>
      </c>
      <c r="R529" s="149">
        <f>(IF(VLOOKUP(VLOOKUP(I529,Mapping!$B$15:$D$20,2,1),Mapping!$C$15:$E$20,2,0)=7000,0,VLOOKUP(VLOOKUP(I529,Mapping!$B$15:$D$20,2,1),Mapping!$C$15:$E$20,2,0)))</f>
        <v>0</v>
      </c>
      <c r="S529" s="149"/>
      <c r="T529" s="149"/>
      <c r="U529" s="149">
        <f t="shared" si="145"/>
        <v>11.19</v>
      </c>
      <c r="V529" s="6" t="str">
        <f t="shared" si="130"/>
        <v/>
      </c>
      <c r="X529" s="6" t="s">
        <v>3144</v>
      </c>
      <c r="Y529" s="6" t="s">
        <v>16</v>
      </c>
      <c r="Z529" s="6" t="s">
        <v>3145</v>
      </c>
      <c r="AA529" s="6" t="s">
        <v>3262</v>
      </c>
      <c r="AB529" s="6" t="s">
        <v>3263</v>
      </c>
      <c r="AC529" s="6" t="s">
        <v>3264</v>
      </c>
      <c r="AD529" s="6" t="s">
        <v>3265</v>
      </c>
      <c r="AE529" s="6" t="s">
        <v>156</v>
      </c>
      <c r="AF529" s="6">
        <v>1</v>
      </c>
      <c r="AG529" s="6">
        <v>1</v>
      </c>
      <c r="AH529" s="6">
        <v>0.2</v>
      </c>
      <c r="AI529" s="6">
        <v>1</v>
      </c>
      <c r="AJ529" s="6" t="s">
        <v>14</v>
      </c>
      <c r="AK529" s="6">
        <v>28.96</v>
      </c>
      <c r="AL529" s="6" t="s">
        <v>303</v>
      </c>
      <c r="AM529" s="6" t="s">
        <v>303</v>
      </c>
      <c r="AN529" s="6" t="s">
        <v>303</v>
      </c>
      <c r="AO529" s="6" t="s">
        <v>303</v>
      </c>
      <c r="AP529" s="6" t="s">
        <v>303</v>
      </c>
      <c r="AQ529" s="6" t="s">
        <v>304</v>
      </c>
      <c r="AR529" s="6" t="s">
        <v>305</v>
      </c>
      <c r="AS529" s="6" t="s">
        <v>317</v>
      </c>
      <c r="AT529" s="6" t="s">
        <v>156</v>
      </c>
      <c r="AU529" s="6" t="s">
        <v>307</v>
      </c>
      <c r="AV529" s="6" t="s">
        <v>3262</v>
      </c>
      <c r="AW529" s="6" t="s">
        <v>3266</v>
      </c>
      <c r="AX529" s="6" t="s">
        <v>3266</v>
      </c>
      <c r="AY529" s="6" t="s">
        <v>308</v>
      </c>
      <c r="AZ529" s="6" t="s">
        <v>771</v>
      </c>
      <c r="BA529" s="6" t="s">
        <v>310</v>
      </c>
      <c r="BB529" s="6" t="s">
        <v>311</v>
      </c>
      <c r="BC529" s="6" t="s">
        <v>312</v>
      </c>
      <c r="BD529" s="6" t="s">
        <v>156</v>
      </c>
      <c r="BE529" s="6" t="s">
        <v>313</v>
      </c>
    </row>
    <row r="530" spans="1:57" ht="17.399999999999999" x14ac:dyDescent="0.4">
      <c r="A530" s="237">
        <f t="shared" si="131"/>
        <v>528</v>
      </c>
      <c r="B530" s="238" t="str">
        <f t="shared" si="132"/>
        <v>2025-09-18</v>
      </c>
      <c r="C530" s="238" t="str">
        <f t="shared" si="133"/>
        <v>LHR</v>
      </c>
      <c r="D530" s="238" t="str">
        <f t="shared" si="134"/>
        <v>99431913884</v>
      </c>
      <c r="E530" s="238" t="str">
        <f t="shared" si="135"/>
        <v>587196914325</v>
      </c>
      <c r="F530" s="238" t="str">
        <f t="shared" si="136"/>
        <v>랩사공이</v>
      </c>
      <c r="G530" s="239" t="str">
        <f t="shared" si="137"/>
        <v>BK00000145663</v>
      </c>
      <c r="H530" s="240" t="str">
        <f t="shared" si="138"/>
        <v>간이(Simple)</v>
      </c>
      <c r="I530" s="241">
        <f t="shared" si="139"/>
        <v>573.91999999999996</v>
      </c>
      <c r="J530" s="242">
        <f t="shared" si="140"/>
        <v>1</v>
      </c>
      <c r="K530" s="242">
        <f t="shared" si="141"/>
        <v>3</v>
      </c>
      <c r="L530" s="243">
        <f t="shared" si="142"/>
        <v>0.2</v>
      </c>
      <c r="M530" s="243">
        <f t="shared" si="143"/>
        <v>3</v>
      </c>
      <c r="N530" s="149">
        <f t="shared" si="144"/>
        <v>15</v>
      </c>
      <c r="O530" s="149">
        <v>3.59</v>
      </c>
      <c r="P530" s="150"/>
      <c r="Q530" s="151">
        <f>VLOOKUP(H530,Mapping!$B$3:$D$13,3,0)</f>
        <v>0.8</v>
      </c>
      <c r="R530" s="149">
        <f>(IF(VLOOKUP(VLOOKUP(I530,Mapping!$B$15:$D$20,2,1),Mapping!$C$15:$E$20,2,0)=7000,0,VLOOKUP(VLOOKUP(I530,Mapping!$B$15:$D$20,2,1),Mapping!$C$15:$E$20,2,0)))</f>
        <v>0</v>
      </c>
      <c r="S530" s="149"/>
      <c r="T530" s="149"/>
      <c r="U530" s="149">
        <f t="shared" si="145"/>
        <v>19.39</v>
      </c>
      <c r="V530" s="6" t="str">
        <f t="shared" si="130"/>
        <v>[사업자]</v>
      </c>
      <c r="X530" s="6" t="s">
        <v>3144</v>
      </c>
      <c r="Y530" s="6" t="s">
        <v>16</v>
      </c>
      <c r="Z530" s="6" t="s">
        <v>3145</v>
      </c>
      <c r="AA530" s="6" t="s">
        <v>3267</v>
      </c>
      <c r="AB530" s="6" t="s">
        <v>1946</v>
      </c>
      <c r="AC530" s="6" t="s">
        <v>1947</v>
      </c>
      <c r="AD530" s="6" t="s">
        <v>1948</v>
      </c>
      <c r="AE530" s="6" t="s">
        <v>157</v>
      </c>
      <c r="AF530" s="6">
        <v>1</v>
      </c>
      <c r="AG530" s="6">
        <v>3</v>
      </c>
      <c r="AH530" s="6">
        <v>0.2</v>
      </c>
      <c r="AI530" s="6">
        <v>3</v>
      </c>
      <c r="AJ530" s="6" t="s">
        <v>15</v>
      </c>
      <c r="AK530" s="6">
        <v>573.91999999999996</v>
      </c>
      <c r="AL530" s="6" t="s">
        <v>303</v>
      </c>
      <c r="AM530" s="6" t="s">
        <v>156</v>
      </c>
      <c r="AN530" s="6" t="s">
        <v>156</v>
      </c>
      <c r="AO530" s="6" t="s">
        <v>156</v>
      </c>
      <c r="AP530" s="6" t="s">
        <v>156</v>
      </c>
      <c r="AQ530" s="6" t="s">
        <v>304</v>
      </c>
      <c r="AR530" s="6" t="s">
        <v>305</v>
      </c>
      <c r="AS530" s="6" t="s">
        <v>1949</v>
      </c>
      <c r="AT530" s="6" t="s">
        <v>156</v>
      </c>
      <c r="AU530" s="6" t="s">
        <v>307</v>
      </c>
      <c r="AV530" s="6" t="s">
        <v>3267</v>
      </c>
      <c r="AW530" s="6" t="s">
        <v>3268</v>
      </c>
      <c r="AX530" s="6" t="s">
        <v>3268</v>
      </c>
      <c r="AY530" s="6" t="s">
        <v>308</v>
      </c>
      <c r="AZ530" s="6" t="s">
        <v>771</v>
      </c>
      <c r="BA530" s="6" t="s">
        <v>310</v>
      </c>
      <c r="BB530" s="6" t="s">
        <v>311</v>
      </c>
      <c r="BC530" s="6" t="s">
        <v>312</v>
      </c>
      <c r="BD530" s="6" t="s">
        <v>156</v>
      </c>
      <c r="BE530" s="6" t="s">
        <v>313</v>
      </c>
    </row>
    <row r="531" spans="1:57" ht="17.399999999999999" x14ac:dyDescent="0.4">
      <c r="A531" s="237">
        <f t="shared" si="131"/>
        <v>529</v>
      </c>
      <c r="B531" s="238" t="str">
        <f t="shared" si="132"/>
        <v>2025-09-18</v>
      </c>
      <c r="C531" s="238" t="str">
        <f t="shared" si="133"/>
        <v>LHR</v>
      </c>
      <c r="D531" s="238" t="str">
        <f t="shared" si="134"/>
        <v>99431913884</v>
      </c>
      <c r="E531" s="238" t="str">
        <f t="shared" si="135"/>
        <v>587196914513</v>
      </c>
      <c r="F531" s="238" t="str">
        <f t="shared" si="136"/>
        <v>장윤정</v>
      </c>
      <c r="G531" s="239" t="str">
        <f t="shared" si="137"/>
        <v>BK00000145697</v>
      </c>
      <c r="H531" s="240" t="str">
        <f t="shared" si="138"/>
        <v>목록(Manifest)</v>
      </c>
      <c r="I531" s="241">
        <f t="shared" si="139"/>
        <v>131.91</v>
      </c>
      <c r="J531" s="242">
        <f t="shared" si="140"/>
        <v>1</v>
      </c>
      <c r="K531" s="242">
        <f t="shared" si="141"/>
        <v>0.5</v>
      </c>
      <c r="L531" s="243">
        <f t="shared" si="142"/>
        <v>0.2</v>
      </c>
      <c r="M531" s="243">
        <f t="shared" si="143"/>
        <v>0.5</v>
      </c>
      <c r="N531" s="149">
        <f t="shared" si="144"/>
        <v>5.75</v>
      </c>
      <c r="O531" s="149">
        <v>3.59</v>
      </c>
      <c r="P531" s="150"/>
      <c r="Q531" s="151">
        <f>VLOOKUP(H531,Mapping!$B$3:$D$13,3,0)</f>
        <v>0</v>
      </c>
      <c r="R531" s="149">
        <f>(IF(VLOOKUP(VLOOKUP(I531,Mapping!$B$15:$D$20,2,1),Mapping!$C$15:$E$20,2,0)=7000,0,VLOOKUP(VLOOKUP(I531,Mapping!$B$15:$D$20,2,1),Mapping!$C$15:$E$20,2,0)))</f>
        <v>0</v>
      </c>
      <c r="S531" s="149"/>
      <c r="T531" s="149"/>
      <c r="U531" s="149">
        <f t="shared" si="145"/>
        <v>9.34</v>
      </c>
      <c r="V531" s="6" t="str">
        <f t="shared" si="130"/>
        <v/>
      </c>
      <c r="X531" s="6" t="s">
        <v>3144</v>
      </c>
      <c r="Y531" s="6" t="s">
        <v>16</v>
      </c>
      <c r="Z531" s="6" t="s">
        <v>3145</v>
      </c>
      <c r="AA531" s="6" t="s">
        <v>3269</v>
      </c>
      <c r="AB531" s="6" t="s">
        <v>3270</v>
      </c>
      <c r="AC531" s="6" t="s">
        <v>3271</v>
      </c>
      <c r="AD531" s="6" t="s">
        <v>3272</v>
      </c>
      <c r="AE531" s="6" t="s">
        <v>156</v>
      </c>
      <c r="AF531" s="6">
        <v>1</v>
      </c>
      <c r="AG531" s="6">
        <v>0.5</v>
      </c>
      <c r="AH531" s="6">
        <v>0.2</v>
      </c>
      <c r="AI531" s="6">
        <v>0.5</v>
      </c>
      <c r="AJ531" s="6" t="s">
        <v>14</v>
      </c>
      <c r="AK531" s="6">
        <v>131.91</v>
      </c>
      <c r="AL531" s="6" t="s">
        <v>303</v>
      </c>
      <c r="AM531" s="6" t="s">
        <v>303</v>
      </c>
      <c r="AN531" s="6" t="s">
        <v>303</v>
      </c>
      <c r="AO531" s="6" t="s">
        <v>303</v>
      </c>
      <c r="AP531" s="6" t="s">
        <v>303</v>
      </c>
      <c r="AQ531" s="6" t="s">
        <v>304</v>
      </c>
      <c r="AR531" s="6" t="s">
        <v>305</v>
      </c>
      <c r="AS531" s="6" t="s">
        <v>3273</v>
      </c>
      <c r="AT531" s="6" t="s">
        <v>156</v>
      </c>
      <c r="AU531" s="6" t="s">
        <v>307</v>
      </c>
      <c r="AV531" s="6" t="s">
        <v>3269</v>
      </c>
      <c r="AW531" s="6" t="s">
        <v>3274</v>
      </c>
      <c r="AX531" s="6" t="s">
        <v>3274</v>
      </c>
      <c r="AY531" s="6" t="s">
        <v>308</v>
      </c>
      <c r="AZ531" s="6" t="s">
        <v>771</v>
      </c>
      <c r="BA531" s="6" t="s">
        <v>310</v>
      </c>
      <c r="BB531" s="6" t="s">
        <v>311</v>
      </c>
      <c r="BC531" s="6" t="s">
        <v>312</v>
      </c>
      <c r="BD531" s="6" t="s">
        <v>156</v>
      </c>
      <c r="BE531" s="6" t="s">
        <v>313</v>
      </c>
    </row>
    <row r="532" spans="1:57" ht="17.399999999999999" x14ac:dyDescent="0.4">
      <c r="A532" s="237">
        <f t="shared" si="131"/>
        <v>530</v>
      </c>
      <c r="B532" s="238" t="str">
        <f t="shared" si="132"/>
        <v>2025-09-18</v>
      </c>
      <c r="C532" s="238" t="str">
        <f t="shared" si="133"/>
        <v>LHR</v>
      </c>
      <c r="D532" s="238" t="str">
        <f t="shared" si="134"/>
        <v>99431913884</v>
      </c>
      <c r="E532" s="238" t="str">
        <f t="shared" si="135"/>
        <v>587196914815</v>
      </c>
      <c r="F532" s="238" t="str">
        <f t="shared" si="136"/>
        <v>김진아</v>
      </c>
      <c r="G532" s="239" t="str">
        <f t="shared" si="137"/>
        <v>BK00000145703</v>
      </c>
      <c r="H532" s="240" t="str">
        <f t="shared" si="138"/>
        <v>목록(Manifest)</v>
      </c>
      <c r="I532" s="241">
        <f t="shared" si="139"/>
        <v>140.18</v>
      </c>
      <c r="J532" s="242">
        <f t="shared" si="140"/>
        <v>1</v>
      </c>
      <c r="K532" s="242">
        <f t="shared" si="141"/>
        <v>1.5</v>
      </c>
      <c r="L532" s="243">
        <f t="shared" si="142"/>
        <v>0.2</v>
      </c>
      <c r="M532" s="243">
        <f t="shared" si="143"/>
        <v>1.5</v>
      </c>
      <c r="N532" s="149">
        <f t="shared" si="144"/>
        <v>9.4499999999999993</v>
      </c>
      <c r="O532" s="149">
        <v>3.59</v>
      </c>
      <c r="P532" s="150"/>
      <c r="Q532" s="151">
        <f>VLOOKUP(H532,Mapping!$B$3:$D$13,3,0)</f>
        <v>0</v>
      </c>
      <c r="R532" s="149">
        <f>(IF(VLOOKUP(VLOOKUP(I532,Mapping!$B$15:$D$20,2,1),Mapping!$C$15:$E$20,2,0)=7000,0,VLOOKUP(VLOOKUP(I532,Mapping!$B$15:$D$20,2,1),Mapping!$C$15:$E$20,2,0)))</f>
        <v>0</v>
      </c>
      <c r="S532" s="149"/>
      <c r="T532" s="149"/>
      <c r="U532" s="149">
        <f t="shared" si="145"/>
        <v>13.04</v>
      </c>
      <c r="V532" s="6" t="str">
        <f t="shared" si="130"/>
        <v/>
      </c>
      <c r="X532" s="6" t="s">
        <v>3144</v>
      </c>
      <c r="Y532" s="6" t="s">
        <v>16</v>
      </c>
      <c r="Z532" s="6" t="s">
        <v>3145</v>
      </c>
      <c r="AA532" s="6" t="s">
        <v>3275</v>
      </c>
      <c r="AB532" s="6" t="s">
        <v>481</v>
      </c>
      <c r="AC532" s="6" t="s">
        <v>482</v>
      </c>
      <c r="AD532" s="6" t="s">
        <v>483</v>
      </c>
      <c r="AE532" s="6" t="s">
        <v>156</v>
      </c>
      <c r="AF532" s="6">
        <v>1</v>
      </c>
      <c r="AG532" s="6">
        <v>1.5</v>
      </c>
      <c r="AH532" s="6">
        <v>0.2</v>
      </c>
      <c r="AI532" s="6">
        <v>1.5</v>
      </c>
      <c r="AJ532" s="6" t="s">
        <v>14</v>
      </c>
      <c r="AK532" s="6">
        <v>140.18</v>
      </c>
      <c r="AL532" s="6" t="s">
        <v>303</v>
      </c>
      <c r="AM532" s="6" t="s">
        <v>303</v>
      </c>
      <c r="AN532" s="6" t="s">
        <v>303</v>
      </c>
      <c r="AO532" s="6" t="s">
        <v>303</v>
      </c>
      <c r="AP532" s="6" t="s">
        <v>303</v>
      </c>
      <c r="AQ532" s="6" t="s">
        <v>304</v>
      </c>
      <c r="AR532" s="6" t="s">
        <v>305</v>
      </c>
      <c r="AS532" s="6" t="s">
        <v>325</v>
      </c>
      <c r="AT532" s="6" t="s">
        <v>156</v>
      </c>
      <c r="AU532" s="6" t="s">
        <v>307</v>
      </c>
      <c r="AV532" s="6" t="s">
        <v>3275</v>
      </c>
      <c r="AW532" s="6" t="s">
        <v>3276</v>
      </c>
      <c r="AX532" s="6" t="s">
        <v>3276</v>
      </c>
      <c r="AY532" s="6" t="s">
        <v>308</v>
      </c>
      <c r="AZ532" s="6" t="s">
        <v>771</v>
      </c>
      <c r="BA532" s="6" t="s">
        <v>310</v>
      </c>
      <c r="BB532" s="6" t="s">
        <v>311</v>
      </c>
      <c r="BC532" s="6" t="s">
        <v>312</v>
      </c>
      <c r="BD532" s="6" t="s">
        <v>156</v>
      </c>
      <c r="BE532" s="6" t="s">
        <v>313</v>
      </c>
    </row>
    <row r="533" spans="1:57" ht="17.399999999999999" x14ac:dyDescent="0.4">
      <c r="A533" s="237">
        <f t="shared" si="131"/>
        <v>531</v>
      </c>
      <c r="B533" s="238" t="str">
        <f t="shared" si="132"/>
        <v>2025-09-18</v>
      </c>
      <c r="C533" s="238" t="str">
        <f t="shared" si="133"/>
        <v>LHR</v>
      </c>
      <c r="D533" s="238" t="str">
        <f t="shared" si="134"/>
        <v>99431913884</v>
      </c>
      <c r="E533" s="238" t="str">
        <f t="shared" si="135"/>
        <v>587196914734</v>
      </c>
      <c r="F533" s="238" t="str">
        <f t="shared" si="136"/>
        <v>이화진</v>
      </c>
      <c r="G533" s="239" t="str">
        <f t="shared" si="137"/>
        <v>BK00000145784</v>
      </c>
      <c r="H533" s="240" t="str">
        <f t="shared" si="138"/>
        <v>목록(Manifest)</v>
      </c>
      <c r="I533" s="241">
        <f t="shared" si="139"/>
        <v>137.62</v>
      </c>
      <c r="J533" s="242">
        <f t="shared" si="140"/>
        <v>1</v>
      </c>
      <c r="K533" s="242">
        <f t="shared" si="141"/>
        <v>1.5</v>
      </c>
      <c r="L533" s="243">
        <f t="shared" si="142"/>
        <v>0.2</v>
      </c>
      <c r="M533" s="243">
        <f t="shared" si="143"/>
        <v>1.5</v>
      </c>
      <c r="N533" s="149">
        <f t="shared" si="144"/>
        <v>9.4499999999999993</v>
      </c>
      <c r="O533" s="149">
        <v>3.59</v>
      </c>
      <c r="P533" s="150"/>
      <c r="Q533" s="151">
        <f>VLOOKUP(H533,Mapping!$B$3:$D$13,3,0)</f>
        <v>0</v>
      </c>
      <c r="R533" s="149">
        <f>(IF(VLOOKUP(VLOOKUP(I533,Mapping!$B$15:$D$20,2,1),Mapping!$C$15:$E$20,2,0)=7000,0,VLOOKUP(VLOOKUP(I533,Mapping!$B$15:$D$20,2,1),Mapping!$C$15:$E$20,2,0)))</f>
        <v>0</v>
      </c>
      <c r="S533" s="149"/>
      <c r="T533" s="149"/>
      <c r="U533" s="149">
        <f t="shared" si="145"/>
        <v>13.04</v>
      </c>
      <c r="V533" s="6" t="str">
        <f t="shared" si="130"/>
        <v/>
      </c>
      <c r="X533" s="6" t="s">
        <v>3144</v>
      </c>
      <c r="Y533" s="6" t="s">
        <v>16</v>
      </c>
      <c r="Z533" s="6" t="s">
        <v>3145</v>
      </c>
      <c r="AA533" s="6" t="s">
        <v>3277</v>
      </c>
      <c r="AB533" s="6" t="s">
        <v>3278</v>
      </c>
      <c r="AC533" s="6" t="s">
        <v>3279</v>
      </c>
      <c r="AD533" s="6" t="s">
        <v>3280</v>
      </c>
      <c r="AE533" s="6" t="s">
        <v>156</v>
      </c>
      <c r="AF533" s="6">
        <v>1</v>
      </c>
      <c r="AG533" s="6">
        <v>1.5</v>
      </c>
      <c r="AH533" s="6">
        <v>0.2</v>
      </c>
      <c r="AI533" s="6">
        <v>1.5</v>
      </c>
      <c r="AJ533" s="6" t="s">
        <v>14</v>
      </c>
      <c r="AK533" s="6">
        <v>137.62</v>
      </c>
      <c r="AL533" s="6" t="s">
        <v>303</v>
      </c>
      <c r="AM533" s="6" t="s">
        <v>303</v>
      </c>
      <c r="AN533" s="6" t="s">
        <v>303</v>
      </c>
      <c r="AO533" s="6" t="s">
        <v>303</v>
      </c>
      <c r="AP533" s="6" t="s">
        <v>303</v>
      </c>
      <c r="AQ533" s="6" t="s">
        <v>304</v>
      </c>
      <c r="AR533" s="6" t="s">
        <v>305</v>
      </c>
      <c r="AS533" s="6" t="s">
        <v>325</v>
      </c>
      <c r="AT533" s="6" t="s">
        <v>156</v>
      </c>
      <c r="AU533" s="6" t="s">
        <v>307</v>
      </c>
      <c r="AV533" s="6" t="s">
        <v>3277</v>
      </c>
      <c r="AW533" s="6" t="s">
        <v>3281</v>
      </c>
      <c r="AX533" s="6" t="s">
        <v>3281</v>
      </c>
      <c r="AY533" s="6" t="s">
        <v>308</v>
      </c>
      <c r="AZ533" s="6" t="s">
        <v>771</v>
      </c>
      <c r="BA533" s="6" t="s">
        <v>310</v>
      </c>
      <c r="BB533" s="6" t="s">
        <v>311</v>
      </c>
      <c r="BC533" s="6" t="s">
        <v>312</v>
      </c>
      <c r="BD533" s="6" t="s">
        <v>156</v>
      </c>
      <c r="BE533" s="6" t="s">
        <v>313</v>
      </c>
    </row>
    <row r="534" spans="1:57" ht="17.399999999999999" x14ac:dyDescent="0.4">
      <c r="A534" s="237">
        <f t="shared" si="131"/>
        <v>532</v>
      </c>
      <c r="B534" s="238" t="str">
        <f t="shared" si="132"/>
        <v>2025-09-18</v>
      </c>
      <c r="C534" s="238" t="str">
        <f t="shared" si="133"/>
        <v>LHR</v>
      </c>
      <c r="D534" s="238" t="str">
        <f t="shared" si="134"/>
        <v>99431913884</v>
      </c>
      <c r="E534" s="238" t="str">
        <f t="shared" si="135"/>
        <v>587196914266</v>
      </c>
      <c r="F534" s="238" t="str">
        <f t="shared" si="136"/>
        <v>박성수</v>
      </c>
      <c r="G534" s="239" t="str">
        <f t="shared" si="137"/>
        <v>BK00000145794</v>
      </c>
      <c r="H534" s="240" t="str">
        <f t="shared" si="138"/>
        <v>간이(Simple)</v>
      </c>
      <c r="I534" s="241">
        <f t="shared" si="139"/>
        <v>170.54</v>
      </c>
      <c r="J534" s="242">
        <f t="shared" si="140"/>
        <v>1</v>
      </c>
      <c r="K534" s="242">
        <f t="shared" si="141"/>
        <v>1.5</v>
      </c>
      <c r="L534" s="243">
        <f t="shared" si="142"/>
        <v>2</v>
      </c>
      <c r="M534" s="243">
        <f t="shared" si="143"/>
        <v>2</v>
      </c>
      <c r="N534" s="149">
        <f t="shared" si="144"/>
        <v>11.3</v>
      </c>
      <c r="O534" s="149">
        <v>3.59</v>
      </c>
      <c r="P534" s="150"/>
      <c r="Q534" s="151">
        <f>VLOOKUP(H534,Mapping!$B$3:$D$13,3,0)</f>
        <v>0.8</v>
      </c>
      <c r="R534" s="149">
        <f>(IF(VLOOKUP(VLOOKUP(I534,Mapping!$B$15:$D$20,2,1),Mapping!$C$15:$E$20,2,0)=7000,0,VLOOKUP(VLOOKUP(I534,Mapping!$B$15:$D$20,2,1),Mapping!$C$15:$E$20,2,0)))</f>
        <v>0</v>
      </c>
      <c r="S534" s="149"/>
      <c r="T534" s="149"/>
      <c r="U534" s="149">
        <f t="shared" si="145"/>
        <v>15.690000000000001</v>
      </c>
      <c r="V534" s="6" t="str">
        <f t="shared" si="130"/>
        <v/>
      </c>
      <c r="X534" s="6" t="s">
        <v>3144</v>
      </c>
      <c r="Y534" s="6" t="s">
        <v>16</v>
      </c>
      <c r="Z534" s="6" t="s">
        <v>3145</v>
      </c>
      <c r="AA534" s="6" t="s">
        <v>3282</v>
      </c>
      <c r="AB534" s="6" t="s">
        <v>3283</v>
      </c>
      <c r="AC534" s="6" t="s">
        <v>3284</v>
      </c>
      <c r="AD534" s="6" t="s">
        <v>3285</v>
      </c>
      <c r="AE534" s="6" t="s">
        <v>156</v>
      </c>
      <c r="AF534" s="6">
        <v>1</v>
      </c>
      <c r="AG534" s="6">
        <v>1.5</v>
      </c>
      <c r="AH534" s="6">
        <v>2</v>
      </c>
      <c r="AI534" s="6">
        <v>2</v>
      </c>
      <c r="AJ534" s="6" t="s">
        <v>15</v>
      </c>
      <c r="AK534" s="6">
        <v>170.54</v>
      </c>
      <c r="AL534" s="6" t="s">
        <v>303</v>
      </c>
      <c r="AM534" s="6" t="s">
        <v>303</v>
      </c>
      <c r="AN534" s="6" t="s">
        <v>303</v>
      </c>
      <c r="AO534" s="6" t="s">
        <v>303</v>
      </c>
      <c r="AP534" s="6" t="s">
        <v>303</v>
      </c>
      <c r="AQ534" s="6" t="s">
        <v>304</v>
      </c>
      <c r="AR534" s="6" t="s">
        <v>305</v>
      </c>
      <c r="AS534" s="6" t="s">
        <v>3286</v>
      </c>
      <c r="AT534" s="6" t="s">
        <v>156</v>
      </c>
      <c r="AU534" s="6" t="s">
        <v>307</v>
      </c>
      <c r="AV534" s="6" t="s">
        <v>3282</v>
      </c>
      <c r="AW534" s="6" t="s">
        <v>3287</v>
      </c>
      <c r="AX534" s="6" t="s">
        <v>3287</v>
      </c>
      <c r="AY534" s="6" t="s">
        <v>308</v>
      </c>
      <c r="AZ534" s="6" t="s">
        <v>771</v>
      </c>
      <c r="BA534" s="6" t="s">
        <v>310</v>
      </c>
      <c r="BB534" s="6" t="s">
        <v>311</v>
      </c>
      <c r="BC534" s="6" t="s">
        <v>312</v>
      </c>
      <c r="BD534" s="6" t="s">
        <v>156</v>
      </c>
      <c r="BE534" s="6" t="s">
        <v>313</v>
      </c>
    </row>
    <row r="535" spans="1:57" ht="17.399999999999999" x14ac:dyDescent="0.4">
      <c r="A535" s="237">
        <f t="shared" si="131"/>
        <v>533</v>
      </c>
      <c r="B535" s="238" t="str">
        <f t="shared" si="132"/>
        <v>2025-09-18</v>
      </c>
      <c r="C535" s="238" t="str">
        <f t="shared" si="133"/>
        <v>LHR</v>
      </c>
      <c r="D535" s="238" t="str">
        <f t="shared" si="134"/>
        <v>99431913884</v>
      </c>
      <c r="E535" s="238" t="str">
        <f t="shared" si="135"/>
        <v>587196914690</v>
      </c>
      <c r="F535" s="238" t="str">
        <f t="shared" si="136"/>
        <v>이재경</v>
      </c>
      <c r="G535" s="239" t="str">
        <f t="shared" si="137"/>
        <v>BK00000145795</v>
      </c>
      <c r="H535" s="240" t="str">
        <f t="shared" si="138"/>
        <v>목록(Manifest)</v>
      </c>
      <c r="I535" s="241">
        <f t="shared" si="139"/>
        <v>60.91</v>
      </c>
      <c r="J535" s="242">
        <f t="shared" si="140"/>
        <v>1</v>
      </c>
      <c r="K535" s="242">
        <f t="shared" si="141"/>
        <v>2.5</v>
      </c>
      <c r="L535" s="243">
        <f t="shared" si="142"/>
        <v>3.2</v>
      </c>
      <c r="M535" s="243">
        <f t="shared" si="143"/>
        <v>3.2</v>
      </c>
      <c r="N535" s="149">
        <f t="shared" si="144"/>
        <v>15.740000000000002</v>
      </c>
      <c r="O535" s="149">
        <v>3.59</v>
      </c>
      <c r="P535" s="150"/>
      <c r="Q535" s="151">
        <f>VLOOKUP(H535,Mapping!$B$3:$D$13,3,0)</f>
        <v>0</v>
      </c>
      <c r="R535" s="149">
        <f>(IF(VLOOKUP(VLOOKUP(I535,Mapping!$B$15:$D$20,2,1),Mapping!$C$15:$E$20,2,0)=7000,0,VLOOKUP(VLOOKUP(I535,Mapping!$B$15:$D$20,2,1),Mapping!$C$15:$E$20,2,0)))</f>
        <v>0</v>
      </c>
      <c r="S535" s="149"/>
      <c r="T535" s="149"/>
      <c r="U535" s="149">
        <f t="shared" si="145"/>
        <v>19.330000000000002</v>
      </c>
      <c r="V535" s="6" t="str">
        <f t="shared" si="130"/>
        <v/>
      </c>
      <c r="X535" s="6" t="s">
        <v>3144</v>
      </c>
      <c r="Y535" s="6" t="s">
        <v>16</v>
      </c>
      <c r="Z535" s="6" t="s">
        <v>3145</v>
      </c>
      <c r="AA535" s="6" t="s">
        <v>3288</v>
      </c>
      <c r="AB535" s="6" t="s">
        <v>3289</v>
      </c>
      <c r="AC535" s="6" t="s">
        <v>3290</v>
      </c>
      <c r="AD535" s="6" t="s">
        <v>844</v>
      </c>
      <c r="AE535" s="6" t="s">
        <v>156</v>
      </c>
      <c r="AF535" s="6">
        <v>1</v>
      </c>
      <c r="AG535" s="6">
        <v>2.5</v>
      </c>
      <c r="AH535" s="6">
        <v>3.2</v>
      </c>
      <c r="AI535" s="6">
        <v>3.2</v>
      </c>
      <c r="AJ535" s="6" t="s">
        <v>14</v>
      </c>
      <c r="AK535" s="6">
        <v>60.91</v>
      </c>
      <c r="AL535" s="6" t="s">
        <v>303</v>
      </c>
      <c r="AM535" s="6" t="s">
        <v>303</v>
      </c>
      <c r="AN535" s="6" t="s">
        <v>303</v>
      </c>
      <c r="AO535" s="6" t="s">
        <v>303</v>
      </c>
      <c r="AP535" s="6" t="s">
        <v>303</v>
      </c>
      <c r="AQ535" s="6" t="s">
        <v>304</v>
      </c>
      <c r="AR535" s="6" t="s">
        <v>305</v>
      </c>
      <c r="AS535" s="6" t="s">
        <v>316</v>
      </c>
      <c r="AT535" s="6" t="s">
        <v>156</v>
      </c>
      <c r="AU535" s="6" t="s">
        <v>307</v>
      </c>
      <c r="AV535" s="6" t="s">
        <v>3288</v>
      </c>
      <c r="AW535" s="6" t="s">
        <v>3291</v>
      </c>
      <c r="AX535" s="6" t="s">
        <v>3291</v>
      </c>
      <c r="AY535" s="6" t="s">
        <v>308</v>
      </c>
      <c r="AZ535" s="6" t="s">
        <v>771</v>
      </c>
      <c r="BA535" s="6" t="s">
        <v>310</v>
      </c>
      <c r="BB535" s="6" t="s">
        <v>311</v>
      </c>
      <c r="BC535" s="6" t="s">
        <v>312</v>
      </c>
      <c r="BD535" s="6" t="s">
        <v>156</v>
      </c>
      <c r="BE535" s="6" t="s">
        <v>313</v>
      </c>
    </row>
    <row r="536" spans="1:57" ht="17.399999999999999" x14ac:dyDescent="0.4">
      <c r="A536" s="237">
        <f t="shared" si="131"/>
        <v>534</v>
      </c>
      <c r="B536" s="238" t="str">
        <f t="shared" si="132"/>
        <v>2025-09-18</v>
      </c>
      <c r="C536" s="238" t="str">
        <f t="shared" si="133"/>
        <v>LHR</v>
      </c>
      <c r="D536" s="238" t="str">
        <f t="shared" si="134"/>
        <v>99431913884</v>
      </c>
      <c r="E536" s="238" t="str">
        <f t="shared" si="135"/>
        <v>587196914196</v>
      </c>
      <c r="F536" s="238" t="str">
        <f t="shared" si="136"/>
        <v>전옥선</v>
      </c>
      <c r="G536" s="239" t="str">
        <f t="shared" si="137"/>
        <v>BK00000145804</v>
      </c>
      <c r="H536" s="240" t="str">
        <f t="shared" si="138"/>
        <v>목록(Manifest)</v>
      </c>
      <c r="I536" s="241">
        <f t="shared" si="139"/>
        <v>140.78</v>
      </c>
      <c r="J536" s="242">
        <f t="shared" si="140"/>
        <v>1</v>
      </c>
      <c r="K536" s="242">
        <f t="shared" si="141"/>
        <v>1.5</v>
      </c>
      <c r="L536" s="243">
        <f t="shared" si="142"/>
        <v>0.2</v>
      </c>
      <c r="M536" s="243">
        <f t="shared" si="143"/>
        <v>1.5</v>
      </c>
      <c r="N536" s="149">
        <f t="shared" si="144"/>
        <v>9.4499999999999993</v>
      </c>
      <c r="O536" s="149">
        <v>3.59</v>
      </c>
      <c r="P536" s="150"/>
      <c r="Q536" s="151">
        <f>VLOOKUP(H536,Mapping!$B$3:$D$13,3,0)</f>
        <v>0</v>
      </c>
      <c r="R536" s="149">
        <f>(IF(VLOOKUP(VLOOKUP(I536,Mapping!$B$15:$D$20,2,1),Mapping!$C$15:$E$20,2,0)=7000,0,VLOOKUP(VLOOKUP(I536,Mapping!$B$15:$D$20,2,1),Mapping!$C$15:$E$20,2,0)))</f>
        <v>0</v>
      </c>
      <c r="S536" s="149"/>
      <c r="T536" s="149"/>
      <c r="U536" s="149">
        <f t="shared" si="145"/>
        <v>13.04</v>
      </c>
      <c r="V536" s="6" t="str">
        <f t="shared" si="130"/>
        <v/>
      </c>
      <c r="X536" s="6" t="s">
        <v>3144</v>
      </c>
      <c r="Y536" s="6" t="s">
        <v>16</v>
      </c>
      <c r="Z536" s="6" t="s">
        <v>3145</v>
      </c>
      <c r="AA536" s="6" t="s">
        <v>3292</v>
      </c>
      <c r="AB536" s="6" t="s">
        <v>3293</v>
      </c>
      <c r="AC536" s="6" t="s">
        <v>3294</v>
      </c>
      <c r="AD536" s="6" t="s">
        <v>3295</v>
      </c>
      <c r="AE536" s="6" t="s">
        <v>156</v>
      </c>
      <c r="AF536" s="6">
        <v>1</v>
      </c>
      <c r="AG536" s="6">
        <v>1.5</v>
      </c>
      <c r="AH536" s="6">
        <v>0.2</v>
      </c>
      <c r="AI536" s="6">
        <v>1.5</v>
      </c>
      <c r="AJ536" s="6" t="s">
        <v>14</v>
      </c>
      <c r="AK536" s="6">
        <v>140.78</v>
      </c>
      <c r="AL536" s="6" t="s">
        <v>303</v>
      </c>
      <c r="AM536" s="6" t="s">
        <v>303</v>
      </c>
      <c r="AN536" s="6" t="s">
        <v>303</v>
      </c>
      <c r="AO536" s="6" t="s">
        <v>303</v>
      </c>
      <c r="AP536" s="6" t="s">
        <v>303</v>
      </c>
      <c r="AQ536" s="6" t="s">
        <v>304</v>
      </c>
      <c r="AR536" s="6" t="s">
        <v>305</v>
      </c>
      <c r="AS536" s="6" t="s">
        <v>2591</v>
      </c>
      <c r="AT536" s="6" t="s">
        <v>156</v>
      </c>
      <c r="AU536" s="6" t="s">
        <v>307</v>
      </c>
      <c r="AV536" s="6" t="s">
        <v>3292</v>
      </c>
      <c r="AW536" s="6" t="s">
        <v>3296</v>
      </c>
      <c r="AX536" s="6" t="s">
        <v>3296</v>
      </c>
      <c r="AY536" s="6" t="s">
        <v>308</v>
      </c>
      <c r="AZ536" s="6" t="s">
        <v>771</v>
      </c>
      <c r="BA536" s="6" t="s">
        <v>310</v>
      </c>
      <c r="BB536" s="6" t="s">
        <v>311</v>
      </c>
      <c r="BC536" s="6" t="s">
        <v>312</v>
      </c>
      <c r="BD536" s="6" t="s">
        <v>156</v>
      </c>
      <c r="BE536" s="6" t="s">
        <v>313</v>
      </c>
    </row>
    <row r="537" spans="1:57" ht="17.399999999999999" x14ac:dyDescent="0.4">
      <c r="A537" s="237">
        <f t="shared" si="131"/>
        <v>535</v>
      </c>
      <c r="B537" s="238" t="str">
        <f t="shared" si="132"/>
        <v>2025-09-18</v>
      </c>
      <c r="C537" s="238" t="str">
        <f t="shared" si="133"/>
        <v>LHR</v>
      </c>
      <c r="D537" s="238" t="str">
        <f t="shared" si="134"/>
        <v>99431913884</v>
      </c>
      <c r="E537" s="238" t="str">
        <f t="shared" si="135"/>
        <v>587196914152</v>
      </c>
      <c r="F537" s="238" t="str">
        <f t="shared" si="136"/>
        <v>김지윤</v>
      </c>
      <c r="G537" s="239" t="str">
        <f t="shared" si="137"/>
        <v>BK00000145814</v>
      </c>
      <c r="H537" s="240" t="str">
        <f t="shared" si="138"/>
        <v>목록(Manifest)</v>
      </c>
      <c r="I537" s="241">
        <f t="shared" si="139"/>
        <v>144.84</v>
      </c>
      <c r="J537" s="242">
        <f t="shared" si="140"/>
        <v>1</v>
      </c>
      <c r="K537" s="242">
        <f t="shared" si="141"/>
        <v>2.5</v>
      </c>
      <c r="L537" s="243">
        <f t="shared" si="142"/>
        <v>0.2</v>
      </c>
      <c r="M537" s="243">
        <f t="shared" si="143"/>
        <v>2.5</v>
      </c>
      <c r="N537" s="149">
        <f t="shared" si="144"/>
        <v>13.15</v>
      </c>
      <c r="O537" s="149">
        <v>3.59</v>
      </c>
      <c r="P537" s="150"/>
      <c r="Q537" s="151">
        <f>VLOOKUP(H537,Mapping!$B$3:$D$13,3,0)</f>
        <v>0</v>
      </c>
      <c r="R537" s="149">
        <f>(IF(VLOOKUP(VLOOKUP(I537,Mapping!$B$15:$D$20,2,1),Mapping!$C$15:$E$20,2,0)=7000,0,VLOOKUP(VLOOKUP(I537,Mapping!$B$15:$D$20,2,1),Mapping!$C$15:$E$20,2,0)))</f>
        <v>0</v>
      </c>
      <c r="S537" s="149"/>
      <c r="T537" s="149"/>
      <c r="U537" s="149">
        <f t="shared" si="145"/>
        <v>16.740000000000002</v>
      </c>
      <c r="V537" s="6" t="str">
        <f t="shared" si="130"/>
        <v/>
      </c>
      <c r="X537" s="6" t="s">
        <v>3144</v>
      </c>
      <c r="Y537" s="6" t="s">
        <v>16</v>
      </c>
      <c r="Z537" s="6" t="s">
        <v>3145</v>
      </c>
      <c r="AA537" s="6" t="s">
        <v>3297</v>
      </c>
      <c r="AB537" s="6" t="s">
        <v>243</v>
      </c>
      <c r="AC537" s="6" t="s">
        <v>3298</v>
      </c>
      <c r="AD537" s="6" t="s">
        <v>3299</v>
      </c>
      <c r="AE537" s="6" t="s">
        <v>156</v>
      </c>
      <c r="AF537" s="6">
        <v>1</v>
      </c>
      <c r="AG537" s="6">
        <v>2.5</v>
      </c>
      <c r="AH537" s="6">
        <v>0.2</v>
      </c>
      <c r="AI537" s="6">
        <v>2.5</v>
      </c>
      <c r="AJ537" s="6" t="s">
        <v>14</v>
      </c>
      <c r="AK537" s="6">
        <v>144.84</v>
      </c>
      <c r="AL537" s="6" t="s">
        <v>303</v>
      </c>
      <c r="AM537" s="6" t="s">
        <v>303</v>
      </c>
      <c r="AN537" s="6" t="s">
        <v>303</v>
      </c>
      <c r="AO537" s="6" t="s">
        <v>303</v>
      </c>
      <c r="AP537" s="6" t="s">
        <v>303</v>
      </c>
      <c r="AQ537" s="6" t="s">
        <v>304</v>
      </c>
      <c r="AR537" s="6" t="s">
        <v>305</v>
      </c>
      <c r="AS537" s="6" t="s">
        <v>541</v>
      </c>
      <c r="AT537" s="6" t="s">
        <v>156</v>
      </c>
      <c r="AU537" s="6" t="s">
        <v>307</v>
      </c>
      <c r="AV537" s="6" t="s">
        <v>3297</v>
      </c>
      <c r="AW537" s="6" t="s">
        <v>3300</v>
      </c>
      <c r="AX537" s="6" t="s">
        <v>3300</v>
      </c>
      <c r="AY537" s="6" t="s">
        <v>308</v>
      </c>
      <c r="AZ537" s="6" t="s">
        <v>771</v>
      </c>
      <c r="BA537" s="6" t="s">
        <v>310</v>
      </c>
      <c r="BB537" s="6" t="s">
        <v>311</v>
      </c>
      <c r="BC537" s="6" t="s">
        <v>312</v>
      </c>
      <c r="BD537" s="6" t="s">
        <v>156</v>
      </c>
      <c r="BE537" s="6" t="s">
        <v>313</v>
      </c>
    </row>
    <row r="538" spans="1:57" ht="17.399999999999999" x14ac:dyDescent="0.4">
      <c r="A538" s="237">
        <f t="shared" si="131"/>
        <v>536</v>
      </c>
      <c r="B538" s="238" t="str">
        <f t="shared" si="132"/>
        <v>2025-09-18</v>
      </c>
      <c r="C538" s="238" t="str">
        <f t="shared" si="133"/>
        <v>LHR</v>
      </c>
      <c r="D538" s="238" t="str">
        <f t="shared" si="134"/>
        <v>99431913884</v>
      </c>
      <c r="E538" s="238" t="str">
        <f t="shared" si="135"/>
        <v>587196914270</v>
      </c>
      <c r="F538" s="238" t="str">
        <f t="shared" si="136"/>
        <v>텐서 골프</v>
      </c>
      <c r="G538" s="239" t="str">
        <f t="shared" si="137"/>
        <v>BK00000145826</v>
      </c>
      <c r="H538" s="240" t="str">
        <f t="shared" si="138"/>
        <v>간이(Simple)</v>
      </c>
      <c r="I538" s="241">
        <f t="shared" si="139"/>
        <v>1305.1500000000001</v>
      </c>
      <c r="J538" s="242">
        <f t="shared" si="140"/>
        <v>3</v>
      </c>
      <c r="K538" s="242">
        <f t="shared" si="141"/>
        <v>13.5</v>
      </c>
      <c r="L538" s="243">
        <f t="shared" si="142"/>
        <v>16.399999999999999</v>
      </c>
      <c r="M538" s="243">
        <f t="shared" si="143"/>
        <v>16.5</v>
      </c>
      <c r="N538" s="149">
        <f t="shared" si="144"/>
        <v>64.95</v>
      </c>
      <c r="O538" s="149">
        <v>3.59</v>
      </c>
      <c r="P538" s="150"/>
      <c r="Q538" s="151">
        <f>VLOOKUP(H538,Mapping!$B$3:$D$13,3,0)</f>
        <v>0.8</v>
      </c>
      <c r="R538" s="149">
        <f>(IF(VLOOKUP(VLOOKUP(I538,Mapping!$B$15:$D$20,2,1),Mapping!$C$15:$E$20,2,0)=7000,0,VLOOKUP(VLOOKUP(I538,Mapping!$B$15:$D$20,2,1),Mapping!$C$15:$E$20,2,0)))</f>
        <v>0</v>
      </c>
      <c r="S538" s="149"/>
      <c r="T538" s="149"/>
      <c r="U538" s="149">
        <f t="shared" si="145"/>
        <v>69.34</v>
      </c>
      <c r="V538" s="6" t="str">
        <f t="shared" si="130"/>
        <v>[사업자]</v>
      </c>
      <c r="X538" s="6" t="s">
        <v>3144</v>
      </c>
      <c r="Y538" s="6" t="s">
        <v>16</v>
      </c>
      <c r="Z538" s="6" t="s">
        <v>3145</v>
      </c>
      <c r="AA538" s="6" t="s">
        <v>3301</v>
      </c>
      <c r="AB538" s="6" t="s">
        <v>3302</v>
      </c>
      <c r="AC538" s="6" t="s">
        <v>3303</v>
      </c>
      <c r="AD538" s="6" t="s">
        <v>3304</v>
      </c>
      <c r="AE538" s="6" t="s">
        <v>157</v>
      </c>
      <c r="AF538" s="6">
        <v>3</v>
      </c>
      <c r="AG538" s="6">
        <v>13.5</v>
      </c>
      <c r="AH538" s="6">
        <v>16.399999999999999</v>
      </c>
      <c r="AI538" s="6">
        <v>16.5</v>
      </c>
      <c r="AJ538" s="6" t="s">
        <v>15</v>
      </c>
      <c r="AK538" s="6">
        <v>1305.1500000000001</v>
      </c>
      <c r="AL538" s="6" t="s">
        <v>303</v>
      </c>
      <c r="AM538" s="6" t="s">
        <v>303</v>
      </c>
      <c r="AN538" s="6" t="s">
        <v>303</v>
      </c>
      <c r="AO538" s="6" t="s">
        <v>303</v>
      </c>
      <c r="AP538" s="6" t="s">
        <v>303</v>
      </c>
      <c r="AQ538" s="6" t="s">
        <v>304</v>
      </c>
      <c r="AR538" s="6" t="s">
        <v>305</v>
      </c>
      <c r="AS538" s="6" t="s">
        <v>3305</v>
      </c>
      <c r="AT538" s="6" t="s">
        <v>156</v>
      </c>
      <c r="AU538" s="6" t="s">
        <v>307</v>
      </c>
      <c r="AV538" s="6" t="s">
        <v>3306</v>
      </c>
      <c r="AW538" s="6" t="s">
        <v>3307</v>
      </c>
      <c r="AX538" s="6" t="s">
        <v>3307</v>
      </c>
      <c r="AY538" s="6" t="s">
        <v>308</v>
      </c>
      <c r="AZ538" s="6" t="s">
        <v>771</v>
      </c>
      <c r="BA538" s="6" t="s">
        <v>310</v>
      </c>
      <c r="BB538" s="6" t="s">
        <v>311</v>
      </c>
      <c r="BC538" s="6" t="s">
        <v>312</v>
      </c>
      <c r="BD538" s="6" t="s">
        <v>156</v>
      </c>
      <c r="BE538" s="6" t="s">
        <v>313</v>
      </c>
    </row>
    <row r="539" spans="1:57" ht="17.399999999999999" x14ac:dyDescent="0.4">
      <c r="A539" s="237">
        <f t="shared" si="131"/>
        <v>537</v>
      </c>
      <c r="B539" s="238" t="str">
        <f t="shared" si="132"/>
        <v>2025-09-18</v>
      </c>
      <c r="C539" s="238" t="str">
        <f t="shared" si="133"/>
        <v>LHR</v>
      </c>
      <c r="D539" s="238" t="str">
        <f t="shared" si="134"/>
        <v>99431913884</v>
      </c>
      <c r="E539" s="238" t="str">
        <f t="shared" si="135"/>
        <v>587196914130</v>
      </c>
      <c r="F539" s="238" t="str">
        <f t="shared" si="136"/>
        <v>음윤성</v>
      </c>
      <c r="G539" s="239" t="str">
        <f t="shared" si="137"/>
        <v>BK00000145827</v>
      </c>
      <c r="H539" s="240" t="str">
        <f t="shared" si="138"/>
        <v>목록(Manifest)</v>
      </c>
      <c r="I539" s="241">
        <f t="shared" si="139"/>
        <v>122.88</v>
      </c>
      <c r="J539" s="242">
        <f t="shared" si="140"/>
        <v>1</v>
      </c>
      <c r="K539" s="242">
        <f t="shared" si="141"/>
        <v>1</v>
      </c>
      <c r="L539" s="243">
        <f t="shared" si="142"/>
        <v>0.2</v>
      </c>
      <c r="M539" s="243">
        <f t="shared" si="143"/>
        <v>1</v>
      </c>
      <c r="N539" s="149">
        <f t="shared" si="144"/>
        <v>7.6</v>
      </c>
      <c r="O539" s="149">
        <v>3.59</v>
      </c>
      <c r="P539" s="150"/>
      <c r="Q539" s="151">
        <f>VLOOKUP(H539,Mapping!$B$3:$D$13,3,0)</f>
        <v>0</v>
      </c>
      <c r="R539" s="149">
        <f>(IF(VLOOKUP(VLOOKUP(I539,Mapping!$B$15:$D$20,2,1),Mapping!$C$15:$E$20,2,0)=7000,0,VLOOKUP(VLOOKUP(I539,Mapping!$B$15:$D$20,2,1),Mapping!$C$15:$E$20,2,0)))</f>
        <v>0</v>
      </c>
      <c r="S539" s="149"/>
      <c r="T539" s="149"/>
      <c r="U539" s="149">
        <f t="shared" si="145"/>
        <v>11.19</v>
      </c>
      <c r="V539" s="6" t="str">
        <f t="shared" si="130"/>
        <v/>
      </c>
      <c r="X539" s="6" t="s">
        <v>3144</v>
      </c>
      <c r="Y539" s="6" t="s">
        <v>16</v>
      </c>
      <c r="Z539" s="6" t="s">
        <v>3145</v>
      </c>
      <c r="AA539" s="6" t="s">
        <v>3308</v>
      </c>
      <c r="AB539" s="6" t="s">
        <v>3309</v>
      </c>
      <c r="AC539" s="6" t="s">
        <v>3310</v>
      </c>
      <c r="AD539" s="6" t="s">
        <v>3311</v>
      </c>
      <c r="AE539" s="6" t="s">
        <v>156</v>
      </c>
      <c r="AF539" s="6">
        <v>1</v>
      </c>
      <c r="AG539" s="6">
        <v>1</v>
      </c>
      <c r="AH539" s="6">
        <v>0.2</v>
      </c>
      <c r="AI539" s="6">
        <v>1</v>
      </c>
      <c r="AJ539" s="6" t="s">
        <v>14</v>
      </c>
      <c r="AK539" s="6">
        <v>122.88</v>
      </c>
      <c r="AL539" s="6" t="s">
        <v>303</v>
      </c>
      <c r="AM539" s="6" t="s">
        <v>303</v>
      </c>
      <c r="AN539" s="6" t="s">
        <v>303</v>
      </c>
      <c r="AO539" s="6" t="s">
        <v>303</v>
      </c>
      <c r="AP539" s="6" t="s">
        <v>303</v>
      </c>
      <c r="AQ539" s="6" t="s">
        <v>304</v>
      </c>
      <c r="AR539" s="6" t="s">
        <v>305</v>
      </c>
      <c r="AS539" s="6" t="s">
        <v>1494</v>
      </c>
      <c r="AT539" s="6" t="s">
        <v>156</v>
      </c>
      <c r="AU539" s="6" t="s">
        <v>307</v>
      </c>
      <c r="AV539" s="6" t="s">
        <v>3308</v>
      </c>
      <c r="AW539" s="6" t="s">
        <v>3312</v>
      </c>
      <c r="AX539" s="6" t="s">
        <v>3312</v>
      </c>
      <c r="AY539" s="6" t="s">
        <v>308</v>
      </c>
      <c r="AZ539" s="6" t="s">
        <v>771</v>
      </c>
      <c r="BA539" s="6" t="s">
        <v>310</v>
      </c>
      <c r="BB539" s="6" t="s">
        <v>311</v>
      </c>
      <c r="BC539" s="6" t="s">
        <v>312</v>
      </c>
      <c r="BD539" s="6" t="s">
        <v>156</v>
      </c>
      <c r="BE539" s="6" t="s">
        <v>313</v>
      </c>
    </row>
    <row r="540" spans="1:57" ht="17.399999999999999" x14ac:dyDescent="0.4">
      <c r="A540" s="237">
        <f t="shared" si="131"/>
        <v>538</v>
      </c>
      <c r="B540" s="238" t="str">
        <f t="shared" si="132"/>
        <v>2025-09-18</v>
      </c>
      <c r="C540" s="238" t="str">
        <f t="shared" si="133"/>
        <v>LHR</v>
      </c>
      <c r="D540" s="238" t="str">
        <f t="shared" si="134"/>
        <v>99431913884</v>
      </c>
      <c r="E540" s="238" t="str">
        <f t="shared" si="135"/>
        <v>587196914550</v>
      </c>
      <c r="F540" s="238" t="str">
        <f t="shared" si="136"/>
        <v>최은별</v>
      </c>
      <c r="G540" s="239" t="str">
        <f t="shared" si="137"/>
        <v>BK00000145836</v>
      </c>
      <c r="H540" s="240" t="str">
        <f t="shared" si="138"/>
        <v>간이(Simple)</v>
      </c>
      <c r="I540" s="241">
        <f t="shared" si="139"/>
        <v>181.38</v>
      </c>
      <c r="J540" s="242">
        <f t="shared" si="140"/>
        <v>1</v>
      </c>
      <c r="K540" s="242">
        <f t="shared" si="141"/>
        <v>1</v>
      </c>
      <c r="L540" s="243">
        <f t="shared" si="142"/>
        <v>0.2</v>
      </c>
      <c r="M540" s="243">
        <f t="shared" si="143"/>
        <v>1</v>
      </c>
      <c r="N540" s="149">
        <f t="shared" si="144"/>
        <v>7.6</v>
      </c>
      <c r="O540" s="149">
        <v>3.59</v>
      </c>
      <c r="P540" s="150"/>
      <c r="Q540" s="151">
        <f>VLOOKUP(H540,Mapping!$B$3:$D$13,3,0)</f>
        <v>0.8</v>
      </c>
      <c r="R540" s="149">
        <f>(IF(VLOOKUP(VLOOKUP(I540,Mapping!$B$15:$D$20,2,1),Mapping!$C$15:$E$20,2,0)=7000,0,VLOOKUP(VLOOKUP(I540,Mapping!$B$15:$D$20,2,1),Mapping!$C$15:$E$20,2,0)))</f>
        <v>0</v>
      </c>
      <c r="S540" s="149"/>
      <c r="T540" s="149"/>
      <c r="U540" s="149">
        <f t="shared" si="145"/>
        <v>11.99</v>
      </c>
      <c r="V540" s="6" t="str">
        <f t="shared" si="130"/>
        <v/>
      </c>
      <c r="X540" s="6" t="s">
        <v>3144</v>
      </c>
      <c r="Y540" s="6" t="s">
        <v>16</v>
      </c>
      <c r="Z540" s="6" t="s">
        <v>3145</v>
      </c>
      <c r="AA540" s="6" t="s">
        <v>3313</v>
      </c>
      <c r="AB540" s="6" t="s">
        <v>3314</v>
      </c>
      <c r="AC540" s="6" t="s">
        <v>3315</v>
      </c>
      <c r="AD540" s="6" t="s">
        <v>3316</v>
      </c>
      <c r="AE540" s="6" t="s">
        <v>156</v>
      </c>
      <c r="AF540" s="6">
        <v>1</v>
      </c>
      <c r="AG540" s="6">
        <v>1</v>
      </c>
      <c r="AH540" s="6">
        <v>0.2</v>
      </c>
      <c r="AI540" s="6">
        <v>1</v>
      </c>
      <c r="AJ540" s="6" t="s">
        <v>15</v>
      </c>
      <c r="AK540" s="6">
        <v>181.38</v>
      </c>
      <c r="AL540" s="6" t="s">
        <v>303</v>
      </c>
      <c r="AM540" s="6" t="s">
        <v>303</v>
      </c>
      <c r="AN540" s="6" t="s">
        <v>303</v>
      </c>
      <c r="AO540" s="6" t="s">
        <v>303</v>
      </c>
      <c r="AP540" s="6" t="s">
        <v>303</v>
      </c>
      <c r="AQ540" s="6" t="s">
        <v>304</v>
      </c>
      <c r="AR540" s="6" t="s">
        <v>305</v>
      </c>
      <c r="AS540" s="6" t="s">
        <v>3317</v>
      </c>
      <c r="AT540" s="6" t="s">
        <v>156</v>
      </c>
      <c r="AU540" s="6" t="s">
        <v>307</v>
      </c>
      <c r="AV540" s="6" t="s">
        <v>3313</v>
      </c>
      <c r="AW540" s="6" t="s">
        <v>3318</v>
      </c>
      <c r="AX540" s="6" t="s">
        <v>3318</v>
      </c>
      <c r="AY540" s="6" t="s">
        <v>308</v>
      </c>
      <c r="AZ540" s="6" t="s">
        <v>771</v>
      </c>
      <c r="BA540" s="6" t="s">
        <v>310</v>
      </c>
      <c r="BB540" s="6" t="s">
        <v>311</v>
      </c>
      <c r="BC540" s="6" t="s">
        <v>312</v>
      </c>
      <c r="BD540" s="6" t="s">
        <v>156</v>
      </c>
      <c r="BE540" s="6" t="s">
        <v>313</v>
      </c>
    </row>
    <row r="541" spans="1:57" ht="17.399999999999999" x14ac:dyDescent="0.4">
      <c r="A541" s="237">
        <f t="shared" si="131"/>
        <v>539</v>
      </c>
      <c r="B541" s="238" t="str">
        <f t="shared" si="132"/>
        <v>2025-09-18</v>
      </c>
      <c r="C541" s="238" t="str">
        <f t="shared" si="133"/>
        <v>LHR</v>
      </c>
      <c r="D541" s="238" t="str">
        <f t="shared" si="134"/>
        <v>99431913884</v>
      </c>
      <c r="E541" s="238" t="str">
        <f t="shared" si="135"/>
        <v>587196914594</v>
      </c>
      <c r="F541" s="238" t="str">
        <f t="shared" si="136"/>
        <v>정연재</v>
      </c>
      <c r="G541" s="239" t="str">
        <f t="shared" si="137"/>
        <v>BK00000145852</v>
      </c>
      <c r="H541" s="240" t="str">
        <f t="shared" si="138"/>
        <v>일반(목록배제,Normal-Manifest Exception)</v>
      </c>
      <c r="I541" s="241">
        <f t="shared" si="139"/>
        <v>67.97</v>
      </c>
      <c r="J541" s="242">
        <f t="shared" si="140"/>
        <v>1</v>
      </c>
      <c r="K541" s="242">
        <f t="shared" si="141"/>
        <v>3</v>
      </c>
      <c r="L541" s="243">
        <f t="shared" si="142"/>
        <v>0.2</v>
      </c>
      <c r="M541" s="243">
        <f t="shared" si="143"/>
        <v>3</v>
      </c>
      <c r="N541" s="149">
        <f t="shared" si="144"/>
        <v>15</v>
      </c>
      <c r="O541" s="149">
        <v>3.59</v>
      </c>
      <c r="P541" s="150"/>
      <c r="Q541" s="151">
        <f>VLOOKUP(H541,Mapping!$B$3:$D$13,3,0)</f>
        <v>0.8</v>
      </c>
      <c r="R541" s="149">
        <f>(IF(VLOOKUP(VLOOKUP(I541,Mapping!$B$15:$D$20,2,1),Mapping!$C$15:$E$20,2,0)=7000,0,VLOOKUP(VLOOKUP(I541,Mapping!$B$15:$D$20,2,1),Mapping!$C$15:$E$20,2,0)))</f>
        <v>0</v>
      </c>
      <c r="S541" s="149"/>
      <c r="T541" s="149"/>
      <c r="U541" s="149">
        <f t="shared" si="145"/>
        <v>19.39</v>
      </c>
      <c r="V541" s="6" t="str">
        <f t="shared" si="130"/>
        <v/>
      </c>
      <c r="X541" s="6" t="s">
        <v>3144</v>
      </c>
      <c r="Y541" s="6" t="s">
        <v>16</v>
      </c>
      <c r="Z541" s="6" t="s">
        <v>3145</v>
      </c>
      <c r="AA541" s="6" t="s">
        <v>3319</v>
      </c>
      <c r="AB541" s="6" t="s">
        <v>3320</v>
      </c>
      <c r="AC541" s="6" t="s">
        <v>3321</v>
      </c>
      <c r="AD541" s="6" t="s">
        <v>3322</v>
      </c>
      <c r="AE541" s="6" t="s">
        <v>156</v>
      </c>
      <c r="AF541" s="6">
        <v>1</v>
      </c>
      <c r="AG541" s="6">
        <v>3</v>
      </c>
      <c r="AH541" s="6">
        <v>0.2</v>
      </c>
      <c r="AI541" s="6">
        <v>3</v>
      </c>
      <c r="AJ541" s="6" t="s">
        <v>110</v>
      </c>
      <c r="AK541" s="6">
        <v>67.97</v>
      </c>
      <c r="AL541" s="6" t="s">
        <v>303</v>
      </c>
      <c r="AM541" s="6" t="s">
        <v>303</v>
      </c>
      <c r="AN541" s="6" t="s">
        <v>303</v>
      </c>
      <c r="AO541" s="6" t="s">
        <v>303</v>
      </c>
      <c r="AP541" s="6" t="s">
        <v>303</v>
      </c>
      <c r="AQ541" s="6" t="s">
        <v>304</v>
      </c>
      <c r="AR541" s="6" t="s">
        <v>305</v>
      </c>
      <c r="AS541" s="6" t="s">
        <v>316</v>
      </c>
      <c r="AT541" s="6" t="s">
        <v>156</v>
      </c>
      <c r="AU541" s="6" t="s">
        <v>307</v>
      </c>
      <c r="AV541" s="6" t="s">
        <v>3319</v>
      </c>
      <c r="AW541" s="6" t="s">
        <v>3323</v>
      </c>
      <c r="AX541" s="6" t="s">
        <v>3323</v>
      </c>
      <c r="AY541" s="6" t="s">
        <v>308</v>
      </c>
      <c r="AZ541" s="6" t="s">
        <v>771</v>
      </c>
      <c r="BA541" s="6" t="s">
        <v>310</v>
      </c>
      <c r="BB541" s="6" t="s">
        <v>311</v>
      </c>
      <c r="BC541" s="6" t="s">
        <v>312</v>
      </c>
      <c r="BD541" s="6" t="s">
        <v>156</v>
      </c>
      <c r="BE541" s="6" t="s">
        <v>313</v>
      </c>
    </row>
    <row r="542" spans="1:57" ht="17.399999999999999" x14ac:dyDescent="0.4">
      <c r="A542" s="237">
        <f t="shared" si="131"/>
        <v>540</v>
      </c>
      <c r="B542" s="238" t="str">
        <f t="shared" si="132"/>
        <v>2025-09-18</v>
      </c>
      <c r="C542" s="238" t="str">
        <f t="shared" si="133"/>
        <v>LHR</v>
      </c>
      <c r="D542" s="238" t="str">
        <f t="shared" si="134"/>
        <v>99431913884</v>
      </c>
      <c r="E542" s="238" t="str">
        <f t="shared" si="135"/>
        <v>587196914653</v>
      </c>
      <c r="F542" s="238" t="str">
        <f t="shared" si="136"/>
        <v>김태홍</v>
      </c>
      <c r="G542" s="239" t="str">
        <f t="shared" si="137"/>
        <v>BK00000145853</v>
      </c>
      <c r="H542" s="240" t="str">
        <f t="shared" si="138"/>
        <v>일반(목록배제,Normal-Manifest Exception)</v>
      </c>
      <c r="I542" s="241">
        <f t="shared" si="139"/>
        <v>70.55</v>
      </c>
      <c r="J542" s="242">
        <f t="shared" si="140"/>
        <v>1</v>
      </c>
      <c r="K542" s="242">
        <f t="shared" si="141"/>
        <v>0.5</v>
      </c>
      <c r="L542" s="243">
        <f t="shared" si="142"/>
        <v>0.2</v>
      </c>
      <c r="M542" s="243">
        <f t="shared" si="143"/>
        <v>0.5</v>
      </c>
      <c r="N542" s="149">
        <f t="shared" si="144"/>
        <v>5.75</v>
      </c>
      <c r="O542" s="149">
        <v>3.59</v>
      </c>
      <c r="P542" s="150"/>
      <c r="Q542" s="151">
        <f>VLOOKUP(H542,Mapping!$B$3:$D$13,3,0)</f>
        <v>0.8</v>
      </c>
      <c r="R542" s="149">
        <f>(IF(VLOOKUP(VLOOKUP(I542,Mapping!$B$15:$D$20,2,1),Mapping!$C$15:$E$20,2,0)=7000,0,VLOOKUP(VLOOKUP(I542,Mapping!$B$15:$D$20,2,1),Mapping!$C$15:$E$20,2,0)))</f>
        <v>0</v>
      </c>
      <c r="S542" s="149"/>
      <c r="T542" s="149"/>
      <c r="U542" s="149">
        <f t="shared" si="145"/>
        <v>10.14</v>
      </c>
      <c r="V542" s="6" t="str">
        <f t="shared" si="130"/>
        <v/>
      </c>
      <c r="X542" s="6" t="s">
        <v>3144</v>
      </c>
      <c r="Y542" s="6" t="s">
        <v>16</v>
      </c>
      <c r="Z542" s="6" t="s">
        <v>3145</v>
      </c>
      <c r="AA542" s="6" t="s">
        <v>3324</v>
      </c>
      <c r="AB542" s="6" t="s">
        <v>3325</v>
      </c>
      <c r="AC542" s="6" t="s">
        <v>3326</v>
      </c>
      <c r="AD542" s="6" t="s">
        <v>3327</v>
      </c>
      <c r="AE542" s="6" t="s">
        <v>156</v>
      </c>
      <c r="AF542" s="6">
        <v>1</v>
      </c>
      <c r="AG542" s="6">
        <v>0.5</v>
      </c>
      <c r="AH542" s="6">
        <v>0.2</v>
      </c>
      <c r="AI542" s="6">
        <v>0.5</v>
      </c>
      <c r="AJ542" s="6" t="s">
        <v>110</v>
      </c>
      <c r="AK542" s="6">
        <v>70.55</v>
      </c>
      <c r="AL542" s="6" t="s">
        <v>303</v>
      </c>
      <c r="AM542" s="6" t="s">
        <v>303</v>
      </c>
      <c r="AN542" s="6" t="s">
        <v>303</v>
      </c>
      <c r="AO542" s="6" t="s">
        <v>303</v>
      </c>
      <c r="AP542" s="6" t="s">
        <v>303</v>
      </c>
      <c r="AQ542" s="6" t="s">
        <v>304</v>
      </c>
      <c r="AR542" s="6" t="s">
        <v>305</v>
      </c>
      <c r="AS542" s="6" t="s">
        <v>3328</v>
      </c>
      <c r="AT542" s="6" t="s">
        <v>156</v>
      </c>
      <c r="AU542" s="6" t="s">
        <v>307</v>
      </c>
      <c r="AV542" s="6" t="s">
        <v>3324</v>
      </c>
      <c r="AW542" s="6" t="s">
        <v>3329</v>
      </c>
      <c r="AX542" s="6" t="s">
        <v>3329</v>
      </c>
      <c r="AY542" s="6" t="s">
        <v>308</v>
      </c>
      <c r="AZ542" s="6" t="s">
        <v>771</v>
      </c>
      <c r="BA542" s="6" t="s">
        <v>310</v>
      </c>
      <c r="BB542" s="6" t="s">
        <v>311</v>
      </c>
      <c r="BC542" s="6" t="s">
        <v>312</v>
      </c>
      <c r="BD542" s="6" t="s">
        <v>156</v>
      </c>
      <c r="BE542" s="6" t="s">
        <v>313</v>
      </c>
    </row>
    <row r="543" spans="1:57" ht="17.399999999999999" x14ac:dyDescent="0.4">
      <c r="A543" s="237">
        <f t="shared" si="131"/>
        <v>541</v>
      </c>
      <c r="B543" s="238" t="str">
        <f t="shared" si="132"/>
        <v>2025-09-18</v>
      </c>
      <c r="C543" s="238" t="str">
        <f t="shared" si="133"/>
        <v>LHR</v>
      </c>
      <c r="D543" s="238" t="str">
        <f t="shared" si="134"/>
        <v>99431913884</v>
      </c>
      <c r="E543" s="238" t="str">
        <f t="shared" si="135"/>
        <v>587196914185</v>
      </c>
      <c r="F543" s="238" t="str">
        <f t="shared" si="136"/>
        <v>최호진</v>
      </c>
      <c r="G543" s="239" t="str">
        <f t="shared" si="137"/>
        <v>BK00000145859</v>
      </c>
      <c r="H543" s="240" t="str">
        <f t="shared" si="138"/>
        <v>일반(목록배제,Normal-Manifest Exception)</v>
      </c>
      <c r="I543" s="241">
        <f t="shared" si="139"/>
        <v>61.02</v>
      </c>
      <c r="J543" s="242">
        <f t="shared" si="140"/>
        <v>1</v>
      </c>
      <c r="K543" s="242">
        <f t="shared" si="141"/>
        <v>0.5</v>
      </c>
      <c r="L543" s="243">
        <f t="shared" si="142"/>
        <v>0.2</v>
      </c>
      <c r="M543" s="243">
        <f t="shared" si="143"/>
        <v>0.5</v>
      </c>
      <c r="N543" s="149">
        <f t="shared" si="144"/>
        <v>5.75</v>
      </c>
      <c r="O543" s="149">
        <v>3.59</v>
      </c>
      <c r="P543" s="150"/>
      <c r="Q543" s="151">
        <f>VLOOKUP(H543,Mapping!$B$3:$D$13,3,0)</f>
        <v>0.8</v>
      </c>
      <c r="R543" s="149">
        <f>(IF(VLOOKUP(VLOOKUP(I543,Mapping!$B$15:$D$20,2,1),Mapping!$C$15:$E$20,2,0)=7000,0,VLOOKUP(VLOOKUP(I543,Mapping!$B$15:$D$20,2,1),Mapping!$C$15:$E$20,2,0)))</f>
        <v>0</v>
      </c>
      <c r="S543" s="149"/>
      <c r="T543" s="149"/>
      <c r="U543" s="149">
        <f t="shared" si="145"/>
        <v>10.14</v>
      </c>
      <c r="V543" s="6" t="str">
        <f t="shared" si="130"/>
        <v>[사업자]</v>
      </c>
      <c r="X543" s="6" t="s">
        <v>3144</v>
      </c>
      <c r="Y543" s="6" t="s">
        <v>16</v>
      </c>
      <c r="Z543" s="6" t="s">
        <v>3145</v>
      </c>
      <c r="AA543" s="6" t="s">
        <v>3330</v>
      </c>
      <c r="AB543" s="6" t="s">
        <v>3103</v>
      </c>
      <c r="AC543" s="6" t="s">
        <v>3104</v>
      </c>
      <c r="AD543" s="6" t="s">
        <v>518</v>
      </c>
      <c r="AE543" s="6" t="s">
        <v>157</v>
      </c>
      <c r="AF543" s="6">
        <v>1</v>
      </c>
      <c r="AG543" s="6">
        <v>0.5</v>
      </c>
      <c r="AH543" s="6">
        <v>0.2</v>
      </c>
      <c r="AI543" s="6">
        <v>0.5</v>
      </c>
      <c r="AJ543" s="6" t="s">
        <v>110</v>
      </c>
      <c r="AK543" s="6">
        <v>61.02</v>
      </c>
      <c r="AL543" s="6" t="s">
        <v>303</v>
      </c>
      <c r="AM543" s="6" t="s">
        <v>303</v>
      </c>
      <c r="AN543" s="6" t="s">
        <v>303</v>
      </c>
      <c r="AO543" s="6" t="s">
        <v>303</v>
      </c>
      <c r="AP543" s="6" t="s">
        <v>303</v>
      </c>
      <c r="AQ543" s="6" t="s">
        <v>304</v>
      </c>
      <c r="AR543" s="6" t="s">
        <v>305</v>
      </c>
      <c r="AS543" s="6" t="s">
        <v>316</v>
      </c>
      <c r="AT543" s="6" t="s">
        <v>156</v>
      </c>
      <c r="AU543" s="6" t="s">
        <v>307</v>
      </c>
      <c r="AV543" s="6" t="s">
        <v>3330</v>
      </c>
      <c r="AW543" s="6" t="s">
        <v>3331</v>
      </c>
      <c r="AX543" s="6" t="s">
        <v>3331</v>
      </c>
      <c r="AY543" s="6" t="s">
        <v>308</v>
      </c>
      <c r="AZ543" s="6" t="s">
        <v>771</v>
      </c>
      <c r="BA543" s="6" t="s">
        <v>310</v>
      </c>
      <c r="BB543" s="6" t="s">
        <v>311</v>
      </c>
      <c r="BC543" s="6" t="s">
        <v>312</v>
      </c>
      <c r="BD543" s="6" t="s">
        <v>156</v>
      </c>
      <c r="BE543" s="6" t="s">
        <v>313</v>
      </c>
    </row>
    <row r="544" spans="1:57" ht="17.399999999999999" x14ac:dyDescent="0.4">
      <c r="A544" s="237">
        <f t="shared" si="131"/>
        <v>542</v>
      </c>
      <c r="B544" s="238" t="str">
        <f t="shared" si="132"/>
        <v>2025-09-18</v>
      </c>
      <c r="C544" s="238" t="str">
        <f t="shared" si="133"/>
        <v>LHR</v>
      </c>
      <c r="D544" s="238" t="str">
        <f t="shared" si="134"/>
        <v>99431913884</v>
      </c>
      <c r="E544" s="238" t="str">
        <f t="shared" si="135"/>
        <v>587196914944</v>
      </c>
      <c r="F544" s="238" t="str">
        <f t="shared" si="136"/>
        <v>심규동</v>
      </c>
      <c r="G544" s="239" t="str">
        <f t="shared" si="137"/>
        <v>BK00000145860</v>
      </c>
      <c r="H544" s="240" t="str">
        <f t="shared" si="138"/>
        <v>목록(Manifest)</v>
      </c>
      <c r="I544" s="241">
        <f t="shared" si="139"/>
        <v>81.22</v>
      </c>
      <c r="J544" s="242">
        <f t="shared" si="140"/>
        <v>1</v>
      </c>
      <c r="K544" s="242">
        <f t="shared" si="141"/>
        <v>0.5</v>
      </c>
      <c r="L544" s="243">
        <f t="shared" si="142"/>
        <v>0.2</v>
      </c>
      <c r="M544" s="243">
        <f t="shared" si="143"/>
        <v>0.5</v>
      </c>
      <c r="N544" s="149">
        <f t="shared" si="144"/>
        <v>5.75</v>
      </c>
      <c r="O544" s="149">
        <v>3.59</v>
      </c>
      <c r="P544" s="150"/>
      <c r="Q544" s="151">
        <f>VLOOKUP(H544,Mapping!$B$3:$D$13,3,0)</f>
        <v>0</v>
      </c>
      <c r="R544" s="149">
        <f>(IF(VLOOKUP(VLOOKUP(I544,Mapping!$B$15:$D$20,2,1),Mapping!$C$15:$E$20,2,0)=7000,0,VLOOKUP(VLOOKUP(I544,Mapping!$B$15:$D$20,2,1),Mapping!$C$15:$E$20,2,0)))</f>
        <v>0</v>
      </c>
      <c r="S544" s="149"/>
      <c r="T544" s="149"/>
      <c r="U544" s="149">
        <f t="shared" si="145"/>
        <v>9.34</v>
      </c>
      <c r="V544" s="6" t="str">
        <f t="shared" si="130"/>
        <v/>
      </c>
      <c r="X544" s="6" t="s">
        <v>3144</v>
      </c>
      <c r="Y544" s="6" t="s">
        <v>16</v>
      </c>
      <c r="Z544" s="6" t="s">
        <v>3145</v>
      </c>
      <c r="AA544" s="6" t="s">
        <v>3332</v>
      </c>
      <c r="AB544" s="6" t="s">
        <v>1590</v>
      </c>
      <c r="AC544" s="6" t="s">
        <v>1591</v>
      </c>
      <c r="AD544" s="6" t="s">
        <v>3333</v>
      </c>
      <c r="AE544" s="6" t="s">
        <v>156</v>
      </c>
      <c r="AF544" s="6">
        <v>1</v>
      </c>
      <c r="AG544" s="6">
        <v>0.5</v>
      </c>
      <c r="AH544" s="6">
        <v>0.2</v>
      </c>
      <c r="AI544" s="6">
        <v>0.5</v>
      </c>
      <c r="AJ544" s="6" t="s">
        <v>14</v>
      </c>
      <c r="AK544" s="6">
        <v>81.22</v>
      </c>
      <c r="AL544" s="6" t="s">
        <v>303</v>
      </c>
      <c r="AM544" s="6" t="s">
        <v>303</v>
      </c>
      <c r="AN544" s="6" t="s">
        <v>303</v>
      </c>
      <c r="AO544" s="6" t="s">
        <v>303</v>
      </c>
      <c r="AP544" s="6" t="s">
        <v>303</v>
      </c>
      <c r="AQ544" s="6" t="s">
        <v>304</v>
      </c>
      <c r="AR544" s="6" t="s">
        <v>305</v>
      </c>
      <c r="AS544" s="6" t="s">
        <v>316</v>
      </c>
      <c r="AT544" s="6" t="s">
        <v>156</v>
      </c>
      <c r="AU544" s="6" t="s">
        <v>307</v>
      </c>
      <c r="AV544" s="6" t="s">
        <v>3332</v>
      </c>
      <c r="AW544" s="6" t="s">
        <v>3334</v>
      </c>
      <c r="AX544" s="6" t="s">
        <v>3334</v>
      </c>
      <c r="AY544" s="6" t="s">
        <v>308</v>
      </c>
      <c r="AZ544" s="6" t="s">
        <v>771</v>
      </c>
      <c r="BA544" s="6" t="s">
        <v>310</v>
      </c>
      <c r="BB544" s="6" t="s">
        <v>311</v>
      </c>
      <c r="BC544" s="6" t="s">
        <v>312</v>
      </c>
      <c r="BD544" s="6" t="s">
        <v>156</v>
      </c>
      <c r="BE544" s="6" t="s">
        <v>313</v>
      </c>
    </row>
    <row r="545" spans="1:57" ht="17.399999999999999" x14ac:dyDescent="0.4">
      <c r="A545" s="237">
        <f t="shared" si="131"/>
        <v>543</v>
      </c>
      <c r="B545" s="238" t="str">
        <f t="shared" si="132"/>
        <v>2025-09-18</v>
      </c>
      <c r="C545" s="238" t="str">
        <f t="shared" si="133"/>
        <v>LHR</v>
      </c>
      <c r="D545" s="238" t="str">
        <f t="shared" si="134"/>
        <v>99431913884</v>
      </c>
      <c r="E545" s="238" t="str">
        <f t="shared" si="135"/>
        <v>587196914955</v>
      </c>
      <c r="F545" s="238" t="str">
        <f t="shared" si="136"/>
        <v>김용운</v>
      </c>
      <c r="G545" s="239" t="str">
        <f t="shared" si="137"/>
        <v>BK00000145876</v>
      </c>
      <c r="H545" s="240" t="str">
        <f t="shared" si="138"/>
        <v>목록(Manifest)</v>
      </c>
      <c r="I545" s="241">
        <f t="shared" si="139"/>
        <v>62.27</v>
      </c>
      <c r="J545" s="242">
        <f t="shared" si="140"/>
        <v>1</v>
      </c>
      <c r="K545" s="242">
        <f t="shared" si="141"/>
        <v>0.5</v>
      </c>
      <c r="L545" s="243">
        <f t="shared" si="142"/>
        <v>0.2</v>
      </c>
      <c r="M545" s="243">
        <f t="shared" si="143"/>
        <v>0.5</v>
      </c>
      <c r="N545" s="149">
        <f t="shared" si="144"/>
        <v>5.75</v>
      </c>
      <c r="O545" s="149">
        <v>3.59</v>
      </c>
      <c r="P545" s="150"/>
      <c r="Q545" s="151">
        <f>VLOOKUP(H545,Mapping!$B$3:$D$13,3,0)</f>
        <v>0</v>
      </c>
      <c r="R545" s="149">
        <f>(IF(VLOOKUP(VLOOKUP(I545,Mapping!$B$15:$D$20,2,1),Mapping!$C$15:$E$20,2,0)=7000,0,VLOOKUP(VLOOKUP(I545,Mapping!$B$15:$D$20,2,1),Mapping!$C$15:$E$20,2,0)))</f>
        <v>0</v>
      </c>
      <c r="S545" s="149"/>
      <c r="T545" s="149"/>
      <c r="U545" s="149">
        <f t="shared" si="145"/>
        <v>9.34</v>
      </c>
      <c r="V545" s="6" t="str">
        <f t="shared" si="130"/>
        <v/>
      </c>
      <c r="X545" s="6" t="s">
        <v>3144</v>
      </c>
      <c r="Y545" s="6" t="s">
        <v>16</v>
      </c>
      <c r="Z545" s="6" t="s">
        <v>3145</v>
      </c>
      <c r="AA545" s="6" t="s">
        <v>3335</v>
      </c>
      <c r="AB545" s="6" t="s">
        <v>3336</v>
      </c>
      <c r="AC545" s="6" t="s">
        <v>3337</v>
      </c>
      <c r="AD545" s="6" t="s">
        <v>3338</v>
      </c>
      <c r="AE545" s="6" t="s">
        <v>156</v>
      </c>
      <c r="AF545" s="6">
        <v>1</v>
      </c>
      <c r="AG545" s="6">
        <v>0.5</v>
      </c>
      <c r="AH545" s="6">
        <v>0.2</v>
      </c>
      <c r="AI545" s="6">
        <v>0.5</v>
      </c>
      <c r="AJ545" s="6" t="s">
        <v>14</v>
      </c>
      <c r="AK545" s="6">
        <v>62.27</v>
      </c>
      <c r="AL545" s="6" t="s">
        <v>303</v>
      </c>
      <c r="AM545" s="6" t="s">
        <v>303</v>
      </c>
      <c r="AN545" s="6" t="s">
        <v>303</v>
      </c>
      <c r="AO545" s="6" t="s">
        <v>303</v>
      </c>
      <c r="AP545" s="6" t="s">
        <v>303</v>
      </c>
      <c r="AQ545" s="6" t="s">
        <v>304</v>
      </c>
      <c r="AR545" s="6" t="s">
        <v>305</v>
      </c>
      <c r="AS545" s="6" t="s">
        <v>316</v>
      </c>
      <c r="AT545" s="6" t="s">
        <v>156</v>
      </c>
      <c r="AU545" s="6" t="s">
        <v>307</v>
      </c>
      <c r="AV545" s="6" t="s">
        <v>3335</v>
      </c>
      <c r="AW545" s="6" t="s">
        <v>3339</v>
      </c>
      <c r="AX545" s="6" t="s">
        <v>3339</v>
      </c>
      <c r="AY545" s="6" t="s">
        <v>308</v>
      </c>
      <c r="AZ545" s="6" t="s">
        <v>771</v>
      </c>
      <c r="BA545" s="6" t="s">
        <v>310</v>
      </c>
      <c r="BB545" s="6" t="s">
        <v>311</v>
      </c>
      <c r="BC545" s="6" t="s">
        <v>312</v>
      </c>
      <c r="BD545" s="6" t="s">
        <v>156</v>
      </c>
      <c r="BE545" s="6" t="s">
        <v>313</v>
      </c>
    </row>
    <row r="546" spans="1:57" ht="17.399999999999999" x14ac:dyDescent="0.4">
      <c r="A546" s="237">
        <f t="shared" si="131"/>
        <v>544</v>
      </c>
      <c r="B546" s="238" t="str">
        <f t="shared" si="132"/>
        <v>2025-09-18</v>
      </c>
      <c r="C546" s="238" t="str">
        <f t="shared" si="133"/>
        <v>LHR</v>
      </c>
      <c r="D546" s="238" t="str">
        <f t="shared" si="134"/>
        <v>99431913884</v>
      </c>
      <c r="E546" s="238" t="str">
        <f t="shared" si="135"/>
        <v>587196914163</v>
      </c>
      <c r="F546" s="238" t="str">
        <f t="shared" si="136"/>
        <v>이명호</v>
      </c>
      <c r="G546" s="239" t="str">
        <f t="shared" si="137"/>
        <v>BK00000145882</v>
      </c>
      <c r="H546" s="240" t="str">
        <f t="shared" si="138"/>
        <v>목록(Manifest)</v>
      </c>
      <c r="I546" s="241">
        <f t="shared" si="139"/>
        <v>136.91</v>
      </c>
      <c r="J546" s="242">
        <f t="shared" si="140"/>
        <v>1</v>
      </c>
      <c r="K546" s="242">
        <f t="shared" si="141"/>
        <v>2</v>
      </c>
      <c r="L546" s="243">
        <f t="shared" si="142"/>
        <v>3.4</v>
      </c>
      <c r="M546" s="243">
        <f t="shared" si="143"/>
        <v>3.4</v>
      </c>
      <c r="N546" s="149">
        <f t="shared" si="144"/>
        <v>16.48</v>
      </c>
      <c r="O546" s="149">
        <v>3.59</v>
      </c>
      <c r="P546" s="150"/>
      <c r="Q546" s="151">
        <f>VLOOKUP(H546,Mapping!$B$3:$D$13,3,0)</f>
        <v>0</v>
      </c>
      <c r="R546" s="149">
        <f>(IF(VLOOKUP(VLOOKUP(I546,Mapping!$B$15:$D$20,2,1),Mapping!$C$15:$E$20,2,0)=7000,0,VLOOKUP(VLOOKUP(I546,Mapping!$B$15:$D$20,2,1),Mapping!$C$15:$E$20,2,0)))</f>
        <v>0</v>
      </c>
      <c r="S546" s="149"/>
      <c r="T546" s="149"/>
      <c r="U546" s="149">
        <f t="shared" si="145"/>
        <v>20.07</v>
      </c>
      <c r="V546" s="6" t="str">
        <f t="shared" si="130"/>
        <v/>
      </c>
      <c r="X546" s="6" t="s">
        <v>3144</v>
      </c>
      <c r="Y546" s="6" t="s">
        <v>16</v>
      </c>
      <c r="Z546" s="6" t="s">
        <v>3145</v>
      </c>
      <c r="AA546" s="6" t="s">
        <v>3340</v>
      </c>
      <c r="AB546" s="6" t="s">
        <v>3341</v>
      </c>
      <c r="AC546" s="6" t="s">
        <v>3342</v>
      </c>
      <c r="AD546" s="6" t="s">
        <v>3343</v>
      </c>
      <c r="AE546" s="6" t="s">
        <v>156</v>
      </c>
      <c r="AF546" s="6">
        <v>1</v>
      </c>
      <c r="AG546" s="6">
        <v>2</v>
      </c>
      <c r="AH546" s="6">
        <v>3.4</v>
      </c>
      <c r="AI546" s="6">
        <v>3.4</v>
      </c>
      <c r="AJ546" s="6" t="s">
        <v>14</v>
      </c>
      <c r="AK546" s="6">
        <v>136.91</v>
      </c>
      <c r="AL546" s="6" t="s">
        <v>303</v>
      </c>
      <c r="AM546" s="6" t="s">
        <v>303</v>
      </c>
      <c r="AN546" s="6" t="s">
        <v>303</v>
      </c>
      <c r="AO546" s="6" t="s">
        <v>303</v>
      </c>
      <c r="AP546" s="6" t="s">
        <v>303</v>
      </c>
      <c r="AQ546" s="6" t="s">
        <v>304</v>
      </c>
      <c r="AR546" s="6" t="s">
        <v>305</v>
      </c>
      <c r="AS546" s="6" t="s">
        <v>335</v>
      </c>
      <c r="AT546" s="6" t="s">
        <v>156</v>
      </c>
      <c r="AU546" s="6" t="s">
        <v>307</v>
      </c>
      <c r="AV546" s="6" t="s">
        <v>3340</v>
      </c>
      <c r="AW546" s="6" t="s">
        <v>3344</v>
      </c>
      <c r="AX546" s="6" t="s">
        <v>3344</v>
      </c>
      <c r="AY546" s="6" t="s">
        <v>308</v>
      </c>
      <c r="AZ546" s="6" t="s">
        <v>771</v>
      </c>
      <c r="BA546" s="6" t="s">
        <v>310</v>
      </c>
      <c r="BB546" s="6" t="s">
        <v>311</v>
      </c>
      <c r="BC546" s="6" t="s">
        <v>312</v>
      </c>
      <c r="BD546" s="6" t="s">
        <v>156</v>
      </c>
      <c r="BE546" s="6" t="s">
        <v>313</v>
      </c>
    </row>
    <row r="547" spans="1:57" ht="17.399999999999999" x14ac:dyDescent="0.4">
      <c r="A547" s="237">
        <f t="shared" si="131"/>
        <v>545</v>
      </c>
      <c r="B547" s="238" t="str">
        <f t="shared" si="132"/>
        <v>2025-09-18</v>
      </c>
      <c r="C547" s="238" t="str">
        <f t="shared" si="133"/>
        <v>LHR</v>
      </c>
      <c r="D547" s="238" t="str">
        <f t="shared" si="134"/>
        <v>99431913884</v>
      </c>
      <c r="E547" s="238" t="str">
        <f t="shared" si="135"/>
        <v>587196914605</v>
      </c>
      <c r="F547" s="238" t="str">
        <f t="shared" si="136"/>
        <v>남정호</v>
      </c>
      <c r="G547" s="239" t="str">
        <f t="shared" si="137"/>
        <v>BK00000145925</v>
      </c>
      <c r="H547" s="240" t="str">
        <f t="shared" si="138"/>
        <v>간이(Simple)</v>
      </c>
      <c r="I547" s="241">
        <f t="shared" si="139"/>
        <v>211.14</v>
      </c>
      <c r="J547" s="242">
        <f t="shared" si="140"/>
        <v>1</v>
      </c>
      <c r="K547" s="242">
        <f t="shared" si="141"/>
        <v>9.5</v>
      </c>
      <c r="L547" s="243">
        <f t="shared" si="142"/>
        <v>0.2</v>
      </c>
      <c r="M547" s="243">
        <f t="shared" si="143"/>
        <v>9.5</v>
      </c>
      <c r="N547" s="149">
        <f t="shared" si="144"/>
        <v>39.050000000000004</v>
      </c>
      <c r="O547" s="149">
        <v>3.59</v>
      </c>
      <c r="P547" s="150"/>
      <c r="Q547" s="151">
        <f>VLOOKUP(H547,Mapping!$B$3:$D$13,3,0)</f>
        <v>0.8</v>
      </c>
      <c r="R547" s="149">
        <f>(IF(VLOOKUP(VLOOKUP(I547,Mapping!$B$15:$D$20,2,1),Mapping!$C$15:$E$20,2,0)=7000,0,VLOOKUP(VLOOKUP(I547,Mapping!$B$15:$D$20,2,1),Mapping!$C$15:$E$20,2,0)))</f>
        <v>0</v>
      </c>
      <c r="S547" s="149"/>
      <c r="T547" s="149"/>
      <c r="U547" s="149">
        <f t="shared" si="145"/>
        <v>43.44</v>
      </c>
      <c r="V547" s="6" t="str">
        <f t="shared" si="130"/>
        <v/>
      </c>
      <c r="X547" s="6" t="s">
        <v>3144</v>
      </c>
      <c r="Y547" s="6" t="s">
        <v>16</v>
      </c>
      <c r="Z547" s="6" t="s">
        <v>3145</v>
      </c>
      <c r="AA547" s="6" t="s">
        <v>3345</v>
      </c>
      <c r="AB547" s="6" t="s">
        <v>1644</v>
      </c>
      <c r="AC547" s="6" t="s">
        <v>1645</v>
      </c>
      <c r="AD547" s="6" t="s">
        <v>1646</v>
      </c>
      <c r="AE547" s="6" t="s">
        <v>156</v>
      </c>
      <c r="AF547" s="6">
        <v>1</v>
      </c>
      <c r="AG547" s="6">
        <v>9.5</v>
      </c>
      <c r="AH547" s="6">
        <v>0.2</v>
      </c>
      <c r="AI547" s="6">
        <v>9.5</v>
      </c>
      <c r="AJ547" s="6" t="s">
        <v>15</v>
      </c>
      <c r="AK547" s="6">
        <v>211.14</v>
      </c>
      <c r="AL547" s="6" t="s">
        <v>303</v>
      </c>
      <c r="AM547" s="6" t="s">
        <v>303</v>
      </c>
      <c r="AN547" s="6" t="s">
        <v>303</v>
      </c>
      <c r="AO547" s="6" t="s">
        <v>303</v>
      </c>
      <c r="AP547" s="6" t="s">
        <v>303</v>
      </c>
      <c r="AQ547" s="6" t="s">
        <v>304</v>
      </c>
      <c r="AR547" s="6" t="s">
        <v>305</v>
      </c>
      <c r="AS547" s="6" t="s">
        <v>3346</v>
      </c>
      <c r="AT547" s="6" t="s">
        <v>156</v>
      </c>
      <c r="AU547" s="6" t="s">
        <v>307</v>
      </c>
      <c r="AV547" s="6" t="s">
        <v>3345</v>
      </c>
      <c r="AW547" s="6" t="s">
        <v>3347</v>
      </c>
      <c r="AX547" s="6" t="s">
        <v>3347</v>
      </c>
      <c r="AY547" s="6" t="s">
        <v>308</v>
      </c>
      <c r="AZ547" s="6" t="s">
        <v>771</v>
      </c>
      <c r="BA547" s="6" t="s">
        <v>310</v>
      </c>
      <c r="BB547" s="6" t="s">
        <v>311</v>
      </c>
      <c r="BC547" s="6" t="s">
        <v>312</v>
      </c>
      <c r="BD547" s="6" t="s">
        <v>156</v>
      </c>
      <c r="BE547" s="6" t="s">
        <v>313</v>
      </c>
    </row>
    <row r="548" spans="1:57" ht="17.399999999999999" x14ac:dyDescent="0.4">
      <c r="A548" s="237">
        <f t="shared" si="131"/>
        <v>546</v>
      </c>
      <c r="B548" s="238" t="str">
        <f t="shared" si="132"/>
        <v>2025-09-18</v>
      </c>
      <c r="C548" s="238" t="str">
        <f t="shared" si="133"/>
        <v>LHR</v>
      </c>
      <c r="D548" s="238" t="str">
        <f t="shared" si="134"/>
        <v>99431913884</v>
      </c>
      <c r="E548" s="238" t="str">
        <f t="shared" si="135"/>
        <v>587196914535</v>
      </c>
      <c r="F548" s="238" t="str">
        <f t="shared" si="136"/>
        <v>정의철</v>
      </c>
      <c r="G548" s="239" t="str">
        <f t="shared" si="137"/>
        <v>BK00000145929</v>
      </c>
      <c r="H548" s="240" t="str">
        <f t="shared" si="138"/>
        <v>목록(Manifest)</v>
      </c>
      <c r="I548" s="241">
        <f t="shared" si="139"/>
        <v>117.02</v>
      </c>
      <c r="J548" s="242">
        <f t="shared" si="140"/>
        <v>1</v>
      </c>
      <c r="K548" s="242">
        <f t="shared" si="141"/>
        <v>0.5</v>
      </c>
      <c r="L548" s="243">
        <f t="shared" si="142"/>
        <v>0.2</v>
      </c>
      <c r="M548" s="243">
        <f t="shared" si="143"/>
        <v>0.5</v>
      </c>
      <c r="N548" s="149">
        <f t="shared" si="144"/>
        <v>5.75</v>
      </c>
      <c r="O548" s="149">
        <v>3.59</v>
      </c>
      <c r="P548" s="150"/>
      <c r="Q548" s="151">
        <f>VLOOKUP(H548,Mapping!$B$3:$D$13,3,0)</f>
        <v>0</v>
      </c>
      <c r="R548" s="149">
        <f>(IF(VLOOKUP(VLOOKUP(I548,Mapping!$B$15:$D$20,2,1),Mapping!$C$15:$E$20,2,0)=7000,0,VLOOKUP(VLOOKUP(I548,Mapping!$B$15:$D$20,2,1),Mapping!$C$15:$E$20,2,0)))</f>
        <v>0</v>
      </c>
      <c r="S548" s="149"/>
      <c r="T548" s="149"/>
      <c r="U548" s="149">
        <f t="shared" si="145"/>
        <v>9.34</v>
      </c>
      <c r="V548" s="6" t="str">
        <f t="shared" si="130"/>
        <v/>
      </c>
      <c r="X548" s="6" t="s">
        <v>3144</v>
      </c>
      <c r="Y548" s="6" t="s">
        <v>16</v>
      </c>
      <c r="Z548" s="6" t="s">
        <v>3145</v>
      </c>
      <c r="AA548" s="6" t="s">
        <v>3348</v>
      </c>
      <c r="AB548" s="6" t="s">
        <v>3349</v>
      </c>
      <c r="AC548" s="6" t="s">
        <v>3350</v>
      </c>
      <c r="AD548" s="6" t="s">
        <v>3351</v>
      </c>
      <c r="AE548" s="6" t="s">
        <v>156</v>
      </c>
      <c r="AF548" s="6">
        <v>1</v>
      </c>
      <c r="AG548" s="6">
        <v>0.5</v>
      </c>
      <c r="AH548" s="6">
        <v>0.2</v>
      </c>
      <c r="AI548" s="6">
        <v>0.5</v>
      </c>
      <c r="AJ548" s="6" t="s">
        <v>14</v>
      </c>
      <c r="AK548" s="6">
        <v>117.02</v>
      </c>
      <c r="AL548" s="6" t="s">
        <v>303</v>
      </c>
      <c r="AM548" s="6" t="s">
        <v>303</v>
      </c>
      <c r="AN548" s="6" t="s">
        <v>303</v>
      </c>
      <c r="AO548" s="6" t="s">
        <v>303</v>
      </c>
      <c r="AP548" s="6" t="s">
        <v>303</v>
      </c>
      <c r="AQ548" s="6" t="s">
        <v>304</v>
      </c>
      <c r="AR548" s="6" t="s">
        <v>305</v>
      </c>
      <c r="AS548" s="6" t="s">
        <v>317</v>
      </c>
      <c r="AT548" s="6" t="s">
        <v>156</v>
      </c>
      <c r="AU548" s="6" t="s">
        <v>307</v>
      </c>
      <c r="AV548" s="6" t="s">
        <v>3348</v>
      </c>
      <c r="AW548" s="6" t="s">
        <v>3352</v>
      </c>
      <c r="AX548" s="6" t="s">
        <v>3352</v>
      </c>
      <c r="AY548" s="6" t="s">
        <v>308</v>
      </c>
      <c r="AZ548" s="6" t="s">
        <v>771</v>
      </c>
      <c r="BA548" s="6" t="s">
        <v>310</v>
      </c>
      <c r="BB548" s="6" t="s">
        <v>311</v>
      </c>
      <c r="BC548" s="6" t="s">
        <v>312</v>
      </c>
      <c r="BD548" s="6" t="s">
        <v>156</v>
      </c>
      <c r="BE548" s="6" t="s">
        <v>313</v>
      </c>
    </row>
    <row r="549" spans="1:57" ht="17.399999999999999" x14ac:dyDescent="0.4">
      <c r="A549" s="237">
        <f t="shared" si="131"/>
        <v>547</v>
      </c>
      <c r="B549" s="238" t="str">
        <f t="shared" si="132"/>
        <v>2025-09-18</v>
      </c>
      <c r="C549" s="238" t="str">
        <f t="shared" si="133"/>
        <v>LHR</v>
      </c>
      <c r="D549" s="238" t="str">
        <f t="shared" si="134"/>
        <v>99431913884</v>
      </c>
      <c r="E549" s="238" t="str">
        <f t="shared" si="135"/>
        <v>587196914340</v>
      </c>
      <c r="F549" s="238" t="str">
        <f t="shared" si="136"/>
        <v>권형도</v>
      </c>
      <c r="G549" s="239" t="str">
        <f t="shared" si="137"/>
        <v>BK00000145934</v>
      </c>
      <c r="H549" s="240" t="str">
        <f t="shared" si="138"/>
        <v>목록(Manifest)</v>
      </c>
      <c r="I549" s="241">
        <f t="shared" si="139"/>
        <v>129.41</v>
      </c>
      <c r="J549" s="242">
        <f t="shared" si="140"/>
        <v>1</v>
      </c>
      <c r="K549" s="242">
        <f t="shared" si="141"/>
        <v>1.5</v>
      </c>
      <c r="L549" s="243">
        <f t="shared" si="142"/>
        <v>2.5</v>
      </c>
      <c r="M549" s="243">
        <f t="shared" si="143"/>
        <v>2.5</v>
      </c>
      <c r="N549" s="149">
        <f t="shared" si="144"/>
        <v>13.15</v>
      </c>
      <c r="O549" s="149">
        <v>3.59</v>
      </c>
      <c r="P549" s="150"/>
      <c r="Q549" s="151">
        <f>VLOOKUP(H549,Mapping!$B$3:$D$13,3,0)</f>
        <v>0</v>
      </c>
      <c r="R549" s="149">
        <f>(IF(VLOOKUP(VLOOKUP(I549,Mapping!$B$15:$D$20,2,1),Mapping!$C$15:$E$20,2,0)=7000,0,VLOOKUP(VLOOKUP(I549,Mapping!$B$15:$D$20,2,1),Mapping!$C$15:$E$20,2,0)))</f>
        <v>0</v>
      </c>
      <c r="S549" s="149"/>
      <c r="T549" s="149"/>
      <c r="U549" s="149">
        <f t="shared" si="145"/>
        <v>16.740000000000002</v>
      </c>
      <c r="V549" s="6" t="str">
        <f t="shared" si="130"/>
        <v/>
      </c>
      <c r="X549" s="6" t="s">
        <v>3144</v>
      </c>
      <c r="Y549" s="6" t="s">
        <v>16</v>
      </c>
      <c r="Z549" s="6" t="s">
        <v>3145</v>
      </c>
      <c r="AA549" s="6" t="s">
        <v>3353</v>
      </c>
      <c r="AB549" s="6" t="s">
        <v>2689</v>
      </c>
      <c r="AC549" s="6" t="s">
        <v>2690</v>
      </c>
      <c r="AD549" s="6" t="s">
        <v>2691</v>
      </c>
      <c r="AE549" s="6" t="s">
        <v>156</v>
      </c>
      <c r="AF549" s="6">
        <v>1</v>
      </c>
      <c r="AG549" s="6">
        <v>1.5</v>
      </c>
      <c r="AH549" s="6">
        <v>2.5</v>
      </c>
      <c r="AI549" s="6">
        <v>2.5</v>
      </c>
      <c r="AJ549" s="6" t="s">
        <v>14</v>
      </c>
      <c r="AK549" s="6">
        <v>129.41</v>
      </c>
      <c r="AL549" s="6" t="s">
        <v>303</v>
      </c>
      <c r="AM549" s="6" t="s">
        <v>303</v>
      </c>
      <c r="AN549" s="6" t="s">
        <v>303</v>
      </c>
      <c r="AO549" s="6" t="s">
        <v>303</v>
      </c>
      <c r="AP549" s="6" t="s">
        <v>303</v>
      </c>
      <c r="AQ549" s="6" t="s">
        <v>304</v>
      </c>
      <c r="AR549" s="6" t="s">
        <v>305</v>
      </c>
      <c r="AS549" s="6" t="s">
        <v>349</v>
      </c>
      <c r="AT549" s="6" t="s">
        <v>156</v>
      </c>
      <c r="AU549" s="6" t="s">
        <v>307</v>
      </c>
      <c r="AV549" s="6" t="s">
        <v>3353</v>
      </c>
      <c r="AW549" s="6" t="s">
        <v>3354</v>
      </c>
      <c r="AX549" s="6" t="s">
        <v>3354</v>
      </c>
      <c r="AY549" s="6" t="s">
        <v>308</v>
      </c>
      <c r="AZ549" s="6" t="s">
        <v>771</v>
      </c>
      <c r="BA549" s="6" t="s">
        <v>310</v>
      </c>
      <c r="BB549" s="6" t="s">
        <v>311</v>
      </c>
      <c r="BC549" s="6" t="s">
        <v>312</v>
      </c>
      <c r="BD549" s="6" t="s">
        <v>156</v>
      </c>
      <c r="BE549" s="6" t="s">
        <v>313</v>
      </c>
    </row>
    <row r="550" spans="1:57" ht="17.399999999999999" x14ac:dyDescent="0.4">
      <c r="A550" s="237">
        <f t="shared" si="131"/>
        <v>548</v>
      </c>
      <c r="B550" s="238" t="str">
        <f t="shared" si="132"/>
        <v>2025-09-18</v>
      </c>
      <c r="C550" s="238" t="str">
        <f t="shared" si="133"/>
        <v>LHR</v>
      </c>
      <c r="D550" s="238" t="str">
        <f t="shared" si="134"/>
        <v>99431913884</v>
      </c>
      <c r="E550" s="238" t="str">
        <f t="shared" si="135"/>
        <v>587196914723</v>
      </c>
      <c r="F550" s="238" t="str">
        <f t="shared" si="136"/>
        <v>이진웅</v>
      </c>
      <c r="G550" s="239" t="str">
        <f t="shared" si="137"/>
        <v>BK00000145935</v>
      </c>
      <c r="H550" s="240" t="str">
        <f t="shared" si="138"/>
        <v>목록(Manifest)</v>
      </c>
      <c r="I550" s="241">
        <f t="shared" si="139"/>
        <v>83</v>
      </c>
      <c r="J550" s="242">
        <f t="shared" si="140"/>
        <v>1</v>
      </c>
      <c r="K550" s="242">
        <f t="shared" si="141"/>
        <v>0.5</v>
      </c>
      <c r="L550" s="243">
        <f t="shared" si="142"/>
        <v>0.2</v>
      </c>
      <c r="M550" s="243">
        <f t="shared" si="143"/>
        <v>0.5</v>
      </c>
      <c r="N550" s="149">
        <f t="shared" si="144"/>
        <v>5.75</v>
      </c>
      <c r="O550" s="149">
        <v>3.59</v>
      </c>
      <c r="P550" s="150"/>
      <c r="Q550" s="151">
        <f>VLOOKUP(H550,Mapping!$B$3:$D$13,3,0)</f>
        <v>0</v>
      </c>
      <c r="R550" s="149">
        <f>(IF(VLOOKUP(VLOOKUP(I550,Mapping!$B$15:$D$20,2,1),Mapping!$C$15:$E$20,2,0)=7000,0,VLOOKUP(VLOOKUP(I550,Mapping!$B$15:$D$20,2,1),Mapping!$C$15:$E$20,2,0)))</f>
        <v>0</v>
      </c>
      <c r="S550" s="149"/>
      <c r="T550" s="149"/>
      <c r="U550" s="149">
        <f t="shared" si="145"/>
        <v>9.34</v>
      </c>
      <c r="V550" s="6" t="str">
        <f t="shared" si="130"/>
        <v/>
      </c>
      <c r="X550" s="6" t="s">
        <v>3144</v>
      </c>
      <c r="Y550" s="6" t="s">
        <v>16</v>
      </c>
      <c r="Z550" s="6" t="s">
        <v>3145</v>
      </c>
      <c r="AA550" s="6" t="s">
        <v>3355</v>
      </c>
      <c r="AB550" s="6" t="s">
        <v>775</v>
      </c>
      <c r="AC550" s="6" t="s">
        <v>776</v>
      </c>
      <c r="AD550" s="6" t="s">
        <v>777</v>
      </c>
      <c r="AE550" s="6" t="s">
        <v>156</v>
      </c>
      <c r="AF550" s="6">
        <v>1</v>
      </c>
      <c r="AG550" s="6">
        <v>0.5</v>
      </c>
      <c r="AH550" s="6">
        <v>0.2</v>
      </c>
      <c r="AI550" s="6">
        <v>0.5</v>
      </c>
      <c r="AJ550" s="6" t="s">
        <v>14</v>
      </c>
      <c r="AK550" s="6">
        <v>83</v>
      </c>
      <c r="AL550" s="6" t="s">
        <v>303</v>
      </c>
      <c r="AM550" s="6" t="s">
        <v>303</v>
      </c>
      <c r="AN550" s="6" t="s">
        <v>303</v>
      </c>
      <c r="AO550" s="6" t="s">
        <v>303</v>
      </c>
      <c r="AP550" s="6" t="s">
        <v>303</v>
      </c>
      <c r="AQ550" s="6" t="s">
        <v>304</v>
      </c>
      <c r="AR550" s="6" t="s">
        <v>305</v>
      </c>
      <c r="AS550" s="6" t="s">
        <v>316</v>
      </c>
      <c r="AT550" s="6" t="s">
        <v>156</v>
      </c>
      <c r="AU550" s="6" t="s">
        <v>307</v>
      </c>
      <c r="AV550" s="6" t="s">
        <v>3355</v>
      </c>
      <c r="AW550" s="6" t="s">
        <v>3356</v>
      </c>
      <c r="AX550" s="6" t="s">
        <v>3356</v>
      </c>
      <c r="AY550" s="6" t="s">
        <v>308</v>
      </c>
      <c r="AZ550" s="6" t="s">
        <v>771</v>
      </c>
      <c r="BA550" s="6" t="s">
        <v>310</v>
      </c>
      <c r="BB550" s="6" t="s">
        <v>311</v>
      </c>
      <c r="BC550" s="6" t="s">
        <v>312</v>
      </c>
      <c r="BD550" s="6" t="s">
        <v>156</v>
      </c>
      <c r="BE550" s="6" t="s">
        <v>313</v>
      </c>
    </row>
    <row r="551" spans="1:57" ht="17.399999999999999" x14ac:dyDescent="0.4">
      <c r="A551" s="237">
        <f t="shared" si="131"/>
        <v>549</v>
      </c>
      <c r="B551" s="238" t="str">
        <f t="shared" si="132"/>
        <v>2025-09-18</v>
      </c>
      <c r="C551" s="238" t="str">
        <f t="shared" si="133"/>
        <v>LHR</v>
      </c>
      <c r="D551" s="238" t="str">
        <f t="shared" si="134"/>
        <v>99431913884</v>
      </c>
      <c r="E551" s="238" t="str">
        <f t="shared" si="135"/>
        <v>587196914631</v>
      </c>
      <c r="F551" s="238" t="str">
        <f t="shared" si="136"/>
        <v>임형택</v>
      </c>
      <c r="G551" s="239" t="str">
        <f t="shared" si="137"/>
        <v>BK00000145939</v>
      </c>
      <c r="H551" s="240" t="str">
        <f t="shared" si="138"/>
        <v>목록(Manifest)</v>
      </c>
      <c r="I551" s="241">
        <f t="shared" si="139"/>
        <v>20.3</v>
      </c>
      <c r="J551" s="242">
        <f t="shared" si="140"/>
        <v>1</v>
      </c>
      <c r="K551" s="242">
        <f t="shared" si="141"/>
        <v>0.5</v>
      </c>
      <c r="L551" s="243">
        <f t="shared" si="142"/>
        <v>0.2</v>
      </c>
      <c r="M551" s="243">
        <f t="shared" si="143"/>
        <v>0.5</v>
      </c>
      <c r="N551" s="149">
        <f t="shared" si="144"/>
        <v>5.75</v>
      </c>
      <c r="O551" s="149">
        <v>3.59</v>
      </c>
      <c r="P551" s="150"/>
      <c r="Q551" s="151">
        <f>VLOOKUP(H551,Mapping!$B$3:$D$13,3,0)</f>
        <v>0</v>
      </c>
      <c r="R551" s="149">
        <f>(IF(VLOOKUP(VLOOKUP(I551,Mapping!$B$15:$D$20,2,1),Mapping!$C$15:$E$20,2,0)=7000,0,VLOOKUP(VLOOKUP(I551,Mapping!$B$15:$D$20,2,1),Mapping!$C$15:$E$20,2,0)))</f>
        <v>0</v>
      </c>
      <c r="S551" s="149"/>
      <c r="T551" s="149"/>
      <c r="U551" s="149">
        <f t="shared" si="145"/>
        <v>9.34</v>
      </c>
      <c r="V551" s="6" t="str">
        <f t="shared" si="130"/>
        <v/>
      </c>
      <c r="X551" s="6" t="s">
        <v>3144</v>
      </c>
      <c r="Y551" s="6" t="s">
        <v>16</v>
      </c>
      <c r="Z551" s="6" t="s">
        <v>3145</v>
      </c>
      <c r="AA551" s="6" t="s">
        <v>3357</v>
      </c>
      <c r="AB551" s="6" t="s">
        <v>395</v>
      </c>
      <c r="AC551" s="6" t="s">
        <v>396</v>
      </c>
      <c r="AD551" s="6" t="s">
        <v>397</v>
      </c>
      <c r="AE551" s="6" t="s">
        <v>156</v>
      </c>
      <c r="AF551" s="6">
        <v>1</v>
      </c>
      <c r="AG551" s="6">
        <v>0.5</v>
      </c>
      <c r="AH551" s="6">
        <v>0.2</v>
      </c>
      <c r="AI551" s="6">
        <v>0.5</v>
      </c>
      <c r="AJ551" s="6" t="s">
        <v>14</v>
      </c>
      <c r="AK551" s="6">
        <v>20.3</v>
      </c>
      <c r="AL551" s="6" t="s">
        <v>303</v>
      </c>
      <c r="AM551" s="6" t="s">
        <v>303</v>
      </c>
      <c r="AN551" s="6" t="s">
        <v>303</v>
      </c>
      <c r="AO551" s="6" t="s">
        <v>303</v>
      </c>
      <c r="AP551" s="6" t="s">
        <v>303</v>
      </c>
      <c r="AQ551" s="6" t="s">
        <v>304</v>
      </c>
      <c r="AR551" s="6" t="s">
        <v>305</v>
      </c>
      <c r="AS551" s="6" t="s">
        <v>325</v>
      </c>
      <c r="AT551" s="6" t="s">
        <v>156</v>
      </c>
      <c r="AU551" s="6" t="s">
        <v>307</v>
      </c>
      <c r="AV551" s="6" t="s">
        <v>3357</v>
      </c>
      <c r="AW551" s="6" t="s">
        <v>3358</v>
      </c>
      <c r="AX551" s="6" t="s">
        <v>3358</v>
      </c>
      <c r="AY551" s="6" t="s">
        <v>308</v>
      </c>
      <c r="AZ551" s="6" t="s">
        <v>771</v>
      </c>
      <c r="BA551" s="6" t="s">
        <v>310</v>
      </c>
      <c r="BB551" s="6" t="s">
        <v>311</v>
      </c>
      <c r="BC551" s="6" t="s">
        <v>312</v>
      </c>
      <c r="BD551" s="6" t="s">
        <v>156</v>
      </c>
      <c r="BE551" s="6" t="s">
        <v>313</v>
      </c>
    </row>
    <row r="552" spans="1:57" ht="17.399999999999999" x14ac:dyDescent="0.4">
      <c r="A552" s="237">
        <f t="shared" si="131"/>
        <v>550</v>
      </c>
      <c r="B552" s="238" t="str">
        <f t="shared" si="132"/>
        <v>2025-09-18</v>
      </c>
      <c r="C552" s="238" t="str">
        <f t="shared" si="133"/>
        <v>LHR</v>
      </c>
      <c r="D552" s="238" t="str">
        <f t="shared" si="134"/>
        <v>99431913884</v>
      </c>
      <c r="E552" s="238" t="str">
        <f t="shared" si="135"/>
        <v>587196914200</v>
      </c>
      <c r="F552" s="238" t="str">
        <f t="shared" si="136"/>
        <v>나현덕</v>
      </c>
      <c r="G552" s="239" t="str">
        <f t="shared" si="137"/>
        <v>BK00000145941</v>
      </c>
      <c r="H552" s="240" t="str">
        <f t="shared" si="138"/>
        <v>목록(Manifest)</v>
      </c>
      <c r="I552" s="241">
        <f t="shared" si="139"/>
        <v>128.59</v>
      </c>
      <c r="J552" s="242">
        <f t="shared" si="140"/>
        <v>1</v>
      </c>
      <c r="K552" s="242">
        <f t="shared" si="141"/>
        <v>0.5</v>
      </c>
      <c r="L552" s="243">
        <f t="shared" si="142"/>
        <v>0.2</v>
      </c>
      <c r="M552" s="243">
        <f t="shared" si="143"/>
        <v>0.5</v>
      </c>
      <c r="N552" s="149">
        <f t="shared" si="144"/>
        <v>5.75</v>
      </c>
      <c r="O552" s="149">
        <v>3.59</v>
      </c>
      <c r="P552" s="150"/>
      <c r="Q552" s="151">
        <f>VLOOKUP(H552,Mapping!$B$3:$D$13,3,0)</f>
        <v>0</v>
      </c>
      <c r="R552" s="149">
        <f>(IF(VLOOKUP(VLOOKUP(I552,Mapping!$B$15:$D$20,2,1),Mapping!$C$15:$E$20,2,0)=7000,0,VLOOKUP(VLOOKUP(I552,Mapping!$B$15:$D$20,2,1),Mapping!$C$15:$E$20,2,0)))</f>
        <v>0</v>
      </c>
      <c r="S552" s="149"/>
      <c r="T552" s="149"/>
      <c r="U552" s="149">
        <f t="shared" si="145"/>
        <v>9.34</v>
      </c>
      <c r="V552" s="6" t="str">
        <f t="shared" si="130"/>
        <v/>
      </c>
      <c r="X552" s="6" t="s">
        <v>3144</v>
      </c>
      <c r="Y552" s="6" t="s">
        <v>16</v>
      </c>
      <c r="Z552" s="6" t="s">
        <v>3145</v>
      </c>
      <c r="AA552" s="6" t="s">
        <v>3359</v>
      </c>
      <c r="AB552" s="6" t="s">
        <v>2696</v>
      </c>
      <c r="AC552" s="6" t="s">
        <v>2697</v>
      </c>
      <c r="AD552" s="6" t="s">
        <v>665</v>
      </c>
      <c r="AE552" s="6" t="s">
        <v>156</v>
      </c>
      <c r="AF552" s="6">
        <v>1</v>
      </c>
      <c r="AG552" s="6">
        <v>0.5</v>
      </c>
      <c r="AH552" s="6">
        <v>0.2</v>
      </c>
      <c r="AI552" s="6">
        <v>0.5</v>
      </c>
      <c r="AJ552" s="6" t="s">
        <v>14</v>
      </c>
      <c r="AK552" s="6">
        <v>128.59</v>
      </c>
      <c r="AL552" s="6" t="s">
        <v>303</v>
      </c>
      <c r="AM552" s="6" t="s">
        <v>303</v>
      </c>
      <c r="AN552" s="6" t="s">
        <v>303</v>
      </c>
      <c r="AO552" s="6" t="s">
        <v>303</v>
      </c>
      <c r="AP552" s="6" t="s">
        <v>303</v>
      </c>
      <c r="AQ552" s="6" t="s">
        <v>304</v>
      </c>
      <c r="AR552" s="6" t="s">
        <v>305</v>
      </c>
      <c r="AS552" s="6" t="s">
        <v>3360</v>
      </c>
      <c r="AT552" s="6" t="s">
        <v>156</v>
      </c>
      <c r="AU552" s="6" t="s">
        <v>307</v>
      </c>
      <c r="AV552" s="6" t="s">
        <v>3359</v>
      </c>
      <c r="AW552" s="6" t="s">
        <v>3361</v>
      </c>
      <c r="AX552" s="6" t="s">
        <v>3361</v>
      </c>
      <c r="AY552" s="6" t="s">
        <v>308</v>
      </c>
      <c r="AZ552" s="6" t="s">
        <v>771</v>
      </c>
      <c r="BA552" s="6" t="s">
        <v>310</v>
      </c>
      <c r="BB552" s="6" t="s">
        <v>311</v>
      </c>
      <c r="BC552" s="6" t="s">
        <v>312</v>
      </c>
      <c r="BD552" s="6" t="s">
        <v>156</v>
      </c>
      <c r="BE552" s="6" t="s">
        <v>313</v>
      </c>
    </row>
    <row r="553" spans="1:57" ht="17.399999999999999" x14ac:dyDescent="0.4">
      <c r="A553" s="237">
        <f t="shared" si="131"/>
        <v>551</v>
      </c>
      <c r="B553" s="238" t="str">
        <f t="shared" si="132"/>
        <v>2025-09-18</v>
      </c>
      <c r="C553" s="238" t="str">
        <f t="shared" si="133"/>
        <v>LHR</v>
      </c>
      <c r="D553" s="238" t="str">
        <f t="shared" si="134"/>
        <v>99431913884</v>
      </c>
      <c r="E553" s="238" t="str">
        <f t="shared" si="135"/>
        <v>587196914745</v>
      </c>
      <c r="F553" s="238" t="str">
        <f t="shared" si="136"/>
        <v>육병석</v>
      </c>
      <c r="G553" s="239" t="str">
        <f t="shared" si="137"/>
        <v>BK00000145943</v>
      </c>
      <c r="H553" s="240" t="str">
        <f t="shared" si="138"/>
        <v>목록(Manifest)</v>
      </c>
      <c r="I553" s="241">
        <f t="shared" si="139"/>
        <v>128.59</v>
      </c>
      <c r="J553" s="242">
        <f t="shared" si="140"/>
        <v>1</v>
      </c>
      <c r="K553" s="242">
        <f t="shared" si="141"/>
        <v>2.5</v>
      </c>
      <c r="L553" s="243">
        <f t="shared" si="142"/>
        <v>2.8</v>
      </c>
      <c r="M553" s="243">
        <f t="shared" si="143"/>
        <v>2.8</v>
      </c>
      <c r="N553" s="149">
        <f t="shared" si="144"/>
        <v>14.26</v>
      </c>
      <c r="O553" s="149">
        <v>3.59</v>
      </c>
      <c r="P553" s="150"/>
      <c r="Q553" s="151">
        <f>VLOOKUP(H553,Mapping!$B$3:$D$13,3,0)</f>
        <v>0</v>
      </c>
      <c r="R553" s="149">
        <f>(IF(VLOOKUP(VLOOKUP(I553,Mapping!$B$15:$D$20,2,1),Mapping!$C$15:$E$20,2,0)=7000,0,VLOOKUP(VLOOKUP(I553,Mapping!$B$15:$D$20,2,1),Mapping!$C$15:$E$20,2,0)))</f>
        <v>0</v>
      </c>
      <c r="S553" s="149"/>
      <c r="T553" s="149"/>
      <c r="U553" s="149">
        <f t="shared" si="145"/>
        <v>17.850000000000001</v>
      </c>
      <c r="V553" s="6" t="str">
        <f t="shared" si="130"/>
        <v/>
      </c>
      <c r="X553" s="6" t="s">
        <v>3144</v>
      </c>
      <c r="Y553" s="6" t="s">
        <v>16</v>
      </c>
      <c r="Z553" s="6" t="s">
        <v>3145</v>
      </c>
      <c r="AA553" s="6" t="s">
        <v>3362</v>
      </c>
      <c r="AB553" s="6" t="s">
        <v>1057</v>
      </c>
      <c r="AC553" s="6" t="s">
        <v>1058</v>
      </c>
      <c r="AD553" s="6" t="s">
        <v>1059</v>
      </c>
      <c r="AE553" s="6" t="s">
        <v>156</v>
      </c>
      <c r="AF553" s="6">
        <v>1</v>
      </c>
      <c r="AG553" s="6">
        <v>2.5</v>
      </c>
      <c r="AH553" s="6">
        <v>2.8</v>
      </c>
      <c r="AI553" s="6">
        <v>2.8</v>
      </c>
      <c r="AJ553" s="6" t="s">
        <v>14</v>
      </c>
      <c r="AK553" s="6">
        <v>128.59</v>
      </c>
      <c r="AL553" s="6" t="s">
        <v>303</v>
      </c>
      <c r="AM553" s="6" t="s">
        <v>303</v>
      </c>
      <c r="AN553" s="6" t="s">
        <v>303</v>
      </c>
      <c r="AO553" s="6" t="s">
        <v>303</v>
      </c>
      <c r="AP553" s="6" t="s">
        <v>303</v>
      </c>
      <c r="AQ553" s="6" t="s">
        <v>304</v>
      </c>
      <c r="AR553" s="6" t="s">
        <v>305</v>
      </c>
      <c r="AS553" s="6" t="s">
        <v>316</v>
      </c>
      <c r="AT553" s="6" t="s">
        <v>156</v>
      </c>
      <c r="AU553" s="6" t="s">
        <v>307</v>
      </c>
      <c r="AV553" s="6" t="s">
        <v>3362</v>
      </c>
      <c r="AW553" s="6" t="s">
        <v>3363</v>
      </c>
      <c r="AX553" s="6" t="s">
        <v>3363</v>
      </c>
      <c r="AY553" s="6" t="s">
        <v>308</v>
      </c>
      <c r="AZ553" s="6" t="s">
        <v>771</v>
      </c>
      <c r="BA553" s="6" t="s">
        <v>310</v>
      </c>
      <c r="BB553" s="6" t="s">
        <v>311</v>
      </c>
      <c r="BC553" s="6" t="s">
        <v>312</v>
      </c>
      <c r="BD553" s="6" t="s">
        <v>156</v>
      </c>
      <c r="BE553" s="6" t="s">
        <v>313</v>
      </c>
    </row>
    <row r="554" spans="1:57" ht="17.399999999999999" x14ac:dyDescent="0.4">
      <c r="A554" s="237">
        <f t="shared" si="131"/>
        <v>552</v>
      </c>
      <c r="B554" s="238" t="str">
        <f t="shared" si="132"/>
        <v>2025-09-18</v>
      </c>
      <c r="C554" s="238" t="str">
        <f t="shared" si="133"/>
        <v>LHR</v>
      </c>
      <c r="D554" s="238" t="str">
        <f t="shared" si="134"/>
        <v>99431913884</v>
      </c>
      <c r="E554" s="238" t="str">
        <f t="shared" si="135"/>
        <v>587196914675</v>
      </c>
      <c r="F554" s="238" t="str">
        <f t="shared" si="136"/>
        <v>한준수</v>
      </c>
      <c r="G554" s="239" t="str">
        <f t="shared" si="137"/>
        <v>BK00000145945</v>
      </c>
      <c r="H554" s="240" t="str">
        <f t="shared" si="138"/>
        <v>목록(Manifest)</v>
      </c>
      <c r="I554" s="241">
        <f t="shared" si="139"/>
        <v>94.75</v>
      </c>
      <c r="J554" s="242">
        <f t="shared" si="140"/>
        <v>1</v>
      </c>
      <c r="K554" s="242">
        <f t="shared" si="141"/>
        <v>1</v>
      </c>
      <c r="L554" s="243">
        <f t="shared" si="142"/>
        <v>0.2</v>
      </c>
      <c r="M554" s="243">
        <f t="shared" si="143"/>
        <v>1</v>
      </c>
      <c r="N554" s="149">
        <f t="shared" si="144"/>
        <v>7.6</v>
      </c>
      <c r="O554" s="149">
        <v>3.59</v>
      </c>
      <c r="P554" s="150"/>
      <c r="Q554" s="151">
        <f>VLOOKUP(H554,Mapping!$B$3:$D$13,3,0)</f>
        <v>0</v>
      </c>
      <c r="R554" s="149">
        <f>(IF(VLOOKUP(VLOOKUP(I554,Mapping!$B$15:$D$20,2,1),Mapping!$C$15:$E$20,2,0)=7000,0,VLOOKUP(VLOOKUP(I554,Mapping!$B$15:$D$20,2,1),Mapping!$C$15:$E$20,2,0)))</f>
        <v>0</v>
      </c>
      <c r="S554" s="149"/>
      <c r="T554" s="149"/>
      <c r="U554" s="149">
        <f t="shared" si="145"/>
        <v>11.19</v>
      </c>
      <c r="V554" s="6" t="str">
        <f t="shared" si="130"/>
        <v/>
      </c>
      <c r="X554" s="6" t="s">
        <v>3144</v>
      </c>
      <c r="Y554" s="6" t="s">
        <v>16</v>
      </c>
      <c r="Z554" s="6" t="s">
        <v>3145</v>
      </c>
      <c r="AA554" s="6" t="s">
        <v>3364</v>
      </c>
      <c r="AB554" s="6" t="s">
        <v>3365</v>
      </c>
      <c r="AC554" s="6" t="s">
        <v>3366</v>
      </c>
      <c r="AD554" s="6" t="s">
        <v>3367</v>
      </c>
      <c r="AE554" s="6" t="s">
        <v>156</v>
      </c>
      <c r="AF554" s="6">
        <v>1</v>
      </c>
      <c r="AG554" s="6">
        <v>1</v>
      </c>
      <c r="AH554" s="6">
        <v>0.2</v>
      </c>
      <c r="AI554" s="6">
        <v>1</v>
      </c>
      <c r="AJ554" s="6" t="s">
        <v>14</v>
      </c>
      <c r="AK554" s="6">
        <v>94.75</v>
      </c>
      <c r="AL554" s="6" t="s">
        <v>303</v>
      </c>
      <c r="AM554" s="6" t="s">
        <v>303</v>
      </c>
      <c r="AN554" s="6" t="s">
        <v>303</v>
      </c>
      <c r="AO554" s="6" t="s">
        <v>303</v>
      </c>
      <c r="AP554" s="6" t="s">
        <v>303</v>
      </c>
      <c r="AQ554" s="6" t="s">
        <v>304</v>
      </c>
      <c r="AR554" s="6" t="s">
        <v>305</v>
      </c>
      <c r="AS554" s="6" t="s">
        <v>540</v>
      </c>
      <c r="AT554" s="6" t="s">
        <v>156</v>
      </c>
      <c r="AU554" s="6" t="s">
        <v>307</v>
      </c>
      <c r="AV554" s="6" t="s">
        <v>3364</v>
      </c>
      <c r="AW554" s="6" t="s">
        <v>3368</v>
      </c>
      <c r="AX554" s="6" t="s">
        <v>3368</v>
      </c>
      <c r="AY554" s="6" t="s">
        <v>308</v>
      </c>
      <c r="AZ554" s="6" t="s">
        <v>771</v>
      </c>
      <c r="BA554" s="6" t="s">
        <v>310</v>
      </c>
      <c r="BB554" s="6" t="s">
        <v>311</v>
      </c>
      <c r="BC554" s="6" t="s">
        <v>312</v>
      </c>
      <c r="BD554" s="6" t="s">
        <v>156</v>
      </c>
      <c r="BE554" s="6" t="s">
        <v>313</v>
      </c>
    </row>
    <row r="555" spans="1:57" ht="17.399999999999999" x14ac:dyDescent="0.4">
      <c r="A555" s="237">
        <f t="shared" si="131"/>
        <v>553</v>
      </c>
      <c r="B555" s="238" t="str">
        <f t="shared" si="132"/>
        <v>2025-09-18</v>
      </c>
      <c r="C555" s="238" t="str">
        <f t="shared" si="133"/>
        <v>LHR</v>
      </c>
      <c r="D555" s="238" t="str">
        <f t="shared" si="134"/>
        <v>99431913884</v>
      </c>
      <c r="E555" s="238" t="str">
        <f t="shared" si="135"/>
        <v>587196914211</v>
      </c>
      <c r="F555" s="238" t="str">
        <f t="shared" si="136"/>
        <v>스틸맥스주식회사</v>
      </c>
      <c r="G555" s="239" t="str">
        <f t="shared" si="137"/>
        <v>BK00000145949</v>
      </c>
      <c r="H555" s="240" t="str">
        <f t="shared" si="138"/>
        <v>일반(목록배제,Normal-Manifest Exception)</v>
      </c>
      <c r="I555" s="241">
        <f t="shared" si="139"/>
        <v>108.6</v>
      </c>
      <c r="J555" s="242">
        <f t="shared" si="140"/>
        <v>1</v>
      </c>
      <c r="K555" s="242">
        <f t="shared" si="141"/>
        <v>6.5</v>
      </c>
      <c r="L555" s="243">
        <f t="shared" si="142"/>
        <v>0.2</v>
      </c>
      <c r="M555" s="243">
        <f t="shared" si="143"/>
        <v>6.5</v>
      </c>
      <c r="N555" s="149">
        <f t="shared" si="144"/>
        <v>27.950000000000003</v>
      </c>
      <c r="O555" s="149">
        <v>3.59</v>
      </c>
      <c r="P555" s="150"/>
      <c r="Q555" s="151">
        <f>VLOOKUP(H555,Mapping!$B$3:$D$13,3,0)</f>
        <v>0.8</v>
      </c>
      <c r="R555" s="149">
        <f>(IF(VLOOKUP(VLOOKUP(I555,Mapping!$B$15:$D$20,2,1),Mapping!$C$15:$E$20,2,0)=7000,0,VLOOKUP(VLOOKUP(I555,Mapping!$B$15:$D$20,2,1),Mapping!$C$15:$E$20,2,0)))</f>
        <v>0</v>
      </c>
      <c r="S555" s="149"/>
      <c r="T555" s="149"/>
      <c r="U555" s="149">
        <f t="shared" si="145"/>
        <v>32.340000000000003</v>
      </c>
      <c r="V555" s="6" t="str">
        <f t="shared" si="130"/>
        <v>[대신착불]/파손위험/[사업자]</v>
      </c>
      <c r="X555" s="6" t="s">
        <v>3144</v>
      </c>
      <c r="Y555" s="6" t="s">
        <v>16</v>
      </c>
      <c r="Z555" s="6" t="s">
        <v>3145</v>
      </c>
      <c r="AA555" s="6" t="s">
        <v>3369</v>
      </c>
      <c r="AB555" s="6" t="s">
        <v>3370</v>
      </c>
      <c r="AC555" s="6" t="s">
        <v>3371</v>
      </c>
      <c r="AD555" s="6" t="s">
        <v>3372</v>
      </c>
      <c r="AE555" s="6" t="s">
        <v>3373</v>
      </c>
      <c r="AF555" s="6">
        <v>1</v>
      </c>
      <c r="AG555" s="6">
        <v>6.5</v>
      </c>
      <c r="AH555" s="6">
        <v>0.2</v>
      </c>
      <c r="AI555" s="6">
        <v>6.5</v>
      </c>
      <c r="AJ555" s="6" t="s">
        <v>110</v>
      </c>
      <c r="AK555" s="6">
        <v>108.6</v>
      </c>
      <c r="AL555" s="6" t="s">
        <v>303</v>
      </c>
      <c r="AM555" s="6" t="s">
        <v>303</v>
      </c>
      <c r="AN555" s="6" t="s">
        <v>303</v>
      </c>
      <c r="AO555" s="6" t="s">
        <v>156</v>
      </c>
      <c r="AP555" s="6" t="s">
        <v>156</v>
      </c>
      <c r="AQ555" s="6" t="s">
        <v>304</v>
      </c>
      <c r="AR555" s="6" t="s">
        <v>305</v>
      </c>
      <c r="AS555" s="6" t="s">
        <v>3374</v>
      </c>
      <c r="AT555" s="6" t="s">
        <v>156</v>
      </c>
      <c r="AU555" s="6" t="s">
        <v>307</v>
      </c>
      <c r="AV555" s="6" t="s">
        <v>3369</v>
      </c>
      <c r="AW555" s="6" t="s">
        <v>3375</v>
      </c>
      <c r="AX555" s="6" t="s">
        <v>3375</v>
      </c>
      <c r="AY555" s="6" t="s">
        <v>308</v>
      </c>
      <c r="AZ555" s="6" t="s">
        <v>771</v>
      </c>
      <c r="BA555" s="6" t="s">
        <v>310</v>
      </c>
      <c r="BB555" s="6" t="s">
        <v>311</v>
      </c>
      <c r="BC555" s="6" t="s">
        <v>312</v>
      </c>
      <c r="BD555" s="6" t="s">
        <v>156</v>
      </c>
      <c r="BE555" s="6" t="s">
        <v>313</v>
      </c>
    </row>
    <row r="556" spans="1:57" ht="17.399999999999999" x14ac:dyDescent="0.4">
      <c r="A556" s="237">
        <f t="shared" si="131"/>
        <v>554</v>
      </c>
      <c r="B556" s="238" t="str">
        <f t="shared" si="132"/>
        <v>2025-09-18</v>
      </c>
      <c r="C556" s="238" t="str">
        <f t="shared" si="133"/>
        <v>LHR</v>
      </c>
      <c r="D556" s="238" t="str">
        <f t="shared" si="134"/>
        <v>99431913884</v>
      </c>
      <c r="E556" s="238" t="str">
        <f t="shared" si="135"/>
        <v>587196914616</v>
      </c>
      <c r="F556" s="238" t="str">
        <f t="shared" si="136"/>
        <v>권용명</v>
      </c>
      <c r="G556" s="239" t="str">
        <f t="shared" si="137"/>
        <v>BK00000145957</v>
      </c>
      <c r="H556" s="240" t="str">
        <f t="shared" si="138"/>
        <v>목록(Manifest)</v>
      </c>
      <c r="I556" s="241">
        <f t="shared" si="139"/>
        <v>62.88</v>
      </c>
      <c r="J556" s="242">
        <f t="shared" si="140"/>
        <v>1</v>
      </c>
      <c r="K556" s="242">
        <f t="shared" si="141"/>
        <v>0.5</v>
      </c>
      <c r="L556" s="243">
        <f t="shared" si="142"/>
        <v>0.6</v>
      </c>
      <c r="M556" s="243">
        <f t="shared" si="143"/>
        <v>0.6</v>
      </c>
      <c r="N556" s="149">
        <f t="shared" si="144"/>
        <v>6.12</v>
      </c>
      <c r="O556" s="149">
        <v>3.59</v>
      </c>
      <c r="P556" s="150"/>
      <c r="Q556" s="151">
        <f>VLOOKUP(H556,Mapping!$B$3:$D$13,3,0)</f>
        <v>0</v>
      </c>
      <c r="R556" s="149">
        <f>(IF(VLOOKUP(VLOOKUP(I556,Mapping!$B$15:$D$20,2,1),Mapping!$C$15:$E$20,2,0)=7000,0,VLOOKUP(VLOOKUP(I556,Mapping!$B$15:$D$20,2,1),Mapping!$C$15:$E$20,2,0)))</f>
        <v>0</v>
      </c>
      <c r="S556" s="149"/>
      <c r="T556" s="149"/>
      <c r="U556" s="149">
        <f t="shared" si="145"/>
        <v>9.7100000000000009</v>
      </c>
      <c r="V556" s="6" t="str">
        <f t="shared" si="130"/>
        <v/>
      </c>
      <c r="X556" s="6" t="s">
        <v>3144</v>
      </c>
      <c r="Y556" s="6" t="s">
        <v>16</v>
      </c>
      <c r="Z556" s="6" t="s">
        <v>3145</v>
      </c>
      <c r="AA556" s="6" t="s">
        <v>3376</v>
      </c>
      <c r="AB556" s="6" t="s">
        <v>3377</v>
      </c>
      <c r="AC556" s="6" t="s">
        <v>3378</v>
      </c>
      <c r="AD556" s="6" t="s">
        <v>3379</v>
      </c>
      <c r="AE556" s="6" t="s">
        <v>156</v>
      </c>
      <c r="AF556" s="6">
        <v>1</v>
      </c>
      <c r="AG556" s="6">
        <v>0.5</v>
      </c>
      <c r="AH556" s="6">
        <v>0.6</v>
      </c>
      <c r="AI556" s="6">
        <v>0.6</v>
      </c>
      <c r="AJ556" s="6" t="s">
        <v>14</v>
      </c>
      <c r="AK556" s="6">
        <v>62.88</v>
      </c>
      <c r="AL556" s="6" t="s">
        <v>303</v>
      </c>
      <c r="AM556" s="6" t="s">
        <v>303</v>
      </c>
      <c r="AN556" s="6" t="s">
        <v>303</v>
      </c>
      <c r="AO556" s="6" t="s">
        <v>303</v>
      </c>
      <c r="AP556" s="6" t="s">
        <v>303</v>
      </c>
      <c r="AQ556" s="6" t="s">
        <v>304</v>
      </c>
      <c r="AR556" s="6" t="s">
        <v>305</v>
      </c>
      <c r="AS556" s="6" t="s">
        <v>316</v>
      </c>
      <c r="AT556" s="6" t="s">
        <v>156</v>
      </c>
      <c r="AU556" s="6" t="s">
        <v>307</v>
      </c>
      <c r="AV556" s="6" t="s">
        <v>3376</v>
      </c>
      <c r="AW556" s="6" t="s">
        <v>3380</v>
      </c>
      <c r="AX556" s="6" t="s">
        <v>3380</v>
      </c>
      <c r="AY556" s="6" t="s">
        <v>308</v>
      </c>
      <c r="AZ556" s="6" t="s">
        <v>771</v>
      </c>
      <c r="BA556" s="6" t="s">
        <v>310</v>
      </c>
      <c r="BB556" s="6" t="s">
        <v>311</v>
      </c>
      <c r="BC556" s="6" t="s">
        <v>312</v>
      </c>
      <c r="BD556" s="6" t="s">
        <v>156</v>
      </c>
      <c r="BE556" s="6" t="s">
        <v>313</v>
      </c>
    </row>
    <row r="557" spans="1:57" ht="17.399999999999999" x14ac:dyDescent="0.4">
      <c r="A557" s="237">
        <f t="shared" si="131"/>
        <v>555</v>
      </c>
      <c r="B557" s="238" t="str">
        <f t="shared" si="132"/>
        <v>2025-09-18</v>
      </c>
      <c r="C557" s="238" t="str">
        <f t="shared" si="133"/>
        <v>LHR</v>
      </c>
      <c r="D557" s="238" t="str">
        <f t="shared" si="134"/>
        <v>99431913884</v>
      </c>
      <c r="E557" s="238" t="str">
        <f t="shared" si="135"/>
        <v>587196914222</v>
      </c>
      <c r="F557" s="238" t="str">
        <f t="shared" si="136"/>
        <v>동재원</v>
      </c>
      <c r="G557" s="239" t="str">
        <f t="shared" si="137"/>
        <v>BK00000145964</v>
      </c>
      <c r="H557" s="240" t="str">
        <f t="shared" si="138"/>
        <v>목록(Manifest)</v>
      </c>
      <c r="I557" s="241">
        <f t="shared" si="139"/>
        <v>94.32</v>
      </c>
      <c r="J557" s="242">
        <f t="shared" si="140"/>
        <v>1</v>
      </c>
      <c r="K557" s="242">
        <f t="shared" si="141"/>
        <v>0.5</v>
      </c>
      <c r="L557" s="243">
        <f t="shared" si="142"/>
        <v>0.2</v>
      </c>
      <c r="M557" s="243">
        <f t="shared" si="143"/>
        <v>0.5</v>
      </c>
      <c r="N557" s="149">
        <f t="shared" si="144"/>
        <v>5.75</v>
      </c>
      <c r="O557" s="149">
        <v>3.59</v>
      </c>
      <c r="P557" s="150"/>
      <c r="Q557" s="151">
        <f>VLOOKUP(H557,Mapping!$B$3:$D$13,3,0)</f>
        <v>0</v>
      </c>
      <c r="R557" s="149">
        <f>(IF(VLOOKUP(VLOOKUP(I557,Mapping!$B$15:$D$20,2,1),Mapping!$C$15:$E$20,2,0)=7000,0,VLOOKUP(VLOOKUP(I557,Mapping!$B$15:$D$20,2,1),Mapping!$C$15:$E$20,2,0)))</f>
        <v>0</v>
      </c>
      <c r="S557" s="149"/>
      <c r="T557" s="149"/>
      <c r="U557" s="149">
        <f t="shared" si="145"/>
        <v>9.34</v>
      </c>
      <c r="V557" s="6" t="str">
        <f t="shared" si="130"/>
        <v/>
      </c>
      <c r="X557" s="6" t="s">
        <v>3144</v>
      </c>
      <c r="Y557" s="6" t="s">
        <v>16</v>
      </c>
      <c r="Z557" s="6" t="s">
        <v>3145</v>
      </c>
      <c r="AA557" s="6" t="s">
        <v>3381</v>
      </c>
      <c r="AB557" s="6" t="s">
        <v>3382</v>
      </c>
      <c r="AC557" s="6" t="s">
        <v>3383</v>
      </c>
      <c r="AD557" s="6" t="s">
        <v>3384</v>
      </c>
      <c r="AE557" s="6" t="s">
        <v>156</v>
      </c>
      <c r="AF557" s="6">
        <v>1</v>
      </c>
      <c r="AG557" s="6">
        <v>0.5</v>
      </c>
      <c r="AH557" s="6">
        <v>0.2</v>
      </c>
      <c r="AI557" s="6">
        <v>0.5</v>
      </c>
      <c r="AJ557" s="6" t="s">
        <v>14</v>
      </c>
      <c r="AK557" s="6">
        <v>94.32</v>
      </c>
      <c r="AL557" s="6" t="s">
        <v>303</v>
      </c>
      <c r="AM557" s="6" t="s">
        <v>303</v>
      </c>
      <c r="AN557" s="6" t="s">
        <v>303</v>
      </c>
      <c r="AO557" s="6" t="s">
        <v>303</v>
      </c>
      <c r="AP557" s="6" t="s">
        <v>303</v>
      </c>
      <c r="AQ557" s="6" t="s">
        <v>304</v>
      </c>
      <c r="AR557" s="6" t="s">
        <v>305</v>
      </c>
      <c r="AS557" s="6" t="s">
        <v>3385</v>
      </c>
      <c r="AT557" s="6" t="s">
        <v>156</v>
      </c>
      <c r="AU557" s="6" t="s">
        <v>307</v>
      </c>
      <c r="AV557" s="6" t="s">
        <v>3381</v>
      </c>
      <c r="AW557" s="6" t="s">
        <v>3386</v>
      </c>
      <c r="AX557" s="6" t="s">
        <v>3386</v>
      </c>
      <c r="AY557" s="6" t="s">
        <v>308</v>
      </c>
      <c r="AZ557" s="6" t="s">
        <v>771</v>
      </c>
      <c r="BA557" s="6" t="s">
        <v>310</v>
      </c>
      <c r="BB557" s="6" t="s">
        <v>311</v>
      </c>
      <c r="BC557" s="6" t="s">
        <v>312</v>
      </c>
      <c r="BD557" s="6" t="s">
        <v>156</v>
      </c>
      <c r="BE557" s="6" t="s">
        <v>313</v>
      </c>
    </row>
    <row r="558" spans="1:57" ht="17.399999999999999" x14ac:dyDescent="0.4">
      <c r="A558" s="237">
        <f t="shared" si="131"/>
        <v>556</v>
      </c>
      <c r="B558" s="238" t="str">
        <f t="shared" si="132"/>
        <v>2025-09-18</v>
      </c>
      <c r="C558" s="238" t="str">
        <f t="shared" si="133"/>
        <v>LHR</v>
      </c>
      <c r="D558" s="238" t="str">
        <f t="shared" si="134"/>
        <v>99431913884</v>
      </c>
      <c r="E558" s="238" t="str">
        <f t="shared" si="135"/>
        <v>587196914572</v>
      </c>
      <c r="F558" s="238" t="str">
        <f t="shared" si="136"/>
        <v>중앙</v>
      </c>
      <c r="G558" s="239" t="str">
        <f t="shared" si="137"/>
        <v>BK00000145968</v>
      </c>
      <c r="H558" s="240" t="str">
        <f t="shared" si="138"/>
        <v>간이(Simple)</v>
      </c>
      <c r="I558" s="241">
        <f t="shared" si="139"/>
        <v>345.17</v>
      </c>
      <c r="J558" s="242">
        <f t="shared" si="140"/>
        <v>1</v>
      </c>
      <c r="K558" s="242">
        <f t="shared" si="141"/>
        <v>0.5</v>
      </c>
      <c r="L558" s="243">
        <f t="shared" si="142"/>
        <v>0.2</v>
      </c>
      <c r="M558" s="243">
        <f t="shared" si="143"/>
        <v>0.5</v>
      </c>
      <c r="N558" s="149">
        <f t="shared" si="144"/>
        <v>5.75</v>
      </c>
      <c r="O558" s="149">
        <v>3.59</v>
      </c>
      <c r="P558" s="150"/>
      <c r="Q558" s="151">
        <f>VLOOKUP(H558,Mapping!$B$3:$D$13,3,0)</f>
        <v>0.8</v>
      </c>
      <c r="R558" s="149">
        <f>(IF(VLOOKUP(VLOOKUP(I558,Mapping!$B$15:$D$20,2,1),Mapping!$C$15:$E$20,2,0)=7000,0,VLOOKUP(VLOOKUP(I558,Mapping!$B$15:$D$20,2,1),Mapping!$C$15:$E$20,2,0)))</f>
        <v>0</v>
      </c>
      <c r="S558" s="149"/>
      <c r="T558" s="149"/>
      <c r="U558" s="149">
        <f t="shared" si="145"/>
        <v>10.14</v>
      </c>
      <c r="V558" s="6" t="str">
        <f t="shared" si="130"/>
        <v>[사업자]</v>
      </c>
      <c r="X558" s="6" t="s">
        <v>3144</v>
      </c>
      <c r="Y558" s="6" t="s">
        <v>16</v>
      </c>
      <c r="Z558" s="6" t="s">
        <v>3145</v>
      </c>
      <c r="AA558" s="6" t="s">
        <v>3387</v>
      </c>
      <c r="AB558" s="6" t="s">
        <v>3388</v>
      </c>
      <c r="AC558" s="6" t="s">
        <v>851</v>
      </c>
      <c r="AD558" s="6" t="s">
        <v>852</v>
      </c>
      <c r="AE558" s="6" t="s">
        <v>157</v>
      </c>
      <c r="AF558" s="6">
        <v>1</v>
      </c>
      <c r="AG558" s="6">
        <v>0.5</v>
      </c>
      <c r="AH558" s="6">
        <v>0.2</v>
      </c>
      <c r="AI558" s="6">
        <v>0.5</v>
      </c>
      <c r="AJ558" s="6" t="s">
        <v>15</v>
      </c>
      <c r="AK558" s="6">
        <v>345.17</v>
      </c>
      <c r="AL558" s="6" t="s">
        <v>303</v>
      </c>
      <c r="AM558" s="6" t="s">
        <v>303</v>
      </c>
      <c r="AN558" s="6" t="s">
        <v>303</v>
      </c>
      <c r="AO558" s="6" t="s">
        <v>303</v>
      </c>
      <c r="AP558" s="6" t="s">
        <v>303</v>
      </c>
      <c r="AQ558" s="6" t="s">
        <v>304</v>
      </c>
      <c r="AR558" s="6" t="s">
        <v>305</v>
      </c>
      <c r="AS558" s="6" t="s">
        <v>853</v>
      </c>
      <c r="AT558" s="6" t="s">
        <v>156</v>
      </c>
      <c r="AU558" s="6" t="s">
        <v>307</v>
      </c>
      <c r="AV558" s="6" t="s">
        <v>3387</v>
      </c>
      <c r="AW558" s="6" t="s">
        <v>3389</v>
      </c>
      <c r="AX558" s="6" t="s">
        <v>3389</v>
      </c>
      <c r="AY558" s="6" t="s">
        <v>308</v>
      </c>
      <c r="AZ558" s="6" t="s">
        <v>771</v>
      </c>
      <c r="BA558" s="6" t="s">
        <v>310</v>
      </c>
      <c r="BB558" s="6" t="s">
        <v>311</v>
      </c>
      <c r="BC558" s="6" t="s">
        <v>312</v>
      </c>
      <c r="BD558" s="6" t="s">
        <v>156</v>
      </c>
      <c r="BE558" s="6" t="s">
        <v>313</v>
      </c>
    </row>
    <row r="559" spans="1:57" ht="17.399999999999999" x14ac:dyDescent="0.4">
      <c r="A559" s="237">
        <f t="shared" si="131"/>
        <v>557</v>
      </c>
      <c r="B559" s="238" t="str">
        <f t="shared" si="132"/>
        <v>2025-09-18</v>
      </c>
      <c r="C559" s="238" t="str">
        <f t="shared" si="133"/>
        <v>LHR</v>
      </c>
      <c r="D559" s="238" t="str">
        <f t="shared" si="134"/>
        <v>99431913884</v>
      </c>
      <c r="E559" s="238" t="str">
        <f t="shared" si="135"/>
        <v>587196914561</v>
      </c>
      <c r="F559" s="238" t="str">
        <f t="shared" si="136"/>
        <v>조준호</v>
      </c>
      <c r="G559" s="239" t="str">
        <f t="shared" si="137"/>
        <v>BK00000145969</v>
      </c>
      <c r="H559" s="240" t="str">
        <f t="shared" si="138"/>
        <v>목록(Manifest)</v>
      </c>
      <c r="I559" s="241">
        <f t="shared" si="139"/>
        <v>33.799999999999997</v>
      </c>
      <c r="J559" s="242">
        <f t="shared" si="140"/>
        <v>1</v>
      </c>
      <c r="K559" s="242">
        <f t="shared" si="141"/>
        <v>0.5</v>
      </c>
      <c r="L559" s="243">
        <f t="shared" si="142"/>
        <v>0.2</v>
      </c>
      <c r="M559" s="243">
        <f t="shared" si="143"/>
        <v>0.5</v>
      </c>
      <c r="N559" s="149">
        <f t="shared" si="144"/>
        <v>5.75</v>
      </c>
      <c r="O559" s="149">
        <v>3.59</v>
      </c>
      <c r="P559" s="150"/>
      <c r="Q559" s="151">
        <f>VLOOKUP(H559,Mapping!$B$3:$D$13,3,0)</f>
        <v>0</v>
      </c>
      <c r="R559" s="149">
        <f>(IF(VLOOKUP(VLOOKUP(I559,Mapping!$B$15:$D$20,2,1),Mapping!$C$15:$E$20,2,0)=7000,0,VLOOKUP(VLOOKUP(I559,Mapping!$B$15:$D$20,2,1),Mapping!$C$15:$E$20,2,0)))</f>
        <v>0</v>
      </c>
      <c r="S559" s="149"/>
      <c r="T559" s="149"/>
      <c r="U559" s="149">
        <f t="shared" si="145"/>
        <v>9.34</v>
      </c>
      <c r="V559" s="6" t="str">
        <f t="shared" si="130"/>
        <v/>
      </c>
      <c r="X559" s="6" t="s">
        <v>3144</v>
      </c>
      <c r="Y559" s="6" t="s">
        <v>16</v>
      </c>
      <c r="Z559" s="6" t="s">
        <v>3145</v>
      </c>
      <c r="AA559" s="6" t="s">
        <v>3390</v>
      </c>
      <c r="AB559" s="6" t="s">
        <v>3391</v>
      </c>
      <c r="AC559" s="6" t="s">
        <v>3392</v>
      </c>
      <c r="AD559" s="6" t="s">
        <v>431</v>
      </c>
      <c r="AE559" s="6" t="s">
        <v>156</v>
      </c>
      <c r="AF559" s="6">
        <v>1</v>
      </c>
      <c r="AG559" s="6">
        <v>0.5</v>
      </c>
      <c r="AH559" s="6">
        <v>0.2</v>
      </c>
      <c r="AI559" s="6">
        <v>0.5</v>
      </c>
      <c r="AJ559" s="6" t="s">
        <v>14</v>
      </c>
      <c r="AK559" s="6">
        <v>33.799999999999997</v>
      </c>
      <c r="AL559" s="6" t="s">
        <v>303</v>
      </c>
      <c r="AM559" s="6" t="s">
        <v>303</v>
      </c>
      <c r="AN559" s="6" t="s">
        <v>303</v>
      </c>
      <c r="AO559" s="6" t="s">
        <v>303</v>
      </c>
      <c r="AP559" s="6" t="s">
        <v>303</v>
      </c>
      <c r="AQ559" s="6" t="s">
        <v>304</v>
      </c>
      <c r="AR559" s="6" t="s">
        <v>305</v>
      </c>
      <c r="AS559" s="6" t="s">
        <v>316</v>
      </c>
      <c r="AT559" s="6" t="s">
        <v>156</v>
      </c>
      <c r="AU559" s="6" t="s">
        <v>307</v>
      </c>
      <c r="AV559" s="6" t="s">
        <v>3390</v>
      </c>
      <c r="AW559" s="6" t="s">
        <v>3393</v>
      </c>
      <c r="AX559" s="6" t="s">
        <v>3393</v>
      </c>
      <c r="AY559" s="6" t="s">
        <v>308</v>
      </c>
      <c r="AZ559" s="6" t="s">
        <v>771</v>
      </c>
      <c r="BA559" s="6" t="s">
        <v>310</v>
      </c>
      <c r="BB559" s="6" t="s">
        <v>311</v>
      </c>
      <c r="BC559" s="6" t="s">
        <v>312</v>
      </c>
      <c r="BD559" s="6" t="s">
        <v>156</v>
      </c>
      <c r="BE559" s="6" t="s">
        <v>313</v>
      </c>
    </row>
    <row r="560" spans="1:57" ht="17.399999999999999" x14ac:dyDescent="0.4">
      <c r="A560" s="237">
        <f t="shared" si="131"/>
        <v>558</v>
      </c>
      <c r="B560" s="238" t="str">
        <f t="shared" si="132"/>
        <v>2025-09-18</v>
      </c>
      <c r="C560" s="238" t="str">
        <f t="shared" si="133"/>
        <v>LHR</v>
      </c>
      <c r="D560" s="238" t="str">
        <f t="shared" si="134"/>
        <v>99431913884</v>
      </c>
      <c r="E560" s="238" t="str">
        <f t="shared" si="135"/>
        <v>587196914793</v>
      </c>
      <c r="F560" s="238" t="str">
        <f t="shared" si="136"/>
        <v>유현진</v>
      </c>
      <c r="G560" s="239" t="str">
        <f t="shared" si="137"/>
        <v>BK00000145971</v>
      </c>
      <c r="H560" s="240" t="str">
        <f t="shared" si="138"/>
        <v>목록(Manifest)</v>
      </c>
      <c r="I560" s="241">
        <f t="shared" si="139"/>
        <v>66.33</v>
      </c>
      <c r="J560" s="242">
        <f t="shared" si="140"/>
        <v>1</v>
      </c>
      <c r="K560" s="242">
        <f t="shared" si="141"/>
        <v>0.5</v>
      </c>
      <c r="L560" s="243">
        <f t="shared" si="142"/>
        <v>0.2</v>
      </c>
      <c r="M560" s="243">
        <f t="shared" si="143"/>
        <v>0.5</v>
      </c>
      <c r="N560" s="149">
        <f t="shared" si="144"/>
        <v>5.75</v>
      </c>
      <c r="O560" s="149">
        <v>3.59</v>
      </c>
      <c r="P560" s="150"/>
      <c r="Q560" s="151">
        <f>VLOOKUP(H560,Mapping!$B$3:$D$13,3,0)</f>
        <v>0</v>
      </c>
      <c r="R560" s="149">
        <f>(IF(VLOOKUP(VLOOKUP(I560,Mapping!$B$15:$D$20,2,1),Mapping!$C$15:$E$20,2,0)=7000,0,VLOOKUP(VLOOKUP(I560,Mapping!$B$15:$D$20,2,1),Mapping!$C$15:$E$20,2,0)))</f>
        <v>0</v>
      </c>
      <c r="S560" s="149"/>
      <c r="T560" s="149"/>
      <c r="U560" s="149">
        <f t="shared" si="145"/>
        <v>9.34</v>
      </c>
      <c r="V560" s="6" t="str">
        <f t="shared" si="130"/>
        <v/>
      </c>
      <c r="X560" s="6" t="s">
        <v>3144</v>
      </c>
      <c r="Y560" s="6" t="s">
        <v>16</v>
      </c>
      <c r="Z560" s="6" t="s">
        <v>3145</v>
      </c>
      <c r="AA560" s="6" t="s">
        <v>3394</v>
      </c>
      <c r="AB560" s="6" t="s">
        <v>3395</v>
      </c>
      <c r="AC560" s="6" t="s">
        <v>3396</v>
      </c>
      <c r="AD560" s="6" t="s">
        <v>3397</v>
      </c>
      <c r="AE560" s="6" t="s">
        <v>156</v>
      </c>
      <c r="AF560" s="6">
        <v>1</v>
      </c>
      <c r="AG560" s="6">
        <v>0.5</v>
      </c>
      <c r="AH560" s="6">
        <v>0.2</v>
      </c>
      <c r="AI560" s="6">
        <v>0.5</v>
      </c>
      <c r="AJ560" s="6" t="s">
        <v>14</v>
      </c>
      <c r="AK560" s="6">
        <v>66.33</v>
      </c>
      <c r="AL560" s="6" t="s">
        <v>303</v>
      </c>
      <c r="AM560" s="6" t="s">
        <v>303</v>
      </c>
      <c r="AN560" s="6" t="s">
        <v>303</v>
      </c>
      <c r="AO560" s="6" t="s">
        <v>303</v>
      </c>
      <c r="AP560" s="6" t="s">
        <v>303</v>
      </c>
      <c r="AQ560" s="6" t="s">
        <v>304</v>
      </c>
      <c r="AR560" s="6" t="s">
        <v>305</v>
      </c>
      <c r="AS560" s="6" t="s">
        <v>331</v>
      </c>
      <c r="AT560" s="6" t="s">
        <v>156</v>
      </c>
      <c r="AU560" s="6" t="s">
        <v>307</v>
      </c>
      <c r="AV560" s="6" t="s">
        <v>3394</v>
      </c>
      <c r="AW560" s="6" t="s">
        <v>3398</v>
      </c>
      <c r="AX560" s="6" t="s">
        <v>3398</v>
      </c>
      <c r="AY560" s="6" t="s">
        <v>308</v>
      </c>
      <c r="AZ560" s="6" t="s">
        <v>771</v>
      </c>
      <c r="BA560" s="6" t="s">
        <v>310</v>
      </c>
      <c r="BB560" s="6" t="s">
        <v>311</v>
      </c>
      <c r="BC560" s="6" t="s">
        <v>312</v>
      </c>
      <c r="BD560" s="6" t="s">
        <v>156</v>
      </c>
      <c r="BE560" s="6" t="s">
        <v>313</v>
      </c>
    </row>
    <row r="561" spans="1:57" ht="17.399999999999999" x14ac:dyDescent="0.4">
      <c r="A561" s="237">
        <f t="shared" si="131"/>
        <v>559</v>
      </c>
      <c r="B561" s="238" t="str">
        <f t="shared" si="132"/>
        <v>2025-09-18</v>
      </c>
      <c r="C561" s="238" t="str">
        <f t="shared" si="133"/>
        <v>LHR</v>
      </c>
      <c r="D561" s="238" t="str">
        <f t="shared" si="134"/>
        <v>99431913884</v>
      </c>
      <c r="E561" s="238" t="str">
        <f t="shared" si="135"/>
        <v>587196914852</v>
      </c>
      <c r="F561" s="238" t="str">
        <f t="shared" si="136"/>
        <v>정지원</v>
      </c>
      <c r="G561" s="239" t="str">
        <f t="shared" si="137"/>
        <v>BK00000145972</v>
      </c>
      <c r="H561" s="240" t="str">
        <f t="shared" si="138"/>
        <v>간이(Simple)</v>
      </c>
      <c r="I561" s="241">
        <f t="shared" si="139"/>
        <v>676.81</v>
      </c>
      <c r="J561" s="242">
        <f t="shared" si="140"/>
        <v>1</v>
      </c>
      <c r="K561" s="242">
        <f t="shared" si="141"/>
        <v>1.5</v>
      </c>
      <c r="L561" s="243">
        <f t="shared" si="142"/>
        <v>0.2</v>
      </c>
      <c r="M561" s="243">
        <f t="shared" si="143"/>
        <v>1.5</v>
      </c>
      <c r="N561" s="149">
        <f t="shared" si="144"/>
        <v>9.4499999999999993</v>
      </c>
      <c r="O561" s="149">
        <v>3.59</v>
      </c>
      <c r="P561" s="150"/>
      <c r="Q561" s="151">
        <f>VLOOKUP(H561,Mapping!$B$3:$D$13,3,0)</f>
        <v>0.8</v>
      </c>
      <c r="R561" s="149">
        <f>(IF(VLOOKUP(VLOOKUP(I561,Mapping!$B$15:$D$20,2,1),Mapping!$C$15:$E$20,2,0)=7000,0,VLOOKUP(VLOOKUP(I561,Mapping!$B$15:$D$20,2,1),Mapping!$C$15:$E$20,2,0)))</f>
        <v>0</v>
      </c>
      <c r="S561" s="149"/>
      <c r="T561" s="149"/>
      <c r="U561" s="149">
        <f t="shared" si="145"/>
        <v>13.84</v>
      </c>
      <c r="V561" s="6" t="str">
        <f t="shared" si="130"/>
        <v/>
      </c>
      <c r="X561" s="6" t="s">
        <v>3144</v>
      </c>
      <c r="Y561" s="6" t="s">
        <v>16</v>
      </c>
      <c r="Z561" s="6" t="s">
        <v>3145</v>
      </c>
      <c r="AA561" s="6" t="s">
        <v>3399</v>
      </c>
      <c r="AB561" s="6" t="s">
        <v>973</v>
      </c>
      <c r="AC561" s="6" t="s">
        <v>3400</v>
      </c>
      <c r="AD561" s="6" t="s">
        <v>3401</v>
      </c>
      <c r="AE561" s="6" t="s">
        <v>156</v>
      </c>
      <c r="AF561" s="6">
        <v>1</v>
      </c>
      <c r="AG561" s="6">
        <v>1.5</v>
      </c>
      <c r="AH561" s="6">
        <v>0.2</v>
      </c>
      <c r="AI561" s="6">
        <v>1.5</v>
      </c>
      <c r="AJ561" s="6" t="s">
        <v>15</v>
      </c>
      <c r="AK561" s="6">
        <v>676.81</v>
      </c>
      <c r="AL561" s="6" t="s">
        <v>303</v>
      </c>
      <c r="AM561" s="6" t="s">
        <v>156</v>
      </c>
      <c r="AN561" s="6" t="s">
        <v>156</v>
      </c>
      <c r="AO561" s="6" t="s">
        <v>156</v>
      </c>
      <c r="AP561" s="6" t="s">
        <v>156</v>
      </c>
      <c r="AQ561" s="6" t="s">
        <v>304</v>
      </c>
      <c r="AR561" s="6" t="s">
        <v>305</v>
      </c>
      <c r="AS561" s="6" t="s">
        <v>3402</v>
      </c>
      <c r="AT561" s="6" t="s">
        <v>156</v>
      </c>
      <c r="AU561" s="6" t="s">
        <v>307</v>
      </c>
      <c r="AV561" s="6" t="s">
        <v>3399</v>
      </c>
      <c r="AW561" s="6" t="s">
        <v>3403</v>
      </c>
      <c r="AX561" s="6" t="s">
        <v>3403</v>
      </c>
      <c r="AY561" s="6" t="s">
        <v>308</v>
      </c>
      <c r="AZ561" s="6" t="s">
        <v>771</v>
      </c>
      <c r="BA561" s="6" t="s">
        <v>310</v>
      </c>
      <c r="BB561" s="6" t="s">
        <v>311</v>
      </c>
      <c r="BC561" s="6" t="s">
        <v>312</v>
      </c>
      <c r="BD561" s="6" t="s">
        <v>156</v>
      </c>
      <c r="BE561" s="6" t="s">
        <v>313</v>
      </c>
    </row>
    <row r="562" spans="1:57" ht="17.399999999999999" x14ac:dyDescent="0.4">
      <c r="A562" s="237">
        <f t="shared" si="131"/>
        <v>560</v>
      </c>
      <c r="B562" s="238" t="str">
        <f t="shared" si="132"/>
        <v>2025-09-18</v>
      </c>
      <c r="C562" s="238" t="str">
        <f t="shared" si="133"/>
        <v>LHR</v>
      </c>
      <c r="D562" s="238" t="str">
        <f t="shared" si="134"/>
        <v>99431913884</v>
      </c>
      <c r="E562" s="238" t="str">
        <f t="shared" si="135"/>
        <v>587196914782</v>
      </c>
      <c r="F562" s="238" t="str">
        <f t="shared" si="136"/>
        <v>채옥자</v>
      </c>
      <c r="G562" s="239" t="str">
        <f t="shared" si="137"/>
        <v>BK00000145997</v>
      </c>
      <c r="H562" s="240" t="str">
        <f t="shared" si="138"/>
        <v>목록(Manifest)</v>
      </c>
      <c r="I562" s="241">
        <f t="shared" si="139"/>
        <v>132.91</v>
      </c>
      <c r="J562" s="242">
        <f t="shared" si="140"/>
        <v>1</v>
      </c>
      <c r="K562" s="242">
        <f t="shared" si="141"/>
        <v>0.5</v>
      </c>
      <c r="L562" s="243">
        <f t="shared" si="142"/>
        <v>0.2</v>
      </c>
      <c r="M562" s="243">
        <f t="shared" si="143"/>
        <v>0.5</v>
      </c>
      <c r="N562" s="149">
        <f t="shared" si="144"/>
        <v>5.75</v>
      </c>
      <c r="O562" s="149">
        <v>3.59</v>
      </c>
      <c r="P562" s="150"/>
      <c r="Q562" s="151">
        <f>VLOOKUP(H562,Mapping!$B$3:$D$13,3,0)</f>
        <v>0</v>
      </c>
      <c r="R562" s="149">
        <f>(IF(VLOOKUP(VLOOKUP(I562,Mapping!$B$15:$D$20,2,1),Mapping!$C$15:$E$20,2,0)=7000,0,VLOOKUP(VLOOKUP(I562,Mapping!$B$15:$D$20,2,1),Mapping!$C$15:$E$20,2,0)))</f>
        <v>0</v>
      </c>
      <c r="S562" s="149"/>
      <c r="T562" s="149"/>
      <c r="U562" s="149">
        <f t="shared" si="145"/>
        <v>9.34</v>
      </c>
      <c r="V562" s="6" t="str">
        <f t="shared" si="130"/>
        <v/>
      </c>
      <c r="X562" s="6" t="s">
        <v>3144</v>
      </c>
      <c r="Y562" s="6" t="s">
        <v>16</v>
      </c>
      <c r="Z562" s="6" t="s">
        <v>3145</v>
      </c>
      <c r="AA562" s="6" t="s">
        <v>3404</v>
      </c>
      <c r="AB562" s="6" t="s">
        <v>1102</v>
      </c>
      <c r="AC562" s="6" t="s">
        <v>1103</v>
      </c>
      <c r="AD562" s="6" t="s">
        <v>340</v>
      </c>
      <c r="AE562" s="6" t="s">
        <v>156</v>
      </c>
      <c r="AF562" s="6">
        <v>1</v>
      </c>
      <c r="AG562" s="6">
        <v>0.5</v>
      </c>
      <c r="AH562" s="6">
        <v>0.2</v>
      </c>
      <c r="AI562" s="6">
        <v>0.5</v>
      </c>
      <c r="AJ562" s="6" t="s">
        <v>14</v>
      </c>
      <c r="AK562" s="6">
        <v>132.91</v>
      </c>
      <c r="AL562" s="6" t="s">
        <v>303</v>
      </c>
      <c r="AM562" s="6" t="s">
        <v>303</v>
      </c>
      <c r="AN562" s="6" t="s">
        <v>303</v>
      </c>
      <c r="AO562" s="6" t="s">
        <v>303</v>
      </c>
      <c r="AP562" s="6" t="s">
        <v>303</v>
      </c>
      <c r="AQ562" s="6" t="s">
        <v>304</v>
      </c>
      <c r="AR562" s="6" t="s">
        <v>305</v>
      </c>
      <c r="AS562" s="6" t="s">
        <v>325</v>
      </c>
      <c r="AT562" s="6" t="s">
        <v>156</v>
      </c>
      <c r="AU562" s="6" t="s">
        <v>307</v>
      </c>
      <c r="AV562" s="6" t="s">
        <v>3404</v>
      </c>
      <c r="AW562" s="6" t="s">
        <v>3405</v>
      </c>
      <c r="AX562" s="6" t="s">
        <v>3405</v>
      </c>
      <c r="AY562" s="6" t="s">
        <v>308</v>
      </c>
      <c r="AZ562" s="6" t="s">
        <v>771</v>
      </c>
      <c r="BA562" s="6" t="s">
        <v>310</v>
      </c>
      <c r="BB562" s="6" t="s">
        <v>311</v>
      </c>
      <c r="BC562" s="6" t="s">
        <v>312</v>
      </c>
      <c r="BD562" s="6" t="s">
        <v>156</v>
      </c>
      <c r="BE562" s="6" t="s">
        <v>313</v>
      </c>
    </row>
    <row r="563" spans="1:57" ht="17.399999999999999" x14ac:dyDescent="0.4">
      <c r="A563" s="237">
        <f t="shared" si="131"/>
        <v>561</v>
      </c>
      <c r="B563" s="238" t="str">
        <f t="shared" si="132"/>
        <v>2025-09-18</v>
      </c>
      <c r="C563" s="238" t="str">
        <f t="shared" si="133"/>
        <v>LHR</v>
      </c>
      <c r="D563" s="238" t="str">
        <f t="shared" si="134"/>
        <v>99431913884</v>
      </c>
      <c r="E563" s="238" t="str">
        <f t="shared" si="135"/>
        <v>587196914292</v>
      </c>
      <c r="F563" s="238" t="str">
        <f t="shared" si="136"/>
        <v>손용기</v>
      </c>
      <c r="G563" s="239" t="str">
        <f t="shared" si="137"/>
        <v>BK00000145998</v>
      </c>
      <c r="H563" s="240" t="str">
        <f t="shared" si="138"/>
        <v>목록(Manifest)</v>
      </c>
      <c r="I563" s="241">
        <f t="shared" si="139"/>
        <v>67.69</v>
      </c>
      <c r="J563" s="242">
        <f t="shared" si="140"/>
        <v>1</v>
      </c>
      <c r="K563" s="242">
        <f t="shared" si="141"/>
        <v>1</v>
      </c>
      <c r="L563" s="243">
        <f t="shared" si="142"/>
        <v>0.2</v>
      </c>
      <c r="M563" s="243">
        <f t="shared" si="143"/>
        <v>1</v>
      </c>
      <c r="N563" s="149">
        <f t="shared" si="144"/>
        <v>7.6</v>
      </c>
      <c r="O563" s="149">
        <v>3.59</v>
      </c>
      <c r="P563" s="150"/>
      <c r="Q563" s="151">
        <f>VLOOKUP(H563,Mapping!$B$3:$D$13,3,0)</f>
        <v>0</v>
      </c>
      <c r="R563" s="149">
        <f>(IF(VLOOKUP(VLOOKUP(I563,Mapping!$B$15:$D$20,2,1),Mapping!$C$15:$E$20,2,0)=7000,0,VLOOKUP(VLOOKUP(I563,Mapping!$B$15:$D$20,2,1),Mapping!$C$15:$E$20,2,0)))</f>
        <v>0</v>
      </c>
      <c r="S563" s="149"/>
      <c r="T563" s="149"/>
      <c r="U563" s="149">
        <f t="shared" si="145"/>
        <v>11.19</v>
      </c>
      <c r="V563" s="6" t="str">
        <f t="shared" si="130"/>
        <v/>
      </c>
      <c r="X563" s="6" t="s">
        <v>3144</v>
      </c>
      <c r="Y563" s="6" t="s">
        <v>16</v>
      </c>
      <c r="Z563" s="6" t="s">
        <v>3145</v>
      </c>
      <c r="AA563" s="6" t="s">
        <v>3406</v>
      </c>
      <c r="AB563" s="6" t="s">
        <v>3407</v>
      </c>
      <c r="AC563" s="6" t="s">
        <v>3408</v>
      </c>
      <c r="AD563" s="6" t="s">
        <v>3409</v>
      </c>
      <c r="AE563" s="6" t="s">
        <v>156</v>
      </c>
      <c r="AF563" s="6">
        <v>1</v>
      </c>
      <c r="AG563" s="6">
        <v>1</v>
      </c>
      <c r="AH563" s="6">
        <v>0.2</v>
      </c>
      <c r="AI563" s="6">
        <v>1</v>
      </c>
      <c r="AJ563" s="6" t="s">
        <v>14</v>
      </c>
      <c r="AK563" s="6">
        <v>67.69</v>
      </c>
      <c r="AL563" s="6" t="s">
        <v>303</v>
      </c>
      <c r="AM563" s="6" t="s">
        <v>303</v>
      </c>
      <c r="AN563" s="6" t="s">
        <v>303</v>
      </c>
      <c r="AO563" s="6" t="s">
        <v>303</v>
      </c>
      <c r="AP563" s="6" t="s">
        <v>303</v>
      </c>
      <c r="AQ563" s="6" t="s">
        <v>304</v>
      </c>
      <c r="AR563" s="6" t="s">
        <v>305</v>
      </c>
      <c r="AS563" s="6" t="s">
        <v>327</v>
      </c>
      <c r="AT563" s="6" t="s">
        <v>156</v>
      </c>
      <c r="AU563" s="6" t="s">
        <v>307</v>
      </c>
      <c r="AV563" s="6" t="s">
        <v>3406</v>
      </c>
      <c r="AW563" s="6" t="s">
        <v>3410</v>
      </c>
      <c r="AX563" s="6" t="s">
        <v>3410</v>
      </c>
      <c r="AY563" s="6" t="s">
        <v>308</v>
      </c>
      <c r="AZ563" s="6" t="s">
        <v>771</v>
      </c>
      <c r="BA563" s="6" t="s">
        <v>310</v>
      </c>
      <c r="BB563" s="6" t="s">
        <v>311</v>
      </c>
      <c r="BC563" s="6" t="s">
        <v>312</v>
      </c>
      <c r="BD563" s="6" t="s">
        <v>156</v>
      </c>
      <c r="BE563" s="6" t="s">
        <v>313</v>
      </c>
    </row>
    <row r="564" spans="1:57" ht="17.399999999999999" x14ac:dyDescent="0.4">
      <c r="A564" s="237">
        <f t="shared" si="131"/>
        <v>562</v>
      </c>
      <c r="B564" s="238" t="str">
        <f t="shared" si="132"/>
        <v>2025-09-18</v>
      </c>
      <c r="C564" s="238" t="str">
        <f t="shared" si="133"/>
        <v>LHR</v>
      </c>
      <c r="D564" s="238" t="str">
        <f t="shared" si="134"/>
        <v>99431913884</v>
      </c>
      <c r="E564" s="238" t="str">
        <f t="shared" si="135"/>
        <v>587196914336</v>
      </c>
      <c r="F564" s="238" t="str">
        <f t="shared" si="136"/>
        <v>최하나</v>
      </c>
      <c r="G564" s="239" t="str">
        <f t="shared" si="137"/>
        <v>BK00000146006</v>
      </c>
      <c r="H564" s="240" t="str">
        <f t="shared" si="138"/>
        <v>간이(Simple)</v>
      </c>
      <c r="I564" s="241">
        <f t="shared" si="139"/>
        <v>553.61</v>
      </c>
      <c r="J564" s="242">
        <f t="shared" si="140"/>
        <v>1</v>
      </c>
      <c r="K564" s="242">
        <f t="shared" si="141"/>
        <v>20.5</v>
      </c>
      <c r="L564" s="243">
        <f t="shared" si="142"/>
        <v>37.200000000000003</v>
      </c>
      <c r="M564" s="243">
        <f t="shared" si="143"/>
        <v>37.5</v>
      </c>
      <c r="N564" s="149">
        <f t="shared" si="144"/>
        <v>142.65</v>
      </c>
      <c r="O564" s="149">
        <v>3.59</v>
      </c>
      <c r="P564" s="150"/>
      <c r="Q564" s="151">
        <f>VLOOKUP(H564,Mapping!$B$3:$D$13,3,0)</f>
        <v>0.8</v>
      </c>
      <c r="R564" s="149">
        <f>(IF(VLOOKUP(VLOOKUP(I564,Mapping!$B$15:$D$20,2,1),Mapping!$C$15:$E$20,2,0)=7000,0,VLOOKUP(VLOOKUP(I564,Mapping!$B$15:$D$20,2,1),Mapping!$C$15:$E$20,2,0)))</f>
        <v>0</v>
      </c>
      <c r="S564" s="149"/>
      <c r="T564" s="149"/>
      <c r="U564" s="149">
        <f t="shared" si="145"/>
        <v>147.04000000000002</v>
      </c>
      <c r="V564" s="6" t="str">
        <f t="shared" si="130"/>
        <v/>
      </c>
      <c r="X564" s="6" t="s">
        <v>3144</v>
      </c>
      <c r="Y564" s="6" t="s">
        <v>16</v>
      </c>
      <c r="Z564" s="6" t="s">
        <v>3145</v>
      </c>
      <c r="AA564" s="6" t="s">
        <v>3411</v>
      </c>
      <c r="AB564" s="6" t="s">
        <v>3412</v>
      </c>
      <c r="AC564" s="6" t="s">
        <v>3413</v>
      </c>
      <c r="AD564" s="6" t="s">
        <v>3414</v>
      </c>
      <c r="AE564" s="6" t="s">
        <v>156</v>
      </c>
      <c r="AF564" s="6">
        <v>1</v>
      </c>
      <c r="AG564" s="6">
        <v>20.5</v>
      </c>
      <c r="AH564" s="6">
        <v>37.200000000000003</v>
      </c>
      <c r="AI564" s="6">
        <v>37.5</v>
      </c>
      <c r="AJ564" s="6" t="s">
        <v>15</v>
      </c>
      <c r="AK564" s="6">
        <v>553.61</v>
      </c>
      <c r="AL564" s="6" t="s">
        <v>303</v>
      </c>
      <c r="AM564" s="6" t="s">
        <v>303</v>
      </c>
      <c r="AN564" s="6" t="s">
        <v>303</v>
      </c>
      <c r="AO564" s="6" t="s">
        <v>303</v>
      </c>
      <c r="AP564" s="6" t="s">
        <v>303</v>
      </c>
      <c r="AQ564" s="6" t="s">
        <v>304</v>
      </c>
      <c r="AR564" s="6" t="s">
        <v>305</v>
      </c>
      <c r="AS564" s="6" t="s">
        <v>3415</v>
      </c>
      <c r="AT564" s="6" t="s">
        <v>156</v>
      </c>
      <c r="AU564" s="6" t="s">
        <v>307</v>
      </c>
      <c r="AV564" s="6" t="s">
        <v>3411</v>
      </c>
      <c r="AW564" s="6" t="s">
        <v>3416</v>
      </c>
      <c r="AX564" s="6" t="s">
        <v>3416</v>
      </c>
      <c r="AY564" s="6" t="s">
        <v>308</v>
      </c>
      <c r="AZ564" s="6" t="s">
        <v>771</v>
      </c>
      <c r="BA564" s="6" t="s">
        <v>310</v>
      </c>
      <c r="BB564" s="6" t="s">
        <v>311</v>
      </c>
      <c r="BC564" s="6" t="s">
        <v>312</v>
      </c>
      <c r="BD564" s="6" t="s">
        <v>156</v>
      </c>
      <c r="BE564" s="6" t="s">
        <v>313</v>
      </c>
    </row>
    <row r="565" spans="1:57" ht="17.399999999999999" x14ac:dyDescent="0.4">
      <c r="A565" s="237">
        <f t="shared" si="131"/>
        <v>563</v>
      </c>
      <c r="B565" s="238" t="str">
        <f t="shared" si="132"/>
        <v>2025-09-18</v>
      </c>
      <c r="C565" s="238" t="str">
        <f t="shared" si="133"/>
        <v>LHR</v>
      </c>
      <c r="D565" s="238" t="str">
        <f t="shared" si="134"/>
        <v>99431913884</v>
      </c>
      <c r="E565" s="238" t="str">
        <f t="shared" si="135"/>
        <v>587196914896</v>
      </c>
      <c r="F565" s="238" t="str">
        <f t="shared" si="136"/>
        <v>박재윤</v>
      </c>
      <c r="G565" s="239" t="str">
        <f t="shared" si="137"/>
        <v>BK00000146013</v>
      </c>
      <c r="H565" s="240" t="str">
        <f t="shared" si="138"/>
        <v>목록(Manifest)</v>
      </c>
      <c r="I565" s="241">
        <f t="shared" si="139"/>
        <v>47.38</v>
      </c>
      <c r="J565" s="242">
        <f t="shared" si="140"/>
        <v>1</v>
      </c>
      <c r="K565" s="242">
        <f t="shared" si="141"/>
        <v>0.5</v>
      </c>
      <c r="L565" s="243">
        <f t="shared" si="142"/>
        <v>0.2</v>
      </c>
      <c r="M565" s="243">
        <f t="shared" si="143"/>
        <v>0.5</v>
      </c>
      <c r="N565" s="149">
        <f t="shared" si="144"/>
        <v>5.75</v>
      </c>
      <c r="O565" s="149">
        <v>3.59</v>
      </c>
      <c r="P565" s="150"/>
      <c r="Q565" s="151">
        <f>VLOOKUP(H565,Mapping!$B$3:$D$13,3,0)</f>
        <v>0</v>
      </c>
      <c r="R565" s="149">
        <f>(IF(VLOOKUP(VLOOKUP(I565,Mapping!$B$15:$D$20,2,1),Mapping!$C$15:$E$20,2,0)=7000,0,VLOOKUP(VLOOKUP(I565,Mapping!$B$15:$D$20,2,1),Mapping!$C$15:$E$20,2,0)))</f>
        <v>0</v>
      </c>
      <c r="S565" s="149"/>
      <c r="T565" s="149"/>
      <c r="U565" s="149">
        <f t="shared" si="145"/>
        <v>9.34</v>
      </c>
      <c r="V565" s="6" t="str">
        <f t="shared" si="130"/>
        <v/>
      </c>
      <c r="X565" s="6" t="s">
        <v>3144</v>
      </c>
      <c r="Y565" s="6" t="s">
        <v>16</v>
      </c>
      <c r="Z565" s="6" t="s">
        <v>3145</v>
      </c>
      <c r="AA565" s="6" t="s">
        <v>3417</v>
      </c>
      <c r="AB565" s="6" t="s">
        <v>3418</v>
      </c>
      <c r="AC565" s="6" t="s">
        <v>3419</v>
      </c>
      <c r="AD565" s="6" t="s">
        <v>3420</v>
      </c>
      <c r="AE565" s="6" t="s">
        <v>156</v>
      </c>
      <c r="AF565" s="6">
        <v>1</v>
      </c>
      <c r="AG565" s="6">
        <v>0.5</v>
      </c>
      <c r="AH565" s="6">
        <v>0.2</v>
      </c>
      <c r="AI565" s="6">
        <v>0.5</v>
      </c>
      <c r="AJ565" s="6" t="s">
        <v>14</v>
      </c>
      <c r="AK565" s="6">
        <v>47.38</v>
      </c>
      <c r="AL565" s="6" t="s">
        <v>303</v>
      </c>
      <c r="AM565" s="6" t="s">
        <v>303</v>
      </c>
      <c r="AN565" s="6" t="s">
        <v>303</v>
      </c>
      <c r="AO565" s="6" t="s">
        <v>303</v>
      </c>
      <c r="AP565" s="6" t="s">
        <v>303</v>
      </c>
      <c r="AQ565" s="6" t="s">
        <v>304</v>
      </c>
      <c r="AR565" s="6" t="s">
        <v>305</v>
      </c>
      <c r="AS565" s="6" t="s">
        <v>306</v>
      </c>
      <c r="AT565" s="6" t="s">
        <v>156</v>
      </c>
      <c r="AU565" s="6" t="s">
        <v>307</v>
      </c>
      <c r="AV565" s="6" t="s">
        <v>3417</v>
      </c>
      <c r="AW565" s="6" t="s">
        <v>3421</v>
      </c>
      <c r="AX565" s="6" t="s">
        <v>3421</v>
      </c>
      <c r="AY565" s="6" t="s">
        <v>308</v>
      </c>
      <c r="AZ565" s="6" t="s">
        <v>771</v>
      </c>
      <c r="BA565" s="6" t="s">
        <v>310</v>
      </c>
      <c r="BB565" s="6" t="s">
        <v>311</v>
      </c>
      <c r="BC565" s="6" t="s">
        <v>312</v>
      </c>
      <c r="BD565" s="6" t="s">
        <v>156</v>
      </c>
      <c r="BE565" s="6" t="s">
        <v>313</v>
      </c>
    </row>
    <row r="566" spans="1:57" ht="17.399999999999999" x14ac:dyDescent="0.4">
      <c r="A566" s="237">
        <f t="shared" si="131"/>
        <v>564</v>
      </c>
      <c r="B566" s="238" t="str">
        <f t="shared" si="132"/>
        <v>2025-09-18</v>
      </c>
      <c r="C566" s="238" t="str">
        <f t="shared" si="133"/>
        <v>LHR</v>
      </c>
      <c r="D566" s="238" t="str">
        <f t="shared" si="134"/>
        <v>99431913884</v>
      </c>
      <c r="E566" s="238" t="str">
        <f t="shared" si="135"/>
        <v>587196914863</v>
      </c>
      <c r="F566" s="238" t="str">
        <f t="shared" si="136"/>
        <v>김진</v>
      </c>
      <c r="G566" s="239" t="str">
        <f t="shared" si="137"/>
        <v>BK00000146014</v>
      </c>
      <c r="H566" s="240" t="str">
        <f t="shared" si="138"/>
        <v>목록(Manifest)</v>
      </c>
      <c r="I566" s="241">
        <f t="shared" si="139"/>
        <v>131.27000000000001</v>
      </c>
      <c r="J566" s="242">
        <f t="shared" si="140"/>
        <v>1</v>
      </c>
      <c r="K566" s="242">
        <f t="shared" si="141"/>
        <v>1.5</v>
      </c>
      <c r="L566" s="243">
        <f t="shared" si="142"/>
        <v>0.2</v>
      </c>
      <c r="M566" s="243">
        <f t="shared" si="143"/>
        <v>1.5</v>
      </c>
      <c r="N566" s="149">
        <f t="shared" si="144"/>
        <v>9.4499999999999993</v>
      </c>
      <c r="O566" s="149">
        <v>3.59</v>
      </c>
      <c r="P566" s="150"/>
      <c r="Q566" s="151">
        <f>VLOOKUP(H566,Mapping!$B$3:$D$13,3,0)</f>
        <v>0</v>
      </c>
      <c r="R566" s="149">
        <f>(IF(VLOOKUP(VLOOKUP(I566,Mapping!$B$15:$D$20,2,1),Mapping!$C$15:$E$20,2,0)=7000,0,VLOOKUP(VLOOKUP(I566,Mapping!$B$15:$D$20,2,1),Mapping!$C$15:$E$20,2,0)))</f>
        <v>0</v>
      </c>
      <c r="S566" s="149"/>
      <c r="T566" s="149"/>
      <c r="U566" s="149">
        <f t="shared" si="145"/>
        <v>13.04</v>
      </c>
      <c r="V566" s="6" t="str">
        <f t="shared" si="130"/>
        <v/>
      </c>
      <c r="X566" s="6" t="s">
        <v>3144</v>
      </c>
      <c r="Y566" s="6" t="s">
        <v>16</v>
      </c>
      <c r="Z566" s="6" t="s">
        <v>3145</v>
      </c>
      <c r="AA566" s="6" t="s">
        <v>3422</v>
      </c>
      <c r="AB566" s="6" t="s">
        <v>3423</v>
      </c>
      <c r="AC566" s="6" t="s">
        <v>3424</v>
      </c>
      <c r="AD566" s="6" t="s">
        <v>1224</v>
      </c>
      <c r="AE566" s="6" t="s">
        <v>156</v>
      </c>
      <c r="AF566" s="6">
        <v>1</v>
      </c>
      <c r="AG566" s="6">
        <v>1.5</v>
      </c>
      <c r="AH566" s="6">
        <v>0.2</v>
      </c>
      <c r="AI566" s="6">
        <v>1.5</v>
      </c>
      <c r="AJ566" s="6" t="s">
        <v>14</v>
      </c>
      <c r="AK566" s="6">
        <v>131.27000000000001</v>
      </c>
      <c r="AL566" s="6" t="s">
        <v>303</v>
      </c>
      <c r="AM566" s="6" t="s">
        <v>303</v>
      </c>
      <c r="AN566" s="6" t="s">
        <v>303</v>
      </c>
      <c r="AO566" s="6" t="s">
        <v>303</v>
      </c>
      <c r="AP566" s="6" t="s">
        <v>303</v>
      </c>
      <c r="AQ566" s="6" t="s">
        <v>304</v>
      </c>
      <c r="AR566" s="6" t="s">
        <v>305</v>
      </c>
      <c r="AS566" s="6" t="s">
        <v>3425</v>
      </c>
      <c r="AT566" s="6" t="s">
        <v>156</v>
      </c>
      <c r="AU566" s="6" t="s">
        <v>307</v>
      </c>
      <c r="AV566" s="6" t="s">
        <v>3422</v>
      </c>
      <c r="AW566" s="6" t="s">
        <v>3426</v>
      </c>
      <c r="AX566" s="6" t="s">
        <v>3426</v>
      </c>
      <c r="AY566" s="6" t="s">
        <v>308</v>
      </c>
      <c r="AZ566" s="6" t="s">
        <v>771</v>
      </c>
      <c r="BA566" s="6" t="s">
        <v>310</v>
      </c>
      <c r="BB566" s="6" t="s">
        <v>311</v>
      </c>
      <c r="BC566" s="6" t="s">
        <v>312</v>
      </c>
      <c r="BD566" s="6" t="s">
        <v>156</v>
      </c>
      <c r="BE566" s="6" t="s">
        <v>313</v>
      </c>
    </row>
    <row r="567" spans="1:57" ht="17.399999999999999" x14ac:dyDescent="0.4">
      <c r="A567" s="237">
        <f t="shared" si="131"/>
        <v>565</v>
      </c>
      <c r="B567" s="238" t="str">
        <f t="shared" si="132"/>
        <v>2025-09-18</v>
      </c>
      <c r="C567" s="238" t="str">
        <f t="shared" si="133"/>
        <v>LHR</v>
      </c>
      <c r="D567" s="238" t="str">
        <f t="shared" si="134"/>
        <v>99431913884</v>
      </c>
      <c r="E567" s="238" t="str">
        <f t="shared" si="135"/>
        <v>587196914502</v>
      </c>
      <c r="F567" s="238" t="str">
        <f t="shared" si="136"/>
        <v>김경숙</v>
      </c>
      <c r="G567" s="239" t="str">
        <f t="shared" si="137"/>
        <v>BK00000146015</v>
      </c>
      <c r="H567" s="240" t="str">
        <f t="shared" si="138"/>
        <v>목록(Manifest)</v>
      </c>
      <c r="I567" s="241">
        <f t="shared" si="139"/>
        <v>148.9</v>
      </c>
      <c r="J567" s="242">
        <f t="shared" si="140"/>
        <v>1</v>
      </c>
      <c r="K567" s="242">
        <f t="shared" si="141"/>
        <v>3.5</v>
      </c>
      <c r="L567" s="243">
        <f t="shared" si="142"/>
        <v>5.7</v>
      </c>
      <c r="M567" s="243">
        <f t="shared" si="143"/>
        <v>6</v>
      </c>
      <c r="N567" s="149">
        <f t="shared" si="144"/>
        <v>26.1</v>
      </c>
      <c r="O567" s="149">
        <v>3.59</v>
      </c>
      <c r="P567" s="150"/>
      <c r="Q567" s="151">
        <f>VLOOKUP(H567,Mapping!$B$3:$D$13,3,0)</f>
        <v>0</v>
      </c>
      <c r="R567" s="149">
        <f>(IF(VLOOKUP(VLOOKUP(I567,Mapping!$B$15:$D$20,2,1),Mapping!$C$15:$E$20,2,0)=7000,0,VLOOKUP(VLOOKUP(I567,Mapping!$B$15:$D$20,2,1),Mapping!$C$15:$E$20,2,0)))</f>
        <v>0</v>
      </c>
      <c r="S567" s="149"/>
      <c r="T567" s="149"/>
      <c r="U567" s="149">
        <f t="shared" si="145"/>
        <v>29.69</v>
      </c>
      <c r="V567" s="6" t="str">
        <f t="shared" si="130"/>
        <v/>
      </c>
      <c r="X567" s="6" t="s">
        <v>3144</v>
      </c>
      <c r="Y567" s="6" t="s">
        <v>16</v>
      </c>
      <c r="Z567" s="6" t="s">
        <v>3145</v>
      </c>
      <c r="AA567" s="6" t="s">
        <v>3427</v>
      </c>
      <c r="AB567" s="6" t="s">
        <v>3428</v>
      </c>
      <c r="AC567" s="6" t="s">
        <v>3429</v>
      </c>
      <c r="AD567" s="6" t="s">
        <v>3430</v>
      </c>
      <c r="AE567" s="6" t="s">
        <v>156</v>
      </c>
      <c r="AF567" s="6">
        <v>1</v>
      </c>
      <c r="AG567" s="6">
        <v>3.5</v>
      </c>
      <c r="AH567" s="6">
        <v>5.7</v>
      </c>
      <c r="AI567" s="6">
        <v>6</v>
      </c>
      <c r="AJ567" s="6" t="s">
        <v>14</v>
      </c>
      <c r="AK567" s="6">
        <v>148.9</v>
      </c>
      <c r="AL567" s="6" t="s">
        <v>303</v>
      </c>
      <c r="AM567" s="6" t="s">
        <v>303</v>
      </c>
      <c r="AN567" s="6" t="s">
        <v>303</v>
      </c>
      <c r="AO567" s="6" t="s">
        <v>303</v>
      </c>
      <c r="AP567" s="6" t="s">
        <v>303</v>
      </c>
      <c r="AQ567" s="6" t="s">
        <v>304</v>
      </c>
      <c r="AR567" s="6" t="s">
        <v>305</v>
      </c>
      <c r="AS567" s="6" t="s">
        <v>316</v>
      </c>
      <c r="AT567" s="6" t="s">
        <v>156</v>
      </c>
      <c r="AU567" s="6" t="s">
        <v>307</v>
      </c>
      <c r="AV567" s="6" t="s">
        <v>3427</v>
      </c>
      <c r="AW567" s="6" t="s">
        <v>3431</v>
      </c>
      <c r="AX567" s="6" t="s">
        <v>3431</v>
      </c>
      <c r="AY567" s="6" t="s">
        <v>308</v>
      </c>
      <c r="AZ567" s="6" t="s">
        <v>771</v>
      </c>
      <c r="BA567" s="6" t="s">
        <v>310</v>
      </c>
      <c r="BB567" s="6" t="s">
        <v>311</v>
      </c>
      <c r="BC567" s="6" t="s">
        <v>312</v>
      </c>
      <c r="BD567" s="6" t="s">
        <v>156</v>
      </c>
      <c r="BE567" s="6" t="s">
        <v>313</v>
      </c>
    </row>
    <row r="568" spans="1:57" ht="17.399999999999999" x14ac:dyDescent="0.4">
      <c r="A568" s="237">
        <f t="shared" si="131"/>
        <v>566</v>
      </c>
      <c r="B568" s="238" t="str">
        <f t="shared" si="132"/>
        <v>2025-09-18</v>
      </c>
      <c r="C568" s="238" t="str">
        <f t="shared" si="133"/>
        <v>LHR</v>
      </c>
      <c r="D568" s="238" t="str">
        <f t="shared" si="134"/>
        <v>99431913884</v>
      </c>
      <c r="E568" s="238" t="str">
        <f t="shared" si="135"/>
        <v>587196914303</v>
      </c>
      <c r="F568" s="238" t="str">
        <f t="shared" si="136"/>
        <v>구본헌</v>
      </c>
      <c r="G568" s="239" t="str">
        <f t="shared" si="137"/>
        <v>BK00000146022</v>
      </c>
      <c r="H568" s="240" t="str">
        <f t="shared" si="138"/>
        <v>일반(목록배제,Normal-Manifest Exception)</v>
      </c>
      <c r="I568" s="241">
        <f t="shared" si="139"/>
        <v>71.06</v>
      </c>
      <c r="J568" s="242">
        <f t="shared" si="140"/>
        <v>1</v>
      </c>
      <c r="K568" s="242">
        <f t="shared" si="141"/>
        <v>2</v>
      </c>
      <c r="L568" s="243">
        <f t="shared" si="142"/>
        <v>0.2</v>
      </c>
      <c r="M568" s="243">
        <f t="shared" si="143"/>
        <v>2</v>
      </c>
      <c r="N568" s="149">
        <f t="shared" si="144"/>
        <v>11.3</v>
      </c>
      <c r="O568" s="149">
        <v>3.59</v>
      </c>
      <c r="P568" s="150"/>
      <c r="Q568" s="151">
        <f>VLOOKUP(H568,Mapping!$B$3:$D$13,3,0)</f>
        <v>0.8</v>
      </c>
      <c r="R568" s="149">
        <f>(IF(VLOOKUP(VLOOKUP(I568,Mapping!$B$15:$D$20,2,1),Mapping!$C$15:$E$20,2,0)=7000,0,VLOOKUP(VLOOKUP(I568,Mapping!$B$15:$D$20,2,1),Mapping!$C$15:$E$20,2,0)))</f>
        <v>0</v>
      </c>
      <c r="S568" s="149"/>
      <c r="T568" s="149"/>
      <c r="U568" s="149">
        <f t="shared" si="145"/>
        <v>15.690000000000001</v>
      </c>
      <c r="V568" s="6" t="str">
        <f t="shared" si="130"/>
        <v/>
      </c>
      <c r="X568" s="6" t="s">
        <v>3144</v>
      </c>
      <c r="Y568" s="6" t="s">
        <v>16</v>
      </c>
      <c r="Z568" s="6" t="s">
        <v>3145</v>
      </c>
      <c r="AA568" s="6" t="s">
        <v>3432</v>
      </c>
      <c r="AB568" s="6" t="s">
        <v>3072</v>
      </c>
      <c r="AC568" s="6" t="s">
        <v>3073</v>
      </c>
      <c r="AD568" s="6" t="s">
        <v>3074</v>
      </c>
      <c r="AE568" s="6" t="s">
        <v>156</v>
      </c>
      <c r="AF568" s="6">
        <v>1</v>
      </c>
      <c r="AG568" s="6">
        <v>2</v>
      </c>
      <c r="AH568" s="6">
        <v>0.2</v>
      </c>
      <c r="AI568" s="6">
        <v>2</v>
      </c>
      <c r="AJ568" s="6" t="s">
        <v>110</v>
      </c>
      <c r="AK568" s="6">
        <v>71.06</v>
      </c>
      <c r="AL568" s="6" t="s">
        <v>303</v>
      </c>
      <c r="AM568" s="6" t="s">
        <v>303</v>
      </c>
      <c r="AN568" s="6" t="s">
        <v>303</v>
      </c>
      <c r="AO568" s="6" t="s">
        <v>303</v>
      </c>
      <c r="AP568" s="6" t="s">
        <v>303</v>
      </c>
      <c r="AQ568" s="6" t="s">
        <v>304</v>
      </c>
      <c r="AR568" s="6" t="s">
        <v>305</v>
      </c>
      <c r="AS568" s="6" t="s">
        <v>508</v>
      </c>
      <c r="AT568" s="6" t="s">
        <v>156</v>
      </c>
      <c r="AU568" s="6" t="s">
        <v>307</v>
      </c>
      <c r="AV568" s="6" t="s">
        <v>3432</v>
      </c>
      <c r="AW568" s="6" t="s">
        <v>3433</v>
      </c>
      <c r="AX568" s="6" t="s">
        <v>3433</v>
      </c>
      <c r="AY568" s="6" t="s">
        <v>308</v>
      </c>
      <c r="AZ568" s="6" t="s">
        <v>771</v>
      </c>
      <c r="BA568" s="6" t="s">
        <v>310</v>
      </c>
      <c r="BB568" s="6" t="s">
        <v>311</v>
      </c>
      <c r="BC568" s="6" t="s">
        <v>312</v>
      </c>
      <c r="BD568" s="6" t="s">
        <v>156</v>
      </c>
      <c r="BE568" s="6" t="s">
        <v>313</v>
      </c>
    </row>
    <row r="569" spans="1:57" ht="17.399999999999999" x14ac:dyDescent="0.4">
      <c r="A569" s="237">
        <f t="shared" si="131"/>
        <v>567</v>
      </c>
      <c r="B569" s="238" t="str">
        <f t="shared" si="132"/>
        <v>2025-09-18</v>
      </c>
      <c r="C569" s="238" t="str">
        <f t="shared" si="133"/>
        <v>LHR</v>
      </c>
      <c r="D569" s="238" t="str">
        <f t="shared" si="134"/>
        <v>99431913884</v>
      </c>
      <c r="E569" s="238" t="str">
        <f t="shared" si="135"/>
        <v>587196914760</v>
      </c>
      <c r="F569" s="238" t="str">
        <f t="shared" si="136"/>
        <v>김선호</v>
      </c>
      <c r="G569" s="239" t="str">
        <f t="shared" si="137"/>
        <v>BK00000146023</v>
      </c>
      <c r="H569" s="240" t="str">
        <f t="shared" si="138"/>
        <v>목록(Manifest)</v>
      </c>
      <c r="I569" s="241">
        <f t="shared" si="139"/>
        <v>40.61</v>
      </c>
      <c r="J569" s="242">
        <f t="shared" si="140"/>
        <v>1</v>
      </c>
      <c r="K569" s="242">
        <f t="shared" si="141"/>
        <v>0.5</v>
      </c>
      <c r="L569" s="243">
        <f t="shared" si="142"/>
        <v>0.2</v>
      </c>
      <c r="M569" s="243">
        <f t="shared" si="143"/>
        <v>0.5</v>
      </c>
      <c r="N569" s="149">
        <f t="shared" si="144"/>
        <v>5.75</v>
      </c>
      <c r="O569" s="149">
        <v>3.59</v>
      </c>
      <c r="P569" s="150"/>
      <c r="Q569" s="151">
        <f>VLOOKUP(H569,Mapping!$B$3:$D$13,3,0)</f>
        <v>0</v>
      </c>
      <c r="R569" s="149">
        <f>(IF(VLOOKUP(VLOOKUP(I569,Mapping!$B$15:$D$20,2,1),Mapping!$C$15:$E$20,2,0)=7000,0,VLOOKUP(VLOOKUP(I569,Mapping!$B$15:$D$20,2,1),Mapping!$C$15:$E$20,2,0)))</f>
        <v>0</v>
      </c>
      <c r="S569" s="149"/>
      <c r="T569" s="149"/>
      <c r="U569" s="149">
        <f t="shared" si="145"/>
        <v>9.34</v>
      </c>
      <c r="V569" s="6" t="str">
        <f t="shared" si="130"/>
        <v/>
      </c>
      <c r="X569" s="6" t="s">
        <v>3144</v>
      </c>
      <c r="Y569" s="6" t="s">
        <v>16</v>
      </c>
      <c r="Z569" s="6" t="s">
        <v>3145</v>
      </c>
      <c r="AA569" s="6" t="s">
        <v>3434</v>
      </c>
      <c r="AB569" s="6" t="s">
        <v>3435</v>
      </c>
      <c r="AC569" s="6" t="s">
        <v>3436</v>
      </c>
      <c r="AD569" s="6" t="s">
        <v>2557</v>
      </c>
      <c r="AE569" s="6" t="s">
        <v>156</v>
      </c>
      <c r="AF569" s="6">
        <v>1</v>
      </c>
      <c r="AG569" s="6">
        <v>0.5</v>
      </c>
      <c r="AH569" s="6">
        <v>0.2</v>
      </c>
      <c r="AI569" s="6">
        <v>0.5</v>
      </c>
      <c r="AJ569" s="6" t="s">
        <v>14</v>
      </c>
      <c r="AK569" s="6">
        <v>40.61</v>
      </c>
      <c r="AL569" s="6" t="s">
        <v>303</v>
      </c>
      <c r="AM569" s="6" t="s">
        <v>303</v>
      </c>
      <c r="AN569" s="6" t="s">
        <v>303</v>
      </c>
      <c r="AO569" s="6" t="s">
        <v>303</v>
      </c>
      <c r="AP569" s="6" t="s">
        <v>303</v>
      </c>
      <c r="AQ569" s="6" t="s">
        <v>304</v>
      </c>
      <c r="AR569" s="6" t="s">
        <v>305</v>
      </c>
      <c r="AS569" s="6" t="s">
        <v>3437</v>
      </c>
      <c r="AT569" s="6" t="s">
        <v>156</v>
      </c>
      <c r="AU569" s="6" t="s">
        <v>307</v>
      </c>
      <c r="AV569" s="6" t="s">
        <v>3434</v>
      </c>
      <c r="AW569" s="6" t="s">
        <v>3438</v>
      </c>
      <c r="AX569" s="6" t="s">
        <v>3438</v>
      </c>
      <c r="AY569" s="6" t="s">
        <v>308</v>
      </c>
      <c r="AZ569" s="6" t="s">
        <v>771</v>
      </c>
      <c r="BA569" s="6" t="s">
        <v>310</v>
      </c>
      <c r="BB569" s="6" t="s">
        <v>311</v>
      </c>
      <c r="BC569" s="6" t="s">
        <v>312</v>
      </c>
      <c r="BD569" s="6" t="s">
        <v>156</v>
      </c>
      <c r="BE569" s="6" t="s">
        <v>313</v>
      </c>
    </row>
    <row r="570" spans="1:57" ht="17.399999999999999" x14ac:dyDescent="0.4">
      <c r="A570" s="237">
        <f t="shared" si="131"/>
        <v>568</v>
      </c>
      <c r="B570" s="238" t="str">
        <f t="shared" si="132"/>
        <v>2025-09-18</v>
      </c>
      <c r="C570" s="238" t="str">
        <f t="shared" si="133"/>
        <v>LHR</v>
      </c>
      <c r="D570" s="238" t="str">
        <f t="shared" si="134"/>
        <v>99431913884</v>
      </c>
      <c r="E570" s="238" t="str">
        <f t="shared" si="135"/>
        <v>587196914620</v>
      </c>
      <c r="F570" s="238" t="str">
        <f t="shared" si="136"/>
        <v>김영우</v>
      </c>
      <c r="G570" s="239" t="str">
        <f t="shared" si="137"/>
        <v>BK00000146024</v>
      </c>
      <c r="H570" s="240" t="str">
        <f t="shared" si="138"/>
        <v>목록(Manifest)</v>
      </c>
      <c r="I570" s="241">
        <f t="shared" si="139"/>
        <v>97.4</v>
      </c>
      <c r="J570" s="242">
        <f t="shared" si="140"/>
        <v>1</v>
      </c>
      <c r="K570" s="242">
        <f t="shared" si="141"/>
        <v>1</v>
      </c>
      <c r="L570" s="243">
        <f t="shared" si="142"/>
        <v>0.2</v>
      </c>
      <c r="M570" s="243">
        <f t="shared" si="143"/>
        <v>1</v>
      </c>
      <c r="N570" s="149">
        <f t="shared" si="144"/>
        <v>7.6</v>
      </c>
      <c r="O570" s="149">
        <v>3.59</v>
      </c>
      <c r="P570" s="150"/>
      <c r="Q570" s="151">
        <f>VLOOKUP(H570,Mapping!$B$3:$D$13,3,0)</f>
        <v>0</v>
      </c>
      <c r="R570" s="149">
        <f>(IF(VLOOKUP(VLOOKUP(I570,Mapping!$B$15:$D$20,2,1),Mapping!$C$15:$E$20,2,0)=7000,0,VLOOKUP(VLOOKUP(I570,Mapping!$B$15:$D$20,2,1),Mapping!$C$15:$E$20,2,0)))</f>
        <v>0</v>
      </c>
      <c r="S570" s="149"/>
      <c r="T570" s="149"/>
      <c r="U570" s="149">
        <f t="shared" si="145"/>
        <v>11.19</v>
      </c>
      <c r="V570" s="6" t="str">
        <f t="shared" si="130"/>
        <v/>
      </c>
      <c r="X570" s="6" t="s">
        <v>3144</v>
      </c>
      <c r="Y570" s="6" t="s">
        <v>16</v>
      </c>
      <c r="Z570" s="6" t="s">
        <v>3145</v>
      </c>
      <c r="AA570" s="6" t="s">
        <v>3439</v>
      </c>
      <c r="AB570" s="6" t="s">
        <v>3440</v>
      </c>
      <c r="AC570" s="6" t="s">
        <v>3441</v>
      </c>
      <c r="AD570" s="6" t="s">
        <v>3442</v>
      </c>
      <c r="AE570" s="6" t="s">
        <v>156</v>
      </c>
      <c r="AF570" s="6">
        <v>1</v>
      </c>
      <c r="AG570" s="6">
        <v>1</v>
      </c>
      <c r="AH570" s="6">
        <v>0.2</v>
      </c>
      <c r="AI570" s="6">
        <v>1</v>
      </c>
      <c r="AJ570" s="6" t="s">
        <v>14</v>
      </c>
      <c r="AK570" s="6">
        <v>97.4</v>
      </c>
      <c r="AL570" s="6" t="s">
        <v>303</v>
      </c>
      <c r="AM570" s="6" t="s">
        <v>303</v>
      </c>
      <c r="AN570" s="6" t="s">
        <v>303</v>
      </c>
      <c r="AO570" s="6" t="s">
        <v>303</v>
      </c>
      <c r="AP570" s="6" t="s">
        <v>303</v>
      </c>
      <c r="AQ570" s="6" t="s">
        <v>304</v>
      </c>
      <c r="AR570" s="6" t="s">
        <v>305</v>
      </c>
      <c r="AS570" s="6" t="s">
        <v>545</v>
      </c>
      <c r="AT570" s="6" t="s">
        <v>156</v>
      </c>
      <c r="AU570" s="6" t="s">
        <v>307</v>
      </c>
      <c r="AV570" s="6" t="s">
        <v>3439</v>
      </c>
      <c r="AW570" s="6" t="s">
        <v>3443</v>
      </c>
      <c r="AX570" s="6" t="s">
        <v>3443</v>
      </c>
      <c r="AY570" s="6" t="s">
        <v>308</v>
      </c>
      <c r="AZ570" s="6" t="s">
        <v>771</v>
      </c>
      <c r="BA570" s="6" t="s">
        <v>310</v>
      </c>
      <c r="BB570" s="6" t="s">
        <v>311</v>
      </c>
      <c r="BC570" s="6" t="s">
        <v>312</v>
      </c>
      <c r="BD570" s="6" t="s">
        <v>156</v>
      </c>
      <c r="BE570" s="6" t="s">
        <v>313</v>
      </c>
    </row>
    <row r="571" spans="1:57" ht="17.399999999999999" x14ac:dyDescent="0.4">
      <c r="A571" s="237">
        <f t="shared" si="131"/>
        <v>569</v>
      </c>
      <c r="B571" s="238" t="str">
        <f t="shared" si="132"/>
        <v>2025-09-18</v>
      </c>
      <c r="C571" s="238" t="str">
        <f t="shared" si="133"/>
        <v>LHR</v>
      </c>
      <c r="D571" s="238" t="str">
        <f t="shared" si="134"/>
        <v>99431913884</v>
      </c>
      <c r="E571" s="238" t="str">
        <f t="shared" si="135"/>
        <v>587196914491</v>
      </c>
      <c r="F571" s="238" t="str">
        <f t="shared" si="136"/>
        <v>박준범</v>
      </c>
      <c r="G571" s="239" t="str">
        <f t="shared" si="137"/>
        <v>BK00000146086</v>
      </c>
      <c r="H571" s="240" t="str">
        <f t="shared" si="138"/>
        <v>목록(Manifest)</v>
      </c>
      <c r="I571" s="241">
        <f t="shared" si="139"/>
        <v>83.92</v>
      </c>
      <c r="J571" s="242">
        <f t="shared" si="140"/>
        <v>1</v>
      </c>
      <c r="K571" s="242">
        <f t="shared" si="141"/>
        <v>2</v>
      </c>
      <c r="L571" s="243">
        <f t="shared" si="142"/>
        <v>8.3000000000000007</v>
      </c>
      <c r="M571" s="243">
        <f t="shared" si="143"/>
        <v>8.5</v>
      </c>
      <c r="N571" s="149">
        <f t="shared" si="144"/>
        <v>35.35</v>
      </c>
      <c r="O571" s="149">
        <v>3.59</v>
      </c>
      <c r="P571" s="150"/>
      <c r="Q571" s="151">
        <f>VLOOKUP(H571,Mapping!$B$3:$D$13,3,0)</f>
        <v>0</v>
      </c>
      <c r="R571" s="149">
        <f>(IF(VLOOKUP(VLOOKUP(I571,Mapping!$B$15:$D$20,2,1),Mapping!$C$15:$E$20,2,0)=7000,0,VLOOKUP(VLOOKUP(I571,Mapping!$B$15:$D$20,2,1),Mapping!$C$15:$E$20,2,0)))</f>
        <v>0</v>
      </c>
      <c r="S571" s="149"/>
      <c r="T571" s="149"/>
      <c r="U571" s="149">
        <f t="shared" si="145"/>
        <v>38.94</v>
      </c>
      <c r="V571" s="6" t="str">
        <f t="shared" si="130"/>
        <v/>
      </c>
      <c r="X571" s="6" t="s">
        <v>3144</v>
      </c>
      <c r="Y571" s="6" t="s">
        <v>16</v>
      </c>
      <c r="Z571" s="6" t="s">
        <v>3145</v>
      </c>
      <c r="AA571" s="6" t="s">
        <v>3444</v>
      </c>
      <c r="AB571" s="6" t="s">
        <v>1166</v>
      </c>
      <c r="AC571" s="6" t="s">
        <v>1167</v>
      </c>
      <c r="AD571" s="6" t="s">
        <v>1168</v>
      </c>
      <c r="AE571" s="6" t="s">
        <v>156</v>
      </c>
      <c r="AF571" s="6">
        <v>1</v>
      </c>
      <c r="AG571" s="6">
        <v>2</v>
      </c>
      <c r="AH571" s="6">
        <v>8.3000000000000007</v>
      </c>
      <c r="AI571" s="6">
        <v>8.5</v>
      </c>
      <c r="AJ571" s="6" t="s">
        <v>14</v>
      </c>
      <c r="AK571" s="6">
        <v>83.92</v>
      </c>
      <c r="AL571" s="6" t="s">
        <v>303</v>
      </c>
      <c r="AM571" s="6" t="s">
        <v>303</v>
      </c>
      <c r="AN571" s="6" t="s">
        <v>303</v>
      </c>
      <c r="AO571" s="6" t="s">
        <v>303</v>
      </c>
      <c r="AP571" s="6" t="s">
        <v>303</v>
      </c>
      <c r="AQ571" s="6" t="s">
        <v>304</v>
      </c>
      <c r="AR571" s="6" t="s">
        <v>305</v>
      </c>
      <c r="AS571" s="6" t="s">
        <v>317</v>
      </c>
      <c r="AT571" s="6" t="s">
        <v>156</v>
      </c>
      <c r="AU571" s="6" t="s">
        <v>307</v>
      </c>
      <c r="AV571" s="6" t="s">
        <v>3444</v>
      </c>
      <c r="AW571" s="6" t="s">
        <v>3445</v>
      </c>
      <c r="AX571" s="6" t="s">
        <v>3445</v>
      </c>
      <c r="AY571" s="6" t="s">
        <v>308</v>
      </c>
      <c r="AZ571" s="6" t="s">
        <v>771</v>
      </c>
      <c r="BA571" s="6" t="s">
        <v>310</v>
      </c>
      <c r="BB571" s="6" t="s">
        <v>311</v>
      </c>
      <c r="BC571" s="6" t="s">
        <v>312</v>
      </c>
      <c r="BD571" s="6" t="s">
        <v>156</v>
      </c>
      <c r="BE571" s="6" t="s">
        <v>313</v>
      </c>
    </row>
    <row r="572" spans="1:57" ht="17.399999999999999" x14ac:dyDescent="0.4">
      <c r="A572" s="237">
        <f t="shared" si="131"/>
        <v>570</v>
      </c>
      <c r="B572" s="238" t="str">
        <f t="shared" si="132"/>
        <v>2025-09-18</v>
      </c>
      <c r="C572" s="238" t="str">
        <f t="shared" si="133"/>
        <v>LHR</v>
      </c>
      <c r="D572" s="238" t="str">
        <f t="shared" si="134"/>
        <v>99431913884</v>
      </c>
      <c r="E572" s="238" t="str">
        <f t="shared" si="135"/>
        <v>587196914841</v>
      </c>
      <c r="F572" s="238" t="str">
        <f t="shared" si="136"/>
        <v>유성제</v>
      </c>
      <c r="G572" s="239" t="str">
        <f t="shared" si="137"/>
        <v>BK00000146090</v>
      </c>
      <c r="H572" s="240" t="str">
        <f t="shared" si="138"/>
        <v>목록(Manifest)</v>
      </c>
      <c r="I572" s="241">
        <f t="shared" si="139"/>
        <v>64.930000000000007</v>
      </c>
      <c r="J572" s="242">
        <f t="shared" si="140"/>
        <v>1</v>
      </c>
      <c r="K572" s="242">
        <f t="shared" si="141"/>
        <v>0.5</v>
      </c>
      <c r="L572" s="243">
        <f t="shared" si="142"/>
        <v>0.2</v>
      </c>
      <c r="M572" s="243">
        <f t="shared" si="143"/>
        <v>0.5</v>
      </c>
      <c r="N572" s="149">
        <f t="shared" si="144"/>
        <v>5.75</v>
      </c>
      <c r="O572" s="149">
        <v>3.59</v>
      </c>
      <c r="P572" s="150"/>
      <c r="Q572" s="151">
        <f>VLOOKUP(H572,Mapping!$B$3:$D$13,3,0)</f>
        <v>0</v>
      </c>
      <c r="R572" s="149">
        <f>(IF(VLOOKUP(VLOOKUP(I572,Mapping!$B$15:$D$20,2,1),Mapping!$C$15:$E$20,2,0)=7000,0,VLOOKUP(VLOOKUP(I572,Mapping!$B$15:$D$20,2,1),Mapping!$C$15:$E$20,2,0)))</f>
        <v>0</v>
      </c>
      <c r="S572" s="149"/>
      <c r="T572" s="149"/>
      <c r="U572" s="149">
        <f t="shared" si="145"/>
        <v>9.34</v>
      </c>
      <c r="V572" s="6" t="str">
        <f t="shared" si="130"/>
        <v/>
      </c>
      <c r="X572" s="6" t="s">
        <v>3144</v>
      </c>
      <c r="Y572" s="6" t="s">
        <v>16</v>
      </c>
      <c r="Z572" s="6" t="s">
        <v>3145</v>
      </c>
      <c r="AA572" s="6" t="s">
        <v>3446</v>
      </c>
      <c r="AB572" s="6" t="s">
        <v>3447</v>
      </c>
      <c r="AC572" s="6" t="s">
        <v>3448</v>
      </c>
      <c r="AD572" s="6" t="s">
        <v>3449</v>
      </c>
      <c r="AE572" s="6" t="s">
        <v>156</v>
      </c>
      <c r="AF572" s="6">
        <v>1</v>
      </c>
      <c r="AG572" s="6">
        <v>0.5</v>
      </c>
      <c r="AH572" s="6">
        <v>0.2</v>
      </c>
      <c r="AI572" s="6">
        <v>0.5</v>
      </c>
      <c r="AJ572" s="6" t="s">
        <v>14</v>
      </c>
      <c r="AK572" s="6">
        <v>64.930000000000007</v>
      </c>
      <c r="AL572" s="6" t="s">
        <v>303</v>
      </c>
      <c r="AM572" s="6" t="s">
        <v>303</v>
      </c>
      <c r="AN572" s="6" t="s">
        <v>303</v>
      </c>
      <c r="AO572" s="6" t="s">
        <v>303</v>
      </c>
      <c r="AP572" s="6" t="s">
        <v>303</v>
      </c>
      <c r="AQ572" s="6" t="s">
        <v>304</v>
      </c>
      <c r="AR572" s="6" t="s">
        <v>305</v>
      </c>
      <c r="AS572" s="6" t="s">
        <v>316</v>
      </c>
      <c r="AT572" s="6" t="s">
        <v>156</v>
      </c>
      <c r="AU572" s="6" t="s">
        <v>307</v>
      </c>
      <c r="AV572" s="6" t="s">
        <v>3446</v>
      </c>
      <c r="AW572" s="6" t="s">
        <v>3450</v>
      </c>
      <c r="AX572" s="6" t="s">
        <v>3450</v>
      </c>
      <c r="AY572" s="6" t="s">
        <v>308</v>
      </c>
      <c r="AZ572" s="6" t="s">
        <v>771</v>
      </c>
      <c r="BA572" s="6" t="s">
        <v>310</v>
      </c>
      <c r="BB572" s="6" t="s">
        <v>311</v>
      </c>
      <c r="BC572" s="6" t="s">
        <v>312</v>
      </c>
      <c r="BD572" s="6" t="s">
        <v>156</v>
      </c>
      <c r="BE572" s="6" t="s">
        <v>313</v>
      </c>
    </row>
    <row r="573" spans="1:57" ht="17.399999999999999" x14ac:dyDescent="0.4">
      <c r="A573" s="237">
        <f t="shared" si="131"/>
        <v>571</v>
      </c>
      <c r="B573" s="238" t="str">
        <f t="shared" si="132"/>
        <v>2025-09-18</v>
      </c>
      <c r="C573" s="238" t="str">
        <f t="shared" si="133"/>
        <v>LHR</v>
      </c>
      <c r="D573" s="238" t="str">
        <f t="shared" si="134"/>
        <v>99431913884</v>
      </c>
      <c r="E573" s="238" t="str">
        <f t="shared" si="135"/>
        <v>587196914712</v>
      </c>
      <c r="F573" s="238" t="str">
        <f t="shared" si="136"/>
        <v>주 루룸</v>
      </c>
      <c r="G573" s="239" t="str">
        <f t="shared" si="137"/>
        <v>BK00000146099</v>
      </c>
      <c r="H573" s="240" t="str">
        <f t="shared" si="138"/>
        <v>간이(Simple)</v>
      </c>
      <c r="I573" s="241">
        <f t="shared" si="139"/>
        <v>380.3</v>
      </c>
      <c r="J573" s="242">
        <f t="shared" si="140"/>
        <v>1</v>
      </c>
      <c r="K573" s="242">
        <f t="shared" si="141"/>
        <v>4.5</v>
      </c>
      <c r="L573" s="243">
        <f t="shared" si="142"/>
        <v>6.6</v>
      </c>
      <c r="M573" s="243">
        <f t="shared" si="143"/>
        <v>7</v>
      </c>
      <c r="N573" s="149">
        <f t="shared" si="144"/>
        <v>29.8</v>
      </c>
      <c r="O573" s="149">
        <v>3.59</v>
      </c>
      <c r="P573" s="150"/>
      <c r="Q573" s="151">
        <f>VLOOKUP(H573,Mapping!$B$3:$D$13,3,0)</f>
        <v>0.8</v>
      </c>
      <c r="R573" s="149">
        <f>(IF(VLOOKUP(VLOOKUP(I573,Mapping!$B$15:$D$20,2,1),Mapping!$C$15:$E$20,2,0)=7000,0,VLOOKUP(VLOOKUP(I573,Mapping!$B$15:$D$20,2,1),Mapping!$C$15:$E$20,2,0)))</f>
        <v>0</v>
      </c>
      <c r="S573" s="149"/>
      <c r="T573" s="149"/>
      <c r="U573" s="149">
        <f t="shared" si="145"/>
        <v>34.19</v>
      </c>
      <c r="V573" s="6" t="str">
        <f t="shared" si="130"/>
        <v>[사업자]</v>
      </c>
      <c r="X573" s="6" t="s">
        <v>3144</v>
      </c>
      <c r="Y573" s="6" t="s">
        <v>16</v>
      </c>
      <c r="Z573" s="6" t="s">
        <v>3145</v>
      </c>
      <c r="AA573" s="6" t="s">
        <v>3451</v>
      </c>
      <c r="AB573" s="6" t="s">
        <v>903</v>
      </c>
      <c r="AC573" s="6" t="s">
        <v>904</v>
      </c>
      <c r="AD573" s="6" t="s">
        <v>905</v>
      </c>
      <c r="AE573" s="6" t="s">
        <v>157</v>
      </c>
      <c r="AF573" s="6">
        <v>1</v>
      </c>
      <c r="AG573" s="6">
        <v>4.5</v>
      </c>
      <c r="AH573" s="6">
        <v>6.6</v>
      </c>
      <c r="AI573" s="6">
        <v>7</v>
      </c>
      <c r="AJ573" s="6" t="s">
        <v>15</v>
      </c>
      <c r="AK573" s="6">
        <v>380.3</v>
      </c>
      <c r="AL573" s="6" t="s">
        <v>303</v>
      </c>
      <c r="AM573" s="6" t="s">
        <v>303</v>
      </c>
      <c r="AN573" s="6" t="s">
        <v>303</v>
      </c>
      <c r="AO573" s="6" t="s">
        <v>303</v>
      </c>
      <c r="AP573" s="6" t="s">
        <v>303</v>
      </c>
      <c r="AQ573" s="6" t="s">
        <v>304</v>
      </c>
      <c r="AR573" s="6" t="s">
        <v>305</v>
      </c>
      <c r="AS573" s="6" t="s">
        <v>459</v>
      </c>
      <c r="AT573" s="6" t="s">
        <v>156</v>
      </c>
      <c r="AU573" s="6" t="s">
        <v>307</v>
      </c>
      <c r="AV573" s="6" t="s">
        <v>3451</v>
      </c>
      <c r="AW573" s="6" t="s">
        <v>3452</v>
      </c>
      <c r="AX573" s="6" t="s">
        <v>3452</v>
      </c>
      <c r="AY573" s="6" t="s">
        <v>308</v>
      </c>
      <c r="AZ573" s="6" t="s">
        <v>771</v>
      </c>
      <c r="BA573" s="6" t="s">
        <v>310</v>
      </c>
      <c r="BB573" s="6" t="s">
        <v>311</v>
      </c>
      <c r="BC573" s="6" t="s">
        <v>312</v>
      </c>
      <c r="BD573" s="6" t="s">
        <v>156</v>
      </c>
      <c r="BE573" s="6" t="s">
        <v>313</v>
      </c>
    </row>
    <row r="574" spans="1:57" ht="17.399999999999999" x14ac:dyDescent="0.4">
      <c r="A574" s="237">
        <f t="shared" si="131"/>
        <v>572</v>
      </c>
      <c r="B574" s="238" t="str">
        <f t="shared" si="132"/>
        <v>2025-09-18</v>
      </c>
      <c r="C574" s="238" t="str">
        <f t="shared" si="133"/>
        <v>LHR</v>
      </c>
      <c r="D574" s="238" t="str">
        <f t="shared" si="134"/>
        <v>99431913884</v>
      </c>
      <c r="E574" s="238" t="str">
        <f t="shared" si="135"/>
        <v>587196914771</v>
      </c>
      <c r="F574" s="238" t="str">
        <f t="shared" si="136"/>
        <v>지혜연</v>
      </c>
      <c r="G574" s="239" t="str">
        <f t="shared" si="137"/>
        <v>BK00000146102</v>
      </c>
      <c r="H574" s="240" t="str">
        <f t="shared" si="138"/>
        <v>목록(Manifest)</v>
      </c>
      <c r="I574" s="241">
        <f t="shared" si="139"/>
        <v>106.94</v>
      </c>
      <c r="J574" s="242">
        <f t="shared" si="140"/>
        <v>1</v>
      </c>
      <c r="K574" s="242">
        <f t="shared" si="141"/>
        <v>1</v>
      </c>
      <c r="L574" s="243">
        <f t="shared" si="142"/>
        <v>0.2</v>
      </c>
      <c r="M574" s="243">
        <f t="shared" si="143"/>
        <v>1</v>
      </c>
      <c r="N574" s="149">
        <f t="shared" si="144"/>
        <v>7.6</v>
      </c>
      <c r="O574" s="149">
        <v>3.59</v>
      </c>
      <c r="P574" s="150"/>
      <c r="Q574" s="151">
        <f>VLOOKUP(H574,Mapping!$B$3:$D$13,3,0)</f>
        <v>0</v>
      </c>
      <c r="R574" s="149">
        <f>(IF(VLOOKUP(VLOOKUP(I574,Mapping!$B$15:$D$20,2,1),Mapping!$C$15:$E$20,2,0)=7000,0,VLOOKUP(VLOOKUP(I574,Mapping!$B$15:$D$20,2,1),Mapping!$C$15:$E$20,2,0)))</f>
        <v>0</v>
      </c>
      <c r="S574" s="149"/>
      <c r="T574" s="149"/>
      <c r="U574" s="149">
        <f t="shared" si="145"/>
        <v>11.19</v>
      </c>
      <c r="V574" s="6" t="str">
        <f t="shared" si="130"/>
        <v/>
      </c>
      <c r="X574" s="6" t="s">
        <v>3144</v>
      </c>
      <c r="Y574" s="6" t="s">
        <v>16</v>
      </c>
      <c r="Z574" s="6" t="s">
        <v>3145</v>
      </c>
      <c r="AA574" s="6" t="s">
        <v>3453</v>
      </c>
      <c r="AB574" s="6" t="s">
        <v>1005</v>
      </c>
      <c r="AC574" s="6" t="s">
        <v>1006</v>
      </c>
      <c r="AD574" s="6" t="s">
        <v>1007</v>
      </c>
      <c r="AE574" s="6" t="s">
        <v>156</v>
      </c>
      <c r="AF574" s="6">
        <v>1</v>
      </c>
      <c r="AG574" s="6">
        <v>1</v>
      </c>
      <c r="AH574" s="6">
        <v>0.2</v>
      </c>
      <c r="AI574" s="6">
        <v>1</v>
      </c>
      <c r="AJ574" s="6" t="s">
        <v>14</v>
      </c>
      <c r="AK574" s="6">
        <v>106.94</v>
      </c>
      <c r="AL574" s="6" t="s">
        <v>303</v>
      </c>
      <c r="AM574" s="6" t="s">
        <v>303</v>
      </c>
      <c r="AN574" s="6" t="s">
        <v>303</v>
      </c>
      <c r="AO574" s="6" t="s">
        <v>303</v>
      </c>
      <c r="AP574" s="6" t="s">
        <v>303</v>
      </c>
      <c r="AQ574" s="6" t="s">
        <v>304</v>
      </c>
      <c r="AR574" s="6" t="s">
        <v>305</v>
      </c>
      <c r="AS574" s="6" t="s">
        <v>316</v>
      </c>
      <c r="AT574" s="6" t="s">
        <v>156</v>
      </c>
      <c r="AU574" s="6" t="s">
        <v>307</v>
      </c>
      <c r="AV574" s="6" t="s">
        <v>3453</v>
      </c>
      <c r="AW574" s="6" t="s">
        <v>3454</v>
      </c>
      <c r="AX574" s="6" t="s">
        <v>3454</v>
      </c>
      <c r="AY574" s="6" t="s">
        <v>308</v>
      </c>
      <c r="AZ574" s="6" t="s">
        <v>771</v>
      </c>
      <c r="BA574" s="6" t="s">
        <v>310</v>
      </c>
      <c r="BB574" s="6" t="s">
        <v>311</v>
      </c>
      <c r="BC574" s="6" t="s">
        <v>312</v>
      </c>
      <c r="BD574" s="6" t="s">
        <v>156</v>
      </c>
      <c r="BE574" s="6" t="s">
        <v>313</v>
      </c>
    </row>
    <row r="575" spans="1:57" ht="17.399999999999999" x14ac:dyDescent="0.4">
      <c r="A575" s="237">
        <f t="shared" si="131"/>
        <v>573</v>
      </c>
      <c r="B575" s="238" t="str">
        <f t="shared" si="132"/>
        <v>2025-09-18</v>
      </c>
      <c r="C575" s="238" t="str">
        <f t="shared" si="133"/>
        <v>LHR</v>
      </c>
      <c r="D575" s="238" t="str">
        <f t="shared" si="134"/>
        <v>99431913884</v>
      </c>
      <c r="E575" s="238" t="str">
        <f t="shared" si="135"/>
        <v>587196914351</v>
      </c>
      <c r="F575" s="238" t="str">
        <f t="shared" si="136"/>
        <v>홍정주</v>
      </c>
      <c r="G575" s="239" t="str">
        <f t="shared" si="137"/>
        <v>BK00000146130</v>
      </c>
      <c r="H575" s="240" t="str">
        <f t="shared" si="138"/>
        <v>일반(목록배제,Normal-Manifest Exception)</v>
      </c>
      <c r="I575" s="241">
        <f t="shared" si="139"/>
        <v>81.27</v>
      </c>
      <c r="J575" s="242">
        <f t="shared" si="140"/>
        <v>1</v>
      </c>
      <c r="K575" s="242">
        <f t="shared" si="141"/>
        <v>1.5</v>
      </c>
      <c r="L575" s="243">
        <f t="shared" si="142"/>
        <v>0.2</v>
      </c>
      <c r="M575" s="243">
        <f t="shared" si="143"/>
        <v>1.5</v>
      </c>
      <c r="N575" s="149">
        <f t="shared" si="144"/>
        <v>9.4499999999999993</v>
      </c>
      <c r="O575" s="149">
        <v>3.59</v>
      </c>
      <c r="P575" s="150"/>
      <c r="Q575" s="151">
        <f>VLOOKUP(H575,Mapping!$B$3:$D$13,3,0)</f>
        <v>0.8</v>
      </c>
      <c r="R575" s="149">
        <f>(IF(VLOOKUP(VLOOKUP(I575,Mapping!$B$15:$D$20,2,1),Mapping!$C$15:$E$20,2,0)=7000,0,VLOOKUP(VLOOKUP(I575,Mapping!$B$15:$D$20,2,1),Mapping!$C$15:$E$20,2,0)))</f>
        <v>0</v>
      </c>
      <c r="S575" s="149"/>
      <c r="T575" s="149"/>
      <c r="U575" s="149">
        <f t="shared" si="145"/>
        <v>13.84</v>
      </c>
      <c r="V575" s="6" t="str">
        <f t="shared" si="130"/>
        <v/>
      </c>
      <c r="X575" s="6" t="s">
        <v>3144</v>
      </c>
      <c r="Y575" s="6" t="s">
        <v>16</v>
      </c>
      <c r="Z575" s="6" t="s">
        <v>3145</v>
      </c>
      <c r="AA575" s="6" t="s">
        <v>3455</v>
      </c>
      <c r="AB575" s="6" t="s">
        <v>213</v>
      </c>
      <c r="AC575" s="6" t="s">
        <v>398</v>
      </c>
      <c r="AD575" s="6" t="s">
        <v>399</v>
      </c>
      <c r="AE575" s="6" t="s">
        <v>156</v>
      </c>
      <c r="AF575" s="6">
        <v>1</v>
      </c>
      <c r="AG575" s="6">
        <v>1.5</v>
      </c>
      <c r="AH575" s="6">
        <v>0.2</v>
      </c>
      <c r="AI575" s="6">
        <v>1.5</v>
      </c>
      <c r="AJ575" s="6" t="s">
        <v>110</v>
      </c>
      <c r="AK575" s="6">
        <v>81.27</v>
      </c>
      <c r="AL575" s="6" t="s">
        <v>303</v>
      </c>
      <c r="AM575" s="6" t="s">
        <v>303</v>
      </c>
      <c r="AN575" s="6" t="s">
        <v>303</v>
      </c>
      <c r="AO575" s="6" t="s">
        <v>303</v>
      </c>
      <c r="AP575" s="6" t="s">
        <v>303</v>
      </c>
      <c r="AQ575" s="6" t="s">
        <v>304</v>
      </c>
      <c r="AR575" s="6" t="s">
        <v>305</v>
      </c>
      <c r="AS575" s="6" t="s">
        <v>400</v>
      </c>
      <c r="AT575" s="6" t="s">
        <v>156</v>
      </c>
      <c r="AU575" s="6" t="s">
        <v>307</v>
      </c>
      <c r="AV575" s="6" t="s">
        <v>3455</v>
      </c>
      <c r="AW575" s="6" t="s">
        <v>3456</v>
      </c>
      <c r="AX575" s="6" t="s">
        <v>3456</v>
      </c>
      <c r="AY575" s="6" t="s">
        <v>308</v>
      </c>
      <c r="AZ575" s="6" t="s">
        <v>771</v>
      </c>
      <c r="BA575" s="6" t="s">
        <v>310</v>
      </c>
      <c r="BB575" s="6" t="s">
        <v>311</v>
      </c>
      <c r="BC575" s="6" t="s">
        <v>312</v>
      </c>
      <c r="BD575" s="6" t="s">
        <v>156</v>
      </c>
      <c r="BE575" s="6" t="s">
        <v>313</v>
      </c>
    </row>
    <row r="576" spans="1:57" ht="17.399999999999999" x14ac:dyDescent="0.4">
      <c r="A576" s="237">
        <f t="shared" si="131"/>
        <v>574</v>
      </c>
      <c r="B576" s="238" t="str">
        <f t="shared" si="132"/>
        <v>2025-09-18</v>
      </c>
      <c r="C576" s="238" t="str">
        <f t="shared" si="133"/>
        <v>LHR</v>
      </c>
      <c r="D576" s="238" t="str">
        <f t="shared" si="134"/>
        <v>99431913884</v>
      </c>
      <c r="E576" s="238" t="str">
        <f t="shared" si="135"/>
        <v>587196914362</v>
      </c>
      <c r="F576" s="238" t="str">
        <f t="shared" si="136"/>
        <v>이성미</v>
      </c>
      <c r="G576" s="239" t="str">
        <f t="shared" si="137"/>
        <v>BK00000146131</v>
      </c>
      <c r="H576" s="240" t="str">
        <f t="shared" si="138"/>
        <v>일반(목록배제,Normal-Manifest Exception)</v>
      </c>
      <c r="I576" s="241">
        <f t="shared" si="139"/>
        <v>81.27</v>
      </c>
      <c r="J576" s="242">
        <f t="shared" si="140"/>
        <v>1</v>
      </c>
      <c r="K576" s="242">
        <f t="shared" si="141"/>
        <v>1.5</v>
      </c>
      <c r="L576" s="243">
        <f t="shared" si="142"/>
        <v>0.2</v>
      </c>
      <c r="M576" s="243">
        <f t="shared" si="143"/>
        <v>1.5</v>
      </c>
      <c r="N576" s="149">
        <f t="shared" si="144"/>
        <v>9.4499999999999993</v>
      </c>
      <c r="O576" s="149">
        <v>3.59</v>
      </c>
      <c r="P576" s="150"/>
      <c r="Q576" s="151">
        <f>VLOOKUP(H576,Mapping!$B$3:$D$13,3,0)</f>
        <v>0.8</v>
      </c>
      <c r="R576" s="149">
        <f>(IF(VLOOKUP(VLOOKUP(I576,Mapping!$B$15:$D$20,2,1),Mapping!$C$15:$E$20,2,0)=7000,0,VLOOKUP(VLOOKUP(I576,Mapping!$B$15:$D$20,2,1),Mapping!$C$15:$E$20,2,0)))</f>
        <v>0</v>
      </c>
      <c r="S576" s="149"/>
      <c r="T576" s="149"/>
      <c r="U576" s="149">
        <f t="shared" si="145"/>
        <v>13.84</v>
      </c>
      <c r="V576" s="6" t="str">
        <f t="shared" si="130"/>
        <v/>
      </c>
      <c r="X576" s="6" t="s">
        <v>3144</v>
      </c>
      <c r="Y576" s="6" t="s">
        <v>16</v>
      </c>
      <c r="Z576" s="6" t="s">
        <v>3145</v>
      </c>
      <c r="AA576" s="6" t="s">
        <v>3457</v>
      </c>
      <c r="AB576" s="6" t="s">
        <v>214</v>
      </c>
      <c r="AC576" s="6" t="s">
        <v>401</v>
      </c>
      <c r="AD576" s="6" t="s">
        <v>399</v>
      </c>
      <c r="AE576" s="6" t="s">
        <v>156</v>
      </c>
      <c r="AF576" s="6">
        <v>1</v>
      </c>
      <c r="AG576" s="6">
        <v>1.5</v>
      </c>
      <c r="AH576" s="6">
        <v>0.2</v>
      </c>
      <c r="AI576" s="6">
        <v>1.5</v>
      </c>
      <c r="AJ576" s="6" t="s">
        <v>110</v>
      </c>
      <c r="AK576" s="6">
        <v>81.27</v>
      </c>
      <c r="AL576" s="6" t="s">
        <v>303</v>
      </c>
      <c r="AM576" s="6" t="s">
        <v>303</v>
      </c>
      <c r="AN576" s="6" t="s">
        <v>303</v>
      </c>
      <c r="AO576" s="6" t="s">
        <v>303</v>
      </c>
      <c r="AP576" s="6" t="s">
        <v>303</v>
      </c>
      <c r="AQ576" s="6" t="s">
        <v>304</v>
      </c>
      <c r="AR576" s="6" t="s">
        <v>305</v>
      </c>
      <c r="AS576" s="6" t="s">
        <v>400</v>
      </c>
      <c r="AT576" s="6" t="s">
        <v>156</v>
      </c>
      <c r="AU576" s="6" t="s">
        <v>307</v>
      </c>
      <c r="AV576" s="6" t="s">
        <v>3457</v>
      </c>
      <c r="AW576" s="6" t="s">
        <v>3458</v>
      </c>
      <c r="AX576" s="6" t="s">
        <v>3458</v>
      </c>
      <c r="AY576" s="6" t="s">
        <v>308</v>
      </c>
      <c r="AZ576" s="6" t="s">
        <v>771</v>
      </c>
      <c r="BA576" s="6" t="s">
        <v>310</v>
      </c>
      <c r="BB576" s="6" t="s">
        <v>311</v>
      </c>
      <c r="BC576" s="6" t="s">
        <v>312</v>
      </c>
      <c r="BD576" s="6" t="s">
        <v>156</v>
      </c>
      <c r="BE576" s="6" t="s">
        <v>313</v>
      </c>
    </row>
    <row r="577" spans="1:57" ht="17.399999999999999" x14ac:dyDescent="0.4">
      <c r="A577" s="237">
        <f t="shared" si="131"/>
        <v>575</v>
      </c>
      <c r="B577" s="238" t="str">
        <f t="shared" si="132"/>
        <v>2025-09-18</v>
      </c>
      <c r="C577" s="238" t="str">
        <f t="shared" si="133"/>
        <v>LHR</v>
      </c>
      <c r="D577" s="238" t="str">
        <f t="shared" si="134"/>
        <v>99431913884</v>
      </c>
      <c r="E577" s="238" t="str">
        <f t="shared" si="135"/>
        <v>587196914373</v>
      </c>
      <c r="F577" s="238" t="str">
        <f t="shared" si="136"/>
        <v>김천배</v>
      </c>
      <c r="G577" s="239" t="str">
        <f t="shared" si="137"/>
        <v>BK00000146132</v>
      </c>
      <c r="H577" s="240" t="str">
        <f t="shared" si="138"/>
        <v>일반(목록배제,Normal-Manifest Exception)</v>
      </c>
      <c r="I577" s="241">
        <f t="shared" si="139"/>
        <v>81.27</v>
      </c>
      <c r="J577" s="242">
        <f t="shared" si="140"/>
        <v>1</v>
      </c>
      <c r="K577" s="242">
        <f t="shared" si="141"/>
        <v>1.5</v>
      </c>
      <c r="L577" s="243">
        <f t="shared" si="142"/>
        <v>0.2</v>
      </c>
      <c r="M577" s="243">
        <f t="shared" si="143"/>
        <v>1.5</v>
      </c>
      <c r="N577" s="149">
        <f t="shared" si="144"/>
        <v>9.4499999999999993</v>
      </c>
      <c r="O577" s="149">
        <v>3.59</v>
      </c>
      <c r="P577" s="150"/>
      <c r="Q577" s="151">
        <f>VLOOKUP(H577,Mapping!$B$3:$D$13,3,0)</f>
        <v>0.8</v>
      </c>
      <c r="R577" s="149">
        <f>(IF(VLOOKUP(VLOOKUP(I577,Mapping!$B$15:$D$20,2,1),Mapping!$C$15:$E$20,2,0)=7000,0,VLOOKUP(VLOOKUP(I577,Mapping!$B$15:$D$20,2,1),Mapping!$C$15:$E$20,2,0)))</f>
        <v>0</v>
      </c>
      <c r="S577" s="149"/>
      <c r="T577" s="149"/>
      <c r="U577" s="149">
        <f t="shared" si="145"/>
        <v>13.84</v>
      </c>
      <c r="V577" s="6" t="str">
        <f t="shared" si="130"/>
        <v/>
      </c>
      <c r="X577" s="6" t="s">
        <v>3144</v>
      </c>
      <c r="Y577" s="6" t="s">
        <v>16</v>
      </c>
      <c r="Z577" s="6" t="s">
        <v>3145</v>
      </c>
      <c r="AA577" s="6" t="s">
        <v>3459</v>
      </c>
      <c r="AB577" s="6" t="s">
        <v>215</v>
      </c>
      <c r="AC577" s="6" t="s">
        <v>402</v>
      </c>
      <c r="AD577" s="6" t="s">
        <v>399</v>
      </c>
      <c r="AE577" s="6" t="s">
        <v>156</v>
      </c>
      <c r="AF577" s="6">
        <v>1</v>
      </c>
      <c r="AG577" s="6">
        <v>1.5</v>
      </c>
      <c r="AH577" s="6">
        <v>0.2</v>
      </c>
      <c r="AI577" s="6">
        <v>1.5</v>
      </c>
      <c r="AJ577" s="6" t="s">
        <v>110</v>
      </c>
      <c r="AK577" s="6">
        <v>81.27</v>
      </c>
      <c r="AL577" s="6" t="s">
        <v>303</v>
      </c>
      <c r="AM577" s="6" t="s">
        <v>303</v>
      </c>
      <c r="AN577" s="6" t="s">
        <v>303</v>
      </c>
      <c r="AO577" s="6" t="s">
        <v>303</v>
      </c>
      <c r="AP577" s="6" t="s">
        <v>303</v>
      </c>
      <c r="AQ577" s="6" t="s">
        <v>304</v>
      </c>
      <c r="AR577" s="6" t="s">
        <v>305</v>
      </c>
      <c r="AS577" s="6" t="s">
        <v>400</v>
      </c>
      <c r="AT577" s="6" t="s">
        <v>156</v>
      </c>
      <c r="AU577" s="6" t="s">
        <v>307</v>
      </c>
      <c r="AV577" s="6" t="s">
        <v>3459</v>
      </c>
      <c r="AW577" s="6" t="s">
        <v>3460</v>
      </c>
      <c r="AX577" s="6" t="s">
        <v>3460</v>
      </c>
      <c r="AY577" s="6" t="s">
        <v>308</v>
      </c>
      <c r="AZ577" s="6" t="s">
        <v>771</v>
      </c>
      <c r="BA577" s="6" t="s">
        <v>310</v>
      </c>
      <c r="BB577" s="6" t="s">
        <v>311</v>
      </c>
      <c r="BC577" s="6" t="s">
        <v>312</v>
      </c>
      <c r="BD577" s="6" t="s">
        <v>156</v>
      </c>
      <c r="BE577" s="6" t="s">
        <v>313</v>
      </c>
    </row>
    <row r="578" spans="1:57" ht="17.399999999999999" x14ac:dyDescent="0.4">
      <c r="A578" s="237">
        <f t="shared" si="131"/>
        <v>576</v>
      </c>
      <c r="B578" s="238" t="str">
        <f t="shared" si="132"/>
        <v>2025-09-21</v>
      </c>
      <c r="C578" s="238" t="str">
        <f t="shared" si="133"/>
        <v>LHR</v>
      </c>
      <c r="D578" s="238" t="str">
        <f t="shared" si="134"/>
        <v>99431913895</v>
      </c>
      <c r="E578" s="238" t="str">
        <f t="shared" si="135"/>
        <v>587196916366</v>
      </c>
      <c r="F578" s="238" t="str">
        <f t="shared" si="136"/>
        <v>오성진</v>
      </c>
      <c r="G578" s="239" t="str">
        <f t="shared" si="137"/>
        <v>BK00000146196</v>
      </c>
      <c r="H578" s="240" t="str">
        <f t="shared" si="138"/>
        <v>간이(Simple)</v>
      </c>
      <c r="I578" s="241">
        <f t="shared" si="139"/>
        <v>150.96</v>
      </c>
      <c r="J578" s="242">
        <f t="shared" si="140"/>
        <v>1</v>
      </c>
      <c r="K578" s="242">
        <f t="shared" si="141"/>
        <v>1</v>
      </c>
      <c r="L578" s="243">
        <f t="shared" si="142"/>
        <v>1.3</v>
      </c>
      <c r="M578" s="243">
        <f t="shared" si="143"/>
        <v>1.3</v>
      </c>
      <c r="N578" s="149">
        <f t="shared" si="144"/>
        <v>8.7100000000000009</v>
      </c>
      <c r="O578" s="149">
        <v>3.59</v>
      </c>
      <c r="P578" s="150"/>
      <c r="Q578" s="151">
        <f>VLOOKUP(H578,Mapping!$B$3:$D$13,3,0)</f>
        <v>0.8</v>
      </c>
      <c r="R578" s="149">
        <f>(IF(VLOOKUP(VLOOKUP(I578,Mapping!$B$15:$D$20,2,1),Mapping!$C$15:$E$20,2,0)=7000,0,VLOOKUP(VLOOKUP(I578,Mapping!$B$15:$D$20,2,1),Mapping!$C$15:$E$20,2,0)))</f>
        <v>0</v>
      </c>
      <c r="S578" s="149"/>
      <c r="T578" s="149"/>
      <c r="U578" s="149">
        <f t="shared" si="145"/>
        <v>13.100000000000001</v>
      </c>
      <c r="V578" s="6" t="str">
        <f t="shared" si="130"/>
        <v/>
      </c>
      <c r="X578" s="6" t="s">
        <v>3461</v>
      </c>
      <c r="Y578" s="6" t="s">
        <v>16</v>
      </c>
      <c r="Z578" s="6" t="s">
        <v>3462</v>
      </c>
      <c r="AA578" s="6" t="s">
        <v>3463</v>
      </c>
      <c r="AB578" s="6" t="s">
        <v>3464</v>
      </c>
      <c r="AC578" s="6" t="s">
        <v>3465</v>
      </c>
      <c r="AD578" s="6" t="s">
        <v>3466</v>
      </c>
      <c r="AE578" s="6" t="s">
        <v>156</v>
      </c>
      <c r="AF578" s="6">
        <v>1</v>
      </c>
      <c r="AG578" s="6">
        <v>1</v>
      </c>
      <c r="AH578" s="6">
        <v>1.3</v>
      </c>
      <c r="AI578" s="6">
        <v>1.3</v>
      </c>
      <c r="AJ578" s="6" t="s">
        <v>15</v>
      </c>
      <c r="AK578" s="6">
        <v>150.96</v>
      </c>
      <c r="AL578" s="6" t="s">
        <v>303</v>
      </c>
      <c r="AM578" s="6" t="s">
        <v>303</v>
      </c>
      <c r="AN578" s="6" t="s">
        <v>303</v>
      </c>
      <c r="AO578" s="6" t="s">
        <v>303</v>
      </c>
      <c r="AP578" s="6" t="s">
        <v>303</v>
      </c>
      <c r="AQ578" s="6" t="s">
        <v>304</v>
      </c>
      <c r="AR578" s="6" t="s">
        <v>305</v>
      </c>
      <c r="AS578" s="6" t="s">
        <v>3467</v>
      </c>
      <c r="AT578" s="6" t="s">
        <v>156</v>
      </c>
      <c r="AU578" s="6" t="s">
        <v>307</v>
      </c>
      <c r="AV578" s="6" t="s">
        <v>3463</v>
      </c>
      <c r="AW578" s="6" t="s">
        <v>3468</v>
      </c>
      <c r="AX578" s="6" t="s">
        <v>3468</v>
      </c>
      <c r="AY578" s="6" t="s">
        <v>308</v>
      </c>
      <c r="AZ578" s="6" t="s">
        <v>309</v>
      </c>
      <c r="BA578" s="6" t="s">
        <v>310</v>
      </c>
      <c r="BB578" s="6" t="s">
        <v>311</v>
      </c>
      <c r="BC578" s="6" t="s">
        <v>312</v>
      </c>
      <c r="BD578" s="6" t="s">
        <v>156</v>
      </c>
      <c r="BE578" s="6" t="s">
        <v>313</v>
      </c>
    </row>
    <row r="579" spans="1:57" ht="17.399999999999999" x14ac:dyDescent="0.4">
      <c r="A579" s="237">
        <f t="shared" si="131"/>
        <v>577</v>
      </c>
      <c r="B579" s="238" t="str">
        <f t="shared" si="132"/>
        <v>2025-09-21</v>
      </c>
      <c r="C579" s="238" t="str">
        <f t="shared" si="133"/>
        <v>LHR</v>
      </c>
      <c r="D579" s="238" t="str">
        <f t="shared" si="134"/>
        <v>99431913895</v>
      </c>
      <c r="E579" s="238" t="str">
        <f t="shared" si="135"/>
        <v>587196916182</v>
      </c>
      <c r="F579" s="238" t="str">
        <f t="shared" si="136"/>
        <v>오미혜</v>
      </c>
      <c r="G579" s="239" t="str">
        <f t="shared" si="137"/>
        <v>BK00000146202</v>
      </c>
      <c r="H579" s="240" t="str">
        <f t="shared" si="138"/>
        <v>목록(Manifest)</v>
      </c>
      <c r="I579" s="241">
        <f t="shared" si="139"/>
        <v>95.18</v>
      </c>
      <c r="J579" s="242">
        <f t="shared" si="140"/>
        <v>1</v>
      </c>
      <c r="K579" s="242">
        <f t="shared" si="141"/>
        <v>0.5</v>
      </c>
      <c r="L579" s="243">
        <f t="shared" si="142"/>
        <v>0.2</v>
      </c>
      <c r="M579" s="243">
        <f t="shared" si="143"/>
        <v>0.5</v>
      </c>
      <c r="N579" s="149">
        <f t="shared" si="144"/>
        <v>5.75</v>
      </c>
      <c r="O579" s="149">
        <v>3.59</v>
      </c>
      <c r="P579" s="150"/>
      <c r="Q579" s="151">
        <f>VLOOKUP(H579,Mapping!$B$3:$D$13,3,0)</f>
        <v>0</v>
      </c>
      <c r="R579" s="149">
        <f>(IF(VLOOKUP(VLOOKUP(I579,Mapping!$B$15:$D$20,2,1),Mapping!$C$15:$E$20,2,0)=7000,0,VLOOKUP(VLOOKUP(I579,Mapping!$B$15:$D$20,2,1),Mapping!$C$15:$E$20,2,0)))</f>
        <v>0</v>
      </c>
      <c r="S579" s="149"/>
      <c r="T579" s="149"/>
      <c r="U579" s="149">
        <f t="shared" si="145"/>
        <v>9.34</v>
      </c>
      <c r="V579" s="6" t="str">
        <f t="shared" si="130"/>
        <v/>
      </c>
      <c r="X579" s="6" t="s">
        <v>3461</v>
      </c>
      <c r="Y579" s="6" t="s">
        <v>16</v>
      </c>
      <c r="Z579" s="6" t="s">
        <v>3462</v>
      </c>
      <c r="AA579" s="6" t="s">
        <v>3469</v>
      </c>
      <c r="AB579" s="6" t="s">
        <v>3470</v>
      </c>
      <c r="AC579" s="6" t="s">
        <v>3471</v>
      </c>
      <c r="AD579" s="6" t="s">
        <v>3472</v>
      </c>
      <c r="AE579" s="6" t="s">
        <v>156</v>
      </c>
      <c r="AF579" s="6">
        <v>1</v>
      </c>
      <c r="AG579" s="6">
        <v>0.5</v>
      </c>
      <c r="AH579" s="6">
        <v>0.2</v>
      </c>
      <c r="AI579" s="6">
        <v>0.5</v>
      </c>
      <c r="AJ579" s="6" t="s">
        <v>14</v>
      </c>
      <c r="AK579" s="6">
        <v>95.18</v>
      </c>
      <c r="AL579" s="6" t="s">
        <v>303</v>
      </c>
      <c r="AM579" s="6" t="s">
        <v>303</v>
      </c>
      <c r="AN579" s="6" t="s">
        <v>303</v>
      </c>
      <c r="AO579" s="6" t="s">
        <v>303</v>
      </c>
      <c r="AP579" s="6" t="s">
        <v>303</v>
      </c>
      <c r="AQ579" s="6" t="s">
        <v>304</v>
      </c>
      <c r="AR579" s="6" t="s">
        <v>305</v>
      </c>
      <c r="AS579" s="6" t="s">
        <v>3473</v>
      </c>
      <c r="AT579" s="6" t="s">
        <v>156</v>
      </c>
      <c r="AU579" s="6" t="s">
        <v>307</v>
      </c>
      <c r="AV579" s="6" t="s">
        <v>3469</v>
      </c>
      <c r="AW579" s="6" t="s">
        <v>3474</v>
      </c>
      <c r="AX579" s="6" t="s">
        <v>3474</v>
      </c>
      <c r="AY579" s="6" t="s">
        <v>308</v>
      </c>
      <c r="AZ579" s="6" t="s">
        <v>309</v>
      </c>
      <c r="BA579" s="6" t="s">
        <v>310</v>
      </c>
      <c r="BB579" s="6" t="s">
        <v>311</v>
      </c>
      <c r="BC579" s="6" t="s">
        <v>312</v>
      </c>
      <c r="BD579" s="6" t="s">
        <v>156</v>
      </c>
      <c r="BE579" s="6" t="s">
        <v>313</v>
      </c>
    </row>
    <row r="580" spans="1:57" ht="17.399999999999999" x14ac:dyDescent="0.4">
      <c r="A580" s="237">
        <f t="shared" si="131"/>
        <v>578</v>
      </c>
      <c r="B580" s="238" t="str">
        <f t="shared" si="132"/>
        <v>2025-09-21</v>
      </c>
      <c r="C580" s="238" t="str">
        <f t="shared" si="133"/>
        <v>LHR</v>
      </c>
      <c r="D580" s="238" t="str">
        <f t="shared" si="134"/>
        <v>99431913895</v>
      </c>
      <c r="E580" s="238" t="str">
        <f t="shared" si="135"/>
        <v>587196916333</v>
      </c>
      <c r="F580" s="238" t="str">
        <f t="shared" si="136"/>
        <v>전한뫼</v>
      </c>
      <c r="G580" s="239" t="str">
        <f t="shared" si="137"/>
        <v>BK00000146204</v>
      </c>
      <c r="H580" s="240" t="str">
        <f t="shared" si="138"/>
        <v>간이(Simple)</v>
      </c>
      <c r="I580" s="241">
        <f t="shared" si="139"/>
        <v>276.05</v>
      </c>
      <c r="J580" s="242">
        <f t="shared" si="140"/>
        <v>1</v>
      </c>
      <c r="K580" s="242">
        <f t="shared" si="141"/>
        <v>1.5</v>
      </c>
      <c r="L580" s="243">
        <f t="shared" si="142"/>
        <v>0.2</v>
      </c>
      <c r="M580" s="243">
        <f t="shared" si="143"/>
        <v>1.5</v>
      </c>
      <c r="N580" s="149">
        <f t="shared" si="144"/>
        <v>9.4499999999999993</v>
      </c>
      <c r="O580" s="149">
        <v>3.59</v>
      </c>
      <c r="P580" s="150"/>
      <c r="Q580" s="151">
        <f>VLOOKUP(H580,Mapping!$B$3:$D$13,3,0)</f>
        <v>0.8</v>
      </c>
      <c r="R580" s="149">
        <f>(IF(VLOOKUP(VLOOKUP(I580,Mapping!$B$15:$D$20,2,1),Mapping!$C$15:$E$20,2,0)=7000,0,VLOOKUP(VLOOKUP(I580,Mapping!$B$15:$D$20,2,1),Mapping!$C$15:$E$20,2,0)))</f>
        <v>0</v>
      </c>
      <c r="S580" s="149"/>
      <c r="T580" s="149"/>
      <c r="U580" s="149">
        <f t="shared" si="145"/>
        <v>13.84</v>
      </c>
      <c r="V580" s="6" t="str">
        <f t="shared" ref="V580:V643" si="146">AE580</f>
        <v/>
      </c>
      <c r="X580" s="6" t="s">
        <v>3461</v>
      </c>
      <c r="Y580" s="6" t="s">
        <v>16</v>
      </c>
      <c r="Z580" s="6" t="s">
        <v>3462</v>
      </c>
      <c r="AA580" s="6" t="s">
        <v>3475</v>
      </c>
      <c r="AB580" s="6" t="s">
        <v>198</v>
      </c>
      <c r="AC580" s="6" t="s">
        <v>363</v>
      </c>
      <c r="AD580" s="6" t="s">
        <v>364</v>
      </c>
      <c r="AE580" s="6" t="s">
        <v>156</v>
      </c>
      <c r="AF580" s="6">
        <v>1</v>
      </c>
      <c r="AG580" s="6">
        <v>1.5</v>
      </c>
      <c r="AH580" s="6">
        <v>0.2</v>
      </c>
      <c r="AI580" s="6">
        <v>1.5</v>
      </c>
      <c r="AJ580" s="6" t="s">
        <v>15</v>
      </c>
      <c r="AK580" s="6">
        <v>276.05</v>
      </c>
      <c r="AL580" s="6" t="s">
        <v>303</v>
      </c>
      <c r="AM580" s="6" t="s">
        <v>303</v>
      </c>
      <c r="AN580" s="6" t="s">
        <v>303</v>
      </c>
      <c r="AO580" s="6" t="s">
        <v>303</v>
      </c>
      <c r="AP580" s="6" t="s">
        <v>303</v>
      </c>
      <c r="AQ580" s="6" t="s">
        <v>304</v>
      </c>
      <c r="AR580" s="6" t="s">
        <v>305</v>
      </c>
      <c r="AS580" s="6" t="s">
        <v>316</v>
      </c>
      <c r="AT580" s="6" t="s">
        <v>156</v>
      </c>
      <c r="AU580" s="6" t="s">
        <v>307</v>
      </c>
      <c r="AV580" s="6" t="s">
        <v>3475</v>
      </c>
      <c r="AW580" s="6" t="s">
        <v>3476</v>
      </c>
      <c r="AX580" s="6" t="s">
        <v>3476</v>
      </c>
      <c r="AY580" s="6" t="s">
        <v>308</v>
      </c>
      <c r="AZ580" s="6" t="s">
        <v>309</v>
      </c>
      <c r="BA580" s="6" t="s">
        <v>310</v>
      </c>
      <c r="BB580" s="6" t="s">
        <v>311</v>
      </c>
      <c r="BC580" s="6" t="s">
        <v>312</v>
      </c>
      <c r="BD580" s="6" t="s">
        <v>156</v>
      </c>
      <c r="BE580" s="6" t="s">
        <v>313</v>
      </c>
    </row>
    <row r="581" spans="1:57" ht="17.399999999999999" x14ac:dyDescent="0.4">
      <c r="A581" s="237">
        <f t="shared" ref="A581:A644" si="147">A580+1</f>
        <v>579</v>
      </c>
      <c r="B581" s="238" t="str">
        <f t="shared" ref="B581:B644" si="148">X581</f>
        <v>2025-09-21</v>
      </c>
      <c r="C581" s="238" t="str">
        <f t="shared" ref="C581:C644" si="149">Y581</f>
        <v>LHR</v>
      </c>
      <c r="D581" s="238" t="str">
        <f t="shared" ref="D581:D644" si="150">Z581</f>
        <v>99431913895</v>
      </c>
      <c r="E581" s="238" t="str">
        <f t="shared" ref="E581:E644" si="151">AA581</f>
        <v>587196916296</v>
      </c>
      <c r="F581" s="238" t="str">
        <f t="shared" ref="F581:F644" si="152">AB581</f>
        <v>이증훈</v>
      </c>
      <c r="G581" s="239" t="str">
        <f t="shared" ref="G581:G644" si="153">AW581</f>
        <v>BK00000146210</v>
      </c>
      <c r="H581" s="240" t="str">
        <f t="shared" ref="H581:H644" si="154">AJ581</f>
        <v>목록(Manifest)</v>
      </c>
      <c r="I581" s="241">
        <f t="shared" ref="I581:I644" si="155">AK581</f>
        <v>28.66</v>
      </c>
      <c r="J581" s="242">
        <f t="shared" ref="J581:J644" si="156">AF581</f>
        <v>1</v>
      </c>
      <c r="K581" s="242">
        <f t="shared" ref="K581:K644" si="157">AG581</f>
        <v>0.5</v>
      </c>
      <c r="L581" s="243">
        <f t="shared" ref="L581:L644" si="158">AH581</f>
        <v>0.2</v>
      </c>
      <c r="M581" s="243">
        <f t="shared" ref="M581:M644" si="159">AI581</f>
        <v>0.5</v>
      </c>
      <c r="N581" s="149">
        <f t="shared" ref="N581:N644" si="160">5.75+(M581-0.5)/0.5*1.85</f>
        <v>5.75</v>
      </c>
      <c r="O581" s="149">
        <v>3.59</v>
      </c>
      <c r="P581" s="150"/>
      <c r="Q581" s="151">
        <f>VLOOKUP(H581,Mapping!$B$3:$D$13,3,0)</f>
        <v>0</v>
      </c>
      <c r="R581" s="149">
        <f>(IF(VLOOKUP(VLOOKUP(I581,Mapping!$B$15:$D$20,2,1),Mapping!$C$15:$E$20,2,0)=7000,0,VLOOKUP(VLOOKUP(I581,Mapping!$B$15:$D$20,2,1),Mapping!$C$15:$E$20,2,0)))</f>
        <v>0</v>
      </c>
      <c r="S581" s="149"/>
      <c r="T581" s="149"/>
      <c r="U581" s="149">
        <f t="shared" ref="U581:U644" si="161">SUM(N581:T581)</f>
        <v>9.34</v>
      </c>
      <c r="V581" s="6" t="str">
        <f t="shared" si="146"/>
        <v/>
      </c>
      <c r="X581" s="6" t="s">
        <v>3461</v>
      </c>
      <c r="Y581" s="6" t="s">
        <v>16</v>
      </c>
      <c r="Z581" s="6" t="s">
        <v>3462</v>
      </c>
      <c r="AA581" s="6" t="s">
        <v>3477</v>
      </c>
      <c r="AB581" s="6" t="s">
        <v>3478</v>
      </c>
      <c r="AC581" s="6" t="s">
        <v>3479</v>
      </c>
      <c r="AD581" s="6" t="s">
        <v>3480</v>
      </c>
      <c r="AE581" s="6" t="s">
        <v>156</v>
      </c>
      <c r="AF581" s="6">
        <v>1</v>
      </c>
      <c r="AG581" s="6">
        <v>0.5</v>
      </c>
      <c r="AH581" s="6">
        <v>0.2</v>
      </c>
      <c r="AI581" s="6">
        <v>0.5</v>
      </c>
      <c r="AJ581" s="6" t="s">
        <v>14</v>
      </c>
      <c r="AK581" s="6">
        <v>28.66</v>
      </c>
      <c r="AL581" s="6" t="s">
        <v>303</v>
      </c>
      <c r="AM581" s="6" t="s">
        <v>303</v>
      </c>
      <c r="AN581" s="6" t="s">
        <v>303</v>
      </c>
      <c r="AO581" s="6" t="s">
        <v>303</v>
      </c>
      <c r="AP581" s="6" t="s">
        <v>303</v>
      </c>
      <c r="AQ581" s="6" t="s">
        <v>304</v>
      </c>
      <c r="AR581" s="6" t="s">
        <v>305</v>
      </c>
      <c r="AS581" s="6" t="s">
        <v>616</v>
      </c>
      <c r="AT581" s="6" t="s">
        <v>156</v>
      </c>
      <c r="AU581" s="6" t="s">
        <v>307</v>
      </c>
      <c r="AV581" s="6" t="s">
        <v>3477</v>
      </c>
      <c r="AW581" s="6" t="s">
        <v>3481</v>
      </c>
      <c r="AX581" s="6" t="s">
        <v>3481</v>
      </c>
      <c r="AY581" s="6" t="s">
        <v>308</v>
      </c>
      <c r="AZ581" s="6" t="s">
        <v>309</v>
      </c>
      <c r="BA581" s="6" t="s">
        <v>310</v>
      </c>
      <c r="BB581" s="6" t="s">
        <v>311</v>
      </c>
      <c r="BC581" s="6" t="s">
        <v>312</v>
      </c>
      <c r="BD581" s="6" t="s">
        <v>156</v>
      </c>
      <c r="BE581" s="6" t="s">
        <v>313</v>
      </c>
    </row>
    <row r="582" spans="1:57" ht="17.399999999999999" x14ac:dyDescent="0.4">
      <c r="A582" s="237">
        <f t="shared" si="147"/>
        <v>580</v>
      </c>
      <c r="B582" s="238" t="str">
        <f t="shared" si="148"/>
        <v>2025-09-21</v>
      </c>
      <c r="C582" s="238" t="str">
        <f t="shared" si="149"/>
        <v>LHR</v>
      </c>
      <c r="D582" s="238" t="str">
        <f t="shared" si="150"/>
        <v>99431913895</v>
      </c>
      <c r="E582" s="238" t="str">
        <f t="shared" si="151"/>
        <v>587196915983</v>
      </c>
      <c r="F582" s="238" t="str">
        <f t="shared" si="152"/>
        <v>이민환</v>
      </c>
      <c r="G582" s="239" t="str">
        <f t="shared" si="153"/>
        <v>BK00000146211</v>
      </c>
      <c r="H582" s="240" t="str">
        <f t="shared" si="154"/>
        <v>목록(Manifest)</v>
      </c>
      <c r="I582" s="241">
        <f t="shared" si="155"/>
        <v>110.98</v>
      </c>
      <c r="J582" s="242">
        <f t="shared" si="156"/>
        <v>1</v>
      </c>
      <c r="K582" s="242">
        <f t="shared" si="157"/>
        <v>1</v>
      </c>
      <c r="L582" s="243">
        <f t="shared" si="158"/>
        <v>1.6</v>
      </c>
      <c r="M582" s="243">
        <f t="shared" si="159"/>
        <v>1.6</v>
      </c>
      <c r="N582" s="149">
        <f t="shared" si="160"/>
        <v>9.82</v>
      </c>
      <c r="O582" s="149">
        <v>3.59</v>
      </c>
      <c r="P582" s="150"/>
      <c r="Q582" s="151">
        <f>VLOOKUP(H582,Mapping!$B$3:$D$13,3,0)</f>
        <v>0</v>
      </c>
      <c r="R582" s="149">
        <f>(IF(VLOOKUP(VLOOKUP(I582,Mapping!$B$15:$D$20,2,1),Mapping!$C$15:$E$20,2,0)=7000,0,VLOOKUP(VLOOKUP(I582,Mapping!$B$15:$D$20,2,1),Mapping!$C$15:$E$20,2,0)))</f>
        <v>0</v>
      </c>
      <c r="S582" s="149"/>
      <c r="T582" s="149"/>
      <c r="U582" s="149">
        <f t="shared" si="161"/>
        <v>13.41</v>
      </c>
      <c r="V582" s="6" t="str">
        <f t="shared" si="146"/>
        <v/>
      </c>
      <c r="X582" s="6" t="s">
        <v>3461</v>
      </c>
      <c r="Y582" s="6" t="s">
        <v>16</v>
      </c>
      <c r="Z582" s="6" t="s">
        <v>3462</v>
      </c>
      <c r="AA582" s="6" t="s">
        <v>3482</v>
      </c>
      <c r="AB582" s="6" t="s">
        <v>3483</v>
      </c>
      <c r="AC582" s="6" t="s">
        <v>3484</v>
      </c>
      <c r="AD582" s="6" t="s">
        <v>3485</v>
      </c>
      <c r="AE582" s="6" t="s">
        <v>156</v>
      </c>
      <c r="AF582" s="6">
        <v>1</v>
      </c>
      <c r="AG582" s="6">
        <v>1</v>
      </c>
      <c r="AH582" s="6">
        <v>1.6</v>
      </c>
      <c r="AI582" s="6">
        <v>1.6</v>
      </c>
      <c r="AJ582" s="6" t="s">
        <v>14</v>
      </c>
      <c r="AK582" s="6">
        <v>110.98</v>
      </c>
      <c r="AL582" s="6" t="s">
        <v>303</v>
      </c>
      <c r="AM582" s="6" t="s">
        <v>303</v>
      </c>
      <c r="AN582" s="6" t="s">
        <v>303</v>
      </c>
      <c r="AO582" s="6" t="s">
        <v>303</v>
      </c>
      <c r="AP582" s="6" t="s">
        <v>303</v>
      </c>
      <c r="AQ582" s="6" t="s">
        <v>304</v>
      </c>
      <c r="AR582" s="6" t="s">
        <v>305</v>
      </c>
      <c r="AS582" s="6" t="s">
        <v>3486</v>
      </c>
      <c r="AT582" s="6" t="s">
        <v>156</v>
      </c>
      <c r="AU582" s="6" t="s">
        <v>307</v>
      </c>
      <c r="AV582" s="6" t="s">
        <v>3482</v>
      </c>
      <c r="AW582" s="6" t="s">
        <v>3487</v>
      </c>
      <c r="AX582" s="6" t="s">
        <v>3487</v>
      </c>
      <c r="AY582" s="6" t="s">
        <v>308</v>
      </c>
      <c r="AZ582" s="6" t="s">
        <v>309</v>
      </c>
      <c r="BA582" s="6" t="s">
        <v>310</v>
      </c>
      <c r="BB582" s="6" t="s">
        <v>311</v>
      </c>
      <c r="BC582" s="6" t="s">
        <v>312</v>
      </c>
      <c r="BD582" s="6" t="s">
        <v>156</v>
      </c>
      <c r="BE582" s="6" t="s">
        <v>313</v>
      </c>
    </row>
    <row r="583" spans="1:57" ht="17.399999999999999" x14ac:dyDescent="0.4">
      <c r="A583" s="237">
        <f t="shared" si="147"/>
        <v>581</v>
      </c>
      <c r="B583" s="238" t="str">
        <f t="shared" si="148"/>
        <v>2025-09-21</v>
      </c>
      <c r="C583" s="238" t="str">
        <f t="shared" si="149"/>
        <v>LHR</v>
      </c>
      <c r="D583" s="238" t="str">
        <f t="shared" si="150"/>
        <v>99431913895</v>
      </c>
      <c r="E583" s="238" t="str">
        <f t="shared" si="151"/>
        <v>587196916171</v>
      </c>
      <c r="F583" s="238" t="str">
        <f t="shared" si="152"/>
        <v>김재우</v>
      </c>
      <c r="G583" s="239" t="str">
        <f t="shared" si="153"/>
        <v>BK00000146214</v>
      </c>
      <c r="H583" s="240" t="str">
        <f t="shared" si="154"/>
        <v>목록(Manifest)</v>
      </c>
      <c r="I583" s="241">
        <f t="shared" si="155"/>
        <v>110.96</v>
      </c>
      <c r="J583" s="242">
        <f t="shared" si="156"/>
        <v>1</v>
      </c>
      <c r="K583" s="242">
        <f t="shared" si="157"/>
        <v>0.5</v>
      </c>
      <c r="L583" s="243">
        <f t="shared" si="158"/>
        <v>0.2</v>
      </c>
      <c r="M583" s="243">
        <f t="shared" si="159"/>
        <v>0.5</v>
      </c>
      <c r="N583" s="149">
        <f t="shared" si="160"/>
        <v>5.75</v>
      </c>
      <c r="O583" s="149">
        <v>3.59</v>
      </c>
      <c r="P583" s="150"/>
      <c r="Q583" s="151">
        <f>VLOOKUP(H583,Mapping!$B$3:$D$13,3,0)</f>
        <v>0</v>
      </c>
      <c r="R583" s="149">
        <f>(IF(VLOOKUP(VLOOKUP(I583,Mapping!$B$15:$D$20,2,1),Mapping!$C$15:$E$20,2,0)=7000,0,VLOOKUP(VLOOKUP(I583,Mapping!$B$15:$D$20,2,1),Mapping!$C$15:$E$20,2,0)))</f>
        <v>0</v>
      </c>
      <c r="S583" s="149"/>
      <c r="T583" s="149"/>
      <c r="U583" s="149">
        <f t="shared" si="161"/>
        <v>9.34</v>
      </c>
      <c r="V583" s="6" t="str">
        <f t="shared" si="146"/>
        <v/>
      </c>
      <c r="X583" s="6" t="s">
        <v>3461</v>
      </c>
      <c r="Y583" s="6" t="s">
        <v>16</v>
      </c>
      <c r="Z583" s="6" t="s">
        <v>3462</v>
      </c>
      <c r="AA583" s="6" t="s">
        <v>3488</v>
      </c>
      <c r="AB583" s="6" t="s">
        <v>3489</v>
      </c>
      <c r="AC583" s="6" t="s">
        <v>3490</v>
      </c>
      <c r="AD583" s="6" t="s">
        <v>3491</v>
      </c>
      <c r="AE583" s="6" t="s">
        <v>156</v>
      </c>
      <c r="AF583" s="6">
        <v>1</v>
      </c>
      <c r="AG583" s="6">
        <v>0.5</v>
      </c>
      <c r="AH583" s="6">
        <v>0.2</v>
      </c>
      <c r="AI583" s="6">
        <v>0.5</v>
      </c>
      <c r="AJ583" s="6" t="s">
        <v>14</v>
      </c>
      <c r="AK583" s="6">
        <v>110.96</v>
      </c>
      <c r="AL583" s="6" t="s">
        <v>303</v>
      </c>
      <c r="AM583" s="6" t="s">
        <v>303</v>
      </c>
      <c r="AN583" s="6" t="s">
        <v>303</v>
      </c>
      <c r="AO583" s="6" t="s">
        <v>303</v>
      </c>
      <c r="AP583" s="6" t="s">
        <v>303</v>
      </c>
      <c r="AQ583" s="6" t="s">
        <v>304</v>
      </c>
      <c r="AR583" s="6" t="s">
        <v>305</v>
      </c>
      <c r="AS583" s="6" t="s">
        <v>430</v>
      </c>
      <c r="AT583" s="6" t="s">
        <v>156</v>
      </c>
      <c r="AU583" s="6" t="s">
        <v>307</v>
      </c>
      <c r="AV583" s="6" t="s">
        <v>3488</v>
      </c>
      <c r="AW583" s="6" t="s">
        <v>3492</v>
      </c>
      <c r="AX583" s="6" t="s">
        <v>3492</v>
      </c>
      <c r="AY583" s="6" t="s">
        <v>308</v>
      </c>
      <c r="AZ583" s="6" t="s">
        <v>309</v>
      </c>
      <c r="BA583" s="6" t="s">
        <v>310</v>
      </c>
      <c r="BB583" s="6" t="s">
        <v>311</v>
      </c>
      <c r="BC583" s="6" t="s">
        <v>312</v>
      </c>
      <c r="BD583" s="6" t="s">
        <v>156</v>
      </c>
      <c r="BE583" s="6" t="s">
        <v>313</v>
      </c>
    </row>
    <row r="584" spans="1:57" ht="17.399999999999999" x14ac:dyDescent="0.4">
      <c r="A584" s="237">
        <f t="shared" si="147"/>
        <v>582</v>
      </c>
      <c r="B584" s="238" t="str">
        <f t="shared" si="148"/>
        <v>2025-09-21</v>
      </c>
      <c r="C584" s="238" t="str">
        <f t="shared" si="149"/>
        <v>LHR</v>
      </c>
      <c r="D584" s="238" t="str">
        <f t="shared" si="150"/>
        <v>99431913895</v>
      </c>
      <c r="E584" s="238" t="str">
        <f t="shared" si="151"/>
        <v>587196916101</v>
      </c>
      <c r="F584" s="238" t="str">
        <f t="shared" si="152"/>
        <v>최진</v>
      </c>
      <c r="G584" s="239" t="str">
        <f t="shared" si="153"/>
        <v>BK00000146216</v>
      </c>
      <c r="H584" s="240" t="str">
        <f t="shared" si="154"/>
        <v>목록(Manifest)</v>
      </c>
      <c r="I584" s="241">
        <f t="shared" si="155"/>
        <v>77.62</v>
      </c>
      <c r="J584" s="242">
        <f t="shared" si="156"/>
        <v>1</v>
      </c>
      <c r="K584" s="242">
        <f t="shared" si="157"/>
        <v>0.5</v>
      </c>
      <c r="L584" s="243">
        <f t="shared" si="158"/>
        <v>0.9</v>
      </c>
      <c r="M584" s="243">
        <f t="shared" si="159"/>
        <v>0.9</v>
      </c>
      <c r="N584" s="149">
        <f t="shared" si="160"/>
        <v>7.23</v>
      </c>
      <c r="O584" s="149">
        <v>3.59</v>
      </c>
      <c r="P584" s="150"/>
      <c r="Q584" s="151">
        <f>VLOOKUP(H584,Mapping!$B$3:$D$13,3,0)</f>
        <v>0</v>
      </c>
      <c r="R584" s="149">
        <f>(IF(VLOOKUP(VLOOKUP(I584,Mapping!$B$15:$D$20,2,1),Mapping!$C$15:$E$20,2,0)=7000,0,VLOOKUP(VLOOKUP(I584,Mapping!$B$15:$D$20,2,1),Mapping!$C$15:$E$20,2,0)))</f>
        <v>0</v>
      </c>
      <c r="S584" s="149"/>
      <c r="T584" s="149"/>
      <c r="U584" s="149">
        <f t="shared" si="161"/>
        <v>10.82</v>
      </c>
      <c r="V584" s="6" t="str">
        <f t="shared" si="146"/>
        <v/>
      </c>
      <c r="X584" s="6" t="s">
        <v>3461</v>
      </c>
      <c r="Y584" s="6" t="s">
        <v>16</v>
      </c>
      <c r="Z584" s="6" t="s">
        <v>3462</v>
      </c>
      <c r="AA584" s="6" t="s">
        <v>3493</v>
      </c>
      <c r="AB584" s="6" t="s">
        <v>3494</v>
      </c>
      <c r="AC584" s="6" t="s">
        <v>3495</v>
      </c>
      <c r="AD584" s="6" t="s">
        <v>3496</v>
      </c>
      <c r="AE584" s="6" t="s">
        <v>156</v>
      </c>
      <c r="AF584" s="6">
        <v>1</v>
      </c>
      <c r="AG584" s="6">
        <v>0.5</v>
      </c>
      <c r="AH584" s="6">
        <v>0.9</v>
      </c>
      <c r="AI584" s="6">
        <v>0.9</v>
      </c>
      <c r="AJ584" s="6" t="s">
        <v>14</v>
      </c>
      <c r="AK584" s="6">
        <v>77.62</v>
      </c>
      <c r="AL584" s="6" t="s">
        <v>303</v>
      </c>
      <c r="AM584" s="6" t="s">
        <v>303</v>
      </c>
      <c r="AN584" s="6" t="s">
        <v>303</v>
      </c>
      <c r="AO584" s="6" t="s">
        <v>303</v>
      </c>
      <c r="AP584" s="6" t="s">
        <v>303</v>
      </c>
      <c r="AQ584" s="6" t="s">
        <v>304</v>
      </c>
      <c r="AR584" s="6" t="s">
        <v>305</v>
      </c>
      <c r="AS584" s="6" t="s">
        <v>335</v>
      </c>
      <c r="AT584" s="6" t="s">
        <v>156</v>
      </c>
      <c r="AU584" s="6" t="s">
        <v>307</v>
      </c>
      <c r="AV584" s="6" t="s">
        <v>3493</v>
      </c>
      <c r="AW584" s="6" t="s">
        <v>3497</v>
      </c>
      <c r="AX584" s="6" t="s">
        <v>3497</v>
      </c>
      <c r="AY584" s="6" t="s">
        <v>308</v>
      </c>
      <c r="AZ584" s="6" t="s">
        <v>309</v>
      </c>
      <c r="BA584" s="6" t="s">
        <v>310</v>
      </c>
      <c r="BB584" s="6" t="s">
        <v>311</v>
      </c>
      <c r="BC584" s="6" t="s">
        <v>312</v>
      </c>
      <c r="BD584" s="6" t="s">
        <v>156</v>
      </c>
      <c r="BE584" s="6" t="s">
        <v>313</v>
      </c>
    </row>
    <row r="585" spans="1:57" ht="17.399999999999999" x14ac:dyDescent="0.4">
      <c r="A585" s="237">
        <f t="shared" si="147"/>
        <v>583</v>
      </c>
      <c r="B585" s="238" t="str">
        <f t="shared" si="148"/>
        <v>2025-09-21</v>
      </c>
      <c r="C585" s="238" t="str">
        <f t="shared" si="149"/>
        <v>LHR</v>
      </c>
      <c r="D585" s="238" t="str">
        <f t="shared" si="150"/>
        <v>99431913895</v>
      </c>
      <c r="E585" s="238" t="str">
        <f t="shared" si="151"/>
        <v>587196916075</v>
      </c>
      <c r="F585" s="238" t="str">
        <f t="shared" si="152"/>
        <v>우성민</v>
      </c>
      <c r="G585" s="239" t="str">
        <f t="shared" si="153"/>
        <v>BK00000146217</v>
      </c>
      <c r="H585" s="240" t="str">
        <f t="shared" si="154"/>
        <v>목록(Manifest)</v>
      </c>
      <c r="I585" s="241">
        <f t="shared" si="155"/>
        <v>131.93</v>
      </c>
      <c r="J585" s="242">
        <f t="shared" si="156"/>
        <v>1</v>
      </c>
      <c r="K585" s="242">
        <f t="shared" si="157"/>
        <v>1</v>
      </c>
      <c r="L585" s="243">
        <f t="shared" si="158"/>
        <v>1.3</v>
      </c>
      <c r="M585" s="243">
        <f t="shared" si="159"/>
        <v>1.3</v>
      </c>
      <c r="N585" s="149">
        <f t="shared" si="160"/>
        <v>8.7100000000000009</v>
      </c>
      <c r="O585" s="149">
        <v>3.59</v>
      </c>
      <c r="P585" s="150"/>
      <c r="Q585" s="151">
        <f>VLOOKUP(H585,Mapping!$B$3:$D$13,3,0)</f>
        <v>0</v>
      </c>
      <c r="R585" s="149">
        <f>(IF(VLOOKUP(VLOOKUP(I585,Mapping!$B$15:$D$20,2,1),Mapping!$C$15:$E$20,2,0)=7000,0,VLOOKUP(VLOOKUP(I585,Mapping!$B$15:$D$20,2,1),Mapping!$C$15:$E$20,2,0)))</f>
        <v>0</v>
      </c>
      <c r="S585" s="149"/>
      <c r="T585" s="149"/>
      <c r="U585" s="149">
        <f t="shared" si="161"/>
        <v>12.3</v>
      </c>
      <c r="V585" s="6" t="str">
        <f t="shared" si="146"/>
        <v/>
      </c>
      <c r="X585" s="6" t="s">
        <v>3461</v>
      </c>
      <c r="Y585" s="6" t="s">
        <v>16</v>
      </c>
      <c r="Z585" s="6" t="s">
        <v>3462</v>
      </c>
      <c r="AA585" s="6" t="s">
        <v>3498</v>
      </c>
      <c r="AB585" s="6" t="s">
        <v>3499</v>
      </c>
      <c r="AC585" s="6" t="s">
        <v>3500</v>
      </c>
      <c r="AD585" s="6" t="s">
        <v>3501</v>
      </c>
      <c r="AE585" s="6" t="s">
        <v>156</v>
      </c>
      <c r="AF585" s="6">
        <v>1</v>
      </c>
      <c r="AG585" s="6">
        <v>1</v>
      </c>
      <c r="AH585" s="6">
        <v>1.3</v>
      </c>
      <c r="AI585" s="6">
        <v>1.3</v>
      </c>
      <c r="AJ585" s="6" t="s">
        <v>14</v>
      </c>
      <c r="AK585" s="6">
        <v>131.93</v>
      </c>
      <c r="AL585" s="6" t="s">
        <v>303</v>
      </c>
      <c r="AM585" s="6" t="s">
        <v>303</v>
      </c>
      <c r="AN585" s="6" t="s">
        <v>303</v>
      </c>
      <c r="AO585" s="6" t="s">
        <v>303</v>
      </c>
      <c r="AP585" s="6" t="s">
        <v>303</v>
      </c>
      <c r="AQ585" s="6" t="s">
        <v>304</v>
      </c>
      <c r="AR585" s="6" t="s">
        <v>305</v>
      </c>
      <c r="AS585" s="6" t="s">
        <v>349</v>
      </c>
      <c r="AT585" s="6" t="s">
        <v>156</v>
      </c>
      <c r="AU585" s="6" t="s">
        <v>307</v>
      </c>
      <c r="AV585" s="6" t="s">
        <v>3498</v>
      </c>
      <c r="AW585" s="6" t="s">
        <v>3502</v>
      </c>
      <c r="AX585" s="6" t="s">
        <v>3502</v>
      </c>
      <c r="AY585" s="6" t="s">
        <v>308</v>
      </c>
      <c r="AZ585" s="6" t="s">
        <v>309</v>
      </c>
      <c r="BA585" s="6" t="s">
        <v>310</v>
      </c>
      <c r="BB585" s="6" t="s">
        <v>311</v>
      </c>
      <c r="BC585" s="6" t="s">
        <v>312</v>
      </c>
      <c r="BD585" s="6" t="s">
        <v>156</v>
      </c>
      <c r="BE585" s="6" t="s">
        <v>313</v>
      </c>
    </row>
    <row r="586" spans="1:57" ht="17.399999999999999" x14ac:dyDescent="0.4">
      <c r="A586" s="237">
        <f t="shared" si="147"/>
        <v>584</v>
      </c>
      <c r="B586" s="238" t="str">
        <f t="shared" si="148"/>
        <v>2025-09-21</v>
      </c>
      <c r="C586" s="238" t="str">
        <f t="shared" si="149"/>
        <v>LHR</v>
      </c>
      <c r="D586" s="238" t="str">
        <f t="shared" si="150"/>
        <v>99431913895</v>
      </c>
      <c r="E586" s="238" t="str">
        <f t="shared" si="151"/>
        <v>587196916031</v>
      </c>
      <c r="F586" s="238" t="str">
        <f t="shared" si="152"/>
        <v>도현규</v>
      </c>
      <c r="G586" s="239" t="str">
        <f t="shared" si="153"/>
        <v>BK00000146218</v>
      </c>
      <c r="H586" s="240" t="str">
        <f t="shared" si="154"/>
        <v>일반(목록배제,Normal-Manifest Exception)</v>
      </c>
      <c r="I586" s="241">
        <f t="shared" si="155"/>
        <v>28.27</v>
      </c>
      <c r="J586" s="242">
        <f t="shared" si="156"/>
        <v>1</v>
      </c>
      <c r="K586" s="242">
        <f t="shared" si="157"/>
        <v>0.5</v>
      </c>
      <c r="L586" s="243">
        <f t="shared" si="158"/>
        <v>0.2</v>
      </c>
      <c r="M586" s="243">
        <f t="shared" si="159"/>
        <v>0.5</v>
      </c>
      <c r="N586" s="149">
        <f t="shared" si="160"/>
        <v>5.75</v>
      </c>
      <c r="O586" s="149">
        <v>3.59</v>
      </c>
      <c r="P586" s="150"/>
      <c r="Q586" s="151">
        <f>VLOOKUP(H586,Mapping!$B$3:$D$13,3,0)</f>
        <v>0.8</v>
      </c>
      <c r="R586" s="149">
        <f>(IF(VLOOKUP(VLOOKUP(I586,Mapping!$B$15:$D$20,2,1),Mapping!$C$15:$E$20,2,0)=7000,0,VLOOKUP(VLOOKUP(I586,Mapping!$B$15:$D$20,2,1),Mapping!$C$15:$E$20,2,0)))</f>
        <v>0</v>
      </c>
      <c r="S586" s="149"/>
      <c r="T586" s="149"/>
      <c r="U586" s="149">
        <f t="shared" si="161"/>
        <v>10.14</v>
      </c>
      <c r="V586" s="6" t="str">
        <f t="shared" si="146"/>
        <v/>
      </c>
      <c r="X586" s="6" t="s">
        <v>3461</v>
      </c>
      <c r="Y586" s="6" t="s">
        <v>16</v>
      </c>
      <c r="Z586" s="6" t="s">
        <v>3462</v>
      </c>
      <c r="AA586" s="6" t="s">
        <v>3503</v>
      </c>
      <c r="AB586" s="6" t="s">
        <v>1133</v>
      </c>
      <c r="AC586" s="6" t="s">
        <v>1134</v>
      </c>
      <c r="AD586" s="6" t="s">
        <v>1135</v>
      </c>
      <c r="AE586" s="6" t="s">
        <v>156</v>
      </c>
      <c r="AF586" s="6">
        <v>1</v>
      </c>
      <c r="AG586" s="6">
        <v>0.5</v>
      </c>
      <c r="AH586" s="6">
        <v>0.2</v>
      </c>
      <c r="AI586" s="6">
        <v>0.5</v>
      </c>
      <c r="AJ586" s="6" t="s">
        <v>110</v>
      </c>
      <c r="AK586" s="6">
        <v>28.27</v>
      </c>
      <c r="AL586" s="6" t="s">
        <v>303</v>
      </c>
      <c r="AM586" s="6" t="s">
        <v>303</v>
      </c>
      <c r="AN586" s="6" t="s">
        <v>303</v>
      </c>
      <c r="AO586" s="6" t="s">
        <v>303</v>
      </c>
      <c r="AP586" s="6" t="s">
        <v>303</v>
      </c>
      <c r="AQ586" s="6" t="s">
        <v>304</v>
      </c>
      <c r="AR586" s="6" t="s">
        <v>305</v>
      </c>
      <c r="AS586" s="6" t="s">
        <v>3504</v>
      </c>
      <c r="AT586" s="6" t="s">
        <v>156</v>
      </c>
      <c r="AU586" s="6" t="s">
        <v>307</v>
      </c>
      <c r="AV586" s="6" t="s">
        <v>3503</v>
      </c>
      <c r="AW586" s="6" t="s">
        <v>3505</v>
      </c>
      <c r="AX586" s="6" t="s">
        <v>3505</v>
      </c>
      <c r="AY586" s="6" t="s">
        <v>308</v>
      </c>
      <c r="AZ586" s="6" t="s">
        <v>309</v>
      </c>
      <c r="BA586" s="6" t="s">
        <v>310</v>
      </c>
      <c r="BB586" s="6" t="s">
        <v>311</v>
      </c>
      <c r="BC586" s="6" t="s">
        <v>312</v>
      </c>
      <c r="BD586" s="6" t="s">
        <v>156</v>
      </c>
      <c r="BE586" s="6" t="s">
        <v>313</v>
      </c>
    </row>
    <row r="587" spans="1:57" ht="17.399999999999999" x14ac:dyDescent="0.4">
      <c r="A587" s="237">
        <f t="shared" si="147"/>
        <v>585</v>
      </c>
      <c r="B587" s="238" t="str">
        <f t="shared" si="148"/>
        <v>2025-09-21</v>
      </c>
      <c r="C587" s="238" t="str">
        <f t="shared" si="149"/>
        <v>LHR</v>
      </c>
      <c r="D587" s="238" t="str">
        <f t="shared" si="150"/>
        <v>99431913895</v>
      </c>
      <c r="E587" s="238" t="str">
        <f t="shared" si="151"/>
        <v>587196916145</v>
      </c>
      <c r="F587" s="238" t="str">
        <f t="shared" si="152"/>
        <v>김수현</v>
      </c>
      <c r="G587" s="239" t="str">
        <f t="shared" si="153"/>
        <v>BK00000146219</v>
      </c>
      <c r="H587" s="240" t="str">
        <f t="shared" si="154"/>
        <v>목록(Manifest)</v>
      </c>
      <c r="I587" s="241">
        <f t="shared" si="155"/>
        <v>100.26</v>
      </c>
      <c r="J587" s="242">
        <f t="shared" si="156"/>
        <v>1</v>
      </c>
      <c r="K587" s="242">
        <f t="shared" si="157"/>
        <v>3</v>
      </c>
      <c r="L587" s="243">
        <f t="shared" si="158"/>
        <v>4</v>
      </c>
      <c r="M587" s="243">
        <f t="shared" si="159"/>
        <v>4</v>
      </c>
      <c r="N587" s="149">
        <f t="shared" si="160"/>
        <v>18.700000000000003</v>
      </c>
      <c r="O587" s="149">
        <v>3.59</v>
      </c>
      <c r="P587" s="150"/>
      <c r="Q587" s="151">
        <f>VLOOKUP(H587,Mapping!$B$3:$D$13,3,0)</f>
        <v>0</v>
      </c>
      <c r="R587" s="149">
        <f>(IF(VLOOKUP(VLOOKUP(I587,Mapping!$B$15:$D$20,2,1),Mapping!$C$15:$E$20,2,0)=7000,0,VLOOKUP(VLOOKUP(I587,Mapping!$B$15:$D$20,2,1),Mapping!$C$15:$E$20,2,0)))</f>
        <v>0</v>
      </c>
      <c r="S587" s="149"/>
      <c r="T587" s="149"/>
      <c r="U587" s="149">
        <f t="shared" si="161"/>
        <v>22.290000000000003</v>
      </c>
      <c r="V587" s="6" t="str">
        <f t="shared" si="146"/>
        <v/>
      </c>
      <c r="X587" s="6" t="s">
        <v>3461</v>
      </c>
      <c r="Y587" s="6" t="s">
        <v>16</v>
      </c>
      <c r="Z587" s="6" t="s">
        <v>3462</v>
      </c>
      <c r="AA587" s="6" t="s">
        <v>3506</v>
      </c>
      <c r="AB587" s="6" t="s">
        <v>2534</v>
      </c>
      <c r="AC587" s="6" t="s">
        <v>2535</v>
      </c>
      <c r="AD587" s="6" t="s">
        <v>2536</v>
      </c>
      <c r="AE587" s="6" t="s">
        <v>156</v>
      </c>
      <c r="AF587" s="6">
        <v>1</v>
      </c>
      <c r="AG587" s="6">
        <v>3</v>
      </c>
      <c r="AH587" s="6">
        <v>4</v>
      </c>
      <c r="AI587" s="6">
        <v>4</v>
      </c>
      <c r="AJ587" s="6" t="s">
        <v>14</v>
      </c>
      <c r="AK587" s="6">
        <v>100.26</v>
      </c>
      <c r="AL587" s="6" t="s">
        <v>303</v>
      </c>
      <c r="AM587" s="6" t="s">
        <v>303</v>
      </c>
      <c r="AN587" s="6" t="s">
        <v>303</v>
      </c>
      <c r="AO587" s="6" t="s">
        <v>303</v>
      </c>
      <c r="AP587" s="6" t="s">
        <v>303</v>
      </c>
      <c r="AQ587" s="6" t="s">
        <v>304</v>
      </c>
      <c r="AR587" s="6" t="s">
        <v>305</v>
      </c>
      <c r="AS587" s="6" t="s">
        <v>316</v>
      </c>
      <c r="AT587" s="6" t="s">
        <v>156</v>
      </c>
      <c r="AU587" s="6" t="s">
        <v>307</v>
      </c>
      <c r="AV587" s="6" t="s">
        <v>3506</v>
      </c>
      <c r="AW587" s="6" t="s">
        <v>3507</v>
      </c>
      <c r="AX587" s="6" t="s">
        <v>3507</v>
      </c>
      <c r="AY587" s="6" t="s">
        <v>308</v>
      </c>
      <c r="AZ587" s="6" t="s">
        <v>309</v>
      </c>
      <c r="BA587" s="6" t="s">
        <v>310</v>
      </c>
      <c r="BB587" s="6" t="s">
        <v>311</v>
      </c>
      <c r="BC587" s="6" t="s">
        <v>312</v>
      </c>
      <c r="BD587" s="6" t="s">
        <v>156</v>
      </c>
      <c r="BE587" s="6" t="s">
        <v>313</v>
      </c>
    </row>
    <row r="588" spans="1:57" ht="17.399999999999999" x14ac:dyDescent="0.4">
      <c r="A588" s="237">
        <f t="shared" si="147"/>
        <v>586</v>
      </c>
      <c r="B588" s="238" t="str">
        <f t="shared" si="148"/>
        <v>2025-09-21</v>
      </c>
      <c r="C588" s="238" t="str">
        <f t="shared" si="149"/>
        <v>LHR</v>
      </c>
      <c r="D588" s="238" t="str">
        <f t="shared" si="150"/>
        <v>99431913895</v>
      </c>
      <c r="E588" s="238" t="str">
        <f t="shared" si="151"/>
        <v>587196916322</v>
      </c>
      <c r="F588" s="238" t="str">
        <f t="shared" si="152"/>
        <v>이대규</v>
      </c>
      <c r="G588" s="239" t="str">
        <f t="shared" si="153"/>
        <v>BK00000146221</v>
      </c>
      <c r="H588" s="240" t="str">
        <f t="shared" si="154"/>
        <v>일반(목록배제,Normal-Manifest Exception)</v>
      </c>
      <c r="I588" s="241">
        <f t="shared" si="155"/>
        <v>65.5</v>
      </c>
      <c r="J588" s="242">
        <f t="shared" si="156"/>
        <v>1</v>
      </c>
      <c r="K588" s="242">
        <f t="shared" si="157"/>
        <v>2.5</v>
      </c>
      <c r="L588" s="243">
        <f t="shared" si="158"/>
        <v>0.2</v>
      </c>
      <c r="M588" s="243">
        <f t="shared" si="159"/>
        <v>2.5</v>
      </c>
      <c r="N588" s="149">
        <f t="shared" si="160"/>
        <v>13.15</v>
      </c>
      <c r="O588" s="149">
        <v>3.59</v>
      </c>
      <c r="P588" s="150"/>
      <c r="Q588" s="151">
        <f>VLOOKUP(H588,Mapping!$B$3:$D$13,3,0)</f>
        <v>0.8</v>
      </c>
      <c r="R588" s="149">
        <f>(IF(VLOOKUP(VLOOKUP(I588,Mapping!$B$15:$D$20,2,1),Mapping!$C$15:$E$20,2,0)=7000,0,VLOOKUP(VLOOKUP(I588,Mapping!$B$15:$D$20,2,1),Mapping!$C$15:$E$20,2,0)))</f>
        <v>0</v>
      </c>
      <c r="S588" s="149"/>
      <c r="T588" s="149"/>
      <c r="U588" s="149">
        <f t="shared" si="161"/>
        <v>17.540000000000003</v>
      </c>
      <c r="V588" s="6" t="str">
        <f t="shared" si="146"/>
        <v/>
      </c>
      <c r="X588" s="6" t="s">
        <v>3461</v>
      </c>
      <c r="Y588" s="6" t="s">
        <v>16</v>
      </c>
      <c r="Z588" s="6" t="s">
        <v>3462</v>
      </c>
      <c r="AA588" s="6" t="s">
        <v>3508</v>
      </c>
      <c r="AB588" s="6" t="s">
        <v>3509</v>
      </c>
      <c r="AC588" s="6" t="s">
        <v>3510</v>
      </c>
      <c r="AD588" s="6" t="s">
        <v>3511</v>
      </c>
      <c r="AE588" s="6" t="s">
        <v>156</v>
      </c>
      <c r="AF588" s="6">
        <v>1</v>
      </c>
      <c r="AG588" s="6">
        <v>2.5</v>
      </c>
      <c r="AH588" s="6">
        <v>0.2</v>
      </c>
      <c r="AI588" s="6">
        <v>2.5</v>
      </c>
      <c r="AJ588" s="6" t="s">
        <v>110</v>
      </c>
      <c r="AK588" s="6">
        <v>65.5</v>
      </c>
      <c r="AL588" s="6" t="s">
        <v>303</v>
      </c>
      <c r="AM588" s="6" t="s">
        <v>303</v>
      </c>
      <c r="AN588" s="6" t="s">
        <v>303</v>
      </c>
      <c r="AO588" s="6" t="s">
        <v>303</v>
      </c>
      <c r="AP588" s="6" t="s">
        <v>303</v>
      </c>
      <c r="AQ588" s="6" t="s">
        <v>304</v>
      </c>
      <c r="AR588" s="6" t="s">
        <v>305</v>
      </c>
      <c r="AS588" s="6" t="s">
        <v>516</v>
      </c>
      <c r="AT588" s="6" t="s">
        <v>156</v>
      </c>
      <c r="AU588" s="6" t="s">
        <v>307</v>
      </c>
      <c r="AV588" s="6" t="s">
        <v>3508</v>
      </c>
      <c r="AW588" s="6" t="s">
        <v>3512</v>
      </c>
      <c r="AX588" s="6" t="s">
        <v>3512</v>
      </c>
      <c r="AY588" s="6" t="s">
        <v>308</v>
      </c>
      <c r="AZ588" s="6" t="s">
        <v>309</v>
      </c>
      <c r="BA588" s="6" t="s">
        <v>310</v>
      </c>
      <c r="BB588" s="6" t="s">
        <v>311</v>
      </c>
      <c r="BC588" s="6" t="s">
        <v>312</v>
      </c>
      <c r="BD588" s="6" t="s">
        <v>156</v>
      </c>
      <c r="BE588" s="6" t="s">
        <v>313</v>
      </c>
    </row>
    <row r="589" spans="1:57" ht="17.399999999999999" x14ac:dyDescent="0.4">
      <c r="A589" s="237">
        <f t="shared" si="147"/>
        <v>587</v>
      </c>
      <c r="B589" s="238" t="str">
        <f t="shared" si="148"/>
        <v>2025-09-21</v>
      </c>
      <c r="C589" s="238" t="str">
        <f t="shared" si="149"/>
        <v>LHR</v>
      </c>
      <c r="D589" s="238" t="str">
        <f t="shared" si="150"/>
        <v>99431913895</v>
      </c>
      <c r="E589" s="238" t="str">
        <f t="shared" si="151"/>
        <v>587196916156</v>
      </c>
      <c r="F589" s="238" t="str">
        <f t="shared" si="152"/>
        <v>최강희</v>
      </c>
      <c r="G589" s="239" t="str">
        <f t="shared" si="153"/>
        <v>BK00000146228</v>
      </c>
      <c r="H589" s="240" t="str">
        <f t="shared" si="154"/>
        <v>목록(Manifest)</v>
      </c>
      <c r="I589" s="241">
        <f t="shared" si="155"/>
        <v>61.19</v>
      </c>
      <c r="J589" s="242">
        <f t="shared" si="156"/>
        <v>1</v>
      </c>
      <c r="K589" s="242">
        <f t="shared" si="157"/>
        <v>1.5</v>
      </c>
      <c r="L589" s="243">
        <f t="shared" si="158"/>
        <v>0.2</v>
      </c>
      <c r="M589" s="243">
        <f t="shared" si="159"/>
        <v>1.5</v>
      </c>
      <c r="N589" s="149">
        <f t="shared" si="160"/>
        <v>9.4499999999999993</v>
      </c>
      <c r="O589" s="149">
        <v>3.59</v>
      </c>
      <c r="P589" s="150"/>
      <c r="Q589" s="151">
        <f>VLOOKUP(H589,Mapping!$B$3:$D$13,3,0)</f>
        <v>0</v>
      </c>
      <c r="R589" s="149">
        <f>(IF(VLOOKUP(VLOOKUP(I589,Mapping!$B$15:$D$20,2,1),Mapping!$C$15:$E$20,2,0)=7000,0,VLOOKUP(VLOOKUP(I589,Mapping!$B$15:$D$20,2,1),Mapping!$C$15:$E$20,2,0)))</f>
        <v>0</v>
      </c>
      <c r="S589" s="149"/>
      <c r="T589" s="149"/>
      <c r="U589" s="149">
        <f t="shared" si="161"/>
        <v>13.04</v>
      </c>
      <c r="V589" s="6" t="str">
        <f t="shared" si="146"/>
        <v/>
      </c>
      <c r="X589" s="6" t="s">
        <v>3461</v>
      </c>
      <c r="Y589" s="6" t="s">
        <v>16</v>
      </c>
      <c r="Z589" s="6" t="s">
        <v>3462</v>
      </c>
      <c r="AA589" s="6" t="s">
        <v>3513</v>
      </c>
      <c r="AB589" s="6" t="s">
        <v>3514</v>
      </c>
      <c r="AC589" s="6" t="s">
        <v>3515</v>
      </c>
      <c r="AD589" s="6" t="s">
        <v>3516</v>
      </c>
      <c r="AE589" s="6" t="s">
        <v>156</v>
      </c>
      <c r="AF589" s="6">
        <v>1</v>
      </c>
      <c r="AG589" s="6">
        <v>1.5</v>
      </c>
      <c r="AH589" s="6">
        <v>0.2</v>
      </c>
      <c r="AI589" s="6">
        <v>1.5</v>
      </c>
      <c r="AJ589" s="6" t="s">
        <v>14</v>
      </c>
      <c r="AK589" s="6">
        <v>61.19</v>
      </c>
      <c r="AL589" s="6" t="s">
        <v>303</v>
      </c>
      <c r="AM589" s="6" t="s">
        <v>303</v>
      </c>
      <c r="AN589" s="6" t="s">
        <v>303</v>
      </c>
      <c r="AO589" s="6" t="s">
        <v>303</v>
      </c>
      <c r="AP589" s="6" t="s">
        <v>303</v>
      </c>
      <c r="AQ589" s="6" t="s">
        <v>304</v>
      </c>
      <c r="AR589" s="6" t="s">
        <v>305</v>
      </c>
      <c r="AS589" s="6" t="s">
        <v>317</v>
      </c>
      <c r="AT589" s="6" t="s">
        <v>156</v>
      </c>
      <c r="AU589" s="6" t="s">
        <v>307</v>
      </c>
      <c r="AV589" s="6" t="s">
        <v>3513</v>
      </c>
      <c r="AW589" s="6" t="s">
        <v>3517</v>
      </c>
      <c r="AX589" s="6" t="s">
        <v>3517</v>
      </c>
      <c r="AY589" s="6" t="s">
        <v>308</v>
      </c>
      <c r="AZ589" s="6" t="s">
        <v>309</v>
      </c>
      <c r="BA589" s="6" t="s">
        <v>310</v>
      </c>
      <c r="BB589" s="6" t="s">
        <v>311</v>
      </c>
      <c r="BC589" s="6" t="s">
        <v>312</v>
      </c>
      <c r="BD589" s="6" t="s">
        <v>156</v>
      </c>
      <c r="BE589" s="6" t="s">
        <v>313</v>
      </c>
    </row>
    <row r="590" spans="1:57" ht="17.399999999999999" x14ac:dyDescent="0.4">
      <c r="A590" s="237">
        <f t="shared" si="147"/>
        <v>588</v>
      </c>
      <c r="B590" s="238" t="str">
        <f t="shared" si="148"/>
        <v>2025-09-21</v>
      </c>
      <c r="C590" s="238" t="str">
        <f t="shared" si="149"/>
        <v>LHR</v>
      </c>
      <c r="D590" s="238" t="str">
        <f t="shared" si="150"/>
        <v>99431913895</v>
      </c>
      <c r="E590" s="238" t="str">
        <f t="shared" si="151"/>
        <v>587196915913</v>
      </c>
      <c r="F590" s="238" t="str">
        <f t="shared" si="152"/>
        <v>정하은</v>
      </c>
      <c r="G590" s="239" t="str">
        <f t="shared" si="153"/>
        <v>BK00000146230</v>
      </c>
      <c r="H590" s="240" t="str">
        <f t="shared" si="154"/>
        <v>목록(Manifest)</v>
      </c>
      <c r="I590" s="241">
        <f t="shared" si="155"/>
        <v>112.87</v>
      </c>
      <c r="J590" s="242">
        <f t="shared" si="156"/>
        <v>1</v>
      </c>
      <c r="K590" s="242">
        <f t="shared" si="157"/>
        <v>0.5</v>
      </c>
      <c r="L590" s="243">
        <f t="shared" si="158"/>
        <v>0.2</v>
      </c>
      <c r="M590" s="243">
        <f t="shared" si="159"/>
        <v>0.5</v>
      </c>
      <c r="N590" s="149">
        <f t="shared" si="160"/>
        <v>5.75</v>
      </c>
      <c r="O590" s="149">
        <v>3.59</v>
      </c>
      <c r="P590" s="150"/>
      <c r="Q590" s="151">
        <f>VLOOKUP(H590,Mapping!$B$3:$D$13,3,0)</f>
        <v>0</v>
      </c>
      <c r="R590" s="149">
        <f>(IF(VLOOKUP(VLOOKUP(I590,Mapping!$B$15:$D$20,2,1),Mapping!$C$15:$E$20,2,0)=7000,0,VLOOKUP(VLOOKUP(I590,Mapping!$B$15:$D$20,2,1),Mapping!$C$15:$E$20,2,0)))</f>
        <v>0</v>
      </c>
      <c r="S590" s="149"/>
      <c r="T590" s="149"/>
      <c r="U590" s="149">
        <f t="shared" si="161"/>
        <v>9.34</v>
      </c>
      <c r="V590" s="6" t="str">
        <f t="shared" si="146"/>
        <v/>
      </c>
      <c r="X590" s="6" t="s">
        <v>3461</v>
      </c>
      <c r="Y590" s="6" t="s">
        <v>16</v>
      </c>
      <c r="Z590" s="6" t="s">
        <v>3462</v>
      </c>
      <c r="AA590" s="6" t="s">
        <v>3518</v>
      </c>
      <c r="AB590" s="6" t="s">
        <v>3519</v>
      </c>
      <c r="AC590" s="6" t="s">
        <v>3520</v>
      </c>
      <c r="AD590" s="6" t="s">
        <v>1200</v>
      </c>
      <c r="AE590" s="6" t="s">
        <v>156</v>
      </c>
      <c r="AF590" s="6">
        <v>1</v>
      </c>
      <c r="AG590" s="6">
        <v>0.5</v>
      </c>
      <c r="AH590" s="6">
        <v>0.2</v>
      </c>
      <c r="AI590" s="6">
        <v>0.5</v>
      </c>
      <c r="AJ590" s="6" t="s">
        <v>14</v>
      </c>
      <c r="AK590" s="6">
        <v>112.87</v>
      </c>
      <c r="AL590" s="6" t="s">
        <v>303</v>
      </c>
      <c r="AM590" s="6" t="s">
        <v>303</v>
      </c>
      <c r="AN590" s="6" t="s">
        <v>303</v>
      </c>
      <c r="AO590" s="6" t="s">
        <v>303</v>
      </c>
      <c r="AP590" s="6" t="s">
        <v>303</v>
      </c>
      <c r="AQ590" s="6" t="s">
        <v>304</v>
      </c>
      <c r="AR590" s="6" t="s">
        <v>305</v>
      </c>
      <c r="AS590" s="6" t="s">
        <v>352</v>
      </c>
      <c r="AT590" s="6" t="s">
        <v>156</v>
      </c>
      <c r="AU590" s="6" t="s">
        <v>307</v>
      </c>
      <c r="AV590" s="6" t="s">
        <v>3518</v>
      </c>
      <c r="AW590" s="6" t="s">
        <v>3521</v>
      </c>
      <c r="AX590" s="6" t="s">
        <v>3521</v>
      </c>
      <c r="AY590" s="6" t="s">
        <v>308</v>
      </c>
      <c r="AZ590" s="6" t="s">
        <v>309</v>
      </c>
      <c r="BA590" s="6" t="s">
        <v>310</v>
      </c>
      <c r="BB590" s="6" t="s">
        <v>311</v>
      </c>
      <c r="BC590" s="6" t="s">
        <v>312</v>
      </c>
      <c r="BD590" s="6" t="s">
        <v>156</v>
      </c>
      <c r="BE590" s="6" t="s">
        <v>313</v>
      </c>
    </row>
    <row r="591" spans="1:57" ht="17.399999999999999" x14ac:dyDescent="0.4">
      <c r="A591" s="237">
        <f t="shared" si="147"/>
        <v>589</v>
      </c>
      <c r="B591" s="238" t="str">
        <f t="shared" si="148"/>
        <v>2025-09-21</v>
      </c>
      <c r="C591" s="238" t="str">
        <f t="shared" si="149"/>
        <v>LHR</v>
      </c>
      <c r="D591" s="238" t="str">
        <f t="shared" si="150"/>
        <v>99431913895</v>
      </c>
      <c r="E591" s="238" t="str">
        <f t="shared" si="151"/>
        <v>587196916064</v>
      </c>
      <c r="F591" s="238" t="str">
        <f t="shared" si="152"/>
        <v>신애숙</v>
      </c>
      <c r="G591" s="239" t="str">
        <f t="shared" si="153"/>
        <v>BK00000146231</v>
      </c>
      <c r="H591" s="240" t="str">
        <f t="shared" si="154"/>
        <v>동물검역(Animal Inspection)</v>
      </c>
      <c r="I591" s="241">
        <f t="shared" si="155"/>
        <v>94.48</v>
      </c>
      <c r="J591" s="242">
        <f t="shared" si="156"/>
        <v>1</v>
      </c>
      <c r="K591" s="242">
        <f t="shared" si="157"/>
        <v>6</v>
      </c>
      <c r="L591" s="243">
        <f t="shared" si="158"/>
        <v>0.2</v>
      </c>
      <c r="M591" s="243">
        <f t="shared" si="159"/>
        <v>6</v>
      </c>
      <c r="N591" s="149">
        <f t="shared" si="160"/>
        <v>26.1</v>
      </c>
      <c r="O591" s="149">
        <v>3.59</v>
      </c>
      <c r="P591" s="150"/>
      <c r="Q591" s="151">
        <f>VLOOKUP(H591,Mapping!$B$3:$D$13,3,0)</f>
        <v>0.8</v>
      </c>
      <c r="R591" s="149">
        <f>(IF(VLOOKUP(VLOOKUP(I591,Mapping!$B$15:$D$20,2,1),Mapping!$C$15:$E$20,2,0)=7000,0,VLOOKUP(VLOOKUP(I591,Mapping!$B$15:$D$20,2,1),Mapping!$C$15:$E$20,2,0)))</f>
        <v>0</v>
      </c>
      <c r="S591" s="149"/>
      <c r="T591" s="149"/>
      <c r="U591" s="149">
        <f t="shared" si="161"/>
        <v>30.490000000000002</v>
      </c>
      <c r="V591" s="6" t="str">
        <f t="shared" si="146"/>
        <v>[동물검역]</v>
      </c>
      <c r="X591" s="6" t="s">
        <v>3461</v>
      </c>
      <c r="Y591" s="6" t="s">
        <v>16</v>
      </c>
      <c r="Z591" s="6" t="s">
        <v>3462</v>
      </c>
      <c r="AA591" s="6" t="s">
        <v>3522</v>
      </c>
      <c r="AB591" s="6" t="s">
        <v>3523</v>
      </c>
      <c r="AC591" s="6" t="s">
        <v>3524</v>
      </c>
      <c r="AD591" s="6" t="s">
        <v>3525</v>
      </c>
      <c r="AE591" s="6" t="s">
        <v>439</v>
      </c>
      <c r="AF591" s="6">
        <v>1</v>
      </c>
      <c r="AG591" s="6">
        <v>6</v>
      </c>
      <c r="AH591" s="6">
        <v>0.2</v>
      </c>
      <c r="AI591" s="6">
        <v>6</v>
      </c>
      <c r="AJ591" s="6" t="s">
        <v>166</v>
      </c>
      <c r="AK591" s="6">
        <v>94.48</v>
      </c>
      <c r="AL591" s="6" t="s">
        <v>303</v>
      </c>
      <c r="AM591" s="6" t="s">
        <v>303</v>
      </c>
      <c r="AN591" s="6" t="s">
        <v>303</v>
      </c>
      <c r="AO591" s="6" t="s">
        <v>303</v>
      </c>
      <c r="AP591" s="6" t="s">
        <v>303</v>
      </c>
      <c r="AQ591" s="6" t="s">
        <v>304</v>
      </c>
      <c r="AR591" s="6" t="s">
        <v>305</v>
      </c>
      <c r="AS591" s="6" t="s">
        <v>317</v>
      </c>
      <c r="AT591" s="6" t="s">
        <v>156</v>
      </c>
      <c r="AU591" s="6" t="s">
        <v>307</v>
      </c>
      <c r="AV591" s="6" t="s">
        <v>3522</v>
      </c>
      <c r="AW591" s="6" t="s">
        <v>3526</v>
      </c>
      <c r="AX591" s="6" t="s">
        <v>3526</v>
      </c>
      <c r="AY591" s="6" t="s">
        <v>308</v>
      </c>
      <c r="AZ591" s="6" t="s">
        <v>309</v>
      </c>
      <c r="BA591" s="6" t="s">
        <v>310</v>
      </c>
      <c r="BB591" s="6" t="s">
        <v>311</v>
      </c>
      <c r="BC591" s="6" t="s">
        <v>312</v>
      </c>
      <c r="BD591" s="6" t="s">
        <v>156</v>
      </c>
      <c r="BE591" s="6" t="s">
        <v>313</v>
      </c>
    </row>
    <row r="592" spans="1:57" ht="17.399999999999999" x14ac:dyDescent="0.4">
      <c r="A592" s="237">
        <f t="shared" si="147"/>
        <v>590</v>
      </c>
      <c r="B592" s="238" t="str">
        <f t="shared" si="148"/>
        <v>2025-09-21</v>
      </c>
      <c r="C592" s="238" t="str">
        <f t="shared" si="149"/>
        <v>LHR</v>
      </c>
      <c r="D592" s="238" t="str">
        <f t="shared" si="150"/>
        <v>99431913895</v>
      </c>
      <c r="E592" s="238" t="str">
        <f t="shared" si="151"/>
        <v>587196916086</v>
      </c>
      <c r="F592" s="238" t="str">
        <f t="shared" si="152"/>
        <v>김영민</v>
      </c>
      <c r="G592" s="239" t="str">
        <f t="shared" si="153"/>
        <v>BK00000146238</v>
      </c>
      <c r="H592" s="240" t="str">
        <f t="shared" si="154"/>
        <v>목록(Manifest)</v>
      </c>
      <c r="I592" s="241">
        <f t="shared" si="155"/>
        <v>147.52000000000001</v>
      </c>
      <c r="J592" s="242">
        <f t="shared" si="156"/>
        <v>1</v>
      </c>
      <c r="K592" s="242">
        <f t="shared" si="157"/>
        <v>1.5</v>
      </c>
      <c r="L592" s="243">
        <f t="shared" si="158"/>
        <v>2.1</v>
      </c>
      <c r="M592" s="243">
        <f t="shared" si="159"/>
        <v>2.1</v>
      </c>
      <c r="N592" s="149">
        <f t="shared" si="160"/>
        <v>11.670000000000002</v>
      </c>
      <c r="O592" s="149">
        <v>3.59</v>
      </c>
      <c r="P592" s="150"/>
      <c r="Q592" s="151">
        <f>VLOOKUP(H592,Mapping!$B$3:$D$13,3,0)</f>
        <v>0</v>
      </c>
      <c r="R592" s="149">
        <f>(IF(VLOOKUP(VLOOKUP(I592,Mapping!$B$15:$D$20,2,1),Mapping!$C$15:$E$20,2,0)=7000,0,VLOOKUP(VLOOKUP(I592,Mapping!$B$15:$D$20,2,1),Mapping!$C$15:$E$20,2,0)))</f>
        <v>0</v>
      </c>
      <c r="S592" s="149"/>
      <c r="T592" s="149"/>
      <c r="U592" s="149">
        <f t="shared" si="161"/>
        <v>15.260000000000002</v>
      </c>
      <c r="V592" s="6" t="str">
        <f t="shared" si="146"/>
        <v/>
      </c>
      <c r="X592" s="6" t="s">
        <v>3461</v>
      </c>
      <c r="Y592" s="6" t="s">
        <v>16</v>
      </c>
      <c r="Z592" s="6" t="s">
        <v>3462</v>
      </c>
      <c r="AA592" s="6" t="s">
        <v>3527</v>
      </c>
      <c r="AB592" s="6" t="s">
        <v>178</v>
      </c>
      <c r="AC592" s="6" t="s">
        <v>347</v>
      </c>
      <c r="AD592" s="6" t="s">
        <v>348</v>
      </c>
      <c r="AE592" s="6" t="s">
        <v>156</v>
      </c>
      <c r="AF592" s="6">
        <v>1</v>
      </c>
      <c r="AG592" s="6">
        <v>1.5</v>
      </c>
      <c r="AH592" s="6">
        <v>2.1</v>
      </c>
      <c r="AI592" s="6">
        <v>2.1</v>
      </c>
      <c r="AJ592" s="6" t="s">
        <v>14</v>
      </c>
      <c r="AK592" s="6">
        <v>147.52000000000001</v>
      </c>
      <c r="AL592" s="6" t="s">
        <v>303</v>
      </c>
      <c r="AM592" s="6" t="s">
        <v>303</v>
      </c>
      <c r="AN592" s="6" t="s">
        <v>303</v>
      </c>
      <c r="AO592" s="6" t="s">
        <v>303</v>
      </c>
      <c r="AP592" s="6" t="s">
        <v>303</v>
      </c>
      <c r="AQ592" s="6" t="s">
        <v>304</v>
      </c>
      <c r="AR592" s="6" t="s">
        <v>305</v>
      </c>
      <c r="AS592" s="6" t="s">
        <v>383</v>
      </c>
      <c r="AT592" s="6" t="s">
        <v>156</v>
      </c>
      <c r="AU592" s="6" t="s">
        <v>307</v>
      </c>
      <c r="AV592" s="6" t="s">
        <v>3527</v>
      </c>
      <c r="AW592" s="6" t="s">
        <v>3528</v>
      </c>
      <c r="AX592" s="6" t="s">
        <v>3528</v>
      </c>
      <c r="AY592" s="6" t="s">
        <v>308</v>
      </c>
      <c r="AZ592" s="6" t="s">
        <v>309</v>
      </c>
      <c r="BA592" s="6" t="s">
        <v>310</v>
      </c>
      <c r="BB592" s="6" t="s">
        <v>311</v>
      </c>
      <c r="BC592" s="6" t="s">
        <v>312</v>
      </c>
      <c r="BD592" s="6" t="s">
        <v>156</v>
      </c>
      <c r="BE592" s="6" t="s">
        <v>313</v>
      </c>
    </row>
    <row r="593" spans="1:57" ht="17.399999999999999" x14ac:dyDescent="0.4">
      <c r="A593" s="237">
        <f t="shared" si="147"/>
        <v>591</v>
      </c>
      <c r="B593" s="238" t="str">
        <f t="shared" si="148"/>
        <v>2025-09-21</v>
      </c>
      <c r="C593" s="238" t="str">
        <f t="shared" si="149"/>
        <v>LHR</v>
      </c>
      <c r="D593" s="238" t="str">
        <f t="shared" si="150"/>
        <v>99431913895</v>
      </c>
      <c r="E593" s="238" t="str">
        <f t="shared" si="151"/>
        <v>587196916005</v>
      </c>
      <c r="F593" s="238" t="str">
        <f t="shared" si="152"/>
        <v>정혜인</v>
      </c>
      <c r="G593" s="239" t="str">
        <f t="shared" si="153"/>
        <v>BK00000146246</v>
      </c>
      <c r="H593" s="240" t="str">
        <f t="shared" si="154"/>
        <v>일반(목록배제,Normal-Manifest Exception)</v>
      </c>
      <c r="I593" s="241">
        <f t="shared" si="155"/>
        <v>118.96</v>
      </c>
      <c r="J593" s="242">
        <f t="shared" si="156"/>
        <v>1</v>
      </c>
      <c r="K593" s="242">
        <f t="shared" si="157"/>
        <v>0.5</v>
      </c>
      <c r="L593" s="243">
        <f t="shared" si="158"/>
        <v>0.2</v>
      </c>
      <c r="M593" s="243">
        <f t="shared" si="159"/>
        <v>0.5</v>
      </c>
      <c r="N593" s="149">
        <f t="shared" si="160"/>
        <v>5.75</v>
      </c>
      <c r="O593" s="149">
        <v>3.59</v>
      </c>
      <c r="P593" s="150"/>
      <c r="Q593" s="151">
        <f>VLOOKUP(H593,Mapping!$B$3:$D$13,3,0)</f>
        <v>0.8</v>
      </c>
      <c r="R593" s="149">
        <f>(IF(VLOOKUP(VLOOKUP(I593,Mapping!$B$15:$D$20,2,1),Mapping!$C$15:$E$20,2,0)=7000,0,VLOOKUP(VLOOKUP(I593,Mapping!$B$15:$D$20,2,1),Mapping!$C$15:$E$20,2,0)))</f>
        <v>0</v>
      </c>
      <c r="S593" s="149"/>
      <c r="T593" s="149"/>
      <c r="U593" s="149">
        <f t="shared" si="161"/>
        <v>10.14</v>
      </c>
      <c r="V593" s="6" t="str">
        <f t="shared" si="146"/>
        <v/>
      </c>
      <c r="X593" s="6" t="s">
        <v>3461</v>
      </c>
      <c r="Y593" s="6" t="s">
        <v>16</v>
      </c>
      <c r="Z593" s="6" t="s">
        <v>3462</v>
      </c>
      <c r="AA593" s="6" t="s">
        <v>3529</v>
      </c>
      <c r="AB593" s="6" t="s">
        <v>236</v>
      </c>
      <c r="AC593" s="6" t="s">
        <v>573</v>
      </c>
      <c r="AD593" s="6" t="s">
        <v>574</v>
      </c>
      <c r="AE593" s="6" t="s">
        <v>156</v>
      </c>
      <c r="AF593" s="6">
        <v>1</v>
      </c>
      <c r="AG593" s="6">
        <v>0.5</v>
      </c>
      <c r="AH593" s="6">
        <v>0.2</v>
      </c>
      <c r="AI593" s="6">
        <v>0.5</v>
      </c>
      <c r="AJ593" s="6" t="s">
        <v>110</v>
      </c>
      <c r="AK593" s="6">
        <v>118.96</v>
      </c>
      <c r="AL593" s="6" t="s">
        <v>303</v>
      </c>
      <c r="AM593" s="6" t="s">
        <v>303</v>
      </c>
      <c r="AN593" s="6" t="s">
        <v>303</v>
      </c>
      <c r="AO593" s="6" t="s">
        <v>303</v>
      </c>
      <c r="AP593" s="6" t="s">
        <v>303</v>
      </c>
      <c r="AQ593" s="6" t="s">
        <v>304</v>
      </c>
      <c r="AR593" s="6" t="s">
        <v>305</v>
      </c>
      <c r="AS593" s="6" t="s">
        <v>575</v>
      </c>
      <c r="AT593" s="6" t="s">
        <v>156</v>
      </c>
      <c r="AU593" s="6" t="s">
        <v>307</v>
      </c>
      <c r="AV593" s="6" t="s">
        <v>3529</v>
      </c>
      <c r="AW593" s="6" t="s">
        <v>3530</v>
      </c>
      <c r="AX593" s="6" t="s">
        <v>3530</v>
      </c>
      <c r="AY593" s="6" t="s">
        <v>308</v>
      </c>
      <c r="AZ593" s="6" t="s">
        <v>309</v>
      </c>
      <c r="BA593" s="6" t="s">
        <v>310</v>
      </c>
      <c r="BB593" s="6" t="s">
        <v>311</v>
      </c>
      <c r="BC593" s="6" t="s">
        <v>312</v>
      </c>
      <c r="BD593" s="6" t="s">
        <v>156</v>
      </c>
      <c r="BE593" s="6" t="s">
        <v>313</v>
      </c>
    </row>
    <row r="594" spans="1:57" ht="17.399999999999999" x14ac:dyDescent="0.4">
      <c r="A594" s="237">
        <f t="shared" si="147"/>
        <v>592</v>
      </c>
      <c r="B594" s="238" t="str">
        <f t="shared" si="148"/>
        <v>2025-09-21</v>
      </c>
      <c r="C594" s="238" t="str">
        <f t="shared" si="149"/>
        <v>LHR</v>
      </c>
      <c r="D594" s="238" t="str">
        <f t="shared" si="150"/>
        <v>99431913895</v>
      </c>
      <c r="E594" s="238" t="str">
        <f t="shared" si="151"/>
        <v>587196916123</v>
      </c>
      <c r="F594" s="238" t="str">
        <f t="shared" si="152"/>
        <v>최미현</v>
      </c>
      <c r="G594" s="239" t="str">
        <f t="shared" si="153"/>
        <v>BK00000146257</v>
      </c>
      <c r="H594" s="240" t="str">
        <f t="shared" si="154"/>
        <v>목록(Manifest)</v>
      </c>
      <c r="I594" s="241">
        <f t="shared" si="155"/>
        <v>116.96</v>
      </c>
      <c r="J594" s="242">
        <f t="shared" si="156"/>
        <v>1</v>
      </c>
      <c r="K594" s="242">
        <f t="shared" si="157"/>
        <v>1</v>
      </c>
      <c r="L594" s="243">
        <f t="shared" si="158"/>
        <v>0.2</v>
      </c>
      <c r="M594" s="243">
        <f t="shared" si="159"/>
        <v>1</v>
      </c>
      <c r="N594" s="149">
        <f t="shared" si="160"/>
        <v>7.6</v>
      </c>
      <c r="O594" s="149">
        <v>3.59</v>
      </c>
      <c r="P594" s="150"/>
      <c r="Q594" s="151">
        <f>VLOOKUP(H594,Mapping!$B$3:$D$13,3,0)</f>
        <v>0</v>
      </c>
      <c r="R594" s="149">
        <f>(IF(VLOOKUP(VLOOKUP(I594,Mapping!$B$15:$D$20,2,1),Mapping!$C$15:$E$20,2,0)=7000,0,VLOOKUP(VLOOKUP(I594,Mapping!$B$15:$D$20,2,1),Mapping!$C$15:$E$20,2,0)))</f>
        <v>0</v>
      </c>
      <c r="S594" s="149"/>
      <c r="T594" s="149"/>
      <c r="U594" s="149">
        <f t="shared" si="161"/>
        <v>11.19</v>
      </c>
      <c r="V594" s="6" t="str">
        <f t="shared" si="146"/>
        <v/>
      </c>
      <c r="X594" s="6" t="s">
        <v>3461</v>
      </c>
      <c r="Y594" s="6" t="s">
        <v>16</v>
      </c>
      <c r="Z594" s="6" t="s">
        <v>3462</v>
      </c>
      <c r="AA594" s="6" t="s">
        <v>3531</v>
      </c>
      <c r="AB594" s="6" t="s">
        <v>2420</v>
      </c>
      <c r="AC594" s="6" t="s">
        <v>2421</v>
      </c>
      <c r="AD594" s="6" t="s">
        <v>2422</v>
      </c>
      <c r="AE594" s="6" t="s">
        <v>156</v>
      </c>
      <c r="AF594" s="6">
        <v>1</v>
      </c>
      <c r="AG594" s="6">
        <v>1</v>
      </c>
      <c r="AH594" s="6">
        <v>0.2</v>
      </c>
      <c r="AI594" s="6">
        <v>1</v>
      </c>
      <c r="AJ594" s="6" t="s">
        <v>14</v>
      </c>
      <c r="AK594" s="6">
        <v>116.96</v>
      </c>
      <c r="AL594" s="6" t="s">
        <v>303</v>
      </c>
      <c r="AM594" s="6" t="s">
        <v>303</v>
      </c>
      <c r="AN594" s="6" t="s">
        <v>303</v>
      </c>
      <c r="AO594" s="6" t="s">
        <v>303</v>
      </c>
      <c r="AP594" s="6" t="s">
        <v>303</v>
      </c>
      <c r="AQ594" s="6" t="s">
        <v>304</v>
      </c>
      <c r="AR594" s="6" t="s">
        <v>305</v>
      </c>
      <c r="AS594" s="6" t="s">
        <v>352</v>
      </c>
      <c r="AT594" s="6" t="s">
        <v>156</v>
      </c>
      <c r="AU594" s="6" t="s">
        <v>307</v>
      </c>
      <c r="AV594" s="6" t="s">
        <v>3531</v>
      </c>
      <c r="AW594" s="6" t="s">
        <v>3532</v>
      </c>
      <c r="AX594" s="6" t="s">
        <v>3532</v>
      </c>
      <c r="AY594" s="6" t="s">
        <v>308</v>
      </c>
      <c r="AZ594" s="6" t="s">
        <v>309</v>
      </c>
      <c r="BA594" s="6" t="s">
        <v>310</v>
      </c>
      <c r="BB594" s="6" t="s">
        <v>311</v>
      </c>
      <c r="BC594" s="6" t="s">
        <v>312</v>
      </c>
      <c r="BD594" s="6" t="s">
        <v>156</v>
      </c>
      <c r="BE594" s="6" t="s">
        <v>313</v>
      </c>
    </row>
    <row r="595" spans="1:57" ht="17.399999999999999" x14ac:dyDescent="0.4">
      <c r="A595" s="237">
        <f t="shared" si="147"/>
        <v>593</v>
      </c>
      <c r="B595" s="238" t="str">
        <f t="shared" si="148"/>
        <v>2025-09-21</v>
      </c>
      <c r="C595" s="238" t="str">
        <f t="shared" si="149"/>
        <v>LHR</v>
      </c>
      <c r="D595" s="238" t="str">
        <f t="shared" si="150"/>
        <v>99431913895</v>
      </c>
      <c r="E595" s="238" t="str">
        <f t="shared" si="151"/>
        <v>587196916484</v>
      </c>
      <c r="F595" s="238" t="str">
        <f t="shared" si="152"/>
        <v>홍정주</v>
      </c>
      <c r="G595" s="239" t="str">
        <f t="shared" si="153"/>
        <v>BK00000146287</v>
      </c>
      <c r="H595" s="240" t="str">
        <f t="shared" si="154"/>
        <v>일반(목록배제,Normal-Manifest Exception)</v>
      </c>
      <c r="I595" s="241">
        <f t="shared" si="155"/>
        <v>81.599999999999994</v>
      </c>
      <c r="J595" s="242">
        <f t="shared" si="156"/>
        <v>1</v>
      </c>
      <c r="K595" s="242">
        <f t="shared" si="157"/>
        <v>2</v>
      </c>
      <c r="L595" s="243">
        <f t="shared" si="158"/>
        <v>0.2</v>
      </c>
      <c r="M595" s="243">
        <f t="shared" si="159"/>
        <v>2</v>
      </c>
      <c r="N595" s="149">
        <f t="shared" si="160"/>
        <v>11.3</v>
      </c>
      <c r="O595" s="149">
        <v>3.59</v>
      </c>
      <c r="P595" s="150"/>
      <c r="Q595" s="151">
        <f>VLOOKUP(H595,Mapping!$B$3:$D$13,3,0)</f>
        <v>0.8</v>
      </c>
      <c r="R595" s="149">
        <f>(IF(VLOOKUP(VLOOKUP(I595,Mapping!$B$15:$D$20,2,1),Mapping!$C$15:$E$20,2,0)=7000,0,VLOOKUP(VLOOKUP(I595,Mapping!$B$15:$D$20,2,1),Mapping!$C$15:$E$20,2,0)))</f>
        <v>0</v>
      </c>
      <c r="S595" s="149"/>
      <c r="T595" s="149"/>
      <c r="U595" s="149">
        <f t="shared" si="161"/>
        <v>15.690000000000001</v>
      </c>
      <c r="V595" s="6" t="str">
        <f t="shared" si="146"/>
        <v/>
      </c>
      <c r="X595" s="6" t="s">
        <v>3461</v>
      </c>
      <c r="Y595" s="6" t="s">
        <v>16</v>
      </c>
      <c r="Z595" s="6" t="s">
        <v>3462</v>
      </c>
      <c r="AA595" s="6" t="s">
        <v>3533</v>
      </c>
      <c r="AB595" s="6" t="s">
        <v>213</v>
      </c>
      <c r="AC595" s="6" t="s">
        <v>398</v>
      </c>
      <c r="AD595" s="6" t="s">
        <v>399</v>
      </c>
      <c r="AE595" s="6" t="s">
        <v>156</v>
      </c>
      <c r="AF595" s="6">
        <v>1</v>
      </c>
      <c r="AG595" s="6">
        <v>2</v>
      </c>
      <c r="AH595" s="6">
        <v>0.2</v>
      </c>
      <c r="AI595" s="6">
        <v>2</v>
      </c>
      <c r="AJ595" s="6" t="s">
        <v>110</v>
      </c>
      <c r="AK595" s="6">
        <v>81.599999999999994</v>
      </c>
      <c r="AL595" s="6" t="s">
        <v>303</v>
      </c>
      <c r="AM595" s="6" t="s">
        <v>303</v>
      </c>
      <c r="AN595" s="6" t="s">
        <v>303</v>
      </c>
      <c r="AO595" s="6" t="s">
        <v>303</v>
      </c>
      <c r="AP595" s="6" t="s">
        <v>303</v>
      </c>
      <c r="AQ595" s="6" t="s">
        <v>304</v>
      </c>
      <c r="AR595" s="6" t="s">
        <v>305</v>
      </c>
      <c r="AS595" s="6" t="s">
        <v>400</v>
      </c>
      <c r="AT595" s="6" t="s">
        <v>156</v>
      </c>
      <c r="AU595" s="6" t="s">
        <v>307</v>
      </c>
      <c r="AV595" s="6" t="s">
        <v>3533</v>
      </c>
      <c r="AW595" s="6" t="s">
        <v>3534</v>
      </c>
      <c r="AX595" s="6" t="s">
        <v>3534</v>
      </c>
      <c r="AY595" s="6" t="s">
        <v>308</v>
      </c>
      <c r="AZ595" s="6" t="s">
        <v>309</v>
      </c>
      <c r="BA595" s="6" t="s">
        <v>310</v>
      </c>
      <c r="BB595" s="6" t="s">
        <v>311</v>
      </c>
      <c r="BC595" s="6" t="s">
        <v>312</v>
      </c>
      <c r="BD595" s="6" t="s">
        <v>156</v>
      </c>
      <c r="BE595" s="6" t="s">
        <v>313</v>
      </c>
    </row>
    <row r="596" spans="1:57" ht="17.399999999999999" x14ac:dyDescent="0.4">
      <c r="A596" s="237">
        <f t="shared" si="147"/>
        <v>594</v>
      </c>
      <c r="B596" s="238" t="str">
        <f t="shared" si="148"/>
        <v>2025-09-21</v>
      </c>
      <c r="C596" s="238" t="str">
        <f t="shared" si="149"/>
        <v>LHR</v>
      </c>
      <c r="D596" s="238" t="str">
        <f t="shared" si="150"/>
        <v>99431913895</v>
      </c>
      <c r="E596" s="238" t="str">
        <f t="shared" si="151"/>
        <v>587196916473</v>
      </c>
      <c r="F596" s="238" t="str">
        <f t="shared" si="152"/>
        <v>이성미</v>
      </c>
      <c r="G596" s="239" t="str">
        <f t="shared" si="153"/>
        <v>BK00000146288</v>
      </c>
      <c r="H596" s="240" t="str">
        <f t="shared" si="154"/>
        <v>일반(목록배제,Normal-Manifest Exception)</v>
      </c>
      <c r="I596" s="241">
        <f t="shared" si="155"/>
        <v>81.599999999999994</v>
      </c>
      <c r="J596" s="242">
        <f t="shared" si="156"/>
        <v>1</v>
      </c>
      <c r="K596" s="242">
        <f t="shared" si="157"/>
        <v>2</v>
      </c>
      <c r="L596" s="243">
        <f t="shared" si="158"/>
        <v>0.2</v>
      </c>
      <c r="M596" s="243">
        <f t="shared" si="159"/>
        <v>2</v>
      </c>
      <c r="N596" s="149">
        <f t="shared" si="160"/>
        <v>11.3</v>
      </c>
      <c r="O596" s="149">
        <v>3.59</v>
      </c>
      <c r="P596" s="150"/>
      <c r="Q596" s="151">
        <f>VLOOKUP(H596,Mapping!$B$3:$D$13,3,0)</f>
        <v>0.8</v>
      </c>
      <c r="R596" s="149">
        <f>(IF(VLOOKUP(VLOOKUP(I596,Mapping!$B$15:$D$20,2,1),Mapping!$C$15:$E$20,2,0)=7000,0,VLOOKUP(VLOOKUP(I596,Mapping!$B$15:$D$20,2,1),Mapping!$C$15:$E$20,2,0)))</f>
        <v>0</v>
      </c>
      <c r="S596" s="149"/>
      <c r="T596" s="149"/>
      <c r="U596" s="149">
        <f t="shared" si="161"/>
        <v>15.690000000000001</v>
      </c>
      <c r="V596" s="6" t="str">
        <f t="shared" si="146"/>
        <v/>
      </c>
      <c r="X596" s="6" t="s">
        <v>3461</v>
      </c>
      <c r="Y596" s="6" t="s">
        <v>16</v>
      </c>
      <c r="Z596" s="6" t="s">
        <v>3462</v>
      </c>
      <c r="AA596" s="6" t="s">
        <v>3535</v>
      </c>
      <c r="AB596" s="6" t="s">
        <v>214</v>
      </c>
      <c r="AC596" s="6" t="s">
        <v>401</v>
      </c>
      <c r="AD596" s="6" t="s">
        <v>399</v>
      </c>
      <c r="AE596" s="6" t="s">
        <v>156</v>
      </c>
      <c r="AF596" s="6">
        <v>1</v>
      </c>
      <c r="AG596" s="6">
        <v>2</v>
      </c>
      <c r="AH596" s="6">
        <v>0.2</v>
      </c>
      <c r="AI596" s="6">
        <v>2</v>
      </c>
      <c r="AJ596" s="6" t="s">
        <v>110</v>
      </c>
      <c r="AK596" s="6">
        <v>81.599999999999994</v>
      </c>
      <c r="AL596" s="6" t="s">
        <v>303</v>
      </c>
      <c r="AM596" s="6" t="s">
        <v>303</v>
      </c>
      <c r="AN596" s="6" t="s">
        <v>303</v>
      </c>
      <c r="AO596" s="6" t="s">
        <v>303</v>
      </c>
      <c r="AP596" s="6" t="s">
        <v>303</v>
      </c>
      <c r="AQ596" s="6" t="s">
        <v>304</v>
      </c>
      <c r="AR596" s="6" t="s">
        <v>305</v>
      </c>
      <c r="AS596" s="6" t="s">
        <v>400</v>
      </c>
      <c r="AT596" s="6" t="s">
        <v>156</v>
      </c>
      <c r="AU596" s="6" t="s">
        <v>307</v>
      </c>
      <c r="AV596" s="6" t="s">
        <v>3535</v>
      </c>
      <c r="AW596" s="6" t="s">
        <v>3536</v>
      </c>
      <c r="AX596" s="6" t="s">
        <v>3536</v>
      </c>
      <c r="AY596" s="6" t="s">
        <v>308</v>
      </c>
      <c r="AZ596" s="6" t="s">
        <v>309</v>
      </c>
      <c r="BA596" s="6" t="s">
        <v>310</v>
      </c>
      <c r="BB596" s="6" t="s">
        <v>311</v>
      </c>
      <c r="BC596" s="6" t="s">
        <v>312</v>
      </c>
      <c r="BD596" s="6" t="s">
        <v>156</v>
      </c>
      <c r="BE596" s="6" t="s">
        <v>313</v>
      </c>
    </row>
    <row r="597" spans="1:57" ht="17.399999999999999" x14ac:dyDescent="0.4">
      <c r="A597" s="237">
        <f t="shared" si="147"/>
        <v>595</v>
      </c>
      <c r="B597" s="238" t="str">
        <f t="shared" si="148"/>
        <v>2025-09-21</v>
      </c>
      <c r="C597" s="238" t="str">
        <f t="shared" si="149"/>
        <v>LHR</v>
      </c>
      <c r="D597" s="238" t="str">
        <f t="shared" si="150"/>
        <v>99431913895</v>
      </c>
      <c r="E597" s="238" t="str">
        <f t="shared" si="151"/>
        <v>587196916462</v>
      </c>
      <c r="F597" s="238" t="str">
        <f t="shared" si="152"/>
        <v>김천배</v>
      </c>
      <c r="G597" s="239" t="str">
        <f t="shared" si="153"/>
        <v>BK00000146289</v>
      </c>
      <c r="H597" s="240" t="str">
        <f t="shared" si="154"/>
        <v>일반(목록배제,Normal-Manifest Exception)</v>
      </c>
      <c r="I597" s="241">
        <f t="shared" si="155"/>
        <v>81.599999999999994</v>
      </c>
      <c r="J597" s="242">
        <f t="shared" si="156"/>
        <v>1</v>
      </c>
      <c r="K597" s="242">
        <f t="shared" si="157"/>
        <v>2</v>
      </c>
      <c r="L597" s="243">
        <f t="shared" si="158"/>
        <v>0.2</v>
      </c>
      <c r="M597" s="243">
        <f t="shared" si="159"/>
        <v>2</v>
      </c>
      <c r="N597" s="149">
        <f t="shared" si="160"/>
        <v>11.3</v>
      </c>
      <c r="O597" s="149">
        <v>3.59</v>
      </c>
      <c r="P597" s="150"/>
      <c r="Q597" s="151">
        <f>VLOOKUP(H597,Mapping!$B$3:$D$13,3,0)</f>
        <v>0.8</v>
      </c>
      <c r="R597" s="149">
        <f>(IF(VLOOKUP(VLOOKUP(I597,Mapping!$B$15:$D$20,2,1),Mapping!$C$15:$E$20,2,0)=7000,0,VLOOKUP(VLOOKUP(I597,Mapping!$B$15:$D$20,2,1),Mapping!$C$15:$E$20,2,0)))</f>
        <v>0</v>
      </c>
      <c r="S597" s="149"/>
      <c r="T597" s="149"/>
      <c r="U597" s="149">
        <f t="shared" si="161"/>
        <v>15.690000000000001</v>
      </c>
      <c r="V597" s="6" t="str">
        <f t="shared" si="146"/>
        <v/>
      </c>
      <c r="X597" s="6" t="s">
        <v>3461</v>
      </c>
      <c r="Y597" s="6" t="s">
        <v>16</v>
      </c>
      <c r="Z597" s="6" t="s">
        <v>3462</v>
      </c>
      <c r="AA597" s="6" t="s">
        <v>3537</v>
      </c>
      <c r="AB597" s="6" t="s">
        <v>215</v>
      </c>
      <c r="AC597" s="6" t="s">
        <v>402</v>
      </c>
      <c r="AD597" s="6" t="s">
        <v>399</v>
      </c>
      <c r="AE597" s="6" t="s">
        <v>156</v>
      </c>
      <c r="AF597" s="6">
        <v>1</v>
      </c>
      <c r="AG597" s="6">
        <v>2</v>
      </c>
      <c r="AH597" s="6">
        <v>0.2</v>
      </c>
      <c r="AI597" s="6">
        <v>2</v>
      </c>
      <c r="AJ597" s="6" t="s">
        <v>110</v>
      </c>
      <c r="AK597" s="6">
        <v>81.599999999999994</v>
      </c>
      <c r="AL597" s="6" t="s">
        <v>303</v>
      </c>
      <c r="AM597" s="6" t="s">
        <v>303</v>
      </c>
      <c r="AN597" s="6" t="s">
        <v>303</v>
      </c>
      <c r="AO597" s="6" t="s">
        <v>303</v>
      </c>
      <c r="AP597" s="6" t="s">
        <v>303</v>
      </c>
      <c r="AQ597" s="6" t="s">
        <v>304</v>
      </c>
      <c r="AR597" s="6" t="s">
        <v>305</v>
      </c>
      <c r="AS597" s="6" t="s">
        <v>400</v>
      </c>
      <c r="AT597" s="6" t="s">
        <v>156</v>
      </c>
      <c r="AU597" s="6" t="s">
        <v>307</v>
      </c>
      <c r="AV597" s="6" t="s">
        <v>3537</v>
      </c>
      <c r="AW597" s="6" t="s">
        <v>3538</v>
      </c>
      <c r="AX597" s="6" t="s">
        <v>3538</v>
      </c>
      <c r="AY597" s="6" t="s">
        <v>308</v>
      </c>
      <c r="AZ597" s="6" t="s">
        <v>309</v>
      </c>
      <c r="BA597" s="6" t="s">
        <v>310</v>
      </c>
      <c r="BB597" s="6" t="s">
        <v>311</v>
      </c>
      <c r="BC597" s="6" t="s">
        <v>312</v>
      </c>
      <c r="BD597" s="6" t="s">
        <v>156</v>
      </c>
      <c r="BE597" s="6" t="s">
        <v>313</v>
      </c>
    </row>
    <row r="598" spans="1:57" ht="17.399999999999999" x14ac:dyDescent="0.4">
      <c r="A598" s="237">
        <f t="shared" si="147"/>
        <v>596</v>
      </c>
      <c r="B598" s="238" t="str">
        <f t="shared" si="148"/>
        <v>2025-09-21</v>
      </c>
      <c r="C598" s="238" t="str">
        <f t="shared" si="149"/>
        <v>LHR</v>
      </c>
      <c r="D598" s="238" t="str">
        <f t="shared" si="150"/>
        <v>99431913895</v>
      </c>
      <c r="E598" s="238" t="str">
        <f t="shared" si="151"/>
        <v>587196916451</v>
      </c>
      <c r="F598" s="238" t="str">
        <f t="shared" si="152"/>
        <v>김주환</v>
      </c>
      <c r="G598" s="239" t="str">
        <f t="shared" si="153"/>
        <v>BK00000146290</v>
      </c>
      <c r="H598" s="240" t="str">
        <f t="shared" si="154"/>
        <v>일반(목록배제,Normal-Manifest Exception)</v>
      </c>
      <c r="I598" s="241">
        <f t="shared" si="155"/>
        <v>81.599999999999994</v>
      </c>
      <c r="J598" s="242">
        <f t="shared" si="156"/>
        <v>1</v>
      </c>
      <c r="K598" s="242">
        <f t="shared" si="157"/>
        <v>2</v>
      </c>
      <c r="L598" s="243">
        <f t="shared" si="158"/>
        <v>0.2</v>
      </c>
      <c r="M598" s="243">
        <f t="shared" si="159"/>
        <v>2</v>
      </c>
      <c r="N598" s="149">
        <f t="shared" si="160"/>
        <v>11.3</v>
      </c>
      <c r="O598" s="149">
        <v>3.59</v>
      </c>
      <c r="P598" s="150"/>
      <c r="Q598" s="151">
        <f>VLOOKUP(H598,Mapping!$B$3:$D$13,3,0)</f>
        <v>0.8</v>
      </c>
      <c r="R598" s="149">
        <f>(IF(VLOOKUP(VLOOKUP(I598,Mapping!$B$15:$D$20,2,1),Mapping!$C$15:$E$20,2,0)=7000,0,VLOOKUP(VLOOKUP(I598,Mapping!$B$15:$D$20,2,1),Mapping!$C$15:$E$20,2,0)))</f>
        <v>0</v>
      </c>
      <c r="S598" s="149"/>
      <c r="T598" s="149"/>
      <c r="U598" s="149">
        <f t="shared" si="161"/>
        <v>15.690000000000001</v>
      </c>
      <c r="V598" s="6" t="str">
        <f t="shared" si="146"/>
        <v/>
      </c>
      <c r="X598" s="6" t="s">
        <v>3461</v>
      </c>
      <c r="Y598" s="6" t="s">
        <v>16</v>
      </c>
      <c r="Z598" s="6" t="s">
        <v>3462</v>
      </c>
      <c r="AA598" s="6" t="s">
        <v>3539</v>
      </c>
      <c r="AB598" s="6" t="s">
        <v>216</v>
      </c>
      <c r="AC598" s="6" t="s">
        <v>403</v>
      </c>
      <c r="AD598" s="6" t="s">
        <v>399</v>
      </c>
      <c r="AE598" s="6" t="s">
        <v>156</v>
      </c>
      <c r="AF598" s="6">
        <v>1</v>
      </c>
      <c r="AG598" s="6">
        <v>2</v>
      </c>
      <c r="AH598" s="6">
        <v>0.2</v>
      </c>
      <c r="AI598" s="6">
        <v>2</v>
      </c>
      <c r="AJ598" s="6" t="s">
        <v>110</v>
      </c>
      <c r="AK598" s="6">
        <v>81.599999999999994</v>
      </c>
      <c r="AL598" s="6" t="s">
        <v>303</v>
      </c>
      <c r="AM598" s="6" t="s">
        <v>303</v>
      </c>
      <c r="AN598" s="6" t="s">
        <v>303</v>
      </c>
      <c r="AO598" s="6" t="s">
        <v>303</v>
      </c>
      <c r="AP598" s="6" t="s">
        <v>303</v>
      </c>
      <c r="AQ598" s="6" t="s">
        <v>304</v>
      </c>
      <c r="AR598" s="6" t="s">
        <v>305</v>
      </c>
      <c r="AS598" s="6" t="s">
        <v>400</v>
      </c>
      <c r="AT598" s="6" t="s">
        <v>156</v>
      </c>
      <c r="AU598" s="6" t="s">
        <v>307</v>
      </c>
      <c r="AV598" s="6" t="s">
        <v>3539</v>
      </c>
      <c r="AW598" s="6" t="s">
        <v>3540</v>
      </c>
      <c r="AX598" s="6" t="s">
        <v>3540</v>
      </c>
      <c r="AY598" s="6" t="s">
        <v>308</v>
      </c>
      <c r="AZ598" s="6" t="s">
        <v>309</v>
      </c>
      <c r="BA598" s="6" t="s">
        <v>310</v>
      </c>
      <c r="BB598" s="6" t="s">
        <v>311</v>
      </c>
      <c r="BC598" s="6" t="s">
        <v>312</v>
      </c>
      <c r="BD598" s="6" t="s">
        <v>156</v>
      </c>
      <c r="BE598" s="6" t="s">
        <v>313</v>
      </c>
    </row>
    <row r="599" spans="1:57" ht="17.399999999999999" x14ac:dyDescent="0.4">
      <c r="A599" s="237">
        <f t="shared" si="147"/>
        <v>597</v>
      </c>
      <c r="B599" s="238" t="str">
        <f t="shared" si="148"/>
        <v>2025-09-21</v>
      </c>
      <c r="C599" s="238" t="str">
        <f t="shared" si="149"/>
        <v>LHR</v>
      </c>
      <c r="D599" s="238" t="str">
        <f t="shared" si="150"/>
        <v>99431913895</v>
      </c>
      <c r="E599" s="238" t="str">
        <f t="shared" si="151"/>
        <v>587196916440</v>
      </c>
      <c r="F599" s="238" t="str">
        <f t="shared" si="152"/>
        <v>김윤미</v>
      </c>
      <c r="G599" s="239" t="str">
        <f t="shared" si="153"/>
        <v>BK00000146291</v>
      </c>
      <c r="H599" s="240" t="str">
        <f t="shared" si="154"/>
        <v>일반(목록배제,Normal-Manifest Exception)</v>
      </c>
      <c r="I599" s="241">
        <f t="shared" si="155"/>
        <v>81.599999999999994</v>
      </c>
      <c r="J599" s="242">
        <f t="shared" si="156"/>
        <v>1</v>
      </c>
      <c r="K599" s="242">
        <f t="shared" si="157"/>
        <v>2</v>
      </c>
      <c r="L599" s="243">
        <f t="shared" si="158"/>
        <v>0.2</v>
      </c>
      <c r="M599" s="243">
        <f t="shared" si="159"/>
        <v>2</v>
      </c>
      <c r="N599" s="149">
        <f t="shared" si="160"/>
        <v>11.3</v>
      </c>
      <c r="O599" s="149">
        <v>3.59</v>
      </c>
      <c r="P599" s="150"/>
      <c r="Q599" s="151">
        <f>VLOOKUP(H599,Mapping!$B$3:$D$13,3,0)</f>
        <v>0.8</v>
      </c>
      <c r="R599" s="149">
        <f>(IF(VLOOKUP(VLOOKUP(I599,Mapping!$B$15:$D$20,2,1),Mapping!$C$15:$E$20,2,0)=7000,0,VLOOKUP(VLOOKUP(I599,Mapping!$B$15:$D$20,2,1),Mapping!$C$15:$E$20,2,0)))</f>
        <v>0</v>
      </c>
      <c r="S599" s="149"/>
      <c r="T599" s="149"/>
      <c r="U599" s="149">
        <f t="shared" si="161"/>
        <v>15.690000000000001</v>
      </c>
      <c r="V599" s="6" t="str">
        <f t="shared" si="146"/>
        <v/>
      </c>
      <c r="X599" s="6" t="s">
        <v>3461</v>
      </c>
      <c r="Y599" s="6" t="s">
        <v>16</v>
      </c>
      <c r="Z599" s="6" t="s">
        <v>3462</v>
      </c>
      <c r="AA599" s="6" t="s">
        <v>3541</v>
      </c>
      <c r="AB599" s="6" t="s">
        <v>217</v>
      </c>
      <c r="AC599" s="6" t="s">
        <v>404</v>
      </c>
      <c r="AD599" s="6" t="s">
        <v>399</v>
      </c>
      <c r="AE599" s="6" t="s">
        <v>156</v>
      </c>
      <c r="AF599" s="6">
        <v>1</v>
      </c>
      <c r="AG599" s="6">
        <v>2</v>
      </c>
      <c r="AH599" s="6">
        <v>0.2</v>
      </c>
      <c r="AI599" s="6">
        <v>2</v>
      </c>
      <c r="AJ599" s="6" t="s">
        <v>110</v>
      </c>
      <c r="AK599" s="6">
        <v>81.599999999999994</v>
      </c>
      <c r="AL599" s="6" t="s">
        <v>303</v>
      </c>
      <c r="AM599" s="6" t="s">
        <v>303</v>
      </c>
      <c r="AN599" s="6" t="s">
        <v>303</v>
      </c>
      <c r="AO599" s="6" t="s">
        <v>303</v>
      </c>
      <c r="AP599" s="6" t="s">
        <v>303</v>
      </c>
      <c r="AQ599" s="6" t="s">
        <v>304</v>
      </c>
      <c r="AR599" s="6" t="s">
        <v>305</v>
      </c>
      <c r="AS599" s="6" t="s">
        <v>400</v>
      </c>
      <c r="AT599" s="6" t="s">
        <v>156</v>
      </c>
      <c r="AU599" s="6" t="s">
        <v>307</v>
      </c>
      <c r="AV599" s="6" t="s">
        <v>3541</v>
      </c>
      <c r="AW599" s="6" t="s">
        <v>3542</v>
      </c>
      <c r="AX599" s="6" t="s">
        <v>3542</v>
      </c>
      <c r="AY599" s="6" t="s">
        <v>308</v>
      </c>
      <c r="AZ599" s="6" t="s">
        <v>309</v>
      </c>
      <c r="BA599" s="6" t="s">
        <v>310</v>
      </c>
      <c r="BB599" s="6" t="s">
        <v>311</v>
      </c>
      <c r="BC599" s="6" t="s">
        <v>312</v>
      </c>
      <c r="BD599" s="6" t="s">
        <v>156</v>
      </c>
      <c r="BE599" s="6" t="s">
        <v>313</v>
      </c>
    </row>
    <row r="600" spans="1:57" ht="17.399999999999999" x14ac:dyDescent="0.4">
      <c r="A600" s="237">
        <f t="shared" si="147"/>
        <v>598</v>
      </c>
      <c r="B600" s="238" t="str">
        <f t="shared" si="148"/>
        <v>2025-09-21</v>
      </c>
      <c r="C600" s="238" t="str">
        <f t="shared" si="149"/>
        <v>LHR</v>
      </c>
      <c r="D600" s="238" t="str">
        <f t="shared" si="150"/>
        <v>99431913895</v>
      </c>
      <c r="E600" s="238" t="str">
        <f t="shared" si="151"/>
        <v>587196916436</v>
      </c>
      <c r="F600" s="238" t="str">
        <f t="shared" si="152"/>
        <v>정종서</v>
      </c>
      <c r="G600" s="239" t="str">
        <f t="shared" si="153"/>
        <v>BK00000146292</v>
      </c>
      <c r="H600" s="240" t="str">
        <f t="shared" si="154"/>
        <v>일반(목록배제,Normal-Manifest Exception)</v>
      </c>
      <c r="I600" s="241">
        <f t="shared" si="155"/>
        <v>81.599999999999994</v>
      </c>
      <c r="J600" s="242">
        <f t="shared" si="156"/>
        <v>1</v>
      </c>
      <c r="K600" s="242">
        <f t="shared" si="157"/>
        <v>2</v>
      </c>
      <c r="L600" s="243">
        <f t="shared" si="158"/>
        <v>0.2</v>
      </c>
      <c r="M600" s="243">
        <f t="shared" si="159"/>
        <v>2</v>
      </c>
      <c r="N600" s="149">
        <f t="shared" si="160"/>
        <v>11.3</v>
      </c>
      <c r="O600" s="149">
        <v>3.59</v>
      </c>
      <c r="P600" s="150"/>
      <c r="Q600" s="151">
        <f>VLOOKUP(H600,Mapping!$B$3:$D$13,3,0)</f>
        <v>0.8</v>
      </c>
      <c r="R600" s="149">
        <f>(IF(VLOOKUP(VLOOKUP(I600,Mapping!$B$15:$D$20,2,1),Mapping!$C$15:$E$20,2,0)=7000,0,VLOOKUP(VLOOKUP(I600,Mapping!$B$15:$D$20,2,1),Mapping!$C$15:$E$20,2,0)))</f>
        <v>0</v>
      </c>
      <c r="S600" s="149"/>
      <c r="T600" s="149"/>
      <c r="U600" s="149">
        <f t="shared" si="161"/>
        <v>15.690000000000001</v>
      </c>
      <c r="V600" s="6" t="str">
        <f t="shared" si="146"/>
        <v/>
      </c>
      <c r="X600" s="6" t="s">
        <v>3461</v>
      </c>
      <c r="Y600" s="6" t="s">
        <v>16</v>
      </c>
      <c r="Z600" s="6" t="s">
        <v>3462</v>
      </c>
      <c r="AA600" s="6" t="s">
        <v>3543</v>
      </c>
      <c r="AB600" s="6" t="s">
        <v>221</v>
      </c>
      <c r="AC600" s="6" t="s">
        <v>405</v>
      </c>
      <c r="AD600" s="6" t="s">
        <v>399</v>
      </c>
      <c r="AE600" s="6" t="s">
        <v>156</v>
      </c>
      <c r="AF600" s="6">
        <v>1</v>
      </c>
      <c r="AG600" s="6">
        <v>2</v>
      </c>
      <c r="AH600" s="6">
        <v>0.2</v>
      </c>
      <c r="AI600" s="6">
        <v>2</v>
      </c>
      <c r="AJ600" s="6" t="s">
        <v>110</v>
      </c>
      <c r="AK600" s="6">
        <v>81.599999999999994</v>
      </c>
      <c r="AL600" s="6" t="s">
        <v>303</v>
      </c>
      <c r="AM600" s="6" t="s">
        <v>303</v>
      </c>
      <c r="AN600" s="6" t="s">
        <v>303</v>
      </c>
      <c r="AO600" s="6" t="s">
        <v>303</v>
      </c>
      <c r="AP600" s="6" t="s">
        <v>303</v>
      </c>
      <c r="AQ600" s="6" t="s">
        <v>304</v>
      </c>
      <c r="AR600" s="6" t="s">
        <v>305</v>
      </c>
      <c r="AS600" s="6" t="s">
        <v>400</v>
      </c>
      <c r="AT600" s="6" t="s">
        <v>156</v>
      </c>
      <c r="AU600" s="6" t="s">
        <v>307</v>
      </c>
      <c r="AV600" s="6" t="s">
        <v>3543</v>
      </c>
      <c r="AW600" s="6" t="s">
        <v>3544</v>
      </c>
      <c r="AX600" s="6" t="s">
        <v>3544</v>
      </c>
      <c r="AY600" s="6" t="s">
        <v>308</v>
      </c>
      <c r="AZ600" s="6" t="s">
        <v>309</v>
      </c>
      <c r="BA600" s="6" t="s">
        <v>310</v>
      </c>
      <c r="BB600" s="6" t="s">
        <v>311</v>
      </c>
      <c r="BC600" s="6" t="s">
        <v>312</v>
      </c>
      <c r="BD600" s="6" t="s">
        <v>156</v>
      </c>
      <c r="BE600" s="6" t="s">
        <v>313</v>
      </c>
    </row>
    <row r="601" spans="1:57" ht="17.399999999999999" x14ac:dyDescent="0.4">
      <c r="A601" s="237">
        <f t="shared" si="147"/>
        <v>599</v>
      </c>
      <c r="B601" s="238" t="str">
        <f t="shared" si="148"/>
        <v>2025-09-21</v>
      </c>
      <c r="C601" s="238" t="str">
        <f t="shared" si="149"/>
        <v>LHR</v>
      </c>
      <c r="D601" s="238" t="str">
        <f t="shared" si="150"/>
        <v>99431913895</v>
      </c>
      <c r="E601" s="238" t="str">
        <f t="shared" si="151"/>
        <v>587196916425</v>
      </c>
      <c r="F601" s="238" t="str">
        <f t="shared" si="152"/>
        <v>유영규</v>
      </c>
      <c r="G601" s="239" t="str">
        <f t="shared" si="153"/>
        <v>BK00000146293</v>
      </c>
      <c r="H601" s="240" t="str">
        <f t="shared" si="154"/>
        <v>일반(목록배제,Normal-Manifest Exception)</v>
      </c>
      <c r="I601" s="241">
        <f t="shared" si="155"/>
        <v>81.599999999999994</v>
      </c>
      <c r="J601" s="242">
        <f t="shared" si="156"/>
        <v>1</v>
      </c>
      <c r="K601" s="242">
        <f t="shared" si="157"/>
        <v>2</v>
      </c>
      <c r="L601" s="243">
        <f t="shared" si="158"/>
        <v>0.2</v>
      </c>
      <c r="M601" s="243">
        <f t="shared" si="159"/>
        <v>2</v>
      </c>
      <c r="N601" s="149">
        <f t="shared" si="160"/>
        <v>11.3</v>
      </c>
      <c r="O601" s="149">
        <v>3.59</v>
      </c>
      <c r="P601" s="150"/>
      <c r="Q601" s="151">
        <f>VLOOKUP(H601,Mapping!$B$3:$D$13,3,0)</f>
        <v>0.8</v>
      </c>
      <c r="R601" s="149">
        <f>(IF(VLOOKUP(VLOOKUP(I601,Mapping!$B$15:$D$20,2,1),Mapping!$C$15:$E$20,2,0)=7000,0,VLOOKUP(VLOOKUP(I601,Mapping!$B$15:$D$20,2,1),Mapping!$C$15:$E$20,2,0)))</f>
        <v>0</v>
      </c>
      <c r="S601" s="149"/>
      <c r="T601" s="149"/>
      <c r="U601" s="149">
        <f t="shared" si="161"/>
        <v>15.690000000000001</v>
      </c>
      <c r="V601" s="6" t="str">
        <f t="shared" si="146"/>
        <v/>
      </c>
      <c r="X601" s="6" t="s">
        <v>3461</v>
      </c>
      <c r="Y601" s="6" t="s">
        <v>16</v>
      </c>
      <c r="Z601" s="6" t="s">
        <v>3462</v>
      </c>
      <c r="AA601" s="6" t="s">
        <v>3545</v>
      </c>
      <c r="AB601" s="6" t="s">
        <v>222</v>
      </c>
      <c r="AC601" s="6" t="s">
        <v>406</v>
      </c>
      <c r="AD601" s="6" t="s">
        <v>399</v>
      </c>
      <c r="AE601" s="6" t="s">
        <v>156</v>
      </c>
      <c r="AF601" s="6">
        <v>1</v>
      </c>
      <c r="AG601" s="6">
        <v>2</v>
      </c>
      <c r="AH601" s="6">
        <v>0.2</v>
      </c>
      <c r="AI601" s="6">
        <v>2</v>
      </c>
      <c r="AJ601" s="6" t="s">
        <v>110</v>
      </c>
      <c r="AK601" s="6">
        <v>81.599999999999994</v>
      </c>
      <c r="AL601" s="6" t="s">
        <v>303</v>
      </c>
      <c r="AM601" s="6" t="s">
        <v>303</v>
      </c>
      <c r="AN601" s="6" t="s">
        <v>303</v>
      </c>
      <c r="AO601" s="6" t="s">
        <v>303</v>
      </c>
      <c r="AP601" s="6" t="s">
        <v>303</v>
      </c>
      <c r="AQ601" s="6" t="s">
        <v>304</v>
      </c>
      <c r="AR601" s="6" t="s">
        <v>305</v>
      </c>
      <c r="AS601" s="6" t="s">
        <v>400</v>
      </c>
      <c r="AT601" s="6" t="s">
        <v>156</v>
      </c>
      <c r="AU601" s="6" t="s">
        <v>307</v>
      </c>
      <c r="AV601" s="6" t="s">
        <v>3545</v>
      </c>
      <c r="AW601" s="6" t="s">
        <v>3546</v>
      </c>
      <c r="AX601" s="6" t="s">
        <v>3546</v>
      </c>
      <c r="AY601" s="6" t="s">
        <v>308</v>
      </c>
      <c r="AZ601" s="6" t="s">
        <v>309</v>
      </c>
      <c r="BA601" s="6" t="s">
        <v>310</v>
      </c>
      <c r="BB601" s="6" t="s">
        <v>311</v>
      </c>
      <c r="BC601" s="6" t="s">
        <v>312</v>
      </c>
      <c r="BD601" s="6" t="s">
        <v>156</v>
      </c>
      <c r="BE601" s="6" t="s">
        <v>313</v>
      </c>
    </row>
    <row r="602" spans="1:57" ht="17.399999999999999" x14ac:dyDescent="0.4">
      <c r="A602" s="237">
        <f t="shared" si="147"/>
        <v>600</v>
      </c>
      <c r="B602" s="238" t="str">
        <f t="shared" si="148"/>
        <v>2025-09-21</v>
      </c>
      <c r="C602" s="238" t="str">
        <f t="shared" si="149"/>
        <v>LHR</v>
      </c>
      <c r="D602" s="238" t="str">
        <f t="shared" si="150"/>
        <v>99431913895</v>
      </c>
      <c r="E602" s="238" t="str">
        <f t="shared" si="151"/>
        <v>587196916414</v>
      </c>
      <c r="F602" s="238" t="str">
        <f t="shared" si="152"/>
        <v>이효정</v>
      </c>
      <c r="G602" s="239" t="str">
        <f t="shared" si="153"/>
        <v>BK00000146294</v>
      </c>
      <c r="H602" s="240" t="str">
        <f t="shared" si="154"/>
        <v>일반(목록배제,Normal-Manifest Exception)</v>
      </c>
      <c r="I602" s="241">
        <f t="shared" si="155"/>
        <v>81.599999999999994</v>
      </c>
      <c r="J602" s="242">
        <f t="shared" si="156"/>
        <v>1</v>
      </c>
      <c r="K602" s="242">
        <f t="shared" si="157"/>
        <v>2</v>
      </c>
      <c r="L602" s="243">
        <f t="shared" si="158"/>
        <v>0.2</v>
      </c>
      <c r="M602" s="243">
        <f t="shared" si="159"/>
        <v>2</v>
      </c>
      <c r="N602" s="149">
        <f t="shared" si="160"/>
        <v>11.3</v>
      </c>
      <c r="O602" s="149">
        <v>3.59</v>
      </c>
      <c r="P602" s="150"/>
      <c r="Q602" s="151">
        <f>VLOOKUP(H602,Mapping!$B$3:$D$13,3,0)</f>
        <v>0.8</v>
      </c>
      <c r="R602" s="149">
        <f>(IF(VLOOKUP(VLOOKUP(I602,Mapping!$B$15:$D$20,2,1),Mapping!$C$15:$E$20,2,0)=7000,0,VLOOKUP(VLOOKUP(I602,Mapping!$B$15:$D$20,2,1),Mapping!$C$15:$E$20,2,0)))</f>
        <v>0</v>
      </c>
      <c r="S602" s="149"/>
      <c r="T602" s="149"/>
      <c r="U602" s="149">
        <f t="shared" si="161"/>
        <v>15.690000000000001</v>
      </c>
      <c r="V602" s="6" t="str">
        <f t="shared" si="146"/>
        <v/>
      </c>
      <c r="X602" s="6" t="s">
        <v>3461</v>
      </c>
      <c r="Y602" s="6" t="s">
        <v>16</v>
      </c>
      <c r="Z602" s="6" t="s">
        <v>3462</v>
      </c>
      <c r="AA602" s="6" t="s">
        <v>3547</v>
      </c>
      <c r="AB602" s="6" t="s">
        <v>223</v>
      </c>
      <c r="AC602" s="6" t="s">
        <v>407</v>
      </c>
      <c r="AD602" s="6" t="s">
        <v>399</v>
      </c>
      <c r="AE602" s="6" t="s">
        <v>156</v>
      </c>
      <c r="AF602" s="6">
        <v>1</v>
      </c>
      <c r="AG602" s="6">
        <v>2</v>
      </c>
      <c r="AH602" s="6">
        <v>0.2</v>
      </c>
      <c r="AI602" s="6">
        <v>2</v>
      </c>
      <c r="AJ602" s="6" t="s">
        <v>110</v>
      </c>
      <c r="AK602" s="6">
        <v>81.599999999999994</v>
      </c>
      <c r="AL602" s="6" t="s">
        <v>303</v>
      </c>
      <c r="AM602" s="6" t="s">
        <v>303</v>
      </c>
      <c r="AN602" s="6" t="s">
        <v>303</v>
      </c>
      <c r="AO602" s="6" t="s">
        <v>303</v>
      </c>
      <c r="AP602" s="6" t="s">
        <v>303</v>
      </c>
      <c r="AQ602" s="6" t="s">
        <v>304</v>
      </c>
      <c r="AR602" s="6" t="s">
        <v>305</v>
      </c>
      <c r="AS602" s="6" t="s">
        <v>400</v>
      </c>
      <c r="AT602" s="6" t="s">
        <v>156</v>
      </c>
      <c r="AU602" s="6" t="s">
        <v>307</v>
      </c>
      <c r="AV602" s="6" t="s">
        <v>3547</v>
      </c>
      <c r="AW602" s="6" t="s">
        <v>3548</v>
      </c>
      <c r="AX602" s="6" t="s">
        <v>3548</v>
      </c>
      <c r="AY602" s="6" t="s">
        <v>308</v>
      </c>
      <c r="AZ602" s="6" t="s">
        <v>309</v>
      </c>
      <c r="BA602" s="6" t="s">
        <v>310</v>
      </c>
      <c r="BB602" s="6" t="s">
        <v>311</v>
      </c>
      <c r="BC602" s="6" t="s">
        <v>312</v>
      </c>
      <c r="BD602" s="6" t="s">
        <v>156</v>
      </c>
      <c r="BE602" s="6" t="s">
        <v>313</v>
      </c>
    </row>
    <row r="603" spans="1:57" ht="17.399999999999999" x14ac:dyDescent="0.4">
      <c r="A603" s="237">
        <f t="shared" si="147"/>
        <v>601</v>
      </c>
      <c r="B603" s="238" t="str">
        <f t="shared" si="148"/>
        <v>2025-09-21</v>
      </c>
      <c r="C603" s="238" t="str">
        <f t="shared" si="149"/>
        <v>LHR</v>
      </c>
      <c r="D603" s="238" t="str">
        <f t="shared" si="150"/>
        <v>99431913895</v>
      </c>
      <c r="E603" s="238" t="str">
        <f t="shared" si="151"/>
        <v>587196916403</v>
      </c>
      <c r="F603" s="238" t="str">
        <f t="shared" si="152"/>
        <v>백석봉</v>
      </c>
      <c r="G603" s="239" t="str">
        <f t="shared" si="153"/>
        <v>BK00000146295</v>
      </c>
      <c r="H603" s="240" t="str">
        <f t="shared" si="154"/>
        <v>일반(목록배제,Normal-Manifest Exception)</v>
      </c>
      <c r="I603" s="241">
        <f t="shared" si="155"/>
        <v>81.599999999999994</v>
      </c>
      <c r="J603" s="242">
        <f t="shared" si="156"/>
        <v>1</v>
      </c>
      <c r="K603" s="242">
        <f t="shared" si="157"/>
        <v>2</v>
      </c>
      <c r="L603" s="243">
        <f t="shared" si="158"/>
        <v>0.2</v>
      </c>
      <c r="M603" s="243">
        <f t="shared" si="159"/>
        <v>2</v>
      </c>
      <c r="N603" s="149">
        <f t="shared" si="160"/>
        <v>11.3</v>
      </c>
      <c r="O603" s="149">
        <v>3.59</v>
      </c>
      <c r="P603" s="150"/>
      <c r="Q603" s="151">
        <f>VLOOKUP(H603,Mapping!$B$3:$D$13,3,0)</f>
        <v>0.8</v>
      </c>
      <c r="R603" s="149">
        <f>(IF(VLOOKUP(VLOOKUP(I603,Mapping!$B$15:$D$20,2,1),Mapping!$C$15:$E$20,2,0)=7000,0,VLOOKUP(VLOOKUP(I603,Mapping!$B$15:$D$20,2,1),Mapping!$C$15:$E$20,2,0)))</f>
        <v>0</v>
      </c>
      <c r="S603" s="149"/>
      <c r="T603" s="149"/>
      <c r="U603" s="149">
        <f t="shared" si="161"/>
        <v>15.690000000000001</v>
      </c>
      <c r="V603" s="6" t="str">
        <f t="shared" si="146"/>
        <v/>
      </c>
      <c r="X603" s="6" t="s">
        <v>3461</v>
      </c>
      <c r="Y603" s="6" t="s">
        <v>16</v>
      </c>
      <c r="Z603" s="6" t="s">
        <v>3462</v>
      </c>
      <c r="AA603" s="6" t="s">
        <v>3549</v>
      </c>
      <c r="AB603" s="6" t="s">
        <v>224</v>
      </c>
      <c r="AC603" s="6" t="s">
        <v>408</v>
      </c>
      <c r="AD603" s="6" t="s">
        <v>399</v>
      </c>
      <c r="AE603" s="6" t="s">
        <v>156</v>
      </c>
      <c r="AF603" s="6">
        <v>1</v>
      </c>
      <c r="AG603" s="6">
        <v>2</v>
      </c>
      <c r="AH603" s="6">
        <v>0.2</v>
      </c>
      <c r="AI603" s="6">
        <v>2</v>
      </c>
      <c r="AJ603" s="6" t="s">
        <v>110</v>
      </c>
      <c r="AK603" s="6">
        <v>81.599999999999994</v>
      </c>
      <c r="AL603" s="6" t="s">
        <v>303</v>
      </c>
      <c r="AM603" s="6" t="s">
        <v>303</v>
      </c>
      <c r="AN603" s="6" t="s">
        <v>303</v>
      </c>
      <c r="AO603" s="6" t="s">
        <v>303</v>
      </c>
      <c r="AP603" s="6" t="s">
        <v>303</v>
      </c>
      <c r="AQ603" s="6" t="s">
        <v>304</v>
      </c>
      <c r="AR603" s="6" t="s">
        <v>305</v>
      </c>
      <c r="AS603" s="6" t="s">
        <v>400</v>
      </c>
      <c r="AT603" s="6" t="s">
        <v>156</v>
      </c>
      <c r="AU603" s="6" t="s">
        <v>307</v>
      </c>
      <c r="AV603" s="6" t="s">
        <v>3549</v>
      </c>
      <c r="AW603" s="6" t="s">
        <v>3550</v>
      </c>
      <c r="AX603" s="6" t="s">
        <v>3550</v>
      </c>
      <c r="AY603" s="6" t="s">
        <v>308</v>
      </c>
      <c r="AZ603" s="6" t="s">
        <v>309</v>
      </c>
      <c r="BA603" s="6" t="s">
        <v>310</v>
      </c>
      <c r="BB603" s="6" t="s">
        <v>311</v>
      </c>
      <c r="BC603" s="6" t="s">
        <v>312</v>
      </c>
      <c r="BD603" s="6" t="s">
        <v>156</v>
      </c>
      <c r="BE603" s="6" t="s">
        <v>313</v>
      </c>
    </row>
    <row r="604" spans="1:57" ht="17.399999999999999" x14ac:dyDescent="0.4">
      <c r="A604" s="237">
        <f t="shared" si="147"/>
        <v>602</v>
      </c>
      <c r="B604" s="238" t="str">
        <f t="shared" si="148"/>
        <v>2025-09-21</v>
      </c>
      <c r="C604" s="238" t="str">
        <f t="shared" si="149"/>
        <v>LHR</v>
      </c>
      <c r="D604" s="238" t="str">
        <f t="shared" si="150"/>
        <v>99431913895</v>
      </c>
      <c r="E604" s="238" t="str">
        <f t="shared" si="151"/>
        <v>587196916392</v>
      </c>
      <c r="F604" s="238" t="str">
        <f t="shared" si="152"/>
        <v>김진균</v>
      </c>
      <c r="G604" s="239" t="str">
        <f t="shared" si="153"/>
        <v>BK00000146296</v>
      </c>
      <c r="H604" s="240" t="str">
        <f t="shared" si="154"/>
        <v>일반(목록배제,Normal-Manifest Exception)</v>
      </c>
      <c r="I604" s="241">
        <f t="shared" si="155"/>
        <v>81.599999999999994</v>
      </c>
      <c r="J604" s="242">
        <f t="shared" si="156"/>
        <v>1</v>
      </c>
      <c r="K604" s="242">
        <f t="shared" si="157"/>
        <v>2</v>
      </c>
      <c r="L604" s="243">
        <f t="shared" si="158"/>
        <v>0.2</v>
      </c>
      <c r="M604" s="243">
        <f t="shared" si="159"/>
        <v>2</v>
      </c>
      <c r="N604" s="149">
        <f t="shared" si="160"/>
        <v>11.3</v>
      </c>
      <c r="O604" s="149">
        <v>3.59</v>
      </c>
      <c r="P604" s="150"/>
      <c r="Q604" s="151">
        <f>VLOOKUP(H604,Mapping!$B$3:$D$13,3,0)</f>
        <v>0.8</v>
      </c>
      <c r="R604" s="149">
        <f>(IF(VLOOKUP(VLOOKUP(I604,Mapping!$B$15:$D$20,2,1),Mapping!$C$15:$E$20,2,0)=7000,0,VLOOKUP(VLOOKUP(I604,Mapping!$B$15:$D$20,2,1),Mapping!$C$15:$E$20,2,0)))</f>
        <v>0</v>
      </c>
      <c r="S604" s="149"/>
      <c r="T604" s="149"/>
      <c r="U604" s="149">
        <f t="shared" si="161"/>
        <v>15.690000000000001</v>
      </c>
      <c r="V604" s="6" t="str">
        <f t="shared" si="146"/>
        <v/>
      </c>
      <c r="X604" s="6" t="s">
        <v>3461</v>
      </c>
      <c r="Y604" s="6" t="s">
        <v>16</v>
      </c>
      <c r="Z604" s="6" t="s">
        <v>3462</v>
      </c>
      <c r="AA604" s="6" t="s">
        <v>3551</v>
      </c>
      <c r="AB604" s="6" t="s">
        <v>225</v>
      </c>
      <c r="AC604" s="6" t="s">
        <v>409</v>
      </c>
      <c r="AD604" s="6" t="s">
        <v>399</v>
      </c>
      <c r="AE604" s="6" t="s">
        <v>156</v>
      </c>
      <c r="AF604" s="6">
        <v>1</v>
      </c>
      <c r="AG604" s="6">
        <v>2</v>
      </c>
      <c r="AH604" s="6">
        <v>0.2</v>
      </c>
      <c r="AI604" s="6">
        <v>2</v>
      </c>
      <c r="AJ604" s="6" t="s">
        <v>110</v>
      </c>
      <c r="AK604" s="6">
        <v>81.599999999999994</v>
      </c>
      <c r="AL604" s="6" t="s">
        <v>303</v>
      </c>
      <c r="AM604" s="6" t="s">
        <v>303</v>
      </c>
      <c r="AN604" s="6" t="s">
        <v>303</v>
      </c>
      <c r="AO604" s="6" t="s">
        <v>303</v>
      </c>
      <c r="AP604" s="6" t="s">
        <v>303</v>
      </c>
      <c r="AQ604" s="6" t="s">
        <v>304</v>
      </c>
      <c r="AR604" s="6" t="s">
        <v>305</v>
      </c>
      <c r="AS604" s="6" t="s">
        <v>400</v>
      </c>
      <c r="AT604" s="6" t="s">
        <v>156</v>
      </c>
      <c r="AU604" s="6" t="s">
        <v>307</v>
      </c>
      <c r="AV604" s="6" t="s">
        <v>3551</v>
      </c>
      <c r="AW604" s="6" t="s">
        <v>3552</v>
      </c>
      <c r="AX604" s="6" t="s">
        <v>3552</v>
      </c>
      <c r="AY604" s="6" t="s">
        <v>308</v>
      </c>
      <c r="AZ604" s="6" t="s">
        <v>309</v>
      </c>
      <c r="BA604" s="6" t="s">
        <v>310</v>
      </c>
      <c r="BB604" s="6" t="s">
        <v>311</v>
      </c>
      <c r="BC604" s="6" t="s">
        <v>312</v>
      </c>
      <c r="BD604" s="6" t="s">
        <v>156</v>
      </c>
      <c r="BE604" s="6" t="s">
        <v>313</v>
      </c>
    </row>
    <row r="605" spans="1:57" ht="17.399999999999999" x14ac:dyDescent="0.4">
      <c r="A605" s="237">
        <f t="shared" si="147"/>
        <v>603</v>
      </c>
      <c r="B605" s="238" t="str">
        <f t="shared" si="148"/>
        <v>2025-09-21</v>
      </c>
      <c r="C605" s="238" t="str">
        <f t="shared" si="149"/>
        <v>LHR</v>
      </c>
      <c r="D605" s="238" t="str">
        <f t="shared" si="150"/>
        <v>99431913895</v>
      </c>
      <c r="E605" s="238" t="str">
        <f t="shared" si="151"/>
        <v>587196915961</v>
      </c>
      <c r="F605" s="238" t="str">
        <f t="shared" si="152"/>
        <v>박정언</v>
      </c>
      <c r="G605" s="239" t="str">
        <f t="shared" si="153"/>
        <v>BK00000145915</v>
      </c>
      <c r="H605" s="240" t="str">
        <f t="shared" si="154"/>
        <v>일반(목록배제,Normal-Manifest Exception)</v>
      </c>
      <c r="I605" s="241">
        <f t="shared" si="155"/>
        <v>92.98</v>
      </c>
      <c r="J605" s="242">
        <f t="shared" si="156"/>
        <v>1</v>
      </c>
      <c r="K605" s="242">
        <f t="shared" si="157"/>
        <v>1</v>
      </c>
      <c r="L605" s="243">
        <f t="shared" si="158"/>
        <v>1.5</v>
      </c>
      <c r="M605" s="243">
        <f t="shared" si="159"/>
        <v>1.5</v>
      </c>
      <c r="N605" s="149">
        <f t="shared" si="160"/>
        <v>9.4499999999999993</v>
      </c>
      <c r="O605" s="149">
        <v>3.59</v>
      </c>
      <c r="P605" s="150"/>
      <c r="Q605" s="151">
        <f>VLOOKUP(H605,Mapping!$B$3:$D$13,3,0)</f>
        <v>0.8</v>
      </c>
      <c r="R605" s="149">
        <f>(IF(VLOOKUP(VLOOKUP(I605,Mapping!$B$15:$D$20,2,1),Mapping!$C$15:$E$20,2,0)=7000,0,VLOOKUP(VLOOKUP(I605,Mapping!$B$15:$D$20,2,1),Mapping!$C$15:$E$20,2,0)))</f>
        <v>0</v>
      </c>
      <c r="S605" s="149"/>
      <c r="T605" s="149"/>
      <c r="U605" s="149">
        <f t="shared" si="161"/>
        <v>13.84</v>
      </c>
      <c r="V605" s="6" t="str">
        <f t="shared" si="146"/>
        <v/>
      </c>
      <c r="X605" s="6" t="s">
        <v>3461</v>
      </c>
      <c r="Y605" s="6" t="s">
        <v>16</v>
      </c>
      <c r="Z605" s="6" t="s">
        <v>3462</v>
      </c>
      <c r="AA605" s="6" t="s">
        <v>3553</v>
      </c>
      <c r="AB605" s="6" t="s">
        <v>3554</v>
      </c>
      <c r="AC605" s="6" t="s">
        <v>3555</v>
      </c>
      <c r="AD605" s="6" t="s">
        <v>560</v>
      </c>
      <c r="AE605" s="6" t="s">
        <v>156</v>
      </c>
      <c r="AF605" s="6">
        <v>1</v>
      </c>
      <c r="AG605" s="6">
        <v>1</v>
      </c>
      <c r="AH605" s="6">
        <v>1.5</v>
      </c>
      <c r="AI605" s="6">
        <v>1.5</v>
      </c>
      <c r="AJ605" s="6" t="s">
        <v>110</v>
      </c>
      <c r="AK605" s="6">
        <v>92.98</v>
      </c>
      <c r="AL605" s="6" t="s">
        <v>303</v>
      </c>
      <c r="AM605" s="6" t="s">
        <v>303</v>
      </c>
      <c r="AN605" s="6" t="s">
        <v>303</v>
      </c>
      <c r="AO605" s="6" t="s">
        <v>303</v>
      </c>
      <c r="AP605" s="6" t="s">
        <v>303</v>
      </c>
      <c r="AQ605" s="6" t="s">
        <v>304</v>
      </c>
      <c r="AR605" s="6" t="s">
        <v>305</v>
      </c>
      <c r="AS605" s="6" t="s">
        <v>316</v>
      </c>
      <c r="AT605" s="6" t="s">
        <v>156</v>
      </c>
      <c r="AU605" s="6" t="s">
        <v>307</v>
      </c>
      <c r="AV605" s="6" t="s">
        <v>3553</v>
      </c>
      <c r="AW605" s="6" t="s">
        <v>3556</v>
      </c>
      <c r="AX605" s="6" t="s">
        <v>3556</v>
      </c>
      <c r="AY605" s="6" t="s">
        <v>308</v>
      </c>
      <c r="AZ605" s="6" t="s">
        <v>309</v>
      </c>
      <c r="BA605" s="6" t="s">
        <v>310</v>
      </c>
      <c r="BB605" s="6" t="s">
        <v>311</v>
      </c>
      <c r="BC605" s="6" t="s">
        <v>312</v>
      </c>
      <c r="BD605" s="6" t="s">
        <v>156</v>
      </c>
      <c r="BE605" s="6" t="s">
        <v>313</v>
      </c>
    </row>
    <row r="606" spans="1:57" ht="17.399999999999999" x14ac:dyDescent="0.4">
      <c r="A606" s="237">
        <f t="shared" si="147"/>
        <v>604</v>
      </c>
      <c r="B606" s="238" t="str">
        <f t="shared" si="148"/>
        <v>2025-09-21</v>
      </c>
      <c r="C606" s="238" t="str">
        <f t="shared" si="149"/>
        <v>LHR</v>
      </c>
      <c r="D606" s="238" t="str">
        <f t="shared" si="150"/>
        <v>99431913895</v>
      </c>
      <c r="E606" s="238" t="str">
        <f t="shared" si="151"/>
        <v>587196916226</v>
      </c>
      <c r="F606" s="238" t="str">
        <f t="shared" si="152"/>
        <v>장준원</v>
      </c>
      <c r="G606" s="239" t="str">
        <f t="shared" si="153"/>
        <v>BK00000146107</v>
      </c>
      <c r="H606" s="240" t="str">
        <f t="shared" si="154"/>
        <v>목록(Manifest)</v>
      </c>
      <c r="I606" s="241">
        <f t="shared" si="155"/>
        <v>90.27</v>
      </c>
      <c r="J606" s="242">
        <f t="shared" si="156"/>
        <v>1</v>
      </c>
      <c r="K606" s="242">
        <f t="shared" si="157"/>
        <v>5</v>
      </c>
      <c r="L606" s="243">
        <f t="shared" si="158"/>
        <v>5.7</v>
      </c>
      <c r="M606" s="243">
        <f t="shared" si="159"/>
        <v>6</v>
      </c>
      <c r="N606" s="149">
        <f t="shared" si="160"/>
        <v>26.1</v>
      </c>
      <c r="O606" s="149">
        <v>3.59</v>
      </c>
      <c r="P606" s="150"/>
      <c r="Q606" s="151">
        <f>VLOOKUP(H606,Mapping!$B$3:$D$13,3,0)</f>
        <v>0</v>
      </c>
      <c r="R606" s="149">
        <f>(IF(VLOOKUP(VLOOKUP(I606,Mapping!$B$15:$D$20,2,1),Mapping!$C$15:$E$20,2,0)=7000,0,VLOOKUP(VLOOKUP(I606,Mapping!$B$15:$D$20,2,1),Mapping!$C$15:$E$20,2,0)))</f>
        <v>0</v>
      </c>
      <c r="S606" s="149"/>
      <c r="T606" s="149"/>
      <c r="U606" s="149">
        <f t="shared" si="161"/>
        <v>29.69</v>
      </c>
      <c r="V606" s="6" t="str">
        <f t="shared" si="146"/>
        <v/>
      </c>
      <c r="X606" s="6" t="s">
        <v>3461</v>
      </c>
      <c r="Y606" s="6" t="s">
        <v>16</v>
      </c>
      <c r="Z606" s="6" t="s">
        <v>3462</v>
      </c>
      <c r="AA606" s="6" t="s">
        <v>3557</v>
      </c>
      <c r="AB606" s="6" t="s">
        <v>181</v>
      </c>
      <c r="AC606" s="6" t="s">
        <v>495</v>
      </c>
      <c r="AD606" s="6" t="s">
        <v>496</v>
      </c>
      <c r="AE606" s="6" t="s">
        <v>156</v>
      </c>
      <c r="AF606" s="6">
        <v>1</v>
      </c>
      <c r="AG606" s="6">
        <v>5</v>
      </c>
      <c r="AH606" s="6">
        <v>5.7</v>
      </c>
      <c r="AI606" s="6">
        <v>6</v>
      </c>
      <c r="AJ606" s="6" t="s">
        <v>14</v>
      </c>
      <c r="AK606" s="6">
        <v>90.27</v>
      </c>
      <c r="AL606" s="6" t="s">
        <v>303</v>
      </c>
      <c r="AM606" s="6" t="s">
        <v>303</v>
      </c>
      <c r="AN606" s="6" t="s">
        <v>303</v>
      </c>
      <c r="AO606" s="6" t="s">
        <v>303</v>
      </c>
      <c r="AP606" s="6" t="s">
        <v>303</v>
      </c>
      <c r="AQ606" s="6" t="s">
        <v>304</v>
      </c>
      <c r="AR606" s="6" t="s">
        <v>305</v>
      </c>
      <c r="AS606" s="6" t="s">
        <v>325</v>
      </c>
      <c r="AT606" s="6" t="s">
        <v>156</v>
      </c>
      <c r="AU606" s="6" t="s">
        <v>307</v>
      </c>
      <c r="AV606" s="6" t="s">
        <v>3557</v>
      </c>
      <c r="AW606" s="6" t="s">
        <v>3558</v>
      </c>
      <c r="AX606" s="6" t="s">
        <v>3558</v>
      </c>
      <c r="AY606" s="6" t="s">
        <v>308</v>
      </c>
      <c r="AZ606" s="6" t="s">
        <v>309</v>
      </c>
      <c r="BA606" s="6" t="s">
        <v>310</v>
      </c>
      <c r="BB606" s="6" t="s">
        <v>311</v>
      </c>
      <c r="BC606" s="6" t="s">
        <v>312</v>
      </c>
      <c r="BD606" s="6" t="s">
        <v>156</v>
      </c>
      <c r="BE606" s="6" t="s">
        <v>313</v>
      </c>
    </row>
    <row r="607" spans="1:57" ht="17.399999999999999" x14ac:dyDescent="0.4">
      <c r="A607" s="237">
        <f t="shared" si="147"/>
        <v>605</v>
      </c>
      <c r="B607" s="238" t="str">
        <f t="shared" si="148"/>
        <v>2025-09-21</v>
      </c>
      <c r="C607" s="238" t="str">
        <f t="shared" si="149"/>
        <v>LHR</v>
      </c>
      <c r="D607" s="238" t="str">
        <f t="shared" si="150"/>
        <v>99431913895</v>
      </c>
      <c r="E607" s="238" t="str">
        <f t="shared" si="151"/>
        <v>587196916311</v>
      </c>
      <c r="F607" s="238" t="str">
        <f t="shared" si="152"/>
        <v>김도균</v>
      </c>
      <c r="G607" s="239" t="str">
        <f t="shared" si="153"/>
        <v>BK00000145974</v>
      </c>
      <c r="H607" s="240" t="str">
        <f t="shared" si="154"/>
        <v>목록(Manifest)</v>
      </c>
      <c r="I607" s="241">
        <f t="shared" si="155"/>
        <v>118.31</v>
      </c>
      <c r="J607" s="242">
        <f t="shared" si="156"/>
        <v>1</v>
      </c>
      <c r="K607" s="242">
        <f t="shared" si="157"/>
        <v>5.5</v>
      </c>
      <c r="L607" s="243">
        <f t="shared" si="158"/>
        <v>0.2</v>
      </c>
      <c r="M607" s="243">
        <f t="shared" si="159"/>
        <v>5.5</v>
      </c>
      <c r="N607" s="149">
        <f t="shared" si="160"/>
        <v>24.25</v>
      </c>
      <c r="O607" s="149">
        <v>3.59</v>
      </c>
      <c r="P607" s="150"/>
      <c r="Q607" s="151">
        <f>VLOOKUP(H607,Mapping!$B$3:$D$13,3,0)</f>
        <v>0</v>
      </c>
      <c r="R607" s="149">
        <f>(IF(VLOOKUP(VLOOKUP(I607,Mapping!$B$15:$D$20,2,1),Mapping!$C$15:$E$20,2,0)=7000,0,VLOOKUP(VLOOKUP(I607,Mapping!$B$15:$D$20,2,1),Mapping!$C$15:$E$20,2,0)))</f>
        <v>0</v>
      </c>
      <c r="S607" s="149"/>
      <c r="T607" s="149"/>
      <c r="U607" s="149">
        <f t="shared" si="161"/>
        <v>27.84</v>
      </c>
      <c r="V607" s="6" t="str">
        <f t="shared" si="146"/>
        <v/>
      </c>
      <c r="X607" s="6" t="s">
        <v>3461</v>
      </c>
      <c r="Y607" s="6" t="s">
        <v>16</v>
      </c>
      <c r="Z607" s="6" t="s">
        <v>3462</v>
      </c>
      <c r="AA607" s="6" t="s">
        <v>3559</v>
      </c>
      <c r="AB607" s="6" t="s">
        <v>187</v>
      </c>
      <c r="AC607" s="6" t="s">
        <v>337</v>
      </c>
      <c r="AD607" s="6" t="s">
        <v>338</v>
      </c>
      <c r="AE607" s="6" t="s">
        <v>156</v>
      </c>
      <c r="AF607" s="6">
        <v>1</v>
      </c>
      <c r="AG607" s="6">
        <v>5.5</v>
      </c>
      <c r="AH607" s="6">
        <v>0.2</v>
      </c>
      <c r="AI607" s="6">
        <v>5.5</v>
      </c>
      <c r="AJ607" s="6" t="s">
        <v>14</v>
      </c>
      <c r="AK607" s="6">
        <v>118.31</v>
      </c>
      <c r="AL607" s="6" t="s">
        <v>303</v>
      </c>
      <c r="AM607" s="6" t="s">
        <v>303</v>
      </c>
      <c r="AN607" s="6" t="s">
        <v>303</v>
      </c>
      <c r="AO607" s="6" t="s">
        <v>303</v>
      </c>
      <c r="AP607" s="6" t="s">
        <v>303</v>
      </c>
      <c r="AQ607" s="6" t="s">
        <v>304</v>
      </c>
      <c r="AR607" s="6" t="s">
        <v>305</v>
      </c>
      <c r="AS607" s="6" t="s">
        <v>316</v>
      </c>
      <c r="AT607" s="6" t="s">
        <v>156</v>
      </c>
      <c r="AU607" s="6" t="s">
        <v>307</v>
      </c>
      <c r="AV607" s="6" t="s">
        <v>3559</v>
      </c>
      <c r="AW607" s="6" t="s">
        <v>3560</v>
      </c>
      <c r="AX607" s="6" t="s">
        <v>3560</v>
      </c>
      <c r="AY607" s="6" t="s">
        <v>308</v>
      </c>
      <c r="AZ607" s="6" t="s">
        <v>309</v>
      </c>
      <c r="BA607" s="6" t="s">
        <v>310</v>
      </c>
      <c r="BB607" s="6" t="s">
        <v>311</v>
      </c>
      <c r="BC607" s="6" t="s">
        <v>312</v>
      </c>
      <c r="BD607" s="6" t="s">
        <v>156</v>
      </c>
      <c r="BE607" s="6" t="s">
        <v>313</v>
      </c>
    </row>
    <row r="608" spans="1:57" ht="17.399999999999999" x14ac:dyDescent="0.4">
      <c r="A608" s="237">
        <f t="shared" si="147"/>
        <v>606</v>
      </c>
      <c r="B608" s="238" t="str">
        <f t="shared" si="148"/>
        <v>2025-09-21</v>
      </c>
      <c r="C608" s="238" t="str">
        <f t="shared" si="149"/>
        <v>LHR</v>
      </c>
      <c r="D608" s="238" t="str">
        <f t="shared" si="150"/>
        <v>99431913895</v>
      </c>
      <c r="E608" s="238" t="str">
        <f t="shared" si="151"/>
        <v>587196915950</v>
      </c>
      <c r="F608" s="238" t="str">
        <f t="shared" si="152"/>
        <v>이재혁</v>
      </c>
      <c r="G608" s="239" t="str">
        <f t="shared" si="153"/>
        <v>BK00000145576</v>
      </c>
      <c r="H608" s="240" t="str">
        <f t="shared" si="154"/>
        <v>목록(Manifest)</v>
      </c>
      <c r="I608" s="241">
        <f t="shared" si="155"/>
        <v>135.99</v>
      </c>
      <c r="J608" s="242">
        <f t="shared" si="156"/>
        <v>1</v>
      </c>
      <c r="K608" s="242">
        <f t="shared" si="157"/>
        <v>0.5</v>
      </c>
      <c r="L608" s="243">
        <f t="shared" si="158"/>
        <v>1</v>
      </c>
      <c r="M608" s="243">
        <f t="shared" si="159"/>
        <v>1</v>
      </c>
      <c r="N608" s="149">
        <f t="shared" si="160"/>
        <v>7.6</v>
      </c>
      <c r="O608" s="149">
        <v>3.59</v>
      </c>
      <c r="P608" s="150"/>
      <c r="Q608" s="151">
        <f>VLOOKUP(H608,Mapping!$B$3:$D$13,3,0)</f>
        <v>0</v>
      </c>
      <c r="R608" s="149">
        <f>(IF(VLOOKUP(VLOOKUP(I608,Mapping!$B$15:$D$20,2,1),Mapping!$C$15:$E$20,2,0)=7000,0,VLOOKUP(VLOOKUP(I608,Mapping!$B$15:$D$20,2,1),Mapping!$C$15:$E$20,2,0)))</f>
        <v>0</v>
      </c>
      <c r="S608" s="149"/>
      <c r="T608" s="149"/>
      <c r="U608" s="149">
        <f t="shared" si="161"/>
        <v>11.19</v>
      </c>
      <c r="V608" s="6" t="str">
        <f t="shared" si="146"/>
        <v/>
      </c>
      <c r="X608" s="6" t="s">
        <v>3461</v>
      </c>
      <c r="Y608" s="6" t="s">
        <v>16</v>
      </c>
      <c r="Z608" s="6" t="s">
        <v>3462</v>
      </c>
      <c r="AA608" s="6" t="s">
        <v>3561</v>
      </c>
      <c r="AB608" s="6" t="s">
        <v>2111</v>
      </c>
      <c r="AC608" s="6" t="s">
        <v>2112</v>
      </c>
      <c r="AD608" s="6" t="s">
        <v>2113</v>
      </c>
      <c r="AE608" s="6" t="s">
        <v>156</v>
      </c>
      <c r="AF608" s="6">
        <v>1</v>
      </c>
      <c r="AG608" s="6">
        <v>0.5</v>
      </c>
      <c r="AH608" s="6">
        <v>1</v>
      </c>
      <c r="AI608" s="6">
        <v>1</v>
      </c>
      <c r="AJ608" s="6" t="s">
        <v>14</v>
      </c>
      <c r="AK608" s="6">
        <v>135.99</v>
      </c>
      <c r="AL608" s="6" t="s">
        <v>303</v>
      </c>
      <c r="AM608" s="6" t="s">
        <v>303</v>
      </c>
      <c r="AN608" s="6" t="s">
        <v>303</v>
      </c>
      <c r="AO608" s="6" t="s">
        <v>303</v>
      </c>
      <c r="AP608" s="6" t="s">
        <v>303</v>
      </c>
      <c r="AQ608" s="6" t="s">
        <v>304</v>
      </c>
      <c r="AR608" s="6" t="s">
        <v>305</v>
      </c>
      <c r="AS608" s="6" t="s">
        <v>349</v>
      </c>
      <c r="AT608" s="6" t="s">
        <v>156</v>
      </c>
      <c r="AU608" s="6" t="s">
        <v>307</v>
      </c>
      <c r="AV608" s="6" t="s">
        <v>3561</v>
      </c>
      <c r="AW608" s="6" t="s">
        <v>3562</v>
      </c>
      <c r="AX608" s="6" t="s">
        <v>3562</v>
      </c>
      <c r="AY608" s="6" t="s">
        <v>308</v>
      </c>
      <c r="AZ608" s="6" t="s">
        <v>309</v>
      </c>
      <c r="BA608" s="6" t="s">
        <v>310</v>
      </c>
      <c r="BB608" s="6" t="s">
        <v>311</v>
      </c>
      <c r="BC608" s="6" t="s">
        <v>312</v>
      </c>
      <c r="BD608" s="6" t="s">
        <v>156</v>
      </c>
      <c r="BE608" s="6" t="s">
        <v>313</v>
      </c>
    </row>
    <row r="609" spans="1:57" ht="17.399999999999999" x14ac:dyDescent="0.4">
      <c r="A609" s="237">
        <f t="shared" si="147"/>
        <v>607</v>
      </c>
      <c r="B609" s="238" t="str">
        <f t="shared" si="148"/>
        <v>2025-09-21</v>
      </c>
      <c r="C609" s="238" t="str">
        <f t="shared" si="149"/>
        <v>LHR</v>
      </c>
      <c r="D609" s="238" t="str">
        <f t="shared" si="150"/>
        <v>99431913895</v>
      </c>
      <c r="E609" s="238" t="str">
        <f t="shared" si="151"/>
        <v>587196915972</v>
      </c>
      <c r="F609" s="238" t="str">
        <f t="shared" si="152"/>
        <v>송민규</v>
      </c>
      <c r="G609" s="239" t="str">
        <f t="shared" si="153"/>
        <v>BK00000145800</v>
      </c>
      <c r="H609" s="240" t="str">
        <f t="shared" si="154"/>
        <v>목록(Manifest)</v>
      </c>
      <c r="I609" s="241">
        <f t="shared" si="155"/>
        <v>148.21</v>
      </c>
      <c r="J609" s="242">
        <f t="shared" si="156"/>
        <v>1</v>
      </c>
      <c r="K609" s="242">
        <f t="shared" si="157"/>
        <v>1</v>
      </c>
      <c r="L609" s="243">
        <f t="shared" si="158"/>
        <v>1.7</v>
      </c>
      <c r="M609" s="243">
        <f t="shared" si="159"/>
        <v>1.7</v>
      </c>
      <c r="N609" s="149">
        <f t="shared" si="160"/>
        <v>10.190000000000001</v>
      </c>
      <c r="O609" s="149">
        <v>3.59</v>
      </c>
      <c r="P609" s="150"/>
      <c r="Q609" s="151">
        <f>VLOOKUP(H609,Mapping!$B$3:$D$13,3,0)</f>
        <v>0</v>
      </c>
      <c r="R609" s="149">
        <f>(IF(VLOOKUP(VLOOKUP(I609,Mapping!$B$15:$D$20,2,1),Mapping!$C$15:$E$20,2,0)=7000,0,VLOOKUP(VLOOKUP(I609,Mapping!$B$15:$D$20,2,1),Mapping!$C$15:$E$20,2,0)))</f>
        <v>0</v>
      </c>
      <c r="S609" s="149"/>
      <c r="T609" s="149"/>
      <c r="U609" s="149">
        <f t="shared" si="161"/>
        <v>13.780000000000001</v>
      </c>
      <c r="V609" s="6" t="str">
        <f t="shared" si="146"/>
        <v/>
      </c>
      <c r="X609" s="6" t="s">
        <v>3461</v>
      </c>
      <c r="Y609" s="6" t="s">
        <v>16</v>
      </c>
      <c r="Z609" s="6" t="s">
        <v>3462</v>
      </c>
      <c r="AA609" s="6" t="s">
        <v>3563</v>
      </c>
      <c r="AB609" s="6" t="s">
        <v>3564</v>
      </c>
      <c r="AC609" s="6" t="s">
        <v>3565</v>
      </c>
      <c r="AD609" s="6" t="s">
        <v>793</v>
      </c>
      <c r="AE609" s="6" t="s">
        <v>156</v>
      </c>
      <c r="AF609" s="6">
        <v>1</v>
      </c>
      <c r="AG609" s="6">
        <v>1</v>
      </c>
      <c r="AH609" s="6">
        <v>1.7</v>
      </c>
      <c r="AI609" s="6">
        <v>1.7</v>
      </c>
      <c r="AJ609" s="6" t="s">
        <v>14</v>
      </c>
      <c r="AK609" s="6">
        <v>148.21</v>
      </c>
      <c r="AL609" s="6" t="s">
        <v>303</v>
      </c>
      <c r="AM609" s="6" t="s">
        <v>303</v>
      </c>
      <c r="AN609" s="6" t="s">
        <v>303</v>
      </c>
      <c r="AO609" s="6" t="s">
        <v>303</v>
      </c>
      <c r="AP609" s="6" t="s">
        <v>303</v>
      </c>
      <c r="AQ609" s="6" t="s">
        <v>304</v>
      </c>
      <c r="AR609" s="6" t="s">
        <v>305</v>
      </c>
      <c r="AS609" s="6" t="s">
        <v>3566</v>
      </c>
      <c r="AT609" s="6" t="s">
        <v>156</v>
      </c>
      <c r="AU609" s="6" t="s">
        <v>307</v>
      </c>
      <c r="AV609" s="6" t="s">
        <v>3563</v>
      </c>
      <c r="AW609" s="6" t="s">
        <v>3567</v>
      </c>
      <c r="AX609" s="6" t="s">
        <v>3567</v>
      </c>
      <c r="AY609" s="6" t="s">
        <v>308</v>
      </c>
      <c r="AZ609" s="6" t="s">
        <v>309</v>
      </c>
      <c r="BA609" s="6" t="s">
        <v>310</v>
      </c>
      <c r="BB609" s="6" t="s">
        <v>311</v>
      </c>
      <c r="BC609" s="6" t="s">
        <v>312</v>
      </c>
      <c r="BD609" s="6" t="s">
        <v>156</v>
      </c>
      <c r="BE609" s="6" t="s">
        <v>313</v>
      </c>
    </row>
    <row r="610" spans="1:57" ht="17.399999999999999" x14ac:dyDescent="0.4">
      <c r="A610" s="237">
        <f t="shared" si="147"/>
        <v>608</v>
      </c>
      <c r="B610" s="238" t="str">
        <f t="shared" si="148"/>
        <v>2025-09-21</v>
      </c>
      <c r="C610" s="238" t="str">
        <f t="shared" si="149"/>
        <v>LHR</v>
      </c>
      <c r="D610" s="238" t="str">
        <f t="shared" si="150"/>
        <v>99431913895</v>
      </c>
      <c r="E610" s="238" t="str">
        <f t="shared" si="151"/>
        <v>587196916042</v>
      </c>
      <c r="F610" s="238" t="str">
        <f t="shared" si="152"/>
        <v>박정용</v>
      </c>
      <c r="G610" s="239" t="str">
        <f t="shared" si="153"/>
        <v>BK00000145905</v>
      </c>
      <c r="H610" s="240" t="str">
        <f t="shared" si="154"/>
        <v>목록(Manifest)</v>
      </c>
      <c r="I610" s="241">
        <f t="shared" si="155"/>
        <v>34.020000000000003</v>
      </c>
      <c r="J610" s="242">
        <f t="shared" si="156"/>
        <v>1</v>
      </c>
      <c r="K610" s="242">
        <f t="shared" si="157"/>
        <v>2</v>
      </c>
      <c r="L610" s="243">
        <f t="shared" si="158"/>
        <v>0.2</v>
      </c>
      <c r="M610" s="243">
        <f t="shared" si="159"/>
        <v>2</v>
      </c>
      <c r="N610" s="149">
        <f t="shared" si="160"/>
        <v>11.3</v>
      </c>
      <c r="O610" s="149">
        <v>3.59</v>
      </c>
      <c r="P610" s="150"/>
      <c r="Q610" s="151">
        <f>VLOOKUP(H610,Mapping!$B$3:$D$13,3,0)</f>
        <v>0</v>
      </c>
      <c r="R610" s="149">
        <f>(IF(VLOOKUP(VLOOKUP(I610,Mapping!$B$15:$D$20,2,1),Mapping!$C$15:$E$20,2,0)=7000,0,VLOOKUP(VLOOKUP(I610,Mapping!$B$15:$D$20,2,1),Mapping!$C$15:$E$20,2,0)))</f>
        <v>0</v>
      </c>
      <c r="S610" s="149"/>
      <c r="T610" s="149"/>
      <c r="U610" s="149">
        <f t="shared" si="161"/>
        <v>14.89</v>
      </c>
      <c r="V610" s="6" t="str">
        <f t="shared" si="146"/>
        <v/>
      </c>
      <c r="X610" s="6" t="s">
        <v>3461</v>
      </c>
      <c r="Y610" s="6" t="s">
        <v>16</v>
      </c>
      <c r="Z610" s="6" t="s">
        <v>3462</v>
      </c>
      <c r="AA610" s="6" t="s">
        <v>3568</v>
      </c>
      <c r="AB610" s="6" t="s">
        <v>3569</v>
      </c>
      <c r="AC610" s="6" t="s">
        <v>3570</v>
      </c>
      <c r="AD610" s="6" t="s">
        <v>3571</v>
      </c>
      <c r="AE610" s="6" t="s">
        <v>156</v>
      </c>
      <c r="AF610" s="6">
        <v>1</v>
      </c>
      <c r="AG610" s="6">
        <v>2</v>
      </c>
      <c r="AH610" s="6">
        <v>0.2</v>
      </c>
      <c r="AI610" s="6">
        <v>2</v>
      </c>
      <c r="AJ610" s="6" t="s">
        <v>14</v>
      </c>
      <c r="AK610" s="6">
        <v>34.020000000000003</v>
      </c>
      <c r="AL610" s="6" t="s">
        <v>303</v>
      </c>
      <c r="AM610" s="6" t="s">
        <v>303</v>
      </c>
      <c r="AN610" s="6" t="s">
        <v>303</v>
      </c>
      <c r="AO610" s="6" t="s">
        <v>303</v>
      </c>
      <c r="AP610" s="6" t="s">
        <v>303</v>
      </c>
      <c r="AQ610" s="6" t="s">
        <v>304</v>
      </c>
      <c r="AR610" s="6" t="s">
        <v>305</v>
      </c>
      <c r="AS610" s="6" t="s">
        <v>807</v>
      </c>
      <c r="AT610" s="6" t="s">
        <v>156</v>
      </c>
      <c r="AU610" s="6" t="s">
        <v>307</v>
      </c>
      <c r="AV610" s="6" t="s">
        <v>3568</v>
      </c>
      <c r="AW610" s="6" t="s">
        <v>3572</v>
      </c>
      <c r="AX610" s="6" t="s">
        <v>3572</v>
      </c>
      <c r="AY610" s="6" t="s">
        <v>308</v>
      </c>
      <c r="AZ610" s="6" t="s">
        <v>309</v>
      </c>
      <c r="BA610" s="6" t="s">
        <v>310</v>
      </c>
      <c r="BB610" s="6" t="s">
        <v>311</v>
      </c>
      <c r="BC610" s="6" t="s">
        <v>312</v>
      </c>
      <c r="BD610" s="6" t="s">
        <v>156</v>
      </c>
      <c r="BE610" s="6" t="s">
        <v>313</v>
      </c>
    </row>
    <row r="611" spans="1:57" ht="17.399999999999999" x14ac:dyDescent="0.4">
      <c r="A611" s="237">
        <f t="shared" si="147"/>
        <v>609</v>
      </c>
      <c r="B611" s="238" t="str">
        <f t="shared" si="148"/>
        <v>2025-09-21</v>
      </c>
      <c r="C611" s="238" t="str">
        <f t="shared" si="149"/>
        <v>LHR</v>
      </c>
      <c r="D611" s="238" t="str">
        <f t="shared" si="150"/>
        <v>99431913895</v>
      </c>
      <c r="E611" s="238" t="str">
        <f t="shared" si="151"/>
        <v>587196916495</v>
      </c>
      <c r="F611" s="238" t="str">
        <f t="shared" si="152"/>
        <v>정의철</v>
      </c>
      <c r="G611" s="239" t="str">
        <f t="shared" si="153"/>
        <v>BK00000145930</v>
      </c>
      <c r="H611" s="240" t="str">
        <f t="shared" si="154"/>
        <v>선별(검사,Manifest-Inspection)</v>
      </c>
      <c r="I611" s="241">
        <f t="shared" si="155"/>
        <v>90.28</v>
      </c>
      <c r="J611" s="242">
        <f t="shared" si="156"/>
        <v>1</v>
      </c>
      <c r="K611" s="242">
        <f t="shared" si="157"/>
        <v>2.5</v>
      </c>
      <c r="L611" s="243">
        <f t="shared" si="158"/>
        <v>0.2</v>
      </c>
      <c r="M611" s="243">
        <f t="shared" si="159"/>
        <v>2.5</v>
      </c>
      <c r="N611" s="149">
        <f t="shared" si="160"/>
        <v>13.15</v>
      </c>
      <c r="O611" s="149">
        <v>3.59</v>
      </c>
      <c r="P611" s="150"/>
      <c r="Q611" s="151">
        <f>VLOOKUP(H611,Mapping!$B$3:$D$13,3,0)</f>
        <v>0</v>
      </c>
      <c r="R611" s="149">
        <f>(IF(VLOOKUP(VLOOKUP(I611,Mapping!$B$15:$D$20,2,1),Mapping!$C$15:$E$20,2,0)=7000,0,VLOOKUP(VLOOKUP(I611,Mapping!$B$15:$D$20,2,1),Mapping!$C$15:$E$20,2,0)))</f>
        <v>0</v>
      </c>
      <c r="S611" s="149"/>
      <c r="T611" s="149"/>
      <c r="U611" s="149">
        <f t="shared" si="161"/>
        <v>16.740000000000002</v>
      </c>
      <c r="V611" s="6" t="str">
        <f t="shared" si="146"/>
        <v/>
      </c>
      <c r="X611" s="6" t="s">
        <v>3461</v>
      </c>
      <c r="Y611" s="6" t="s">
        <v>16</v>
      </c>
      <c r="Z611" s="6" t="s">
        <v>3462</v>
      </c>
      <c r="AA611" s="6" t="s">
        <v>3573</v>
      </c>
      <c r="AB611" s="6" t="s">
        <v>3349</v>
      </c>
      <c r="AC611" s="6" t="s">
        <v>3350</v>
      </c>
      <c r="AD611" s="6" t="s">
        <v>3351</v>
      </c>
      <c r="AE611" s="6" t="s">
        <v>156</v>
      </c>
      <c r="AF611" s="6">
        <v>1</v>
      </c>
      <c r="AG611" s="6">
        <v>2.5</v>
      </c>
      <c r="AH611" s="6">
        <v>0.2</v>
      </c>
      <c r="AI611" s="6">
        <v>2.5</v>
      </c>
      <c r="AJ611" s="6" t="s">
        <v>111</v>
      </c>
      <c r="AK611" s="6">
        <v>90.28</v>
      </c>
      <c r="AL611" s="6" t="s">
        <v>303</v>
      </c>
      <c r="AM611" s="6" t="s">
        <v>303</v>
      </c>
      <c r="AN611" s="6" t="s">
        <v>303</v>
      </c>
      <c r="AO611" s="6" t="s">
        <v>303</v>
      </c>
      <c r="AP611" s="6" t="s">
        <v>303</v>
      </c>
      <c r="AQ611" s="6" t="s">
        <v>304</v>
      </c>
      <c r="AR611" s="6" t="s">
        <v>305</v>
      </c>
      <c r="AS611" s="6" t="s">
        <v>3574</v>
      </c>
      <c r="AT611" s="6" t="s">
        <v>156</v>
      </c>
      <c r="AU611" s="6" t="s">
        <v>307</v>
      </c>
      <c r="AV611" s="6" t="s">
        <v>3573</v>
      </c>
      <c r="AW611" s="6" t="s">
        <v>3575</v>
      </c>
      <c r="AX611" s="6" t="s">
        <v>3575</v>
      </c>
      <c r="AY611" s="6" t="s">
        <v>308</v>
      </c>
      <c r="AZ611" s="6" t="s">
        <v>309</v>
      </c>
      <c r="BA611" s="6" t="s">
        <v>310</v>
      </c>
      <c r="BB611" s="6" t="s">
        <v>311</v>
      </c>
      <c r="BC611" s="6" t="s">
        <v>312</v>
      </c>
      <c r="BD611" s="6" t="s">
        <v>156</v>
      </c>
      <c r="BE611" s="6" t="s">
        <v>313</v>
      </c>
    </row>
    <row r="612" spans="1:57" ht="17.399999999999999" x14ac:dyDescent="0.4">
      <c r="A612" s="237">
        <f t="shared" si="147"/>
        <v>610</v>
      </c>
      <c r="B612" s="238" t="str">
        <f t="shared" si="148"/>
        <v>2025-09-21</v>
      </c>
      <c r="C612" s="238" t="str">
        <f t="shared" si="149"/>
        <v>LHR</v>
      </c>
      <c r="D612" s="238" t="str">
        <f t="shared" si="150"/>
        <v>99431913895</v>
      </c>
      <c r="E612" s="238" t="str">
        <f t="shared" si="151"/>
        <v>587196916263</v>
      </c>
      <c r="F612" s="238" t="str">
        <f t="shared" si="152"/>
        <v>배성근</v>
      </c>
      <c r="G612" s="239" t="str">
        <f t="shared" si="153"/>
        <v>BK00000145952</v>
      </c>
      <c r="H612" s="240" t="str">
        <f t="shared" si="154"/>
        <v>목록(Manifest)</v>
      </c>
      <c r="I612" s="241">
        <f t="shared" si="155"/>
        <v>148.38999999999999</v>
      </c>
      <c r="J612" s="242">
        <f t="shared" si="156"/>
        <v>1</v>
      </c>
      <c r="K612" s="242">
        <f t="shared" si="157"/>
        <v>1</v>
      </c>
      <c r="L612" s="243">
        <f t="shared" si="158"/>
        <v>0.2</v>
      </c>
      <c r="M612" s="243">
        <f t="shared" si="159"/>
        <v>1</v>
      </c>
      <c r="N612" s="149">
        <f t="shared" si="160"/>
        <v>7.6</v>
      </c>
      <c r="O612" s="149">
        <v>3.59</v>
      </c>
      <c r="P612" s="150"/>
      <c r="Q612" s="151">
        <f>VLOOKUP(H612,Mapping!$B$3:$D$13,3,0)</f>
        <v>0</v>
      </c>
      <c r="R612" s="149">
        <f>(IF(VLOOKUP(VLOOKUP(I612,Mapping!$B$15:$D$20,2,1),Mapping!$C$15:$E$20,2,0)=7000,0,VLOOKUP(VLOOKUP(I612,Mapping!$B$15:$D$20,2,1),Mapping!$C$15:$E$20,2,0)))</f>
        <v>0</v>
      </c>
      <c r="S612" s="149"/>
      <c r="T612" s="149"/>
      <c r="U612" s="149">
        <f t="shared" si="161"/>
        <v>11.19</v>
      </c>
      <c r="V612" s="6" t="str">
        <f t="shared" si="146"/>
        <v/>
      </c>
      <c r="X612" s="6" t="s">
        <v>3461</v>
      </c>
      <c r="Y612" s="6" t="s">
        <v>16</v>
      </c>
      <c r="Z612" s="6" t="s">
        <v>3462</v>
      </c>
      <c r="AA612" s="6" t="s">
        <v>3576</v>
      </c>
      <c r="AB612" s="6" t="s">
        <v>3577</v>
      </c>
      <c r="AC612" s="6" t="s">
        <v>3578</v>
      </c>
      <c r="AD612" s="6" t="s">
        <v>547</v>
      </c>
      <c r="AE612" s="6" t="s">
        <v>156</v>
      </c>
      <c r="AF612" s="6">
        <v>1</v>
      </c>
      <c r="AG612" s="6">
        <v>1</v>
      </c>
      <c r="AH612" s="6">
        <v>0.2</v>
      </c>
      <c r="AI612" s="6">
        <v>1</v>
      </c>
      <c r="AJ612" s="6" t="s">
        <v>14</v>
      </c>
      <c r="AK612" s="6">
        <v>148.38999999999999</v>
      </c>
      <c r="AL612" s="6" t="s">
        <v>303</v>
      </c>
      <c r="AM612" s="6" t="s">
        <v>303</v>
      </c>
      <c r="AN612" s="6" t="s">
        <v>303</v>
      </c>
      <c r="AO612" s="6" t="s">
        <v>303</v>
      </c>
      <c r="AP612" s="6" t="s">
        <v>303</v>
      </c>
      <c r="AQ612" s="6" t="s">
        <v>304</v>
      </c>
      <c r="AR612" s="6" t="s">
        <v>305</v>
      </c>
      <c r="AS612" s="6" t="s">
        <v>325</v>
      </c>
      <c r="AT612" s="6" t="s">
        <v>156</v>
      </c>
      <c r="AU612" s="6" t="s">
        <v>307</v>
      </c>
      <c r="AV612" s="6" t="s">
        <v>3576</v>
      </c>
      <c r="AW612" s="6" t="s">
        <v>3579</v>
      </c>
      <c r="AX612" s="6" t="s">
        <v>3579</v>
      </c>
      <c r="AY612" s="6" t="s">
        <v>308</v>
      </c>
      <c r="AZ612" s="6" t="s">
        <v>309</v>
      </c>
      <c r="BA612" s="6" t="s">
        <v>310</v>
      </c>
      <c r="BB612" s="6" t="s">
        <v>311</v>
      </c>
      <c r="BC612" s="6" t="s">
        <v>312</v>
      </c>
      <c r="BD612" s="6" t="s">
        <v>156</v>
      </c>
      <c r="BE612" s="6" t="s">
        <v>313</v>
      </c>
    </row>
    <row r="613" spans="1:57" ht="17.399999999999999" x14ac:dyDescent="0.4">
      <c r="A613" s="237">
        <f t="shared" si="147"/>
        <v>611</v>
      </c>
      <c r="B613" s="238" t="str">
        <f t="shared" si="148"/>
        <v>2025-09-21</v>
      </c>
      <c r="C613" s="238" t="str">
        <f t="shared" si="149"/>
        <v>LHR</v>
      </c>
      <c r="D613" s="238" t="str">
        <f t="shared" si="150"/>
        <v>99431913895</v>
      </c>
      <c r="E613" s="238" t="str">
        <f t="shared" si="151"/>
        <v>587196916285</v>
      </c>
      <c r="F613" s="238" t="str">
        <f t="shared" si="152"/>
        <v>김민지</v>
      </c>
      <c r="G613" s="239" t="str">
        <f t="shared" si="153"/>
        <v>BK00000145979</v>
      </c>
      <c r="H613" s="240" t="str">
        <f t="shared" si="154"/>
        <v>목록(Manifest)</v>
      </c>
      <c r="I613" s="241">
        <f t="shared" si="155"/>
        <v>17.45</v>
      </c>
      <c r="J613" s="242">
        <f t="shared" si="156"/>
        <v>1</v>
      </c>
      <c r="K613" s="242">
        <f t="shared" si="157"/>
        <v>0.5</v>
      </c>
      <c r="L613" s="243">
        <f t="shared" si="158"/>
        <v>0.2</v>
      </c>
      <c r="M613" s="243">
        <f t="shared" si="159"/>
        <v>0.5</v>
      </c>
      <c r="N613" s="149">
        <f t="shared" si="160"/>
        <v>5.75</v>
      </c>
      <c r="O613" s="149">
        <v>3.59</v>
      </c>
      <c r="P613" s="150"/>
      <c r="Q613" s="151">
        <f>VLOOKUP(H613,Mapping!$B$3:$D$13,3,0)</f>
        <v>0</v>
      </c>
      <c r="R613" s="149">
        <f>(IF(VLOOKUP(VLOOKUP(I613,Mapping!$B$15:$D$20,2,1),Mapping!$C$15:$E$20,2,0)=7000,0,VLOOKUP(VLOOKUP(I613,Mapping!$B$15:$D$20,2,1),Mapping!$C$15:$E$20,2,0)))</f>
        <v>0</v>
      </c>
      <c r="S613" s="149"/>
      <c r="T613" s="149"/>
      <c r="U613" s="149">
        <f t="shared" si="161"/>
        <v>9.34</v>
      </c>
      <c r="V613" s="6" t="str">
        <f t="shared" si="146"/>
        <v/>
      </c>
      <c r="X613" s="6" t="s">
        <v>3461</v>
      </c>
      <c r="Y613" s="6" t="s">
        <v>16</v>
      </c>
      <c r="Z613" s="6" t="s">
        <v>3462</v>
      </c>
      <c r="AA613" s="6" t="s">
        <v>3580</v>
      </c>
      <c r="AB613" s="6" t="s">
        <v>241</v>
      </c>
      <c r="AC613" s="6" t="s">
        <v>3581</v>
      </c>
      <c r="AD613" s="6" t="s">
        <v>3582</v>
      </c>
      <c r="AE613" s="6" t="s">
        <v>156</v>
      </c>
      <c r="AF613" s="6">
        <v>1</v>
      </c>
      <c r="AG613" s="6">
        <v>0.5</v>
      </c>
      <c r="AH613" s="6">
        <v>0.2</v>
      </c>
      <c r="AI613" s="6">
        <v>0.5</v>
      </c>
      <c r="AJ613" s="6" t="s">
        <v>14</v>
      </c>
      <c r="AK613" s="6">
        <v>17.45</v>
      </c>
      <c r="AL613" s="6" t="s">
        <v>303</v>
      </c>
      <c r="AM613" s="6" t="s">
        <v>303</v>
      </c>
      <c r="AN613" s="6" t="s">
        <v>303</v>
      </c>
      <c r="AO613" s="6" t="s">
        <v>303</v>
      </c>
      <c r="AP613" s="6" t="s">
        <v>303</v>
      </c>
      <c r="AQ613" s="6" t="s">
        <v>304</v>
      </c>
      <c r="AR613" s="6" t="s">
        <v>305</v>
      </c>
      <c r="AS613" s="6" t="s">
        <v>316</v>
      </c>
      <c r="AT613" s="6" t="s">
        <v>156</v>
      </c>
      <c r="AU613" s="6" t="s">
        <v>307</v>
      </c>
      <c r="AV613" s="6" t="s">
        <v>3580</v>
      </c>
      <c r="AW613" s="6" t="s">
        <v>3583</v>
      </c>
      <c r="AX613" s="6" t="s">
        <v>3583</v>
      </c>
      <c r="AY613" s="6" t="s">
        <v>308</v>
      </c>
      <c r="AZ613" s="6" t="s">
        <v>309</v>
      </c>
      <c r="BA613" s="6" t="s">
        <v>310</v>
      </c>
      <c r="BB613" s="6" t="s">
        <v>311</v>
      </c>
      <c r="BC613" s="6" t="s">
        <v>312</v>
      </c>
      <c r="BD613" s="6" t="s">
        <v>156</v>
      </c>
      <c r="BE613" s="6" t="s">
        <v>313</v>
      </c>
    </row>
    <row r="614" spans="1:57" ht="17.399999999999999" x14ac:dyDescent="0.4">
      <c r="A614" s="237">
        <f t="shared" si="147"/>
        <v>612</v>
      </c>
      <c r="B614" s="238" t="str">
        <f t="shared" si="148"/>
        <v>2025-09-21</v>
      </c>
      <c r="C614" s="238" t="str">
        <f t="shared" si="149"/>
        <v>LHR</v>
      </c>
      <c r="D614" s="238" t="str">
        <f t="shared" si="150"/>
        <v>99431913895</v>
      </c>
      <c r="E614" s="238" t="str">
        <f t="shared" si="151"/>
        <v>587196916090</v>
      </c>
      <c r="F614" s="238" t="str">
        <f t="shared" si="152"/>
        <v>이상진</v>
      </c>
      <c r="G614" s="239" t="str">
        <f t="shared" si="153"/>
        <v>BK00000146025</v>
      </c>
      <c r="H614" s="240" t="str">
        <f t="shared" si="154"/>
        <v>간이(Simple)</v>
      </c>
      <c r="I614" s="241">
        <f t="shared" si="155"/>
        <v>219.49</v>
      </c>
      <c r="J614" s="242">
        <f t="shared" si="156"/>
        <v>1</v>
      </c>
      <c r="K614" s="242">
        <f t="shared" si="157"/>
        <v>0.5</v>
      </c>
      <c r="L614" s="243">
        <f t="shared" si="158"/>
        <v>0.2</v>
      </c>
      <c r="M614" s="243">
        <f t="shared" si="159"/>
        <v>0.5</v>
      </c>
      <c r="N614" s="149">
        <f t="shared" si="160"/>
        <v>5.75</v>
      </c>
      <c r="O614" s="149">
        <v>3.59</v>
      </c>
      <c r="P614" s="150"/>
      <c r="Q614" s="151">
        <f>VLOOKUP(H614,Mapping!$B$3:$D$13,3,0)</f>
        <v>0.8</v>
      </c>
      <c r="R614" s="149">
        <f>(IF(VLOOKUP(VLOOKUP(I614,Mapping!$B$15:$D$20,2,1),Mapping!$C$15:$E$20,2,0)=7000,0,VLOOKUP(VLOOKUP(I614,Mapping!$B$15:$D$20,2,1),Mapping!$C$15:$E$20,2,0)))</f>
        <v>0</v>
      </c>
      <c r="S614" s="149"/>
      <c r="T614" s="149"/>
      <c r="U614" s="149">
        <f t="shared" si="161"/>
        <v>10.14</v>
      </c>
      <c r="V614" s="6" t="str">
        <f t="shared" si="146"/>
        <v/>
      </c>
      <c r="X614" s="6" t="s">
        <v>3461</v>
      </c>
      <c r="Y614" s="6" t="s">
        <v>16</v>
      </c>
      <c r="Z614" s="6" t="s">
        <v>3462</v>
      </c>
      <c r="AA614" s="6" t="s">
        <v>3584</v>
      </c>
      <c r="AB614" s="6" t="s">
        <v>3585</v>
      </c>
      <c r="AC614" s="6" t="s">
        <v>3586</v>
      </c>
      <c r="AD614" s="6" t="s">
        <v>3587</v>
      </c>
      <c r="AE614" s="6" t="s">
        <v>156</v>
      </c>
      <c r="AF614" s="6">
        <v>1</v>
      </c>
      <c r="AG614" s="6">
        <v>0.5</v>
      </c>
      <c r="AH614" s="6">
        <v>0.2</v>
      </c>
      <c r="AI614" s="6">
        <v>0.5</v>
      </c>
      <c r="AJ614" s="6" t="s">
        <v>15</v>
      </c>
      <c r="AK614" s="6">
        <v>219.49</v>
      </c>
      <c r="AL614" s="6" t="s">
        <v>303</v>
      </c>
      <c r="AM614" s="6" t="s">
        <v>303</v>
      </c>
      <c r="AN614" s="6" t="s">
        <v>303</v>
      </c>
      <c r="AO614" s="6" t="s">
        <v>303</v>
      </c>
      <c r="AP614" s="6" t="s">
        <v>303</v>
      </c>
      <c r="AQ614" s="6" t="s">
        <v>304</v>
      </c>
      <c r="AR614" s="6" t="s">
        <v>305</v>
      </c>
      <c r="AS614" s="6" t="s">
        <v>316</v>
      </c>
      <c r="AT614" s="6" t="s">
        <v>156</v>
      </c>
      <c r="AU614" s="6" t="s">
        <v>307</v>
      </c>
      <c r="AV614" s="6" t="s">
        <v>3584</v>
      </c>
      <c r="AW614" s="6" t="s">
        <v>3588</v>
      </c>
      <c r="AX614" s="6" t="s">
        <v>3588</v>
      </c>
      <c r="AY614" s="6" t="s">
        <v>308</v>
      </c>
      <c r="AZ614" s="6" t="s">
        <v>309</v>
      </c>
      <c r="BA614" s="6" t="s">
        <v>310</v>
      </c>
      <c r="BB614" s="6" t="s">
        <v>311</v>
      </c>
      <c r="BC614" s="6" t="s">
        <v>312</v>
      </c>
      <c r="BD614" s="6" t="s">
        <v>156</v>
      </c>
      <c r="BE614" s="6" t="s">
        <v>313</v>
      </c>
    </row>
    <row r="615" spans="1:57" ht="17.399999999999999" x14ac:dyDescent="0.4">
      <c r="A615" s="237">
        <f t="shared" si="147"/>
        <v>613</v>
      </c>
      <c r="B615" s="238" t="str">
        <f t="shared" si="148"/>
        <v>2025-09-21</v>
      </c>
      <c r="C615" s="238" t="str">
        <f t="shared" si="149"/>
        <v>LHR</v>
      </c>
      <c r="D615" s="238" t="str">
        <f t="shared" si="150"/>
        <v>99431913895</v>
      </c>
      <c r="E615" s="238" t="str">
        <f t="shared" si="151"/>
        <v>587196915946</v>
      </c>
      <c r="F615" s="238" t="str">
        <f t="shared" si="152"/>
        <v>박희봉</v>
      </c>
      <c r="G615" s="239" t="str">
        <f t="shared" si="153"/>
        <v>BK00000146078</v>
      </c>
      <c r="H615" s="240" t="str">
        <f t="shared" si="154"/>
        <v>목록(Manifest)</v>
      </c>
      <c r="I615" s="241">
        <f t="shared" si="155"/>
        <v>20.399999999999999</v>
      </c>
      <c r="J615" s="242">
        <f t="shared" si="156"/>
        <v>1</v>
      </c>
      <c r="K615" s="242">
        <f t="shared" si="157"/>
        <v>1.5</v>
      </c>
      <c r="L615" s="243">
        <f t="shared" si="158"/>
        <v>0.2</v>
      </c>
      <c r="M615" s="243">
        <f t="shared" si="159"/>
        <v>1.5</v>
      </c>
      <c r="N615" s="149">
        <f t="shared" si="160"/>
        <v>9.4499999999999993</v>
      </c>
      <c r="O615" s="149">
        <v>3.59</v>
      </c>
      <c r="P615" s="150"/>
      <c r="Q615" s="151">
        <f>VLOOKUP(H615,Mapping!$B$3:$D$13,3,0)</f>
        <v>0</v>
      </c>
      <c r="R615" s="149">
        <f>(IF(VLOOKUP(VLOOKUP(I615,Mapping!$B$15:$D$20,2,1),Mapping!$C$15:$E$20,2,0)=7000,0,VLOOKUP(VLOOKUP(I615,Mapping!$B$15:$D$20,2,1),Mapping!$C$15:$E$20,2,0)))</f>
        <v>0</v>
      </c>
      <c r="S615" s="149"/>
      <c r="T615" s="149"/>
      <c r="U615" s="149">
        <f t="shared" si="161"/>
        <v>13.04</v>
      </c>
      <c r="V615" s="6" t="str">
        <f t="shared" si="146"/>
        <v/>
      </c>
      <c r="X615" s="6" t="s">
        <v>3461</v>
      </c>
      <c r="Y615" s="6" t="s">
        <v>16</v>
      </c>
      <c r="Z615" s="6" t="s">
        <v>3462</v>
      </c>
      <c r="AA615" s="6" t="s">
        <v>3589</v>
      </c>
      <c r="AB615" s="6" t="s">
        <v>3590</v>
      </c>
      <c r="AC615" s="6" t="s">
        <v>3591</v>
      </c>
      <c r="AD615" s="6" t="s">
        <v>1054</v>
      </c>
      <c r="AE615" s="6" t="s">
        <v>156</v>
      </c>
      <c r="AF615" s="6">
        <v>1</v>
      </c>
      <c r="AG615" s="6">
        <v>1.5</v>
      </c>
      <c r="AH615" s="6">
        <v>0.2</v>
      </c>
      <c r="AI615" s="6">
        <v>1.5</v>
      </c>
      <c r="AJ615" s="6" t="s">
        <v>14</v>
      </c>
      <c r="AK615" s="6">
        <v>20.399999999999999</v>
      </c>
      <c r="AL615" s="6" t="s">
        <v>303</v>
      </c>
      <c r="AM615" s="6" t="s">
        <v>303</v>
      </c>
      <c r="AN615" s="6" t="s">
        <v>303</v>
      </c>
      <c r="AO615" s="6" t="s">
        <v>303</v>
      </c>
      <c r="AP615" s="6" t="s">
        <v>303</v>
      </c>
      <c r="AQ615" s="6" t="s">
        <v>304</v>
      </c>
      <c r="AR615" s="6" t="s">
        <v>305</v>
      </c>
      <c r="AS615" s="6" t="s">
        <v>316</v>
      </c>
      <c r="AT615" s="6" t="s">
        <v>156</v>
      </c>
      <c r="AU615" s="6" t="s">
        <v>307</v>
      </c>
      <c r="AV615" s="6" t="s">
        <v>3589</v>
      </c>
      <c r="AW615" s="6" t="s">
        <v>3592</v>
      </c>
      <c r="AX615" s="6" t="s">
        <v>3592</v>
      </c>
      <c r="AY615" s="6" t="s">
        <v>308</v>
      </c>
      <c r="AZ615" s="6" t="s">
        <v>309</v>
      </c>
      <c r="BA615" s="6" t="s">
        <v>310</v>
      </c>
      <c r="BB615" s="6" t="s">
        <v>311</v>
      </c>
      <c r="BC615" s="6" t="s">
        <v>312</v>
      </c>
      <c r="BD615" s="6" t="s">
        <v>156</v>
      </c>
      <c r="BE615" s="6" t="s">
        <v>313</v>
      </c>
    </row>
    <row r="616" spans="1:57" ht="17.399999999999999" x14ac:dyDescent="0.4">
      <c r="A616" s="237">
        <f t="shared" si="147"/>
        <v>614</v>
      </c>
      <c r="B616" s="238" t="str">
        <f t="shared" si="148"/>
        <v>2025-09-21</v>
      </c>
      <c r="C616" s="238" t="str">
        <f t="shared" si="149"/>
        <v>LHR</v>
      </c>
      <c r="D616" s="238" t="str">
        <f t="shared" si="150"/>
        <v>99431913895</v>
      </c>
      <c r="E616" s="238" t="str">
        <f t="shared" si="151"/>
        <v>587196916370</v>
      </c>
      <c r="F616" s="238" t="str">
        <f t="shared" si="152"/>
        <v>손유현</v>
      </c>
      <c r="G616" s="239" t="str">
        <f t="shared" si="153"/>
        <v>BK00000146079</v>
      </c>
      <c r="H616" s="240" t="str">
        <f t="shared" si="154"/>
        <v>목록(Manifest)</v>
      </c>
      <c r="I616" s="241">
        <f t="shared" si="155"/>
        <v>116.35</v>
      </c>
      <c r="J616" s="242">
        <f t="shared" si="156"/>
        <v>1</v>
      </c>
      <c r="K616" s="242">
        <f t="shared" si="157"/>
        <v>0.5</v>
      </c>
      <c r="L616" s="243">
        <f t="shared" si="158"/>
        <v>0.2</v>
      </c>
      <c r="M616" s="243">
        <f t="shared" si="159"/>
        <v>0.5</v>
      </c>
      <c r="N616" s="149">
        <f t="shared" si="160"/>
        <v>5.75</v>
      </c>
      <c r="O616" s="149">
        <v>3.59</v>
      </c>
      <c r="P616" s="150"/>
      <c r="Q616" s="151">
        <f>VLOOKUP(H616,Mapping!$B$3:$D$13,3,0)</f>
        <v>0</v>
      </c>
      <c r="R616" s="149">
        <f>(IF(VLOOKUP(VLOOKUP(I616,Mapping!$B$15:$D$20,2,1),Mapping!$C$15:$E$20,2,0)=7000,0,VLOOKUP(VLOOKUP(I616,Mapping!$B$15:$D$20,2,1),Mapping!$C$15:$E$20,2,0)))</f>
        <v>0</v>
      </c>
      <c r="S616" s="149"/>
      <c r="T616" s="149"/>
      <c r="U616" s="149">
        <f t="shared" si="161"/>
        <v>9.34</v>
      </c>
      <c r="V616" s="6" t="str">
        <f t="shared" si="146"/>
        <v/>
      </c>
      <c r="X616" s="6" t="s">
        <v>3461</v>
      </c>
      <c r="Y616" s="6" t="s">
        <v>16</v>
      </c>
      <c r="Z616" s="6" t="s">
        <v>3462</v>
      </c>
      <c r="AA616" s="6" t="s">
        <v>3593</v>
      </c>
      <c r="AB616" s="6" t="s">
        <v>3594</v>
      </c>
      <c r="AC616" s="6" t="s">
        <v>3595</v>
      </c>
      <c r="AD616" s="6" t="s">
        <v>3596</v>
      </c>
      <c r="AE616" s="6" t="s">
        <v>156</v>
      </c>
      <c r="AF616" s="6">
        <v>1</v>
      </c>
      <c r="AG616" s="6">
        <v>0.5</v>
      </c>
      <c r="AH616" s="6">
        <v>0.2</v>
      </c>
      <c r="AI616" s="6">
        <v>0.5</v>
      </c>
      <c r="AJ616" s="6" t="s">
        <v>14</v>
      </c>
      <c r="AK616" s="6">
        <v>116.35</v>
      </c>
      <c r="AL616" s="6" t="s">
        <v>303</v>
      </c>
      <c r="AM616" s="6" t="s">
        <v>303</v>
      </c>
      <c r="AN616" s="6" t="s">
        <v>303</v>
      </c>
      <c r="AO616" s="6" t="s">
        <v>303</v>
      </c>
      <c r="AP616" s="6" t="s">
        <v>303</v>
      </c>
      <c r="AQ616" s="6" t="s">
        <v>304</v>
      </c>
      <c r="AR616" s="6" t="s">
        <v>305</v>
      </c>
      <c r="AS616" s="6" t="s">
        <v>316</v>
      </c>
      <c r="AT616" s="6" t="s">
        <v>156</v>
      </c>
      <c r="AU616" s="6" t="s">
        <v>307</v>
      </c>
      <c r="AV616" s="6" t="s">
        <v>3593</v>
      </c>
      <c r="AW616" s="6" t="s">
        <v>3597</v>
      </c>
      <c r="AX616" s="6" t="s">
        <v>3597</v>
      </c>
      <c r="AY616" s="6" t="s">
        <v>308</v>
      </c>
      <c r="AZ616" s="6" t="s">
        <v>309</v>
      </c>
      <c r="BA616" s="6" t="s">
        <v>310</v>
      </c>
      <c r="BB616" s="6" t="s">
        <v>311</v>
      </c>
      <c r="BC616" s="6" t="s">
        <v>312</v>
      </c>
      <c r="BD616" s="6" t="s">
        <v>156</v>
      </c>
      <c r="BE616" s="6" t="s">
        <v>313</v>
      </c>
    </row>
    <row r="617" spans="1:57" ht="17.399999999999999" x14ac:dyDescent="0.4">
      <c r="A617" s="237">
        <f t="shared" si="147"/>
        <v>615</v>
      </c>
      <c r="B617" s="238" t="str">
        <f t="shared" si="148"/>
        <v>2025-09-21</v>
      </c>
      <c r="C617" s="238" t="str">
        <f t="shared" si="149"/>
        <v>LHR</v>
      </c>
      <c r="D617" s="238" t="str">
        <f t="shared" si="150"/>
        <v>99431913895</v>
      </c>
      <c r="E617" s="238" t="str">
        <f t="shared" si="151"/>
        <v>587196916381</v>
      </c>
      <c r="F617" s="238" t="str">
        <f t="shared" si="152"/>
        <v>김승재</v>
      </c>
      <c r="G617" s="239" t="str">
        <f t="shared" si="153"/>
        <v>BK00000146080</v>
      </c>
      <c r="H617" s="240" t="str">
        <f t="shared" si="154"/>
        <v>목록(Manifest)</v>
      </c>
      <c r="I617" s="241">
        <f t="shared" si="155"/>
        <v>142.78</v>
      </c>
      <c r="J617" s="242">
        <f t="shared" si="156"/>
        <v>1</v>
      </c>
      <c r="K617" s="242">
        <f t="shared" si="157"/>
        <v>2.5</v>
      </c>
      <c r="L617" s="243">
        <f t="shared" si="158"/>
        <v>3.4</v>
      </c>
      <c r="M617" s="243">
        <f t="shared" si="159"/>
        <v>3.4</v>
      </c>
      <c r="N617" s="149">
        <f t="shared" si="160"/>
        <v>16.48</v>
      </c>
      <c r="O617" s="149">
        <v>3.59</v>
      </c>
      <c r="P617" s="150"/>
      <c r="Q617" s="151">
        <f>VLOOKUP(H617,Mapping!$B$3:$D$13,3,0)</f>
        <v>0</v>
      </c>
      <c r="R617" s="149">
        <f>(IF(VLOOKUP(VLOOKUP(I617,Mapping!$B$15:$D$20,2,1),Mapping!$C$15:$E$20,2,0)=7000,0,VLOOKUP(VLOOKUP(I617,Mapping!$B$15:$D$20,2,1),Mapping!$C$15:$E$20,2,0)))</f>
        <v>0</v>
      </c>
      <c r="S617" s="149"/>
      <c r="T617" s="149"/>
      <c r="U617" s="149">
        <f t="shared" si="161"/>
        <v>20.07</v>
      </c>
      <c r="V617" s="6" t="str">
        <f t="shared" si="146"/>
        <v/>
      </c>
      <c r="X617" s="6" t="s">
        <v>3461</v>
      </c>
      <c r="Y617" s="6" t="s">
        <v>16</v>
      </c>
      <c r="Z617" s="6" t="s">
        <v>3462</v>
      </c>
      <c r="AA617" s="6" t="s">
        <v>3598</v>
      </c>
      <c r="AB617" s="6" t="s">
        <v>3599</v>
      </c>
      <c r="AC617" s="6" t="s">
        <v>3600</v>
      </c>
      <c r="AD617" s="6" t="s">
        <v>3601</v>
      </c>
      <c r="AE617" s="6" t="s">
        <v>156</v>
      </c>
      <c r="AF617" s="6">
        <v>1</v>
      </c>
      <c r="AG617" s="6">
        <v>2.5</v>
      </c>
      <c r="AH617" s="6">
        <v>3.4</v>
      </c>
      <c r="AI617" s="6">
        <v>3.4</v>
      </c>
      <c r="AJ617" s="6" t="s">
        <v>14</v>
      </c>
      <c r="AK617" s="6">
        <v>142.78</v>
      </c>
      <c r="AL617" s="6" t="s">
        <v>303</v>
      </c>
      <c r="AM617" s="6" t="s">
        <v>303</v>
      </c>
      <c r="AN617" s="6" t="s">
        <v>303</v>
      </c>
      <c r="AO617" s="6" t="s">
        <v>303</v>
      </c>
      <c r="AP617" s="6" t="s">
        <v>303</v>
      </c>
      <c r="AQ617" s="6" t="s">
        <v>304</v>
      </c>
      <c r="AR617" s="6" t="s">
        <v>305</v>
      </c>
      <c r="AS617" s="6" t="s">
        <v>3602</v>
      </c>
      <c r="AT617" s="6" t="s">
        <v>156</v>
      </c>
      <c r="AU617" s="6" t="s">
        <v>307</v>
      </c>
      <c r="AV617" s="6" t="s">
        <v>3598</v>
      </c>
      <c r="AW617" s="6" t="s">
        <v>3603</v>
      </c>
      <c r="AX617" s="6" t="s">
        <v>3603</v>
      </c>
      <c r="AY617" s="6" t="s">
        <v>308</v>
      </c>
      <c r="AZ617" s="6" t="s">
        <v>309</v>
      </c>
      <c r="BA617" s="6" t="s">
        <v>310</v>
      </c>
      <c r="BB617" s="6" t="s">
        <v>311</v>
      </c>
      <c r="BC617" s="6" t="s">
        <v>312</v>
      </c>
      <c r="BD617" s="6" t="s">
        <v>156</v>
      </c>
      <c r="BE617" s="6" t="s">
        <v>313</v>
      </c>
    </row>
    <row r="618" spans="1:57" ht="17.399999999999999" x14ac:dyDescent="0.4">
      <c r="A618" s="237">
        <f t="shared" si="147"/>
        <v>616</v>
      </c>
      <c r="B618" s="238" t="str">
        <f t="shared" si="148"/>
        <v>2025-09-21</v>
      </c>
      <c r="C618" s="238" t="str">
        <f t="shared" si="149"/>
        <v>LHR</v>
      </c>
      <c r="D618" s="238" t="str">
        <f t="shared" si="150"/>
        <v>99431913895</v>
      </c>
      <c r="E618" s="238" t="str">
        <f t="shared" si="151"/>
        <v>587196916016</v>
      </c>
      <c r="F618" s="238" t="str">
        <f t="shared" si="152"/>
        <v>이경희</v>
      </c>
      <c r="G618" s="239" t="str">
        <f t="shared" si="153"/>
        <v>BK00000146085</v>
      </c>
      <c r="H618" s="240" t="str">
        <f t="shared" si="154"/>
        <v>목록(Manifest)</v>
      </c>
      <c r="I618" s="241">
        <f t="shared" si="155"/>
        <v>44.1</v>
      </c>
      <c r="J618" s="242">
        <f t="shared" si="156"/>
        <v>1</v>
      </c>
      <c r="K618" s="242">
        <f t="shared" si="157"/>
        <v>0.5</v>
      </c>
      <c r="L618" s="243">
        <f t="shared" si="158"/>
        <v>0.2</v>
      </c>
      <c r="M618" s="243">
        <f t="shared" si="159"/>
        <v>0.5</v>
      </c>
      <c r="N618" s="149">
        <f t="shared" si="160"/>
        <v>5.75</v>
      </c>
      <c r="O618" s="149">
        <v>3.59</v>
      </c>
      <c r="P618" s="150"/>
      <c r="Q618" s="151">
        <f>VLOOKUP(H618,Mapping!$B$3:$D$13,3,0)</f>
        <v>0</v>
      </c>
      <c r="R618" s="149">
        <f>(IF(VLOOKUP(VLOOKUP(I618,Mapping!$B$15:$D$20,2,1),Mapping!$C$15:$E$20,2,0)=7000,0,VLOOKUP(VLOOKUP(I618,Mapping!$B$15:$D$20,2,1),Mapping!$C$15:$E$20,2,0)))</f>
        <v>0</v>
      </c>
      <c r="S618" s="149"/>
      <c r="T618" s="149"/>
      <c r="U618" s="149">
        <f t="shared" si="161"/>
        <v>9.34</v>
      </c>
      <c r="V618" s="6" t="str">
        <f t="shared" si="146"/>
        <v/>
      </c>
      <c r="X618" s="6" t="s">
        <v>3461</v>
      </c>
      <c r="Y618" s="6" t="s">
        <v>16</v>
      </c>
      <c r="Z618" s="6" t="s">
        <v>3462</v>
      </c>
      <c r="AA618" s="6" t="s">
        <v>3604</v>
      </c>
      <c r="AB618" s="6" t="s">
        <v>3605</v>
      </c>
      <c r="AC618" s="6" t="s">
        <v>3606</v>
      </c>
      <c r="AD618" s="6" t="s">
        <v>3607</v>
      </c>
      <c r="AE618" s="6" t="s">
        <v>156</v>
      </c>
      <c r="AF618" s="6">
        <v>1</v>
      </c>
      <c r="AG618" s="6">
        <v>0.5</v>
      </c>
      <c r="AH618" s="6">
        <v>0.2</v>
      </c>
      <c r="AI618" s="6">
        <v>0.5</v>
      </c>
      <c r="AJ618" s="6" t="s">
        <v>14</v>
      </c>
      <c r="AK618" s="6">
        <v>44.1</v>
      </c>
      <c r="AL618" s="6" t="s">
        <v>303</v>
      </c>
      <c r="AM618" s="6" t="s">
        <v>303</v>
      </c>
      <c r="AN618" s="6" t="s">
        <v>303</v>
      </c>
      <c r="AO618" s="6" t="s">
        <v>303</v>
      </c>
      <c r="AP618" s="6" t="s">
        <v>303</v>
      </c>
      <c r="AQ618" s="6" t="s">
        <v>304</v>
      </c>
      <c r="AR618" s="6" t="s">
        <v>305</v>
      </c>
      <c r="AS618" s="6" t="s">
        <v>316</v>
      </c>
      <c r="AT618" s="6" t="s">
        <v>156</v>
      </c>
      <c r="AU618" s="6" t="s">
        <v>307</v>
      </c>
      <c r="AV618" s="6" t="s">
        <v>3604</v>
      </c>
      <c r="AW618" s="6" t="s">
        <v>3608</v>
      </c>
      <c r="AX618" s="6" t="s">
        <v>3608</v>
      </c>
      <c r="AY618" s="6" t="s">
        <v>308</v>
      </c>
      <c r="AZ618" s="6" t="s">
        <v>309</v>
      </c>
      <c r="BA618" s="6" t="s">
        <v>310</v>
      </c>
      <c r="BB618" s="6" t="s">
        <v>311</v>
      </c>
      <c r="BC618" s="6" t="s">
        <v>312</v>
      </c>
      <c r="BD618" s="6" t="s">
        <v>156</v>
      </c>
      <c r="BE618" s="6" t="s">
        <v>313</v>
      </c>
    </row>
    <row r="619" spans="1:57" ht="17.399999999999999" x14ac:dyDescent="0.4">
      <c r="A619" s="237">
        <f t="shared" si="147"/>
        <v>617</v>
      </c>
      <c r="B619" s="238" t="str">
        <f t="shared" si="148"/>
        <v>2025-09-21</v>
      </c>
      <c r="C619" s="238" t="str">
        <f t="shared" si="149"/>
        <v>LHR</v>
      </c>
      <c r="D619" s="238" t="str">
        <f t="shared" si="150"/>
        <v>99431913895</v>
      </c>
      <c r="E619" s="238" t="str">
        <f t="shared" si="151"/>
        <v>587196916274</v>
      </c>
      <c r="F619" s="238" t="str">
        <f t="shared" si="152"/>
        <v>손하윤</v>
      </c>
      <c r="G619" s="239" t="str">
        <f t="shared" si="153"/>
        <v>BK00000146092</v>
      </c>
      <c r="H619" s="240" t="str">
        <f t="shared" si="154"/>
        <v>목록(Manifest)</v>
      </c>
      <c r="I619" s="241">
        <f t="shared" si="155"/>
        <v>133.26</v>
      </c>
      <c r="J619" s="242">
        <f t="shared" si="156"/>
        <v>1</v>
      </c>
      <c r="K619" s="242">
        <f t="shared" si="157"/>
        <v>0.5</v>
      </c>
      <c r="L619" s="243">
        <f t="shared" si="158"/>
        <v>0.2</v>
      </c>
      <c r="M619" s="243">
        <f t="shared" si="159"/>
        <v>0.5</v>
      </c>
      <c r="N619" s="149">
        <f t="shared" si="160"/>
        <v>5.75</v>
      </c>
      <c r="O619" s="149">
        <v>3.59</v>
      </c>
      <c r="P619" s="150"/>
      <c r="Q619" s="151">
        <f>VLOOKUP(H619,Mapping!$B$3:$D$13,3,0)</f>
        <v>0</v>
      </c>
      <c r="R619" s="149">
        <f>(IF(VLOOKUP(VLOOKUP(I619,Mapping!$B$15:$D$20,2,1),Mapping!$C$15:$E$20,2,0)=7000,0,VLOOKUP(VLOOKUP(I619,Mapping!$B$15:$D$20,2,1),Mapping!$C$15:$E$20,2,0)))</f>
        <v>0</v>
      </c>
      <c r="S619" s="149"/>
      <c r="T619" s="149"/>
      <c r="U619" s="149">
        <f t="shared" si="161"/>
        <v>9.34</v>
      </c>
      <c r="V619" s="6" t="str">
        <f t="shared" si="146"/>
        <v/>
      </c>
      <c r="X619" s="6" t="s">
        <v>3461</v>
      </c>
      <c r="Y619" s="6" t="s">
        <v>16</v>
      </c>
      <c r="Z619" s="6" t="s">
        <v>3462</v>
      </c>
      <c r="AA619" s="6" t="s">
        <v>3609</v>
      </c>
      <c r="AB619" s="6" t="s">
        <v>2879</v>
      </c>
      <c r="AC619" s="6" t="s">
        <v>2880</v>
      </c>
      <c r="AD619" s="6" t="s">
        <v>2881</v>
      </c>
      <c r="AE619" s="6" t="s">
        <v>156</v>
      </c>
      <c r="AF619" s="6">
        <v>1</v>
      </c>
      <c r="AG619" s="6">
        <v>0.5</v>
      </c>
      <c r="AH619" s="6">
        <v>0.2</v>
      </c>
      <c r="AI619" s="6">
        <v>0.5</v>
      </c>
      <c r="AJ619" s="6" t="s">
        <v>14</v>
      </c>
      <c r="AK619" s="6">
        <v>133.26</v>
      </c>
      <c r="AL619" s="6" t="s">
        <v>303</v>
      </c>
      <c r="AM619" s="6" t="s">
        <v>303</v>
      </c>
      <c r="AN619" s="6" t="s">
        <v>303</v>
      </c>
      <c r="AO619" s="6" t="s">
        <v>303</v>
      </c>
      <c r="AP619" s="6" t="s">
        <v>303</v>
      </c>
      <c r="AQ619" s="6" t="s">
        <v>304</v>
      </c>
      <c r="AR619" s="6" t="s">
        <v>305</v>
      </c>
      <c r="AS619" s="6" t="s">
        <v>3610</v>
      </c>
      <c r="AT619" s="6" t="s">
        <v>156</v>
      </c>
      <c r="AU619" s="6" t="s">
        <v>307</v>
      </c>
      <c r="AV619" s="6" t="s">
        <v>3609</v>
      </c>
      <c r="AW619" s="6" t="s">
        <v>3611</v>
      </c>
      <c r="AX619" s="6" t="s">
        <v>3611</v>
      </c>
      <c r="AY619" s="6" t="s">
        <v>308</v>
      </c>
      <c r="AZ619" s="6" t="s">
        <v>309</v>
      </c>
      <c r="BA619" s="6" t="s">
        <v>310</v>
      </c>
      <c r="BB619" s="6" t="s">
        <v>311</v>
      </c>
      <c r="BC619" s="6" t="s">
        <v>312</v>
      </c>
      <c r="BD619" s="6" t="s">
        <v>156</v>
      </c>
      <c r="BE619" s="6" t="s">
        <v>313</v>
      </c>
    </row>
    <row r="620" spans="1:57" ht="17.399999999999999" x14ac:dyDescent="0.4">
      <c r="A620" s="237">
        <f t="shared" si="147"/>
        <v>618</v>
      </c>
      <c r="B620" s="238" t="str">
        <f t="shared" si="148"/>
        <v>2025-09-21</v>
      </c>
      <c r="C620" s="238" t="str">
        <f t="shared" si="149"/>
        <v>LHR</v>
      </c>
      <c r="D620" s="238" t="str">
        <f t="shared" si="150"/>
        <v>99431913895</v>
      </c>
      <c r="E620" s="238" t="str">
        <f t="shared" si="151"/>
        <v>587196916193</v>
      </c>
      <c r="F620" s="238" t="str">
        <f t="shared" si="152"/>
        <v>한기현</v>
      </c>
      <c r="G620" s="239" t="str">
        <f t="shared" si="153"/>
        <v>BK00000146109</v>
      </c>
      <c r="H620" s="240" t="str">
        <f t="shared" si="154"/>
        <v>목록(Manifest)</v>
      </c>
      <c r="I620" s="241">
        <f t="shared" si="155"/>
        <v>103.1</v>
      </c>
      <c r="J620" s="242">
        <f t="shared" si="156"/>
        <v>1</v>
      </c>
      <c r="K620" s="242">
        <f t="shared" si="157"/>
        <v>1.5</v>
      </c>
      <c r="L620" s="243">
        <f t="shared" si="158"/>
        <v>1.7</v>
      </c>
      <c r="M620" s="243">
        <f t="shared" si="159"/>
        <v>1.7</v>
      </c>
      <c r="N620" s="149">
        <f t="shared" si="160"/>
        <v>10.190000000000001</v>
      </c>
      <c r="O620" s="149">
        <v>3.59</v>
      </c>
      <c r="P620" s="150"/>
      <c r="Q620" s="151">
        <f>VLOOKUP(H620,Mapping!$B$3:$D$13,3,0)</f>
        <v>0</v>
      </c>
      <c r="R620" s="149">
        <f>(IF(VLOOKUP(VLOOKUP(I620,Mapping!$B$15:$D$20,2,1),Mapping!$C$15:$E$20,2,0)=7000,0,VLOOKUP(VLOOKUP(I620,Mapping!$B$15:$D$20,2,1),Mapping!$C$15:$E$20,2,0)))</f>
        <v>0</v>
      </c>
      <c r="S620" s="149"/>
      <c r="T620" s="149"/>
      <c r="U620" s="149">
        <f t="shared" si="161"/>
        <v>13.780000000000001</v>
      </c>
      <c r="V620" s="6" t="str">
        <f t="shared" si="146"/>
        <v/>
      </c>
      <c r="X620" s="6" t="s">
        <v>3461</v>
      </c>
      <c r="Y620" s="6" t="s">
        <v>16</v>
      </c>
      <c r="Z620" s="6" t="s">
        <v>3462</v>
      </c>
      <c r="AA620" s="6" t="s">
        <v>3612</v>
      </c>
      <c r="AB620" s="6" t="s">
        <v>3613</v>
      </c>
      <c r="AC620" s="6" t="s">
        <v>3614</v>
      </c>
      <c r="AD620" s="6" t="s">
        <v>3615</v>
      </c>
      <c r="AE620" s="6" t="s">
        <v>156</v>
      </c>
      <c r="AF620" s="6">
        <v>1</v>
      </c>
      <c r="AG620" s="6">
        <v>1.5</v>
      </c>
      <c r="AH620" s="6">
        <v>1.7</v>
      </c>
      <c r="AI620" s="6">
        <v>1.7</v>
      </c>
      <c r="AJ620" s="6" t="s">
        <v>14</v>
      </c>
      <c r="AK620" s="6">
        <v>103.1</v>
      </c>
      <c r="AL620" s="6" t="s">
        <v>303</v>
      </c>
      <c r="AM620" s="6" t="s">
        <v>303</v>
      </c>
      <c r="AN620" s="6" t="s">
        <v>303</v>
      </c>
      <c r="AO620" s="6" t="s">
        <v>303</v>
      </c>
      <c r="AP620" s="6" t="s">
        <v>303</v>
      </c>
      <c r="AQ620" s="6" t="s">
        <v>304</v>
      </c>
      <c r="AR620" s="6" t="s">
        <v>305</v>
      </c>
      <c r="AS620" s="6" t="s">
        <v>3616</v>
      </c>
      <c r="AT620" s="6" t="s">
        <v>156</v>
      </c>
      <c r="AU620" s="6" t="s">
        <v>307</v>
      </c>
      <c r="AV620" s="6" t="s">
        <v>3612</v>
      </c>
      <c r="AW620" s="6" t="s">
        <v>3617</v>
      </c>
      <c r="AX620" s="6" t="s">
        <v>3617</v>
      </c>
      <c r="AY620" s="6" t="s">
        <v>308</v>
      </c>
      <c r="AZ620" s="6" t="s">
        <v>309</v>
      </c>
      <c r="BA620" s="6" t="s">
        <v>310</v>
      </c>
      <c r="BB620" s="6" t="s">
        <v>311</v>
      </c>
      <c r="BC620" s="6" t="s">
        <v>312</v>
      </c>
      <c r="BD620" s="6" t="s">
        <v>156</v>
      </c>
      <c r="BE620" s="6" t="s">
        <v>313</v>
      </c>
    </row>
    <row r="621" spans="1:57" ht="17.399999999999999" x14ac:dyDescent="0.4">
      <c r="A621" s="237">
        <f t="shared" si="147"/>
        <v>619</v>
      </c>
      <c r="B621" s="238" t="str">
        <f t="shared" si="148"/>
        <v>2025-09-21</v>
      </c>
      <c r="C621" s="238" t="str">
        <f t="shared" si="149"/>
        <v>LHR</v>
      </c>
      <c r="D621" s="238" t="str">
        <f t="shared" si="150"/>
        <v>99431913895</v>
      </c>
      <c r="E621" s="238" t="str">
        <f t="shared" si="151"/>
        <v>587196916134</v>
      </c>
      <c r="F621" s="238" t="str">
        <f t="shared" si="152"/>
        <v>김동영</v>
      </c>
      <c r="G621" s="239" t="str">
        <f t="shared" si="153"/>
        <v>BK00000146114</v>
      </c>
      <c r="H621" s="240" t="str">
        <f t="shared" si="154"/>
        <v>목록(Manifest)</v>
      </c>
      <c r="I621" s="241">
        <f t="shared" si="155"/>
        <v>127.17</v>
      </c>
      <c r="J621" s="242">
        <f t="shared" si="156"/>
        <v>1</v>
      </c>
      <c r="K621" s="242">
        <f t="shared" si="157"/>
        <v>1</v>
      </c>
      <c r="L621" s="243">
        <f t="shared" si="158"/>
        <v>1.7</v>
      </c>
      <c r="M621" s="243">
        <f t="shared" si="159"/>
        <v>1.7</v>
      </c>
      <c r="N621" s="149">
        <f t="shared" si="160"/>
        <v>10.190000000000001</v>
      </c>
      <c r="O621" s="149">
        <v>3.59</v>
      </c>
      <c r="P621" s="150"/>
      <c r="Q621" s="151">
        <f>VLOOKUP(H621,Mapping!$B$3:$D$13,3,0)</f>
        <v>0</v>
      </c>
      <c r="R621" s="149">
        <f>(IF(VLOOKUP(VLOOKUP(I621,Mapping!$B$15:$D$20,2,1),Mapping!$C$15:$E$20,2,0)=7000,0,VLOOKUP(VLOOKUP(I621,Mapping!$B$15:$D$20,2,1),Mapping!$C$15:$E$20,2,0)))</f>
        <v>0</v>
      </c>
      <c r="S621" s="149"/>
      <c r="T621" s="149"/>
      <c r="U621" s="149">
        <f t="shared" si="161"/>
        <v>13.780000000000001</v>
      </c>
      <c r="V621" s="6" t="str">
        <f t="shared" si="146"/>
        <v/>
      </c>
      <c r="X621" s="6" t="s">
        <v>3461</v>
      </c>
      <c r="Y621" s="6" t="s">
        <v>16</v>
      </c>
      <c r="Z621" s="6" t="s">
        <v>3462</v>
      </c>
      <c r="AA621" s="6" t="s">
        <v>3618</v>
      </c>
      <c r="AB621" s="6" t="s">
        <v>268</v>
      </c>
      <c r="AC621" s="6" t="s">
        <v>549</v>
      </c>
      <c r="AD621" s="6" t="s">
        <v>550</v>
      </c>
      <c r="AE621" s="6" t="s">
        <v>156</v>
      </c>
      <c r="AF621" s="6">
        <v>1</v>
      </c>
      <c r="AG621" s="6">
        <v>1</v>
      </c>
      <c r="AH621" s="6">
        <v>1.7</v>
      </c>
      <c r="AI621" s="6">
        <v>1.7</v>
      </c>
      <c r="AJ621" s="6" t="s">
        <v>14</v>
      </c>
      <c r="AK621" s="6">
        <v>127.17</v>
      </c>
      <c r="AL621" s="6" t="s">
        <v>303</v>
      </c>
      <c r="AM621" s="6" t="s">
        <v>303</v>
      </c>
      <c r="AN621" s="6" t="s">
        <v>303</v>
      </c>
      <c r="AO621" s="6" t="s">
        <v>303</v>
      </c>
      <c r="AP621" s="6" t="s">
        <v>303</v>
      </c>
      <c r="AQ621" s="6" t="s">
        <v>304</v>
      </c>
      <c r="AR621" s="6" t="s">
        <v>305</v>
      </c>
      <c r="AS621" s="6" t="s">
        <v>335</v>
      </c>
      <c r="AT621" s="6" t="s">
        <v>156</v>
      </c>
      <c r="AU621" s="6" t="s">
        <v>307</v>
      </c>
      <c r="AV621" s="6" t="s">
        <v>3618</v>
      </c>
      <c r="AW621" s="6" t="s">
        <v>3619</v>
      </c>
      <c r="AX621" s="6" t="s">
        <v>3619</v>
      </c>
      <c r="AY621" s="6" t="s">
        <v>308</v>
      </c>
      <c r="AZ621" s="6" t="s">
        <v>309</v>
      </c>
      <c r="BA621" s="6" t="s">
        <v>310</v>
      </c>
      <c r="BB621" s="6" t="s">
        <v>311</v>
      </c>
      <c r="BC621" s="6" t="s">
        <v>312</v>
      </c>
      <c r="BD621" s="6" t="s">
        <v>156</v>
      </c>
      <c r="BE621" s="6" t="s">
        <v>313</v>
      </c>
    </row>
    <row r="622" spans="1:57" ht="17.399999999999999" x14ac:dyDescent="0.4">
      <c r="A622" s="237">
        <f t="shared" si="147"/>
        <v>620</v>
      </c>
      <c r="B622" s="238" t="str">
        <f t="shared" si="148"/>
        <v>2025-09-21</v>
      </c>
      <c r="C622" s="238" t="str">
        <f t="shared" si="149"/>
        <v>LHR</v>
      </c>
      <c r="D622" s="238" t="str">
        <f t="shared" si="150"/>
        <v>99431913895</v>
      </c>
      <c r="E622" s="238" t="str">
        <f t="shared" si="151"/>
        <v>587196915935</v>
      </c>
      <c r="F622" s="238" t="str">
        <f t="shared" si="152"/>
        <v>정재호</v>
      </c>
      <c r="G622" s="239" t="str">
        <f t="shared" si="153"/>
        <v>BK00000146115</v>
      </c>
      <c r="H622" s="240" t="str">
        <f t="shared" si="154"/>
        <v>목록(Manifest)</v>
      </c>
      <c r="I622" s="241">
        <f t="shared" si="155"/>
        <v>61.19</v>
      </c>
      <c r="J622" s="242">
        <f t="shared" si="156"/>
        <v>1</v>
      </c>
      <c r="K622" s="242">
        <f t="shared" si="157"/>
        <v>0.5</v>
      </c>
      <c r="L622" s="243">
        <f t="shared" si="158"/>
        <v>1.2</v>
      </c>
      <c r="M622" s="243">
        <f t="shared" si="159"/>
        <v>1.2</v>
      </c>
      <c r="N622" s="149">
        <f t="shared" si="160"/>
        <v>8.34</v>
      </c>
      <c r="O622" s="149">
        <v>3.59</v>
      </c>
      <c r="P622" s="150"/>
      <c r="Q622" s="151">
        <f>VLOOKUP(H622,Mapping!$B$3:$D$13,3,0)</f>
        <v>0</v>
      </c>
      <c r="R622" s="149">
        <f>(IF(VLOOKUP(VLOOKUP(I622,Mapping!$B$15:$D$20,2,1),Mapping!$C$15:$E$20,2,0)=7000,0,VLOOKUP(VLOOKUP(I622,Mapping!$B$15:$D$20,2,1),Mapping!$C$15:$E$20,2,0)))</f>
        <v>0</v>
      </c>
      <c r="S622" s="149"/>
      <c r="T622" s="149"/>
      <c r="U622" s="149">
        <f t="shared" si="161"/>
        <v>11.93</v>
      </c>
      <c r="V622" s="6" t="str">
        <f t="shared" si="146"/>
        <v/>
      </c>
      <c r="X622" s="6" t="s">
        <v>3461</v>
      </c>
      <c r="Y622" s="6" t="s">
        <v>16</v>
      </c>
      <c r="Z622" s="6" t="s">
        <v>3462</v>
      </c>
      <c r="AA622" s="6" t="s">
        <v>3620</v>
      </c>
      <c r="AB622" s="6" t="s">
        <v>3621</v>
      </c>
      <c r="AC622" s="6" t="s">
        <v>3622</v>
      </c>
      <c r="AD622" s="6" t="s">
        <v>3623</v>
      </c>
      <c r="AE622" s="6" t="s">
        <v>156</v>
      </c>
      <c r="AF622" s="6">
        <v>1</v>
      </c>
      <c r="AG622" s="6">
        <v>0.5</v>
      </c>
      <c r="AH622" s="6">
        <v>1.2</v>
      </c>
      <c r="AI622" s="6">
        <v>1.2</v>
      </c>
      <c r="AJ622" s="6" t="s">
        <v>14</v>
      </c>
      <c r="AK622" s="6">
        <v>61.19</v>
      </c>
      <c r="AL622" s="6" t="s">
        <v>303</v>
      </c>
      <c r="AM622" s="6" t="s">
        <v>303</v>
      </c>
      <c r="AN622" s="6" t="s">
        <v>303</v>
      </c>
      <c r="AO622" s="6" t="s">
        <v>303</v>
      </c>
      <c r="AP622" s="6" t="s">
        <v>303</v>
      </c>
      <c r="AQ622" s="6" t="s">
        <v>304</v>
      </c>
      <c r="AR622" s="6" t="s">
        <v>305</v>
      </c>
      <c r="AS622" s="6" t="s">
        <v>3624</v>
      </c>
      <c r="AT622" s="6" t="s">
        <v>156</v>
      </c>
      <c r="AU622" s="6" t="s">
        <v>307</v>
      </c>
      <c r="AV622" s="6" t="s">
        <v>3620</v>
      </c>
      <c r="AW622" s="6" t="s">
        <v>3625</v>
      </c>
      <c r="AX622" s="6" t="s">
        <v>3625</v>
      </c>
      <c r="AY622" s="6" t="s">
        <v>308</v>
      </c>
      <c r="AZ622" s="6" t="s">
        <v>309</v>
      </c>
      <c r="BA622" s="6" t="s">
        <v>310</v>
      </c>
      <c r="BB622" s="6" t="s">
        <v>311</v>
      </c>
      <c r="BC622" s="6" t="s">
        <v>312</v>
      </c>
      <c r="BD622" s="6" t="s">
        <v>156</v>
      </c>
      <c r="BE622" s="6" t="s">
        <v>313</v>
      </c>
    </row>
    <row r="623" spans="1:57" ht="17.399999999999999" x14ac:dyDescent="0.4">
      <c r="A623" s="237">
        <f t="shared" si="147"/>
        <v>621</v>
      </c>
      <c r="B623" s="238" t="str">
        <f t="shared" si="148"/>
        <v>2025-09-21</v>
      </c>
      <c r="C623" s="238" t="str">
        <f t="shared" si="149"/>
        <v>LHR</v>
      </c>
      <c r="D623" s="238" t="str">
        <f t="shared" si="150"/>
        <v>99431913895</v>
      </c>
      <c r="E623" s="238" t="str">
        <f t="shared" si="151"/>
        <v>587196915924</v>
      </c>
      <c r="F623" s="238" t="str">
        <f t="shared" si="152"/>
        <v>최호진</v>
      </c>
      <c r="G623" s="239" t="str">
        <f t="shared" si="153"/>
        <v>BK00000146119</v>
      </c>
      <c r="H623" s="240" t="str">
        <f t="shared" si="154"/>
        <v>일반(목록배제,Normal-Manifest Exception)</v>
      </c>
      <c r="I623" s="241">
        <f t="shared" si="155"/>
        <v>69.84</v>
      </c>
      <c r="J623" s="242">
        <f t="shared" si="156"/>
        <v>1</v>
      </c>
      <c r="K623" s="242">
        <f t="shared" si="157"/>
        <v>0.5</v>
      </c>
      <c r="L623" s="243">
        <f t="shared" si="158"/>
        <v>0.9</v>
      </c>
      <c r="M623" s="243">
        <f t="shared" si="159"/>
        <v>0.9</v>
      </c>
      <c r="N623" s="149">
        <f t="shared" si="160"/>
        <v>7.23</v>
      </c>
      <c r="O623" s="149">
        <v>3.59</v>
      </c>
      <c r="P623" s="150"/>
      <c r="Q623" s="151">
        <f>VLOOKUP(H623,Mapping!$B$3:$D$13,3,0)</f>
        <v>0.8</v>
      </c>
      <c r="R623" s="149">
        <f>(IF(VLOOKUP(VLOOKUP(I623,Mapping!$B$15:$D$20,2,1),Mapping!$C$15:$E$20,2,0)=7000,0,VLOOKUP(VLOOKUP(I623,Mapping!$B$15:$D$20,2,1),Mapping!$C$15:$E$20,2,0)))</f>
        <v>0</v>
      </c>
      <c r="S623" s="149"/>
      <c r="T623" s="149"/>
      <c r="U623" s="149">
        <f t="shared" si="161"/>
        <v>11.620000000000001</v>
      </c>
      <c r="V623" s="6" t="str">
        <f t="shared" si="146"/>
        <v>[사업자]</v>
      </c>
      <c r="X623" s="6" t="s">
        <v>3461</v>
      </c>
      <c r="Y623" s="6" t="s">
        <v>16</v>
      </c>
      <c r="Z623" s="6" t="s">
        <v>3462</v>
      </c>
      <c r="AA623" s="6" t="s">
        <v>3626</v>
      </c>
      <c r="AB623" s="6" t="s">
        <v>3103</v>
      </c>
      <c r="AC623" s="6" t="s">
        <v>3104</v>
      </c>
      <c r="AD623" s="6" t="s">
        <v>518</v>
      </c>
      <c r="AE623" s="6" t="s">
        <v>157</v>
      </c>
      <c r="AF623" s="6">
        <v>1</v>
      </c>
      <c r="AG623" s="6">
        <v>0.5</v>
      </c>
      <c r="AH623" s="6">
        <v>0.9</v>
      </c>
      <c r="AI623" s="6">
        <v>0.9</v>
      </c>
      <c r="AJ623" s="6" t="s">
        <v>110</v>
      </c>
      <c r="AK623" s="6">
        <v>69.84</v>
      </c>
      <c r="AL623" s="6" t="s">
        <v>303</v>
      </c>
      <c r="AM623" s="6" t="s">
        <v>303</v>
      </c>
      <c r="AN623" s="6" t="s">
        <v>303</v>
      </c>
      <c r="AO623" s="6" t="s">
        <v>303</v>
      </c>
      <c r="AP623" s="6" t="s">
        <v>303</v>
      </c>
      <c r="AQ623" s="6" t="s">
        <v>304</v>
      </c>
      <c r="AR623" s="6" t="s">
        <v>305</v>
      </c>
      <c r="AS623" s="6" t="s">
        <v>331</v>
      </c>
      <c r="AT623" s="6" t="s">
        <v>156</v>
      </c>
      <c r="AU623" s="6" t="s">
        <v>307</v>
      </c>
      <c r="AV623" s="6" t="s">
        <v>3626</v>
      </c>
      <c r="AW623" s="6" t="s">
        <v>3627</v>
      </c>
      <c r="AX623" s="6" t="s">
        <v>3627</v>
      </c>
      <c r="AY623" s="6" t="s">
        <v>308</v>
      </c>
      <c r="AZ623" s="6" t="s">
        <v>309</v>
      </c>
      <c r="BA623" s="6" t="s">
        <v>310</v>
      </c>
      <c r="BB623" s="6" t="s">
        <v>311</v>
      </c>
      <c r="BC623" s="6" t="s">
        <v>312</v>
      </c>
      <c r="BD623" s="6" t="s">
        <v>156</v>
      </c>
      <c r="BE623" s="6" t="s">
        <v>313</v>
      </c>
    </row>
    <row r="624" spans="1:57" ht="17.399999999999999" x14ac:dyDescent="0.4">
      <c r="A624" s="237">
        <f t="shared" si="147"/>
        <v>622</v>
      </c>
      <c r="B624" s="238" t="str">
        <f t="shared" si="148"/>
        <v>2025-09-21</v>
      </c>
      <c r="C624" s="238" t="str">
        <f t="shared" si="149"/>
        <v>LHR</v>
      </c>
      <c r="D624" s="238" t="str">
        <f t="shared" si="150"/>
        <v>99431913895</v>
      </c>
      <c r="E624" s="238" t="str">
        <f t="shared" si="151"/>
        <v>587196916053</v>
      </c>
      <c r="F624" s="238" t="str">
        <f t="shared" si="152"/>
        <v>주현영</v>
      </c>
      <c r="G624" s="239" t="str">
        <f t="shared" si="153"/>
        <v>BK00000146140</v>
      </c>
      <c r="H624" s="240" t="str">
        <f t="shared" si="154"/>
        <v>목록(Manifest)</v>
      </c>
      <c r="I624" s="241">
        <f t="shared" si="155"/>
        <v>95.6</v>
      </c>
      <c r="J624" s="242">
        <f t="shared" si="156"/>
        <v>1</v>
      </c>
      <c r="K624" s="242">
        <f t="shared" si="157"/>
        <v>0.5</v>
      </c>
      <c r="L624" s="243">
        <f t="shared" si="158"/>
        <v>0.2</v>
      </c>
      <c r="M624" s="243">
        <f t="shared" si="159"/>
        <v>0.5</v>
      </c>
      <c r="N624" s="149">
        <f t="shared" si="160"/>
        <v>5.75</v>
      </c>
      <c r="O624" s="149">
        <v>3.59</v>
      </c>
      <c r="P624" s="150"/>
      <c r="Q624" s="151">
        <f>VLOOKUP(H624,Mapping!$B$3:$D$13,3,0)</f>
        <v>0</v>
      </c>
      <c r="R624" s="149">
        <f>(IF(VLOOKUP(VLOOKUP(I624,Mapping!$B$15:$D$20,2,1),Mapping!$C$15:$E$20,2,0)=7000,0,VLOOKUP(VLOOKUP(I624,Mapping!$B$15:$D$20,2,1),Mapping!$C$15:$E$20,2,0)))</f>
        <v>0</v>
      </c>
      <c r="S624" s="149"/>
      <c r="T624" s="149"/>
      <c r="U624" s="149">
        <f t="shared" si="161"/>
        <v>9.34</v>
      </c>
      <c r="V624" s="6" t="str">
        <f t="shared" si="146"/>
        <v/>
      </c>
      <c r="X624" s="6" t="s">
        <v>3461</v>
      </c>
      <c r="Y624" s="6" t="s">
        <v>16</v>
      </c>
      <c r="Z624" s="6" t="s">
        <v>3462</v>
      </c>
      <c r="AA624" s="6" t="s">
        <v>3628</v>
      </c>
      <c r="AB624" s="6" t="s">
        <v>817</v>
      </c>
      <c r="AC624" s="6" t="s">
        <v>818</v>
      </c>
      <c r="AD624" s="6" t="s">
        <v>819</v>
      </c>
      <c r="AE624" s="6" t="s">
        <v>156</v>
      </c>
      <c r="AF624" s="6">
        <v>1</v>
      </c>
      <c r="AG624" s="6">
        <v>0.5</v>
      </c>
      <c r="AH624" s="6">
        <v>0.2</v>
      </c>
      <c r="AI624" s="6">
        <v>0.5</v>
      </c>
      <c r="AJ624" s="6" t="s">
        <v>14</v>
      </c>
      <c r="AK624" s="6">
        <v>95.6</v>
      </c>
      <c r="AL624" s="6" t="s">
        <v>303</v>
      </c>
      <c r="AM624" s="6" t="s">
        <v>303</v>
      </c>
      <c r="AN624" s="6" t="s">
        <v>303</v>
      </c>
      <c r="AO624" s="6" t="s">
        <v>303</v>
      </c>
      <c r="AP624" s="6" t="s">
        <v>303</v>
      </c>
      <c r="AQ624" s="6" t="s">
        <v>304</v>
      </c>
      <c r="AR624" s="6" t="s">
        <v>305</v>
      </c>
      <c r="AS624" s="6" t="s">
        <v>3629</v>
      </c>
      <c r="AT624" s="6" t="s">
        <v>156</v>
      </c>
      <c r="AU624" s="6" t="s">
        <v>307</v>
      </c>
      <c r="AV624" s="6" t="s">
        <v>3628</v>
      </c>
      <c r="AW624" s="6" t="s">
        <v>3630</v>
      </c>
      <c r="AX624" s="6" t="s">
        <v>3630</v>
      </c>
      <c r="AY624" s="6" t="s">
        <v>308</v>
      </c>
      <c r="AZ624" s="6" t="s">
        <v>309</v>
      </c>
      <c r="BA624" s="6" t="s">
        <v>310</v>
      </c>
      <c r="BB624" s="6" t="s">
        <v>311</v>
      </c>
      <c r="BC624" s="6" t="s">
        <v>312</v>
      </c>
      <c r="BD624" s="6" t="s">
        <v>156</v>
      </c>
      <c r="BE624" s="6" t="s">
        <v>313</v>
      </c>
    </row>
    <row r="625" spans="1:57" ht="17.399999999999999" x14ac:dyDescent="0.4">
      <c r="A625" s="237">
        <f t="shared" si="147"/>
        <v>623</v>
      </c>
      <c r="B625" s="238" t="str">
        <f t="shared" si="148"/>
        <v>2025-09-21</v>
      </c>
      <c r="C625" s="238" t="str">
        <f t="shared" si="149"/>
        <v>LHR</v>
      </c>
      <c r="D625" s="238" t="str">
        <f t="shared" si="150"/>
        <v>99431913895</v>
      </c>
      <c r="E625" s="238" t="str">
        <f t="shared" si="151"/>
        <v>587196916355</v>
      </c>
      <c r="F625" s="238" t="str">
        <f t="shared" si="152"/>
        <v>주현영</v>
      </c>
      <c r="G625" s="239" t="str">
        <f t="shared" si="153"/>
        <v>BK00000146142</v>
      </c>
      <c r="H625" s="240" t="str">
        <f t="shared" si="154"/>
        <v>목록(Manifest)</v>
      </c>
      <c r="I625" s="241">
        <f t="shared" si="155"/>
        <v>69.28</v>
      </c>
      <c r="J625" s="242">
        <f t="shared" si="156"/>
        <v>1</v>
      </c>
      <c r="K625" s="242">
        <f t="shared" si="157"/>
        <v>3</v>
      </c>
      <c r="L625" s="243">
        <f t="shared" si="158"/>
        <v>0.2</v>
      </c>
      <c r="M625" s="243">
        <f t="shared" si="159"/>
        <v>3</v>
      </c>
      <c r="N625" s="149">
        <f t="shared" si="160"/>
        <v>15</v>
      </c>
      <c r="O625" s="149">
        <v>3.59</v>
      </c>
      <c r="P625" s="150"/>
      <c r="Q625" s="151">
        <f>VLOOKUP(H625,Mapping!$B$3:$D$13,3,0)</f>
        <v>0</v>
      </c>
      <c r="R625" s="149">
        <f>(IF(VLOOKUP(VLOOKUP(I625,Mapping!$B$15:$D$20,2,1),Mapping!$C$15:$E$20,2,0)=7000,0,VLOOKUP(VLOOKUP(I625,Mapping!$B$15:$D$20,2,1),Mapping!$C$15:$E$20,2,0)))</f>
        <v>0</v>
      </c>
      <c r="S625" s="149"/>
      <c r="T625" s="149"/>
      <c r="U625" s="149">
        <f t="shared" si="161"/>
        <v>18.59</v>
      </c>
      <c r="V625" s="6" t="str">
        <f t="shared" si="146"/>
        <v/>
      </c>
      <c r="X625" s="6" t="s">
        <v>3461</v>
      </c>
      <c r="Y625" s="6" t="s">
        <v>16</v>
      </c>
      <c r="Z625" s="6" t="s">
        <v>3462</v>
      </c>
      <c r="AA625" s="6" t="s">
        <v>3631</v>
      </c>
      <c r="AB625" s="6" t="s">
        <v>817</v>
      </c>
      <c r="AC625" s="6" t="s">
        <v>818</v>
      </c>
      <c r="AD625" s="6" t="s">
        <v>819</v>
      </c>
      <c r="AE625" s="6" t="s">
        <v>156</v>
      </c>
      <c r="AF625" s="6">
        <v>1</v>
      </c>
      <c r="AG625" s="6">
        <v>3</v>
      </c>
      <c r="AH625" s="6">
        <v>0.2</v>
      </c>
      <c r="AI625" s="6">
        <v>3</v>
      </c>
      <c r="AJ625" s="6" t="s">
        <v>14</v>
      </c>
      <c r="AK625" s="6">
        <v>69.28</v>
      </c>
      <c r="AL625" s="6" t="s">
        <v>303</v>
      </c>
      <c r="AM625" s="6" t="s">
        <v>303</v>
      </c>
      <c r="AN625" s="6" t="s">
        <v>303</v>
      </c>
      <c r="AO625" s="6" t="s">
        <v>303</v>
      </c>
      <c r="AP625" s="6" t="s">
        <v>303</v>
      </c>
      <c r="AQ625" s="6" t="s">
        <v>304</v>
      </c>
      <c r="AR625" s="6" t="s">
        <v>305</v>
      </c>
      <c r="AS625" s="6" t="s">
        <v>331</v>
      </c>
      <c r="AT625" s="6" t="s">
        <v>156</v>
      </c>
      <c r="AU625" s="6" t="s">
        <v>307</v>
      </c>
      <c r="AV625" s="6" t="s">
        <v>3631</v>
      </c>
      <c r="AW625" s="6" t="s">
        <v>3632</v>
      </c>
      <c r="AX625" s="6" t="s">
        <v>3632</v>
      </c>
      <c r="AY625" s="6" t="s">
        <v>308</v>
      </c>
      <c r="AZ625" s="6" t="s">
        <v>309</v>
      </c>
      <c r="BA625" s="6" t="s">
        <v>310</v>
      </c>
      <c r="BB625" s="6" t="s">
        <v>311</v>
      </c>
      <c r="BC625" s="6" t="s">
        <v>312</v>
      </c>
      <c r="BD625" s="6" t="s">
        <v>156</v>
      </c>
      <c r="BE625" s="6" t="s">
        <v>313</v>
      </c>
    </row>
    <row r="626" spans="1:57" ht="17.399999999999999" x14ac:dyDescent="0.4">
      <c r="A626" s="237">
        <f t="shared" si="147"/>
        <v>624</v>
      </c>
      <c r="B626" s="238" t="str">
        <f t="shared" si="148"/>
        <v>2025-09-21</v>
      </c>
      <c r="C626" s="238" t="str">
        <f t="shared" si="149"/>
        <v>LHR</v>
      </c>
      <c r="D626" s="238" t="str">
        <f t="shared" si="150"/>
        <v>99431913895</v>
      </c>
      <c r="E626" s="238" t="str">
        <f t="shared" si="151"/>
        <v>587196916241</v>
      </c>
      <c r="F626" s="238" t="str">
        <f t="shared" si="152"/>
        <v>최수영</v>
      </c>
      <c r="G626" s="239" t="str">
        <f t="shared" si="153"/>
        <v>BK00000146148</v>
      </c>
      <c r="H626" s="240" t="str">
        <f t="shared" si="154"/>
        <v>목록(Manifest)</v>
      </c>
      <c r="I626" s="241">
        <f t="shared" si="155"/>
        <v>42.7</v>
      </c>
      <c r="J626" s="242">
        <f t="shared" si="156"/>
        <v>1</v>
      </c>
      <c r="K626" s="242">
        <f t="shared" si="157"/>
        <v>0.5</v>
      </c>
      <c r="L626" s="243">
        <f t="shared" si="158"/>
        <v>0.2</v>
      </c>
      <c r="M626" s="243">
        <f t="shared" si="159"/>
        <v>0.5</v>
      </c>
      <c r="N626" s="149">
        <f t="shared" si="160"/>
        <v>5.75</v>
      </c>
      <c r="O626" s="149">
        <v>3.59</v>
      </c>
      <c r="P626" s="150"/>
      <c r="Q626" s="151">
        <f>VLOOKUP(H626,Mapping!$B$3:$D$13,3,0)</f>
        <v>0</v>
      </c>
      <c r="R626" s="149">
        <f>(IF(VLOOKUP(VLOOKUP(I626,Mapping!$B$15:$D$20,2,1),Mapping!$C$15:$E$20,2,0)=7000,0,VLOOKUP(VLOOKUP(I626,Mapping!$B$15:$D$20,2,1),Mapping!$C$15:$E$20,2,0)))</f>
        <v>0</v>
      </c>
      <c r="S626" s="149"/>
      <c r="T626" s="149"/>
      <c r="U626" s="149">
        <f t="shared" si="161"/>
        <v>9.34</v>
      </c>
      <c r="V626" s="6" t="str">
        <f t="shared" si="146"/>
        <v/>
      </c>
      <c r="X626" s="6" t="s">
        <v>3461</v>
      </c>
      <c r="Y626" s="6" t="s">
        <v>16</v>
      </c>
      <c r="Z626" s="6" t="s">
        <v>3462</v>
      </c>
      <c r="AA626" s="6" t="s">
        <v>3633</v>
      </c>
      <c r="AB626" s="6" t="s">
        <v>3634</v>
      </c>
      <c r="AC626" s="6" t="s">
        <v>3635</v>
      </c>
      <c r="AD626" s="6" t="s">
        <v>3636</v>
      </c>
      <c r="AE626" s="6" t="s">
        <v>156</v>
      </c>
      <c r="AF626" s="6">
        <v>1</v>
      </c>
      <c r="AG626" s="6">
        <v>0.5</v>
      </c>
      <c r="AH626" s="6">
        <v>0.2</v>
      </c>
      <c r="AI626" s="6">
        <v>0.5</v>
      </c>
      <c r="AJ626" s="6" t="s">
        <v>14</v>
      </c>
      <c r="AK626" s="6">
        <v>42.7</v>
      </c>
      <c r="AL626" s="6" t="s">
        <v>303</v>
      </c>
      <c r="AM626" s="6" t="s">
        <v>303</v>
      </c>
      <c r="AN626" s="6" t="s">
        <v>303</v>
      </c>
      <c r="AO626" s="6" t="s">
        <v>303</v>
      </c>
      <c r="AP626" s="6" t="s">
        <v>303</v>
      </c>
      <c r="AQ626" s="6" t="s">
        <v>304</v>
      </c>
      <c r="AR626" s="6" t="s">
        <v>305</v>
      </c>
      <c r="AS626" s="6" t="s">
        <v>316</v>
      </c>
      <c r="AT626" s="6" t="s">
        <v>156</v>
      </c>
      <c r="AU626" s="6" t="s">
        <v>307</v>
      </c>
      <c r="AV626" s="6" t="s">
        <v>3633</v>
      </c>
      <c r="AW626" s="6" t="s">
        <v>3637</v>
      </c>
      <c r="AX626" s="6" t="s">
        <v>3637</v>
      </c>
      <c r="AY626" s="6" t="s">
        <v>308</v>
      </c>
      <c r="AZ626" s="6" t="s">
        <v>309</v>
      </c>
      <c r="BA626" s="6" t="s">
        <v>310</v>
      </c>
      <c r="BB626" s="6" t="s">
        <v>311</v>
      </c>
      <c r="BC626" s="6" t="s">
        <v>312</v>
      </c>
      <c r="BD626" s="6" t="s">
        <v>156</v>
      </c>
      <c r="BE626" s="6" t="s">
        <v>313</v>
      </c>
    </row>
    <row r="627" spans="1:57" ht="17.399999999999999" x14ac:dyDescent="0.4">
      <c r="A627" s="237">
        <f t="shared" si="147"/>
        <v>625</v>
      </c>
      <c r="B627" s="238" t="str">
        <f t="shared" si="148"/>
        <v>2025-09-21</v>
      </c>
      <c r="C627" s="238" t="str">
        <f t="shared" si="149"/>
        <v>LHR</v>
      </c>
      <c r="D627" s="238" t="str">
        <f t="shared" si="150"/>
        <v>99431913895</v>
      </c>
      <c r="E627" s="238" t="str">
        <f t="shared" si="151"/>
        <v>587196916252</v>
      </c>
      <c r="F627" s="238" t="str">
        <f t="shared" si="152"/>
        <v>박종호</v>
      </c>
      <c r="G627" s="239" t="str">
        <f t="shared" si="153"/>
        <v>BK00000146157</v>
      </c>
      <c r="H627" s="240" t="str">
        <f t="shared" si="154"/>
        <v>목록(Manifest)</v>
      </c>
      <c r="I627" s="241">
        <f t="shared" si="155"/>
        <v>67.099999999999994</v>
      </c>
      <c r="J627" s="242">
        <f t="shared" si="156"/>
        <v>1</v>
      </c>
      <c r="K627" s="242">
        <f t="shared" si="157"/>
        <v>1</v>
      </c>
      <c r="L627" s="243">
        <f t="shared" si="158"/>
        <v>0.2</v>
      </c>
      <c r="M627" s="243">
        <f t="shared" si="159"/>
        <v>1</v>
      </c>
      <c r="N627" s="149">
        <f t="shared" si="160"/>
        <v>7.6</v>
      </c>
      <c r="O627" s="149">
        <v>3.59</v>
      </c>
      <c r="P627" s="150"/>
      <c r="Q627" s="151">
        <f>VLOOKUP(H627,Mapping!$B$3:$D$13,3,0)</f>
        <v>0</v>
      </c>
      <c r="R627" s="149">
        <f>(IF(VLOOKUP(VLOOKUP(I627,Mapping!$B$15:$D$20,2,1),Mapping!$C$15:$E$20,2,0)=7000,0,VLOOKUP(VLOOKUP(I627,Mapping!$B$15:$D$20,2,1),Mapping!$C$15:$E$20,2,0)))</f>
        <v>0</v>
      </c>
      <c r="S627" s="149"/>
      <c r="T627" s="149"/>
      <c r="U627" s="149">
        <f t="shared" si="161"/>
        <v>11.19</v>
      </c>
      <c r="V627" s="6" t="str">
        <f t="shared" si="146"/>
        <v/>
      </c>
      <c r="X627" s="6" t="s">
        <v>3461</v>
      </c>
      <c r="Y627" s="6" t="s">
        <v>16</v>
      </c>
      <c r="Z627" s="6" t="s">
        <v>3462</v>
      </c>
      <c r="AA627" s="6" t="s">
        <v>3638</v>
      </c>
      <c r="AB627" s="6" t="s">
        <v>1008</v>
      </c>
      <c r="AC627" s="6" t="s">
        <v>1009</v>
      </c>
      <c r="AD627" s="6" t="s">
        <v>1010</v>
      </c>
      <c r="AE627" s="6" t="s">
        <v>156</v>
      </c>
      <c r="AF627" s="6">
        <v>1</v>
      </c>
      <c r="AG627" s="6">
        <v>1</v>
      </c>
      <c r="AH627" s="6">
        <v>0.2</v>
      </c>
      <c r="AI627" s="6">
        <v>1</v>
      </c>
      <c r="AJ627" s="6" t="s">
        <v>14</v>
      </c>
      <c r="AK627" s="6">
        <v>67.099999999999994</v>
      </c>
      <c r="AL627" s="6" t="s">
        <v>303</v>
      </c>
      <c r="AM627" s="6" t="s">
        <v>303</v>
      </c>
      <c r="AN627" s="6" t="s">
        <v>303</v>
      </c>
      <c r="AO627" s="6" t="s">
        <v>303</v>
      </c>
      <c r="AP627" s="6" t="s">
        <v>303</v>
      </c>
      <c r="AQ627" s="6" t="s">
        <v>304</v>
      </c>
      <c r="AR627" s="6" t="s">
        <v>305</v>
      </c>
      <c r="AS627" s="6" t="s">
        <v>470</v>
      </c>
      <c r="AT627" s="6" t="s">
        <v>156</v>
      </c>
      <c r="AU627" s="6" t="s">
        <v>307</v>
      </c>
      <c r="AV627" s="6" t="s">
        <v>3638</v>
      </c>
      <c r="AW627" s="6" t="s">
        <v>3639</v>
      </c>
      <c r="AX627" s="6" t="s">
        <v>3639</v>
      </c>
      <c r="AY627" s="6" t="s">
        <v>308</v>
      </c>
      <c r="AZ627" s="6" t="s">
        <v>309</v>
      </c>
      <c r="BA627" s="6" t="s">
        <v>310</v>
      </c>
      <c r="BB627" s="6" t="s">
        <v>311</v>
      </c>
      <c r="BC627" s="6" t="s">
        <v>312</v>
      </c>
      <c r="BD627" s="6" t="s">
        <v>156</v>
      </c>
      <c r="BE627" s="6" t="s">
        <v>313</v>
      </c>
    </row>
    <row r="628" spans="1:57" ht="17.399999999999999" x14ac:dyDescent="0.4">
      <c r="A628" s="237">
        <f t="shared" si="147"/>
        <v>626</v>
      </c>
      <c r="B628" s="238" t="str">
        <f t="shared" si="148"/>
        <v>2025-09-21</v>
      </c>
      <c r="C628" s="238" t="str">
        <f t="shared" si="149"/>
        <v>LHR</v>
      </c>
      <c r="D628" s="238" t="str">
        <f t="shared" si="150"/>
        <v>99431913895</v>
      </c>
      <c r="E628" s="238" t="str">
        <f t="shared" si="151"/>
        <v>587196916112</v>
      </c>
      <c r="F628" s="238" t="str">
        <f t="shared" si="152"/>
        <v>장동욱</v>
      </c>
      <c r="G628" s="239" t="str">
        <f t="shared" si="153"/>
        <v>BK00000146158</v>
      </c>
      <c r="H628" s="240" t="str">
        <f t="shared" si="154"/>
        <v>간이(Simple)</v>
      </c>
      <c r="I628" s="241">
        <f t="shared" si="155"/>
        <v>184.03</v>
      </c>
      <c r="J628" s="242">
        <f t="shared" si="156"/>
        <v>1</v>
      </c>
      <c r="K628" s="242">
        <f t="shared" si="157"/>
        <v>0.5</v>
      </c>
      <c r="L628" s="243">
        <f t="shared" si="158"/>
        <v>0.2</v>
      </c>
      <c r="M628" s="243">
        <f t="shared" si="159"/>
        <v>0.5</v>
      </c>
      <c r="N628" s="149">
        <f t="shared" si="160"/>
        <v>5.75</v>
      </c>
      <c r="O628" s="149">
        <v>3.59</v>
      </c>
      <c r="P628" s="150"/>
      <c r="Q628" s="151">
        <f>VLOOKUP(H628,Mapping!$B$3:$D$13,3,0)</f>
        <v>0.8</v>
      </c>
      <c r="R628" s="149">
        <f>(IF(VLOOKUP(VLOOKUP(I628,Mapping!$B$15:$D$20,2,1),Mapping!$C$15:$E$20,2,0)=7000,0,VLOOKUP(VLOOKUP(I628,Mapping!$B$15:$D$20,2,1),Mapping!$C$15:$E$20,2,0)))</f>
        <v>0</v>
      </c>
      <c r="S628" s="149"/>
      <c r="T628" s="149"/>
      <c r="U628" s="149">
        <f t="shared" si="161"/>
        <v>10.14</v>
      </c>
      <c r="V628" s="6" t="str">
        <f t="shared" si="146"/>
        <v/>
      </c>
      <c r="X628" s="6" t="s">
        <v>3461</v>
      </c>
      <c r="Y628" s="6" t="s">
        <v>16</v>
      </c>
      <c r="Z628" s="6" t="s">
        <v>3462</v>
      </c>
      <c r="AA628" s="6" t="s">
        <v>3640</v>
      </c>
      <c r="AB628" s="6" t="s">
        <v>3641</v>
      </c>
      <c r="AC628" s="6" t="s">
        <v>3642</v>
      </c>
      <c r="AD628" s="6" t="s">
        <v>3643</v>
      </c>
      <c r="AE628" s="6" t="s">
        <v>156</v>
      </c>
      <c r="AF628" s="6">
        <v>1</v>
      </c>
      <c r="AG628" s="6">
        <v>0.5</v>
      </c>
      <c r="AH628" s="6">
        <v>0.2</v>
      </c>
      <c r="AI628" s="6">
        <v>0.5</v>
      </c>
      <c r="AJ628" s="6" t="s">
        <v>15</v>
      </c>
      <c r="AK628" s="6">
        <v>184.03</v>
      </c>
      <c r="AL628" s="6" t="s">
        <v>303</v>
      </c>
      <c r="AM628" s="6" t="s">
        <v>303</v>
      </c>
      <c r="AN628" s="6" t="s">
        <v>303</v>
      </c>
      <c r="AO628" s="6" t="s">
        <v>303</v>
      </c>
      <c r="AP628" s="6" t="s">
        <v>303</v>
      </c>
      <c r="AQ628" s="6" t="s">
        <v>304</v>
      </c>
      <c r="AR628" s="6" t="s">
        <v>305</v>
      </c>
      <c r="AS628" s="6" t="s">
        <v>3644</v>
      </c>
      <c r="AT628" s="6" t="s">
        <v>156</v>
      </c>
      <c r="AU628" s="6" t="s">
        <v>307</v>
      </c>
      <c r="AV628" s="6" t="s">
        <v>3640</v>
      </c>
      <c r="AW628" s="6" t="s">
        <v>3645</v>
      </c>
      <c r="AX628" s="6" t="s">
        <v>3645</v>
      </c>
      <c r="AY628" s="6" t="s">
        <v>308</v>
      </c>
      <c r="AZ628" s="6" t="s">
        <v>309</v>
      </c>
      <c r="BA628" s="6" t="s">
        <v>310</v>
      </c>
      <c r="BB628" s="6" t="s">
        <v>311</v>
      </c>
      <c r="BC628" s="6" t="s">
        <v>312</v>
      </c>
      <c r="BD628" s="6" t="s">
        <v>156</v>
      </c>
      <c r="BE628" s="6" t="s">
        <v>313</v>
      </c>
    </row>
    <row r="629" spans="1:57" ht="17.399999999999999" x14ac:dyDescent="0.4">
      <c r="A629" s="237">
        <f t="shared" si="147"/>
        <v>627</v>
      </c>
      <c r="B629" s="238" t="str">
        <f t="shared" si="148"/>
        <v>2025-09-21</v>
      </c>
      <c r="C629" s="238" t="str">
        <f t="shared" si="149"/>
        <v>LHR</v>
      </c>
      <c r="D629" s="238" t="str">
        <f t="shared" si="150"/>
        <v>99431913895</v>
      </c>
      <c r="E629" s="238" t="str">
        <f t="shared" si="151"/>
        <v>587196916300</v>
      </c>
      <c r="F629" s="238" t="str">
        <f t="shared" si="152"/>
        <v>이상현</v>
      </c>
      <c r="G629" s="239" t="str">
        <f t="shared" si="153"/>
        <v>BK00000146164</v>
      </c>
      <c r="H629" s="240" t="str">
        <f t="shared" si="154"/>
        <v>목록(Manifest)</v>
      </c>
      <c r="I629" s="241">
        <f t="shared" si="155"/>
        <v>74.819999999999993</v>
      </c>
      <c r="J629" s="242">
        <f t="shared" si="156"/>
        <v>1</v>
      </c>
      <c r="K629" s="242">
        <f t="shared" si="157"/>
        <v>0.5</v>
      </c>
      <c r="L629" s="243">
        <f t="shared" si="158"/>
        <v>0.2</v>
      </c>
      <c r="M629" s="243">
        <f t="shared" si="159"/>
        <v>0.5</v>
      </c>
      <c r="N629" s="149">
        <f t="shared" si="160"/>
        <v>5.75</v>
      </c>
      <c r="O629" s="149">
        <v>3.59</v>
      </c>
      <c r="P629" s="150"/>
      <c r="Q629" s="151">
        <f>VLOOKUP(H629,Mapping!$B$3:$D$13,3,0)</f>
        <v>0</v>
      </c>
      <c r="R629" s="149">
        <f>(IF(VLOOKUP(VLOOKUP(I629,Mapping!$B$15:$D$20,2,1),Mapping!$C$15:$E$20,2,0)=7000,0,VLOOKUP(VLOOKUP(I629,Mapping!$B$15:$D$20,2,1),Mapping!$C$15:$E$20,2,0)))</f>
        <v>0</v>
      </c>
      <c r="S629" s="149"/>
      <c r="T629" s="149"/>
      <c r="U629" s="149">
        <f t="shared" si="161"/>
        <v>9.34</v>
      </c>
      <c r="V629" s="6" t="str">
        <f t="shared" si="146"/>
        <v/>
      </c>
      <c r="X629" s="6" t="s">
        <v>3461</v>
      </c>
      <c r="Y629" s="6" t="s">
        <v>16</v>
      </c>
      <c r="Z629" s="6" t="s">
        <v>3462</v>
      </c>
      <c r="AA629" s="6" t="s">
        <v>3646</v>
      </c>
      <c r="AB629" s="6" t="s">
        <v>1095</v>
      </c>
      <c r="AC629" s="6" t="s">
        <v>3647</v>
      </c>
      <c r="AD629" s="6" t="s">
        <v>3648</v>
      </c>
      <c r="AE629" s="6" t="s">
        <v>156</v>
      </c>
      <c r="AF629" s="6">
        <v>1</v>
      </c>
      <c r="AG629" s="6">
        <v>0.5</v>
      </c>
      <c r="AH629" s="6">
        <v>0.2</v>
      </c>
      <c r="AI629" s="6">
        <v>0.5</v>
      </c>
      <c r="AJ629" s="6" t="s">
        <v>14</v>
      </c>
      <c r="AK629" s="6">
        <v>74.819999999999993</v>
      </c>
      <c r="AL629" s="6" t="s">
        <v>303</v>
      </c>
      <c r="AM629" s="6" t="s">
        <v>303</v>
      </c>
      <c r="AN629" s="6" t="s">
        <v>303</v>
      </c>
      <c r="AO629" s="6" t="s">
        <v>303</v>
      </c>
      <c r="AP629" s="6" t="s">
        <v>303</v>
      </c>
      <c r="AQ629" s="6" t="s">
        <v>304</v>
      </c>
      <c r="AR629" s="6" t="s">
        <v>305</v>
      </c>
      <c r="AS629" s="6" t="s">
        <v>317</v>
      </c>
      <c r="AT629" s="6" t="s">
        <v>156</v>
      </c>
      <c r="AU629" s="6" t="s">
        <v>307</v>
      </c>
      <c r="AV629" s="6" t="s">
        <v>3646</v>
      </c>
      <c r="AW629" s="6" t="s">
        <v>3649</v>
      </c>
      <c r="AX629" s="6" t="s">
        <v>3649</v>
      </c>
      <c r="AY629" s="6" t="s">
        <v>308</v>
      </c>
      <c r="AZ629" s="6" t="s">
        <v>309</v>
      </c>
      <c r="BA629" s="6" t="s">
        <v>310</v>
      </c>
      <c r="BB629" s="6" t="s">
        <v>311</v>
      </c>
      <c r="BC629" s="6" t="s">
        <v>312</v>
      </c>
      <c r="BD629" s="6" t="s">
        <v>156</v>
      </c>
      <c r="BE629" s="6" t="s">
        <v>313</v>
      </c>
    </row>
    <row r="630" spans="1:57" ht="17.399999999999999" x14ac:dyDescent="0.4">
      <c r="A630" s="237">
        <f t="shared" si="147"/>
        <v>628</v>
      </c>
      <c r="B630" s="238" t="str">
        <f t="shared" si="148"/>
        <v>2025-09-21</v>
      </c>
      <c r="C630" s="238" t="str">
        <f t="shared" si="149"/>
        <v>LHR</v>
      </c>
      <c r="D630" s="238" t="str">
        <f t="shared" si="150"/>
        <v>99431913895</v>
      </c>
      <c r="E630" s="238" t="str">
        <f t="shared" si="151"/>
        <v>587196916204</v>
      </c>
      <c r="F630" s="238" t="str">
        <f t="shared" si="152"/>
        <v>정광필</v>
      </c>
      <c r="G630" s="239" t="str">
        <f t="shared" si="153"/>
        <v>BK00000146165</v>
      </c>
      <c r="H630" s="240" t="str">
        <f t="shared" si="154"/>
        <v>일반(목록배제,Normal-Manifest Exception)</v>
      </c>
      <c r="I630" s="241">
        <f t="shared" si="155"/>
        <v>74.790000000000006</v>
      </c>
      <c r="J630" s="242">
        <f t="shared" si="156"/>
        <v>1</v>
      </c>
      <c r="K630" s="242">
        <f t="shared" si="157"/>
        <v>1.5</v>
      </c>
      <c r="L630" s="243">
        <f t="shared" si="158"/>
        <v>0.2</v>
      </c>
      <c r="M630" s="243">
        <f t="shared" si="159"/>
        <v>1.5</v>
      </c>
      <c r="N630" s="149">
        <f t="shared" si="160"/>
        <v>9.4499999999999993</v>
      </c>
      <c r="O630" s="149">
        <v>3.59</v>
      </c>
      <c r="P630" s="150"/>
      <c r="Q630" s="151">
        <f>VLOOKUP(H630,Mapping!$B$3:$D$13,3,0)</f>
        <v>0.8</v>
      </c>
      <c r="R630" s="149">
        <f>(IF(VLOOKUP(VLOOKUP(I630,Mapping!$B$15:$D$20,2,1),Mapping!$C$15:$E$20,2,0)=7000,0,VLOOKUP(VLOOKUP(I630,Mapping!$B$15:$D$20,2,1),Mapping!$C$15:$E$20,2,0)))</f>
        <v>0</v>
      </c>
      <c r="S630" s="149"/>
      <c r="T630" s="149"/>
      <c r="U630" s="149">
        <f t="shared" si="161"/>
        <v>13.84</v>
      </c>
      <c r="V630" s="6" t="str">
        <f t="shared" si="146"/>
        <v/>
      </c>
      <c r="X630" s="6" t="s">
        <v>3461</v>
      </c>
      <c r="Y630" s="6" t="s">
        <v>16</v>
      </c>
      <c r="Z630" s="6" t="s">
        <v>3462</v>
      </c>
      <c r="AA630" s="6" t="s">
        <v>3650</v>
      </c>
      <c r="AB630" s="6" t="s">
        <v>204</v>
      </c>
      <c r="AC630" s="6" t="s">
        <v>506</v>
      </c>
      <c r="AD630" s="6" t="s">
        <v>507</v>
      </c>
      <c r="AE630" s="6" t="s">
        <v>156</v>
      </c>
      <c r="AF630" s="6">
        <v>1</v>
      </c>
      <c r="AG630" s="6">
        <v>1.5</v>
      </c>
      <c r="AH630" s="6">
        <v>0.2</v>
      </c>
      <c r="AI630" s="6">
        <v>1.5</v>
      </c>
      <c r="AJ630" s="6" t="s">
        <v>110</v>
      </c>
      <c r="AK630" s="6">
        <v>74.790000000000006</v>
      </c>
      <c r="AL630" s="6" t="s">
        <v>303</v>
      </c>
      <c r="AM630" s="6" t="s">
        <v>303</v>
      </c>
      <c r="AN630" s="6" t="s">
        <v>303</v>
      </c>
      <c r="AO630" s="6" t="s">
        <v>303</v>
      </c>
      <c r="AP630" s="6" t="s">
        <v>303</v>
      </c>
      <c r="AQ630" s="6" t="s">
        <v>304</v>
      </c>
      <c r="AR630" s="6" t="s">
        <v>305</v>
      </c>
      <c r="AS630" s="6" t="s">
        <v>3651</v>
      </c>
      <c r="AT630" s="6" t="s">
        <v>156</v>
      </c>
      <c r="AU630" s="6" t="s">
        <v>307</v>
      </c>
      <c r="AV630" s="6" t="s">
        <v>3650</v>
      </c>
      <c r="AW630" s="6" t="s">
        <v>3652</v>
      </c>
      <c r="AX630" s="6" t="s">
        <v>3652</v>
      </c>
      <c r="AY630" s="6" t="s">
        <v>308</v>
      </c>
      <c r="AZ630" s="6" t="s">
        <v>309</v>
      </c>
      <c r="BA630" s="6" t="s">
        <v>310</v>
      </c>
      <c r="BB630" s="6" t="s">
        <v>311</v>
      </c>
      <c r="BC630" s="6" t="s">
        <v>312</v>
      </c>
      <c r="BD630" s="6" t="s">
        <v>156</v>
      </c>
      <c r="BE630" s="6" t="s">
        <v>313</v>
      </c>
    </row>
    <row r="631" spans="1:57" ht="17.399999999999999" x14ac:dyDescent="0.4">
      <c r="A631" s="237">
        <f t="shared" si="147"/>
        <v>629</v>
      </c>
      <c r="B631" s="238" t="str">
        <f t="shared" si="148"/>
        <v>2025-09-21</v>
      </c>
      <c r="C631" s="238" t="str">
        <f t="shared" si="149"/>
        <v>LHR</v>
      </c>
      <c r="D631" s="238" t="str">
        <f t="shared" si="150"/>
        <v>99431913895</v>
      </c>
      <c r="E631" s="238" t="str">
        <f t="shared" si="151"/>
        <v>587196915994</v>
      </c>
      <c r="F631" s="238" t="str">
        <f t="shared" si="152"/>
        <v>리콰인</v>
      </c>
      <c r="G631" s="239" t="str">
        <f t="shared" si="153"/>
        <v>BK00000146173</v>
      </c>
      <c r="H631" s="240" t="str">
        <f t="shared" si="154"/>
        <v>일반(목록배제,Normal-Manifest Exception)</v>
      </c>
      <c r="I631" s="241">
        <f t="shared" si="155"/>
        <v>139.46</v>
      </c>
      <c r="J631" s="242">
        <f t="shared" si="156"/>
        <v>1</v>
      </c>
      <c r="K631" s="242">
        <f t="shared" si="157"/>
        <v>4.5</v>
      </c>
      <c r="L631" s="243">
        <f t="shared" si="158"/>
        <v>0.2</v>
      </c>
      <c r="M631" s="243">
        <f t="shared" si="159"/>
        <v>4.5</v>
      </c>
      <c r="N631" s="149">
        <f t="shared" si="160"/>
        <v>20.55</v>
      </c>
      <c r="O631" s="149">
        <v>3.59</v>
      </c>
      <c r="P631" s="150"/>
      <c r="Q631" s="151">
        <f>VLOOKUP(H631,Mapping!$B$3:$D$13,3,0)</f>
        <v>0.8</v>
      </c>
      <c r="R631" s="149">
        <f>(IF(VLOOKUP(VLOOKUP(I631,Mapping!$B$15:$D$20,2,1),Mapping!$C$15:$E$20,2,0)=7000,0,VLOOKUP(VLOOKUP(I631,Mapping!$B$15:$D$20,2,1),Mapping!$C$15:$E$20,2,0)))</f>
        <v>0</v>
      </c>
      <c r="S631" s="149"/>
      <c r="T631" s="149"/>
      <c r="U631" s="149">
        <f t="shared" si="161"/>
        <v>24.94</v>
      </c>
      <c r="V631" s="6" t="str">
        <f t="shared" si="146"/>
        <v>[사업자]</v>
      </c>
      <c r="X631" s="6" t="s">
        <v>3461</v>
      </c>
      <c r="Y631" s="6" t="s">
        <v>16</v>
      </c>
      <c r="Z631" s="6" t="s">
        <v>3462</v>
      </c>
      <c r="AA631" s="6" t="s">
        <v>3653</v>
      </c>
      <c r="AB631" s="6" t="s">
        <v>3654</v>
      </c>
      <c r="AC631" s="6" t="s">
        <v>3655</v>
      </c>
      <c r="AD631" s="6" t="s">
        <v>850</v>
      </c>
      <c r="AE631" s="6" t="s">
        <v>157</v>
      </c>
      <c r="AF631" s="6">
        <v>1</v>
      </c>
      <c r="AG631" s="6">
        <v>4.5</v>
      </c>
      <c r="AH631" s="6">
        <v>0.2</v>
      </c>
      <c r="AI631" s="6">
        <v>4.5</v>
      </c>
      <c r="AJ631" s="6" t="s">
        <v>110</v>
      </c>
      <c r="AK631" s="6">
        <v>139.46</v>
      </c>
      <c r="AL631" s="6" t="s">
        <v>303</v>
      </c>
      <c r="AM631" s="6" t="s">
        <v>303</v>
      </c>
      <c r="AN631" s="6" t="s">
        <v>303</v>
      </c>
      <c r="AO631" s="6" t="s">
        <v>303</v>
      </c>
      <c r="AP631" s="6" t="s">
        <v>303</v>
      </c>
      <c r="AQ631" s="6" t="s">
        <v>304</v>
      </c>
      <c r="AR631" s="6" t="s">
        <v>305</v>
      </c>
      <c r="AS631" s="6" t="s">
        <v>3656</v>
      </c>
      <c r="AT631" s="6" t="s">
        <v>156</v>
      </c>
      <c r="AU631" s="6" t="s">
        <v>307</v>
      </c>
      <c r="AV631" s="6" t="s">
        <v>3653</v>
      </c>
      <c r="AW631" s="6" t="s">
        <v>3657</v>
      </c>
      <c r="AX631" s="6" t="s">
        <v>3657</v>
      </c>
      <c r="AY631" s="6" t="s">
        <v>308</v>
      </c>
      <c r="AZ631" s="6" t="s">
        <v>309</v>
      </c>
      <c r="BA631" s="6" t="s">
        <v>310</v>
      </c>
      <c r="BB631" s="6" t="s">
        <v>311</v>
      </c>
      <c r="BC631" s="6" t="s">
        <v>312</v>
      </c>
      <c r="BD631" s="6" t="s">
        <v>156</v>
      </c>
      <c r="BE631" s="6" t="s">
        <v>313</v>
      </c>
    </row>
    <row r="632" spans="1:57" ht="17.399999999999999" x14ac:dyDescent="0.4">
      <c r="A632" s="237">
        <f t="shared" si="147"/>
        <v>630</v>
      </c>
      <c r="B632" s="238" t="str">
        <f t="shared" si="148"/>
        <v>2025-09-21</v>
      </c>
      <c r="C632" s="238" t="str">
        <f t="shared" si="149"/>
        <v>LHR</v>
      </c>
      <c r="D632" s="238" t="str">
        <f t="shared" si="150"/>
        <v>99431913895</v>
      </c>
      <c r="E632" s="238" t="str">
        <f t="shared" si="151"/>
        <v>587196916160</v>
      </c>
      <c r="F632" s="238" t="str">
        <f t="shared" si="152"/>
        <v>김재헌</v>
      </c>
      <c r="G632" s="239" t="str">
        <f t="shared" si="153"/>
        <v>BK00000146175</v>
      </c>
      <c r="H632" s="240" t="str">
        <f t="shared" si="154"/>
        <v>목록(Manifest)</v>
      </c>
      <c r="I632" s="241">
        <f t="shared" si="155"/>
        <v>137.34</v>
      </c>
      <c r="J632" s="242">
        <f t="shared" si="156"/>
        <v>1</v>
      </c>
      <c r="K632" s="242">
        <f t="shared" si="157"/>
        <v>0.5</v>
      </c>
      <c r="L632" s="243">
        <f t="shared" si="158"/>
        <v>0.2</v>
      </c>
      <c r="M632" s="243">
        <f t="shared" si="159"/>
        <v>0.5</v>
      </c>
      <c r="N632" s="149">
        <f t="shared" si="160"/>
        <v>5.75</v>
      </c>
      <c r="O632" s="149">
        <v>3.59</v>
      </c>
      <c r="P632" s="150"/>
      <c r="Q632" s="151">
        <f>VLOOKUP(H632,Mapping!$B$3:$D$13,3,0)</f>
        <v>0</v>
      </c>
      <c r="R632" s="149">
        <f>(IF(VLOOKUP(VLOOKUP(I632,Mapping!$B$15:$D$20,2,1),Mapping!$C$15:$E$20,2,0)=7000,0,VLOOKUP(VLOOKUP(I632,Mapping!$B$15:$D$20,2,1),Mapping!$C$15:$E$20,2,0)))</f>
        <v>0</v>
      </c>
      <c r="S632" s="149"/>
      <c r="T632" s="149"/>
      <c r="U632" s="149">
        <f t="shared" si="161"/>
        <v>9.34</v>
      </c>
      <c r="V632" s="6" t="str">
        <f t="shared" si="146"/>
        <v/>
      </c>
      <c r="X632" s="6" t="s">
        <v>3461</v>
      </c>
      <c r="Y632" s="6" t="s">
        <v>16</v>
      </c>
      <c r="Z632" s="6" t="s">
        <v>3462</v>
      </c>
      <c r="AA632" s="6" t="s">
        <v>3658</v>
      </c>
      <c r="AB632" s="6" t="s">
        <v>3659</v>
      </c>
      <c r="AC632" s="6" t="s">
        <v>3660</v>
      </c>
      <c r="AD632" s="6" t="s">
        <v>3661</v>
      </c>
      <c r="AE632" s="6" t="s">
        <v>156</v>
      </c>
      <c r="AF632" s="6">
        <v>1</v>
      </c>
      <c r="AG632" s="6">
        <v>0.5</v>
      </c>
      <c r="AH632" s="6">
        <v>0.2</v>
      </c>
      <c r="AI632" s="6">
        <v>0.5</v>
      </c>
      <c r="AJ632" s="6" t="s">
        <v>14</v>
      </c>
      <c r="AK632" s="6">
        <v>137.34</v>
      </c>
      <c r="AL632" s="6" t="s">
        <v>303</v>
      </c>
      <c r="AM632" s="6" t="s">
        <v>303</v>
      </c>
      <c r="AN632" s="6" t="s">
        <v>303</v>
      </c>
      <c r="AO632" s="6" t="s">
        <v>303</v>
      </c>
      <c r="AP632" s="6" t="s">
        <v>303</v>
      </c>
      <c r="AQ632" s="6" t="s">
        <v>304</v>
      </c>
      <c r="AR632" s="6" t="s">
        <v>305</v>
      </c>
      <c r="AS632" s="6" t="s">
        <v>316</v>
      </c>
      <c r="AT632" s="6" t="s">
        <v>156</v>
      </c>
      <c r="AU632" s="6" t="s">
        <v>307</v>
      </c>
      <c r="AV632" s="6" t="s">
        <v>3658</v>
      </c>
      <c r="AW632" s="6" t="s">
        <v>3662</v>
      </c>
      <c r="AX632" s="6" t="s">
        <v>3662</v>
      </c>
      <c r="AY632" s="6" t="s">
        <v>308</v>
      </c>
      <c r="AZ632" s="6" t="s">
        <v>309</v>
      </c>
      <c r="BA632" s="6" t="s">
        <v>310</v>
      </c>
      <c r="BB632" s="6" t="s">
        <v>311</v>
      </c>
      <c r="BC632" s="6" t="s">
        <v>312</v>
      </c>
      <c r="BD632" s="6" t="s">
        <v>156</v>
      </c>
      <c r="BE632" s="6" t="s">
        <v>313</v>
      </c>
    </row>
    <row r="633" spans="1:57" ht="17.399999999999999" x14ac:dyDescent="0.4">
      <c r="A633" s="237">
        <f t="shared" si="147"/>
        <v>631</v>
      </c>
      <c r="B633" s="238" t="str">
        <f t="shared" si="148"/>
        <v>2025-09-21</v>
      </c>
      <c r="C633" s="238" t="str">
        <f t="shared" si="149"/>
        <v>LHR</v>
      </c>
      <c r="D633" s="238" t="str">
        <f t="shared" si="150"/>
        <v>99431913895</v>
      </c>
      <c r="E633" s="238" t="str">
        <f t="shared" si="151"/>
        <v>587196916344</v>
      </c>
      <c r="F633" s="238" t="str">
        <f t="shared" si="152"/>
        <v>강준구</v>
      </c>
      <c r="G633" s="239" t="str">
        <f t="shared" si="153"/>
        <v>BK00000146180</v>
      </c>
      <c r="H633" s="240" t="str">
        <f t="shared" si="154"/>
        <v>목록(Manifest)</v>
      </c>
      <c r="I633" s="241">
        <f t="shared" si="155"/>
        <v>65.28</v>
      </c>
      <c r="J633" s="242">
        <f t="shared" si="156"/>
        <v>1</v>
      </c>
      <c r="K633" s="242">
        <f t="shared" si="157"/>
        <v>0.5</v>
      </c>
      <c r="L633" s="243">
        <f t="shared" si="158"/>
        <v>0.2</v>
      </c>
      <c r="M633" s="243">
        <f t="shared" si="159"/>
        <v>0.5</v>
      </c>
      <c r="N633" s="149">
        <f t="shared" si="160"/>
        <v>5.75</v>
      </c>
      <c r="O633" s="149">
        <v>3.59</v>
      </c>
      <c r="P633" s="150"/>
      <c r="Q633" s="151">
        <f>VLOOKUP(H633,Mapping!$B$3:$D$13,3,0)</f>
        <v>0</v>
      </c>
      <c r="R633" s="149">
        <f>(IF(VLOOKUP(VLOOKUP(I633,Mapping!$B$15:$D$20,2,1),Mapping!$C$15:$E$20,2,0)=7000,0,VLOOKUP(VLOOKUP(I633,Mapping!$B$15:$D$20,2,1),Mapping!$C$15:$E$20,2,0)))</f>
        <v>0</v>
      </c>
      <c r="S633" s="149"/>
      <c r="T633" s="149"/>
      <c r="U633" s="149">
        <f t="shared" si="161"/>
        <v>9.34</v>
      </c>
      <c r="V633" s="6" t="str">
        <f t="shared" si="146"/>
        <v/>
      </c>
      <c r="X633" s="6" t="s">
        <v>3461</v>
      </c>
      <c r="Y633" s="6" t="s">
        <v>16</v>
      </c>
      <c r="Z633" s="6" t="s">
        <v>3462</v>
      </c>
      <c r="AA633" s="6" t="s">
        <v>3663</v>
      </c>
      <c r="AB633" s="6" t="s">
        <v>3664</v>
      </c>
      <c r="AC633" s="6" t="s">
        <v>3665</v>
      </c>
      <c r="AD633" s="6" t="s">
        <v>606</v>
      </c>
      <c r="AE633" s="6" t="s">
        <v>156</v>
      </c>
      <c r="AF633" s="6">
        <v>1</v>
      </c>
      <c r="AG633" s="6">
        <v>0.5</v>
      </c>
      <c r="AH633" s="6">
        <v>0.2</v>
      </c>
      <c r="AI633" s="6">
        <v>0.5</v>
      </c>
      <c r="AJ633" s="6" t="s">
        <v>14</v>
      </c>
      <c r="AK633" s="6">
        <v>65.28</v>
      </c>
      <c r="AL633" s="6" t="s">
        <v>303</v>
      </c>
      <c r="AM633" s="6" t="s">
        <v>303</v>
      </c>
      <c r="AN633" s="6" t="s">
        <v>303</v>
      </c>
      <c r="AO633" s="6" t="s">
        <v>303</v>
      </c>
      <c r="AP633" s="6" t="s">
        <v>303</v>
      </c>
      <c r="AQ633" s="6" t="s">
        <v>304</v>
      </c>
      <c r="AR633" s="6" t="s">
        <v>305</v>
      </c>
      <c r="AS633" s="6" t="s">
        <v>3666</v>
      </c>
      <c r="AT633" s="6" t="s">
        <v>156</v>
      </c>
      <c r="AU633" s="6" t="s">
        <v>307</v>
      </c>
      <c r="AV633" s="6" t="s">
        <v>3663</v>
      </c>
      <c r="AW633" s="6" t="s">
        <v>3667</v>
      </c>
      <c r="AX633" s="6" t="s">
        <v>3667</v>
      </c>
      <c r="AY633" s="6" t="s">
        <v>308</v>
      </c>
      <c r="AZ633" s="6" t="s">
        <v>309</v>
      </c>
      <c r="BA633" s="6" t="s">
        <v>310</v>
      </c>
      <c r="BB633" s="6" t="s">
        <v>311</v>
      </c>
      <c r="BC633" s="6" t="s">
        <v>312</v>
      </c>
      <c r="BD633" s="6" t="s">
        <v>156</v>
      </c>
      <c r="BE633" s="6" t="s">
        <v>313</v>
      </c>
    </row>
    <row r="634" spans="1:57" ht="17.399999999999999" x14ac:dyDescent="0.4">
      <c r="A634" s="237">
        <f t="shared" si="147"/>
        <v>632</v>
      </c>
      <c r="B634" s="238" t="str">
        <f t="shared" si="148"/>
        <v>2025-09-21</v>
      </c>
      <c r="C634" s="238" t="str">
        <f t="shared" si="149"/>
        <v>LHR</v>
      </c>
      <c r="D634" s="238" t="str">
        <f t="shared" si="150"/>
        <v>99431913895</v>
      </c>
      <c r="E634" s="238" t="str">
        <f t="shared" si="151"/>
        <v>587196916230</v>
      </c>
      <c r="F634" s="238" t="str">
        <f t="shared" si="152"/>
        <v>김진오</v>
      </c>
      <c r="G634" s="239" t="str">
        <f t="shared" si="153"/>
        <v>BK00000146187</v>
      </c>
      <c r="H634" s="240" t="str">
        <f t="shared" si="154"/>
        <v>간이(Simple)</v>
      </c>
      <c r="I634" s="241">
        <f t="shared" si="155"/>
        <v>394.35</v>
      </c>
      <c r="J634" s="242">
        <f t="shared" si="156"/>
        <v>1</v>
      </c>
      <c r="K634" s="242">
        <f t="shared" si="157"/>
        <v>6</v>
      </c>
      <c r="L634" s="243">
        <f t="shared" si="158"/>
        <v>0.2</v>
      </c>
      <c r="M634" s="243">
        <f t="shared" si="159"/>
        <v>6</v>
      </c>
      <c r="N634" s="149">
        <f t="shared" si="160"/>
        <v>26.1</v>
      </c>
      <c r="O634" s="149">
        <v>3.59</v>
      </c>
      <c r="P634" s="150"/>
      <c r="Q634" s="151">
        <f>VLOOKUP(H634,Mapping!$B$3:$D$13,3,0)</f>
        <v>0.8</v>
      </c>
      <c r="R634" s="149">
        <f>(IF(VLOOKUP(VLOOKUP(I634,Mapping!$B$15:$D$20,2,1),Mapping!$C$15:$E$20,2,0)=7000,0,VLOOKUP(VLOOKUP(I634,Mapping!$B$15:$D$20,2,1),Mapping!$C$15:$E$20,2,0)))</f>
        <v>0</v>
      </c>
      <c r="S634" s="149"/>
      <c r="T634" s="149"/>
      <c r="U634" s="149">
        <f t="shared" si="161"/>
        <v>30.490000000000002</v>
      </c>
      <c r="V634" s="6" t="str">
        <f t="shared" si="146"/>
        <v/>
      </c>
      <c r="X634" s="6" t="s">
        <v>3461</v>
      </c>
      <c r="Y634" s="6" t="s">
        <v>16</v>
      </c>
      <c r="Z634" s="6" t="s">
        <v>3462</v>
      </c>
      <c r="AA634" s="6" t="s">
        <v>3668</v>
      </c>
      <c r="AB634" s="6" t="s">
        <v>3669</v>
      </c>
      <c r="AC634" s="6" t="s">
        <v>3670</v>
      </c>
      <c r="AD634" s="6" t="s">
        <v>3671</v>
      </c>
      <c r="AE634" s="6" t="s">
        <v>156</v>
      </c>
      <c r="AF634" s="6">
        <v>1</v>
      </c>
      <c r="AG634" s="6">
        <v>6</v>
      </c>
      <c r="AH634" s="6">
        <v>0.2</v>
      </c>
      <c r="AI634" s="6">
        <v>6</v>
      </c>
      <c r="AJ634" s="6" t="s">
        <v>15</v>
      </c>
      <c r="AK634" s="6">
        <v>394.35</v>
      </c>
      <c r="AL634" s="6" t="s">
        <v>303</v>
      </c>
      <c r="AM634" s="6" t="s">
        <v>303</v>
      </c>
      <c r="AN634" s="6" t="s">
        <v>303</v>
      </c>
      <c r="AO634" s="6" t="s">
        <v>303</v>
      </c>
      <c r="AP634" s="6" t="s">
        <v>303</v>
      </c>
      <c r="AQ634" s="6" t="s">
        <v>304</v>
      </c>
      <c r="AR634" s="6" t="s">
        <v>305</v>
      </c>
      <c r="AS634" s="6" t="s">
        <v>316</v>
      </c>
      <c r="AT634" s="6" t="s">
        <v>156</v>
      </c>
      <c r="AU634" s="6" t="s">
        <v>307</v>
      </c>
      <c r="AV634" s="6" t="s">
        <v>3668</v>
      </c>
      <c r="AW634" s="6" t="s">
        <v>3672</v>
      </c>
      <c r="AX634" s="6" t="s">
        <v>3672</v>
      </c>
      <c r="AY634" s="6" t="s">
        <v>308</v>
      </c>
      <c r="AZ634" s="6" t="s">
        <v>309</v>
      </c>
      <c r="BA634" s="6" t="s">
        <v>310</v>
      </c>
      <c r="BB634" s="6" t="s">
        <v>311</v>
      </c>
      <c r="BC634" s="6" t="s">
        <v>312</v>
      </c>
      <c r="BD634" s="6" t="s">
        <v>156</v>
      </c>
      <c r="BE634" s="6" t="s">
        <v>313</v>
      </c>
    </row>
    <row r="635" spans="1:57" ht="17.399999999999999" x14ac:dyDescent="0.4">
      <c r="A635" s="237">
        <f t="shared" si="147"/>
        <v>633</v>
      </c>
      <c r="B635" s="238" t="str">
        <f t="shared" si="148"/>
        <v>2025-09-21</v>
      </c>
      <c r="C635" s="238" t="str">
        <f t="shared" si="149"/>
        <v>LHR</v>
      </c>
      <c r="D635" s="238" t="str">
        <f t="shared" si="150"/>
        <v>99431913895</v>
      </c>
      <c r="E635" s="238" t="str">
        <f t="shared" si="151"/>
        <v>587196916215</v>
      </c>
      <c r="F635" s="238" t="str">
        <f t="shared" si="152"/>
        <v>손은주</v>
      </c>
      <c r="G635" s="239" t="str">
        <f t="shared" si="153"/>
        <v>BK00000146188</v>
      </c>
      <c r="H635" s="240" t="str">
        <f t="shared" si="154"/>
        <v>목록(Manifest)</v>
      </c>
      <c r="I635" s="241">
        <f t="shared" si="155"/>
        <v>8.4700000000000006</v>
      </c>
      <c r="J635" s="242">
        <f t="shared" si="156"/>
        <v>1</v>
      </c>
      <c r="K635" s="242">
        <f t="shared" si="157"/>
        <v>0.5</v>
      </c>
      <c r="L635" s="243">
        <f t="shared" si="158"/>
        <v>0.2</v>
      </c>
      <c r="M635" s="243">
        <f t="shared" si="159"/>
        <v>0.5</v>
      </c>
      <c r="N635" s="149">
        <f t="shared" si="160"/>
        <v>5.75</v>
      </c>
      <c r="O635" s="149">
        <v>3.59</v>
      </c>
      <c r="P635" s="150"/>
      <c r="Q635" s="151">
        <f>VLOOKUP(H635,Mapping!$B$3:$D$13,3,0)</f>
        <v>0</v>
      </c>
      <c r="R635" s="149">
        <f>(IF(VLOOKUP(VLOOKUP(I635,Mapping!$B$15:$D$20,2,1),Mapping!$C$15:$E$20,2,0)=7000,0,VLOOKUP(VLOOKUP(I635,Mapping!$B$15:$D$20,2,1),Mapping!$C$15:$E$20,2,0)))</f>
        <v>0</v>
      </c>
      <c r="S635" s="149"/>
      <c r="T635" s="149"/>
      <c r="U635" s="149">
        <f t="shared" si="161"/>
        <v>9.34</v>
      </c>
      <c r="V635" s="6" t="str">
        <f t="shared" si="146"/>
        <v/>
      </c>
      <c r="X635" s="6" t="s">
        <v>3461</v>
      </c>
      <c r="Y635" s="6" t="s">
        <v>16</v>
      </c>
      <c r="Z635" s="6" t="s">
        <v>3462</v>
      </c>
      <c r="AA635" s="6" t="s">
        <v>3673</v>
      </c>
      <c r="AB635" s="6" t="s">
        <v>3674</v>
      </c>
      <c r="AC635" s="6" t="s">
        <v>3675</v>
      </c>
      <c r="AD635" s="6" t="s">
        <v>342</v>
      </c>
      <c r="AE635" s="6" t="s">
        <v>156</v>
      </c>
      <c r="AF635" s="6">
        <v>1</v>
      </c>
      <c r="AG635" s="6">
        <v>0.5</v>
      </c>
      <c r="AH635" s="6">
        <v>0.2</v>
      </c>
      <c r="AI635" s="6">
        <v>0.5</v>
      </c>
      <c r="AJ635" s="6" t="s">
        <v>14</v>
      </c>
      <c r="AK635" s="6">
        <v>8.4700000000000006</v>
      </c>
      <c r="AL635" s="6" t="s">
        <v>303</v>
      </c>
      <c r="AM635" s="6" t="s">
        <v>303</v>
      </c>
      <c r="AN635" s="6" t="s">
        <v>303</v>
      </c>
      <c r="AO635" s="6" t="s">
        <v>303</v>
      </c>
      <c r="AP635" s="6" t="s">
        <v>303</v>
      </c>
      <c r="AQ635" s="6" t="s">
        <v>304</v>
      </c>
      <c r="AR635" s="6" t="s">
        <v>305</v>
      </c>
      <c r="AS635" s="6" t="s">
        <v>325</v>
      </c>
      <c r="AT635" s="6" t="s">
        <v>156</v>
      </c>
      <c r="AU635" s="6" t="s">
        <v>307</v>
      </c>
      <c r="AV635" s="6" t="s">
        <v>3673</v>
      </c>
      <c r="AW635" s="6" t="s">
        <v>3676</v>
      </c>
      <c r="AX635" s="6" t="s">
        <v>3676</v>
      </c>
      <c r="AY635" s="6" t="s">
        <v>308</v>
      </c>
      <c r="AZ635" s="6" t="s">
        <v>309</v>
      </c>
      <c r="BA635" s="6" t="s">
        <v>310</v>
      </c>
      <c r="BB635" s="6" t="s">
        <v>311</v>
      </c>
      <c r="BC635" s="6" t="s">
        <v>312</v>
      </c>
      <c r="BD635" s="6" t="s">
        <v>156</v>
      </c>
      <c r="BE635" s="6" t="s">
        <v>313</v>
      </c>
    </row>
    <row r="636" spans="1:57" ht="17.399999999999999" x14ac:dyDescent="0.4">
      <c r="A636" s="237">
        <f t="shared" si="147"/>
        <v>634</v>
      </c>
      <c r="B636" s="238" t="str">
        <f t="shared" si="148"/>
        <v>2025-09-21</v>
      </c>
      <c r="C636" s="238" t="str">
        <f t="shared" si="149"/>
        <v>LHR</v>
      </c>
      <c r="D636" s="238" t="str">
        <f t="shared" si="150"/>
        <v>99431913895</v>
      </c>
      <c r="E636" s="238" t="str">
        <f t="shared" si="151"/>
        <v>587196916020</v>
      </c>
      <c r="F636" s="238" t="str">
        <f t="shared" si="152"/>
        <v>허재석</v>
      </c>
      <c r="G636" s="239" t="str">
        <f t="shared" si="153"/>
        <v>BK00000146192</v>
      </c>
      <c r="H636" s="240" t="str">
        <f t="shared" si="154"/>
        <v>일반(목록배제,Normal-Manifest Exception)</v>
      </c>
      <c r="I636" s="241">
        <f t="shared" si="155"/>
        <v>95.19</v>
      </c>
      <c r="J636" s="242">
        <f t="shared" si="156"/>
        <v>1</v>
      </c>
      <c r="K636" s="242">
        <f t="shared" si="157"/>
        <v>1.5</v>
      </c>
      <c r="L636" s="243">
        <f t="shared" si="158"/>
        <v>0.2</v>
      </c>
      <c r="M636" s="243">
        <f t="shared" si="159"/>
        <v>1.5</v>
      </c>
      <c r="N636" s="149">
        <f t="shared" si="160"/>
        <v>9.4499999999999993</v>
      </c>
      <c r="O636" s="149">
        <v>3.59</v>
      </c>
      <c r="P636" s="150"/>
      <c r="Q636" s="151">
        <f>VLOOKUP(H636,Mapping!$B$3:$D$13,3,0)</f>
        <v>0.8</v>
      </c>
      <c r="R636" s="149">
        <f>(IF(VLOOKUP(VLOOKUP(I636,Mapping!$B$15:$D$20,2,1),Mapping!$C$15:$E$20,2,0)=7000,0,VLOOKUP(VLOOKUP(I636,Mapping!$B$15:$D$20,2,1),Mapping!$C$15:$E$20,2,0)))</f>
        <v>0</v>
      </c>
      <c r="S636" s="149"/>
      <c r="T636" s="149"/>
      <c r="U636" s="149">
        <f t="shared" si="161"/>
        <v>13.84</v>
      </c>
      <c r="V636" s="6" t="str">
        <f t="shared" si="146"/>
        <v/>
      </c>
      <c r="X636" s="6" t="s">
        <v>3461</v>
      </c>
      <c r="Y636" s="6" t="s">
        <v>16</v>
      </c>
      <c r="Z636" s="6" t="s">
        <v>3462</v>
      </c>
      <c r="AA636" s="6" t="s">
        <v>3677</v>
      </c>
      <c r="AB636" s="6" t="s">
        <v>3678</v>
      </c>
      <c r="AC636" s="6" t="s">
        <v>3679</v>
      </c>
      <c r="AD636" s="6" t="s">
        <v>3680</v>
      </c>
      <c r="AE636" s="6" t="s">
        <v>156</v>
      </c>
      <c r="AF636" s="6">
        <v>1</v>
      </c>
      <c r="AG636" s="6">
        <v>1.5</v>
      </c>
      <c r="AH636" s="6">
        <v>0.2</v>
      </c>
      <c r="AI636" s="6">
        <v>1.5</v>
      </c>
      <c r="AJ636" s="6" t="s">
        <v>110</v>
      </c>
      <c r="AK636" s="6">
        <v>95.19</v>
      </c>
      <c r="AL636" s="6" t="s">
        <v>303</v>
      </c>
      <c r="AM636" s="6" t="s">
        <v>303</v>
      </c>
      <c r="AN636" s="6" t="s">
        <v>303</v>
      </c>
      <c r="AO636" s="6" t="s">
        <v>303</v>
      </c>
      <c r="AP636" s="6" t="s">
        <v>303</v>
      </c>
      <c r="AQ636" s="6" t="s">
        <v>304</v>
      </c>
      <c r="AR636" s="6" t="s">
        <v>305</v>
      </c>
      <c r="AS636" s="6" t="s">
        <v>3681</v>
      </c>
      <c r="AT636" s="6" t="s">
        <v>156</v>
      </c>
      <c r="AU636" s="6" t="s">
        <v>307</v>
      </c>
      <c r="AV636" s="6" t="s">
        <v>3677</v>
      </c>
      <c r="AW636" s="6" t="s">
        <v>3682</v>
      </c>
      <c r="AX636" s="6" t="s">
        <v>3682</v>
      </c>
      <c r="AY636" s="6" t="s">
        <v>308</v>
      </c>
      <c r="AZ636" s="6" t="s">
        <v>309</v>
      </c>
      <c r="BA636" s="6" t="s">
        <v>310</v>
      </c>
      <c r="BB636" s="6" t="s">
        <v>311</v>
      </c>
      <c r="BC636" s="6" t="s">
        <v>312</v>
      </c>
      <c r="BD636" s="6" t="s">
        <v>156</v>
      </c>
      <c r="BE636" s="6" t="s">
        <v>313</v>
      </c>
    </row>
    <row r="637" spans="1:57" ht="17.399999999999999" x14ac:dyDescent="0.4">
      <c r="A637" s="237">
        <f t="shared" si="147"/>
        <v>635</v>
      </c>
      <c r="B637" s="238" t="str">
        <f t="shared" si="148"/>
        <v>2025-09-21</v>
      </c>
      <c r="C637" s="238" t="str">
        <f t="shared" si="149"/>
        <v>LHR</v>
      </c>
      <c r="D637" s="238" t="str">
        <f t="shared" si="150"/>
        <v>99431913895</v>
      </c>
      <c r="E637" s="238" t="str">
        <f t="shared" si="151"/>
        <v>587196915622</v>
      </c>
      <c r="F637" s="238" t="str">
        <f t="shared" si="152"/>
        <v>임미정</v>
      </c>
      <c r="G637" s="239" t="str">
        <f t="shared" si="153"/>
        <v>BK00000146197</v>
      </c>
      <c r="H637" s="240" t="str">
        <f t="shared" si="154"/>
        <v>일반(NORMAL)</v>
      </c>
      <c r="I637" s="241">
        <f t="shared" si="155"/>
        <v>146.19</v>
      </c>
      <c r="J637" s="242">
        <f t="shared" si="156"/>
        <v>1</v>
      </c>
      <c r="K637" s="242">
        <f t="shared" si="157"/>
        <v>2</v>
      </c>
      <c r="L637" s="243">
        <f t="shared" si="158"/>
        <v>0.2</v>
      </c>
      <c r="M637" s="243">
        <f t="shared" si="159"/>
        <v>2</v>
      </c>
      <c r="N637" s="149">
        <f t="shared" si="160"/>
        <v>11.3</v>
      </c>
      <c r="O637" s="149">
        <v>3.59</v>
      </c>
      <c r="P637" s="150"/>
      <c r="Q637" s="151">
        <f>VLOOKUP(H637,Mapping!$B$3:$D$13,3,0)</f>
        <v>0.8</v>
      </c>
      <c r="R637" s="149">
        <f>(IF(VLOOKUP(VLOOKUP(I637,Mapping!$B$15:$D$20,2,1),Mapping!$C$15:$E$20,2,0)=7000,0,VLOOKUP(VLOOKUP(I637,Mapping!$B$15:$D$20,2,1),Mapping!$C$15:$E$20,2,0)))</f>
        <v>0</v>
      </c>
      <c r="S637" s="149"/>
      <c r="T637" s="149"/>
      <c r="U637" s="149">
        <f t="shared" si="161"/>
        <v>15.690000000000001</v>
      </c>
      <c r="V637" s="6" t="str">
        <f t="shared" si="146"/>
        <v>일반전환</v>
      </c>
      <c r="X637" s="6" t="s">
        <v>3461</v>
      </c>
      <c r="Y637" s="6" t="s">
        <v>16</v>
      </c>
      <c r="Z637" s="6" t="s">
        <v>3462</v>
      </c>
      <c r="AA637" s="6" t="s">
        <v>3683</v>
      </c>
      <c r="AB637" s="6" t="s">
        <v>1210</v>
      </c>
      <c r="AC637" s="6" t="s">
        <v>1211</v>
      </c>
      <c r="AD637" s="6" t="s">
        <v>1212</v>
      </c>
      <c r="AE637" s="6" t="s">
        <v>158</v>
      </c>
      <c r="AF637" s="6">
        <v>1</v>
      </c>
      <c r="AG637" s="6">
        <v>2</v>
      </c>
      <c r="AH637" s="6">
        <v>0.2</v>
      </c>
      <c r="AI637" s="6">
        <v>2</v>
      </c>
      <c r="AJ637" s="6" t="s">
        <v>112</v>
      </c>
      <c r="AK637" s="6">
        <v>146.19</v>
      </c>
      <c r="AL637" s="6" t="s">
        <v>303</v>
      </c>
      <c r="AM637" s="6" t="s">
        <v>303</v>
      </c>
      <c r="AN637" s="6" t="s">
        <v>303</v>
      </c>
      <c r="AO637" s="6" t="s">
        <v>303</v>
      </c>
      <c r="AP637" s="6" t="s">
        <v>303</v>
      </c>
      <c r="AQ637" s="6" t="s">
        <v>304</v>
      </c>
      <c r="AR637" s="6" t="s">
        <v>305</v>
      </c>
      <c r="AS637" s="6" t="s">
        <v>352</v>
      </c>
      <c r="AT637" s="6" t="s">
        <v>156</v>
      </c>
      <c r="AU637" s="6" t="s">
        <v>307</v>
      </c>
      <c r="AV637" s="6" t="s">
        <v>3683</v>
      </c>
      <c r="AW637" s="6" t="s">
        <v>3684</v>
      </c>
      <c r="AX637" s="6" t="s">
        <v>3684</v>
      </c>
      <c r="AY637" s="6" t="s">
        <v>308</v>
      </c>
      <c r="AZ637" s="6" t="s">
        <v>309</v>
      </c>
      <c r="BA637" s="6" t="s">
        <v>310</v>
      </c>
      <c r="BB637" s="6" t="s">
        <v>311</v>
      </c>
      <c r="BC637" s="6" t="s">
        <v>312</v>
      </c>
      <c r="BD637" s="6" t="s">
        <v>156</v>
      </c>
      <c r="BE637" s="6" t="s">
        <v>313</v>
      </c>
    </row>
    <row r="638" spans="1:57" ht="17.399999999999999" x14ac:dyDescent="0.4">
      <c r="A638" s="237">
        <f t="shared" si="147"/>
        <v>636</v>
      </c>
      <c r="B638" s="238" t="str">
        <f t="shared" si="148"/>
        <v>2025-09-21</v>
      </c>
      <c r="C638" s="238" t="str">
        <f t="shared" si="149"/>
        <v>LHR</v>
      </c>
      <c r="D638" s="238" t="str">
        <f t="shared" si="150"/>
        <v>99431913895</v>
      </c>
      <c r="E638" s="238" t="str">
        <f t="shared" si="151"/>
        <v>587196915401</v>
      </c>
      <c r="F638" s="238" t="str">
        <f t="shared" si="152"/>
        <v>홍현선</v>
      </c>
      <c r="G638" s="239" t="str">
        <f t="shared" si="153"/>
        <v>BK00000146003</v>
      </c>
      <c r="H638" s="240" t="str">
        <f t="shared" si="154"/>
        <v>선별(검사,Manifest-Inspection)</v>
      </c>
      <c r="I638" s="241">
        <f t="shared" si="155"/>
        <v>124.61</v>
      </c>
      <c r="J638" s="242">
        <f t="shared" si="156"/>
        <v>1</v>
      </c>
      <c r="K638" s="242">
        <f t="shared" si="157"/>
        <v>2</v>
      </c>
      <c r="L638" s="243">
        <f t="shared" si="158"/>
        <v>0.2</v>
      </c>
      <c r="M638" s="243">
        <f t="shared" si="159"/>
        <v>2</v>
      </c>
      <c r="N638" s="149">
        <f t="shared" si="160"/>
        <v>11.3</v>
      </c>
      <c r="O638" s="149">
        <v>3.59</v>
      </c>
      <c r="P638" s="150"/>
      <c r="Q638" s="151">
        <f>VLOOKUP(H638,Mapping!$B$3:$D$13,3,0)</f>
        <v>0</v>
      </c>
      <c r="R638" s="149">
        <f>(IF(VLOOKUP(VLOOKUP(I638,Mapping!$B$15:$D$20,2,1),Mapping!$C$15:$E$20,2,0)=7000,0,VLOOKUP(VLOOKUP(I638,Mapping!$B$15:$D$20,2,1),Mapping!$C$15:$E$20,2,0)))</f>
        <v>0</v>
      </c>
      <c r="S638" s="149"/>
      <c r="T638" s="149"/>
      <c r="U638" s="149">
        <f t="shared" si="161"/>
        <v>14.89</v>
      </c>
      <c r="V638" s="6" t="str">
        <f t="shared" si="146"/>
        <v/>
      </c>
      <c r="X638" s="6" t="s">
        <v>3461</v>
      </c>
      <c r="Y638" s="6" t="s">
        <v>16</v>
      </c>
      <c r="Z638" s="6" t="s">
        <v>3462</v>
      </c>
      <c r="AA638" s="6" t="s">
        <v>3685</v>
      </c>
      <c r="AB638" s="6" t="s">
        <v>797</v>
      </c>
      <c r="AC638" s="6" t="s">
        <v>798</v>
      </c>
      <c r="AD638" s="6" t="s">
        <v>799</v>
      </c>
      <c r="AE638" s="6" t="s">
        <v>156</v>
      </c>
      <c r="AF638" s="6">
        <v>1</v>
      </c>
      <c r="AG638" s="6">
        <v>2</v>
      </c>
      <c r="AH638" s="6">
        <v>0.2</v>
      </c>
      <c r="AI638" s="6">
        <v>2</v>
      </c>
      <c r="AJ638" s="6" t="s">
        <v>111</v>
      </c>
      <c r="AK638" s="6">
        <v>124.61</v>
      </c>
      <c r="AL638" s="6" t="s">
        <v>303</v>
      </c>
      <c r="AM638" s="6" t="s">
        <v>303</v>
      </c>
      <c r="AN638" s="6" t="s">
        <v>303</v>
      </c>
      <c r="AO638" s="6" t="s">
        <v>303</v>
      </c>
      <c r="AP638" s="6" t="s">
        <v>303</v>
      </c>
      <c r="AQ638" s="6" t="s">
        <v>304</v>
      </c>
      <c r="AR638" s="6" t="s">
        <v>305</v>
      </c>
      <c r="AS638" s="6" t="s">
        <v>316</v>
      </c>
      <c r="AT638" s="6" t="s">
        <v>156</v>
      </c>
      <c r="AU638" s="6" t="s">
        <v>307</v>
      </c>
      <c r="AV638" s="6" t="s">
        <v>3685</v>
      </c>
      <c r="AW638" s="6" t="s">
        <v>3686</v>
      </c>
      <c r="AX638" s="6" t="s">
        <v>3686</v>
      </c>
      <c r="AY638" s="6" t="s">
        <v>308</v>
      </c>
      <c r="AZ638" s="6" t="s">
        <v>309</v>
      </c>
      <c r="BA638" s="6" t="s">
        <v>310</v>
      </c>
      <c r="BB638" s="6" t="s">
        <v>311</v>
      </c>
      <c r="BC638" s="6" t="s">
        <v>312</v>
      </c>
      <c r="BD638" s="6" t="s">
        <v>156</v>
      </c>
      <c r="BE638" s="6" t="s">
        <v>313</v>
      </c>
    </row>
    <row r="639" spans="1:57" ht="17.399999999999999" x14ac:dyDescent="0.4">
      <c r="A639" s="237">
        <f t="shared" si="147"/>
        <v>637</v>
      </c>
      <c r="B639" s="238" t="str">
        <f t="shared" si="148"/>
        <v>2025-09-21</v>
      </c>
      <c r="C639" s="238" t="str">
        <f t="shared" si="149"/>
        <v>LHR</v>
      </c>
      <c r="D639" s="238" t="str">
        <f t="shared" si="150"/>
        <v>99431913895</v>
      </c>
      <c r="E639" s="238" t="str">
        <f t="shared" si="151"/>
        <v>587196915666</v>
      </c>
      <c r="F639" s="238" t="str">
        <f t="shared" si="152"/>
        <v>최미현</v>
      </c>
      <c r="G639" s="239" t="str">
        <f t="shared" si="153"/>
        <v>BK00000146070</v>
      </c>
      <c r="H639" s="240" t="str">
        <f t="shared" si="154"/>
        <v>목록(Manifest)</v>
      </c>
      <c r="I639" s="241">
        <f t="shared" si="155"/>
        <v>67.680000000000007</v>
      </c>
      <c r="J639" s="242">
        <f t="shared" si="156"/>
        <v>1</v>
      </c>
      <c r="K639" s="242">
        <f t="shared" si="157"/>
        <v>1</v>
      </c>
      <c r="L639" s="243">
        <f t="shared" si="158"/>
        <v>0.2</v>
      </c>
      <c r="M639" s="243">
        <f t="shared" si="159"/>
        <v>1</v>
      </c>
      <c r="N639" s="149">
        <f t="shared" si="160"/>
        <v>7.6</v>
      </c>
      <c r="O639" s="149">
        <v>3.59</v>
      </c>
      <c r="P639" s="150"/>
      <c r="Q639" s="151">
        <f>VLOOKUP(H639,Mapping!$B$3:$D$13,3,0)</f>
        <v>0</v>
      </c>
      <c r="R639" s="149">
        <f>(IF(VLOOKUP(VLOOKUP(I639,Mapping!$B$15:$D$20,2,1),Mapping!$C$15:$E$20,2,0)=7000,0,VLOOKUP(VLOOKUP(I639,Mapping!$B$15:$D$20,2,1),Mapping!$C$15:$E$20,2,0)))</f>
        <v>0</v>
      </c>
      <c r="S639" s="149"/>
      <c r="T639" s="149"/>
      <c r="U639" s="149">
        <f t="shared" si="161"/>
        <v>11.19</v>
      </c>
      <c r="V639" s="6" t="str">
        <f t="shared" si="146"/>
        <v/>
      </c>
      <c r="X639" s="6" t="s">
        <v>3461</v>
      </c>
      <c r="Y639" s="6" t="s">
        <v>16</v>
      </c>
      <c r="Z639" s="6" t="s">
        <v>3462</v>
      </c>
      <c r="AA639" s="6" t="s">
        <v>3687</v>
      </c>
      <c r="AB639" s="6" t="s">
        <v>2420</v>
      </c>
      <c r="AC639" s="6" t="s">
        <v>2421</v>
      </c>
      <c r="AD639" s="6" t="s">
        <v>2422</v>
      </c>
      <c r="AE639" s="6" t="s">
        <v>156</v>
      </c>
      <c r="AF639" s="6">
        <v>1</v>
      </c>
      <c r="AG639" s="6">
        <v>1</v>
      </c>
      <c r="AH639" s="6">
        <v>0.2</v>
      </c>
      <c r="AI639" s="6">
        <v>1</v>
      </c>
      <c r="AJ639" s="6" t="s">
        <v>14</v>
      </c>
      <c r="AK639" s="6">
        <v>67.680000000000007</v>
      </c>
      <c r="AL639" s="6" t="s">
        <v>303</v>
      </c>
      <c r="AM639" s="6" t="s">
        <v>303</v>
      </c>
      <c r="AN639" s="6" t="s">
        <v>303</v>
      </c>
      <c r="AO639" s="6" t="s">
        <v>303</v>
      </c>
      <c r="AP639" s="6" t="s">
        <v>303</v>
      </c>
      <c r="AQ639" s="6" t="s">
        <v>304</v>
      </c>
      <c r="AR639" s="6" t="s">
        <v>305</v>
      </c>
      <c r="AS639" s="6" t="s">
        <v>352</v>
      </c>
      <c r="AT639" s="6" t="s">
        <v>156</v>
      </c>
      <c r="AU639" s="6" t="s">
        <v>307</v>
      </c>
      <c r="AV639" s="6" t="s">
        <v>3687</v>
      </c>
      <c r="AW639" s="6" t="s">
        <v>3688</v>
      </c>
      <c r="AX639" s="6" t="s">
        <v>3688</v>
      </c>
      <c r="AY639" s="6" t="s">
        <v>308</v>
      </c>
      <c r="AZ639" s="6" t="s">
        <v>309</v>
      </c>
      <c r="BA639" s="6" t="s">
        <v>310</v>
      </c>
      <c r="BB639" s="6" t="s">
        <v>311</v>
      </c>
      <c r="BC639" s="6" t="s">
        <v>312</v>
      </c>
      <c r="BD639" s="6" t="s">
        <v>156</v>
      </c>
      <c r="BE639" s="6" t="s">
        <v>313</v>
      </c>
    </row>
    <row r="640" spans="1:57" ht="17.399999999999999" x14ac:dyDescent="0.4">
      <c r="A640" s="237">
        <f t="shared" si="147"/>
        <v>638</v>
      </c>
      <c r="B640" s="238" t="str">
        <f t="shared" si="148"/>
        <v>2025-09-21</v>
      </c>
      <c r="C640" s="238" t="str">
        <f t="shared" si="149"/>
        <v>LHR</v>
      </c>
      <c r="D640" s="238" t="str">
        <f t="shared" si="150"/>
        <v>99431913895</v>
      </c>
      <c r="E640" s="238" t="str">
        <f t="shared" si="151"/>
        <v>587196915773</v>
      </c>
      <c r="F640" s="238" t="str">
        <f t="shared" si="152"/>
        <v>서지윤</v>
      </c>
      <c r="G640" s="239" t="str">
        <f t="shared" si="153"/>
        <v>BK00000146063</v>
      </c>
      <c r="H640" s="240" t="str">
        <f t="shared" si="154"/>
        <v>목록(Manifest)</v>
      </c>
      <c r="I640" s="241">
        <f t="shared" si="155"/>
        <v>124.53</v>
      </c>
      <c r="J640" s="242">
        <f t="shared" si="156"/>
        <v>1</v>
      </c>
      <c r="K640" s="242">
        <f t="shared" si="157"/>
        <v>1</v>
      </c>
      <c r="L640" s="243">
        <f t="shared" si="158"/>
        <v>0.2</v>
      </c>
      <c r="M640" s="243">
        <f t="shared" si="159"/>
        <v>1</v>
      </c>
      <c r="N640" s="149">
        <f t="shared" si="160"/>
        <v>7.6</v>
      </c>
      <c r="O640" s="149">
        <v>3.59</v>
      </c>
      <c r="P640" s="150"/>
      <c r="Q640" s="151">
        <f>VLOOKUP(H640,Mapping!$B$3:$D$13,3,0)</f>
        <v>0</v>
      </c>
      <c r="R640" s="149">
        <f>(IF(VLOOKUP(VLOOKUP(I640,Mapping!$B$15:$D$20,2,1),Mapping!$C$15:$E$20,2,0)=7000,0,VLOOKUP(VLOOKUP(I640,Mapping!$B$15:$D$20,2,1),Mapping!$C$15:$E$20,2,0)))</f>
        <v>0</v>
      </c>
      <c r="S640" s="149"/>
      <c r="T640" s="149"/>
      <c r="U640" s="149">
        <f t="shared" si="161"/>
        <v>11.19</v>
      </c>
      <c r="V640" s="6" t="str">
        <f t="shared" si="146"/>
        <v/>
      </c>
      <c r="X640" s="6" t="s">
        <v>3461</v>
      </c>
      <c r="Y640" s="6" t="s">
        <v>16</v>
      </c>
      <c r="Z640" s="6" t="s">
        <v>3462</v>
      </c>
      <c r="AA640" s="6" t="s">
        <v>3689</v>
      </c>
      <c r="AB640" s="6" t="s">
        <v>273</v>
      </c>
      <c r="AC640" s="6" t="s">
        <v>555</v>
      </c>
      <c r="AD640" s="6" t="s">
        <v>556</v>
      </c>
      <c r="AE640" s="6" t="s">
        <v>156</v>
      </c>
      <c r="AF640" s="6">
        <v>1</v>
      </c>
      <c r="AG640" s="6">
        <v>1</v>
      </c>
      <c r="AH640" s="6">
        <v>0.2</v>
      </c>
      <c r="AI640" s="6">
        <v>1</v>
      </c>
      <c r="AJ640" s="6" t="s">
        <v>14</v>
      </c>
      <c r="AK640" s="6">
        <v>124.53</v>
      </c>
      <c r="AL640" s="6" t="s">
        <v>303</v>
      </c>
      <c r="AM640" s="6" t="s">
        <v>303</v>
      </c>
      <c r="AN640" s="6" t="s">
        <v>303</v>
      </c>
      <c r="AO640" s="6" t="s">
        <v>303</v>
      </c>
      <c r="AP640" s="6" t="s">
        <v>303</v>
      </c>
      <c r="AQ640" s="6" t="s">
        <v>304</v>
      </c>
      <c r="AR640" s="6" t="s">
        <v>305</v>
      </c>
      <c r="AS640" s="6" t="s">
        <v>557</v>
      </c>
      <c r="AT640" s="6" t="s">
        <v>156</v>
      </c>
      <c r="AU640" s="6" t="s">
        <v>307</v>
      </c>
      <c r="AV640" s="6" t="s">
        <v>3689</v>
      </c>
      <c r="AW640" s="6" t="s">
        <v>3690</v>
      </c>
      <c r="AX640" s="6" t="s">
        <v>3690</v>
      </c>
      <c r="AY640" s="6" t="s">
        <v>308</v>
      </c>
      <c r="AZ640" s="6" t="s">
        <v>309</v>
      </c>
      <c r="BA640" s="6" t="s">
        <v>310</v>
      </c>
      <c r="BB640" s="6" t="s">
        <v>311</v>
      </c>
      <c r="BC640" s="6" t="s">
        <v>312</v>
      </c>
      <c r="BD640" s="6" t="s">
        <v>156</v>
      </c>
      <c r="BE640" s="6" t="s">
        <v>313</v>
      </c>
    </row>
    <row r="641" spans="1:57" ht="17.399999999999999" x14ac:dyDescent="0.4">
      <c r="A641" s="237">
        <f t="shared" si="147"/>
        <v>639</v>
      </c>
      <c r="B641" s="238" t="str">
        <f t="shared" si="148"/>
        <v>2025-09-21</v>
      </c>
      <c r="C641" s="238" t="str">
        <f t="shared" si="149"/>
        <v>LHR</v>
      </c>
      <c r="D641" s="238" t="str">
        <f t="shared" si="150"/>
        <v>99431913895</v>
      </c>
      <c r="E641" s="238" t="str">
        <f t="shared" si="151"/>
        <v>587196915165</v>
      </c>
      <c r="F641" s="238" t="str">
        <f t="shared" si="152"/>
        <v>리재연</v>
      </c>
      <c r="G641" s="239" t="str">
        <f t="shared" si="153"/>
        <v>BK00000145843</v>
      </c>
      <c r="H641" s="240" t="str">
        <f t="shared" si="154"/>
        <v>목록(Manifest)</v>
      </c>
      <c r="I641" s="241">
        <f t="shared" si="155"/>
        <v>86.23</v>
      </c>
      <c r="J641" s="242">
        <f t="shared" si="156"/>
        <v>1</v>
      </c>
      <c r="K641" s="242">
        <f t="shared" si="157"/>
        <v>4</v>
      </c>
      <c r="L641" s="243">
        <f t="shared" si="158"/>
        <v>0.2</v>
      </c>
      <c r="M641" s="243">
        <f t="shared" si="159"/>
        <v>4</v>
      </c>
      <c r="N641" s="149">
        <f t="shared" si="160"/>
        <v>18.700000000000003</v>
      </c>
      <c r="O641" s="149">
        <v>3.59</v>
      </c>
      <c r="P641" s="150"/>
      <c r="Q641" s="151">
        <f>VLOOKUP(H641,Mapping!$B$3:$D$13,3,0)</f>
        <v>0</v>
      </c>
      <c r="R641" s="149">
        <f>(IF(VLOOKUP(VLOOKUP(I641,Mapping!$B$15:$D$20,2,1),Mapping!$C$15:$E$20,2,0)=7000,0,VLOOKUP(VLOOKUP(I641,Mapping!$B$15:$D$20,2,1),Mapping!$C$15:$E$20,2,0)))</f>
        <v>0</v>
      </c>
      <c r="S641" s="149"/>
      <c r="T641" s="149"/>
      <c r="U641" s="149">
        <f t="shared" si="161"/>
        <v>22.290000000000003</v>
      </c>
      <c r="V641" s="6" t="str">
        <f t="shared" si="146"/>
        <v/>
      </c>
      <c r="X641" s="6" t="s">
        <v>3461</v>
      </c>
      <c r="Y641" s="6" t="s">
        <v>16</v>
      </c>
      <c r="Z641" s="6" t="s">
        <v>3462</v>
      </c>
      <c r="AA641" s="6" t="s">
        <v>3691</v>
      </c>
      <c r="AB641" s="6" t="s">
        <v>3692</v>
      </c>
      <c r="AC641" s="6" t="s">
        <v>3693</v>
      </c>
      <c r="AD641" s="6" t="s">
        <v>3694</v>
      </c>
      <c r="AE641" s="6" t="s">
        <v>156</v>
      </c>
      <c r="AF641" s="6">
        <v>1</v>
      </c>
      <c r="AG641" s="6">
        <v>4</v>
      </c>
      <c r="AH641" s="6">
        <v>0.2</v>
      </c>
      <c r="AI641" s="6">
        <v>4</v>
      </c>
      <c r="AJ641" s="6" t="s">
        <v>14</v>
      </c>
      <c r="AK641" s="6">
        <v>86.23</v>
      </c>
      <c r="AL641" s="6" t="s">
        <v>303</v>
      </c>
      <c r="AM641" s="6" t="s">
        <v>303</v>
      </c>
      <c r="AN641" s="6" t="s">
        <v>303</v>
      </c>
      <c r="AO641" s="6" t="s">
        <v>303</v>
      </c>
      <c r="AP641" s="6" t="s">
        <v>303</v>
      </c>
      <c r="AQ641" s="6" t="s">
        <v>304</v>
      </c>
      <c r="AR641" s="6" t="s">
        <v>305</v>
      </c>
      <c r="AS641" s="6" t="s">
        <v>3695</v>
      </c>
      <c r="AT641" s="6" t="s">
        <v>156</v>
      </c>
      <c r="AU641" s="6" t="s">
        <v>307</v>
      </c>
      <c r="AV641" s="6" t="s">
        <v>3691</v>
      </c>
      <c r="AW641" s="6" t="s">
        <v>3696</v>
      </c>
      <c r="AX641" s="6" t="s">
        <v>3696</v>
      </c>
      <c r="AY641" s="6" t="s">
        <v>308</v>
      </c>
      <c r="AZ641" s="6" t="s">
        <v>309</v>
      </c>
      <c r="BA641" s="6" t="s">
        <v>310</v>
      </c>
      <c r="BB641" s="6" t="s">
        <v>311</v>
      </c>
      <c r="BC641" s="6" t="s">
        <v>312</v>
      </c>
      <c r="BD641" s="6" t="s">
        <v>156</v>
      </c>
      <c r="BE641" s="6" t="s">
        <v>313</v>
      </c>
    </row>
    <row r="642" spans="1:57" ht="17.399999999999999" x14ac:dyDescent="0.4">
      <c r="A642" s="237">
        <f t="shared" si="147"/>
        <v>640</v>
      </c>
      <c r="B642" s="238" t="str">
        <f t="shared" si="148"/>
        <v>2025-09-21</v>
      </c>
      <c r="C642" s="238" t="str">
        <f t="shared" si="149"/>
        <v>LHR</v>
      </c>
      <c r="D642" s="238" t="str">
        <f t="shared" si="150"/>
        <v>99431913895</v>
      </c>
      <c r="E642" s="238" t="str">
        <f t="shared" si="151"/>
        <v>587196915375</v>
      </c>
      <c r="F642" s="238" t="str">
        <f t="shared" si="152"/>
        <v>서지윤</v>
      </c>
      <c r="G642" s="239" t="str">
        <f t="shared" si="153"/>
        <v>BK00000145871</v>
      </c>
      <c r="H642" s="240" t="str">
        <f t="shared" si="154"/>
        <v>목록(Manifest)</v>
      </c>
      <c r="I642" s="241">
        <f t="shared" si="155"/>
        <v>74.45</v>
      </c>
      <c r="J642" s="242">
        <f t="shared" si="156"/>
        <v>1</v>
      </c>
      <c r="K642" s="242">
        <f t="shared" si="157"/>
        <v>1</v>
      </c>
      <c r="L642" s="243">
        <f t="shared" si="158"/>
        <v>0.2</v>
      </c>
      <c r="M642" s="243">
        <f t="shared" si="159"/>
        <v>1</v>
      </c>
      <c r="N642" s="149">
        <f t="shared" si="160"/>
        <v>7.6</v>
      </c>
      <c r="O642" s="149">
        <v>3.59</v>
      </c>
      <c r="P642" s="150"/>
      <c r="Q642" s="151">
        <f>VLOOKUP(H642,Mapping!$B$3:$D$13,3,0)</f>
        <v>0</v>
      </c>
      <c r="R642" s="149">
        <f>(IF(VLOOKUP(VLOOKUP(I642,Mapping!$B$15:$D$20,2,1),Mapping!$C$15:$E$20,2,0)=7000,0,VLOOKUP(VLOOKUP(I642,Mapping!$B$15:$D$20,2,1),Mapping!$C$15:$E$20,2,0)))</f>
        <v>0</v>
      </c>
      <c r="S642" s="149"/>
      <c r="T642" s="149"/>
      <c r="U642" s="149">
        <f t="shared" si="161"/>
        <v>11.19</v>
      </c>
      <c r="V642" s="6" t="str">
        <f t="shared" si="146"/>
        <v/>
      </c>
      <c r="X642" s="6" t="s">
        <v>3461</v>
      </c>
      <c r="Y642" s="6" t="s">
        <v>16</v>
      </c>
      <c r="Z642" s="6" t="s">
        <v>3462</v>
      </c>
      <c r="AA642" s="6" t="s">
        <v>3697</v>
      </c>
      <c r="AB642" s="6" t="s">
        <v>273</v>
      </c>
      <c r="AC642" s="6" t="s">
        <v>555</v>
      </c>
      <c r="AD642" s="6" t="s">
        <v>556</v>
      </c>
      <c r="AE642" s="6" t="s">
        <v>156</v>
      </c>
      <c r="AF642" s="6">
        <v>1</v>
      </c>
      <c r="AG642" s="6">
        <v>1</v>
      </c>
      <c r="AH642" s="6">
        <v>0.2</v>
      </c>
      <c r="AI642" s="6">
        <v>1</v>
      </c>
      <c r="AJ642" s="6" t="s">
        <v>14</v>
      </c>
      <c r="AK642" s="6">
        <v>74.45</v>
      </c>
      <c r="AL642" s="6" t="s">
        <v>303</v>
      </c>
      <c r="AM642" s="6" t="s">
        <v>303</v>
      </c>
      <c r="AN642" s="6" t="s">
        <v>303</v>
      </c>
      <c r="AO642" s="6" t="s">
        <v>303</v>
      </c>
      <c r="AP642" s="6" t="s">
        <v>303</v>
      </c>
      <c r="AQ642" s="6" t="s">
        <v>304</v>
      </c>
      <c r="AR642" s="6" t="s">
        <v>305</v>
      </c>
      <c r="AS642" s="6" t="s">
        <v>557</v>
      </c>
      <c r="AT642" s="6" t="s">
        <v>156</v>
      </c>
      <c r="AU642" s="6" t="s">
        <v>307</v>
      </c>
      <c r="AV642" s="6" t="s">
        <v>3697</v>
      </c>
      <c r="AW642" s="6" t="s">
        <v>3698</v>
      </c>
      <c r="AX642" s="6" t="s">
        <v>3698</v>
      </c>
      <c r="AY642" s="6" t="s">
        <v>308</v>
      </c>
      <c r="AZ642" s="6" t="s">
        <v>309</v>
      </c>
      <c r="BA642" s="6" t="s">
        <v>310</v>
      </c>
      <c r="BB642" s="6" t="s">
        <v>311</v>
      </c>
      <c r="BC642" s="6" t="s">
        <v>312</v>
      </c>
      <c r="BD642" s="6" t="s">
        <v>156</v>
      </c>
      <c r="BE642" s="6" t="s">
        <v>313</v>
      </c>
    </row>
    <row r="643" spans="1:57" ht="17.399999999999999" x14ac:dyDescent="0.4">
      <c r="A643" s="237">
        <f t="shared" si="147"/>
        <v>641</v>
      </c>
      <c r="B643" s="238" t="str">
        <f t="shared" si="148"/>
        <v>2025-09-21</v>
      </c>
      <c r="C643" s="238" t="str">
        <f t="shared" si="149"/>
        <v>LHR</v>
      </c>
      <c r="D643" s="238" t="str">
        <f t="shared" si="150"/>
        <v>99431913895</v>
      </c>
      <c r="E643" s="238" t="str">
        <f t="shared" si="151"/>
        <v>587196915320</v>
      </c>
      <c r="F643" s="238" t="str">
        <f t="shared" si="152"/>
        <v>이기봉</v>
      </c>
      <c r="G643" s="239" t="str">
        <f t="shared" si="153"/>
        <v>BK00000145849</v>
      </c>
      <c r="H643" s="240" t="str">
        <f t="shared" si="154"/>
        <v>일반(목록배제,Normal-Manifest Exception)</v>
      </c>
      <c r="I643" s="241">
        <f t="shared" si="155"/>
        <v>81.209999999999994</v>
      </c>
      <c r="J643" s="242">
        <f t="shared" si="156"/>
        <v>1</v>
      </c>
      <c r="K643" s="242">
        <f t="shared" si="157"/>
        <v>5</v>
      </c>
      <c r="L643" s="243">
        <f t="shared" si="158"/>
        <v>0.2</v>
      </c>
      <c r="M643" s="243">
        <f t="shared" si="159"/>
        <v>5</v>
      </c>
      <c r="N643" s="149">
        <f t="shared" si="160"/>
        <v>22.400000000000002</v>
      </c>
      <c r="O643" s="149">
        <v>3.59</v>
      </c>
      <c r="P643" s="150"/>
      <c r="Q643" s="151">
        <f>VLOOKUP(H643,Mapping!$B$3:$D$13,3,0)</f>
        <v>0.8</v>
      </c>
      <c r="R643" s="149">
        <f>(IF(VLOOKUP(VLOOKUP(I643,Mapping!$B$15:$D$20,2,1),Mapping!$C$15:$E$20,2,0)=7000,0,VLOOKUP(VLOOKUP(I643,Mapping!$B$15:$D$20,2,1),Mapping!$C$15:$E$20,2,0)))</f>
        <v>0</v>
      </c>
      <c r="S643" s="149"/>
      <c r="T643" s="149"/>
      <c r="U643" s="149">
        <f t="shared" si="161"/>
        <v>26.790000000000003</v>
      </c>
      <c r="V643" s="6" t="str">
        <f t="shared" si="146"/>
        <v/>
      </c>
      <c r="X643" s="6" t="s">
        <v>3461</v>
      </c>
      <c r="Y643" s="6" t="s">
        <v>16</v>
      </c>
      <c r="Z643" s="6" t="s">
        <v>3462</v>
      </c>
      <c r="AA643" s="6" t="s">
        <v>3699</v>
      </c>
      <c r="AB643" s="6" t="s">
        <v>177</v>
      </c>
      <c r="AC643" s="6" t="s">
        <v>559</v>
      </c>
      <c r="AD643" s="6" t="s">
        <v>560</v>
      </c>
      <c r="AE643" s="6" t="s">
        <v>156</v>
      </c>
      <c r="AF643" s="6">
        <v>1</v>
      </c>
      <c r="AG643" s="6">
        <v>5</v>
      </c>
      <c r="AH643" s="6">
        <v>0.2</v>
      </c>
      <c r="AI643" s="6">
        <v>5</v>
      </c>
      <c r="AJ643" s="6" t="s">
        <v>110</v>
      </c>
      <c r="AK643" s="6">
        <v>81.209999999999994</v>
      </c>
      <c r="AL643" s="6" t="s">
        <v>303</v>
      </c>
      <c r="AM643" s="6" t="s">
        <v>303</v>
      </c>
      <c r="AN643" s="6" t="s">
        <v>303</v>
      </c>
      <c r="AO643" s="6" t="s">
        <v>303</v>
      </c>
      <c r="AP643" s="6" t="s">
        <v>303</v>
      </c>
      <c r="AQ643" s="6" t="s">
        <v>304</v>
      </c>
      <c r="AR643" s="6" t="s">
        <v>305</v>
      </c>
      <c r="AS643" s="6" t="s">
        <v>561</v>
      </c>
      <c r="AT643" s="6" t="s">
        <v>156</v>
      </c>
      <c r="AU643" s="6" t="s">
        <v>307</v>
      </c>
      <c r="AV643" s="6" t="s">
        <v>3699</v>
      </c>
      <c r="AW643" s="6" t="s">
        <v>3700</v>
      </c>
      <c r="AX643" s="6" t="s">
        <v>3700</v>
      </c>
      <c r="AY643" s="6" t="s">
        <v>308</v>
      </c>
      <c r="AZ643" s="6" t="s">
        <v>309</v>
      </c>
      <c r="BA643" s="6" t="s">
        <v>310</v>
      </c>
      <c r="BB643" s="6" t="s">
        <v>311</v>
      </c>
      <c r="BC643" s="6" t="s">
        <v>312</v>
      </c>
      <c r="BD643" s="6" t="s">
        <v>156</v>
      </c>
      <c r="BE643" s="6" t="s">
        <v>313</v>
      </c>
    </row>
    <row r="644" spans="1:57" ht="17.399999999999999" x14ac:dyDescent="0.4">
      <c r="A644" s="237">
        <f t="shared" si="147"/>
        <v>642</v>
      </c>
      <c r="B644" s="238" t="str">
        <f t="shared" si="148"/>
        <v>2025-09-21</v>
      </c>
      <c r="C644" s="238" t="str">
        <f t="shared" si="149"/>
        <v>LHR</v>
      </c>
      <c r="D644" s="238" t="str">
        <f t="shared" si="150"/>
        <v>99431913895</v>
      </c>
      <c r="E644" s="238" t="str">
        <f t="shared" si="151"/>
        <v>587196915585</v>
      </c>
      <c r="F644" s="238" t="str">
        <f t="shared" si="152"/>
        <v>이종근</v>
      </c>
      <c r="G644" s="239" t="str">
        <f t="shared" si="153"/>
        <v>BK00000145788</v>
      </c>
      <c r="H644" s="240" t="str">
        <f t="shared" si="154"/>
        <v>목록(Manifest)</v>
      </c>
      <c r="I644" s="241">
        <f t="shared" si="155"/>
        <v>110.35</v>
      </c>
      <c r="J644" s="242">
        <f t="shared" si="156"/>
        <v>1</v>
      </c>
      <c r="K644" s="242">
        <f t="shared" si="157"/>
        <v>1</v>
      </c>
      <c r="L644" s="243">
        <f t="shared" si="158"/>
        <v>0.2</v>
      </c>
      <c r="M644" s="243">
        <f t="shared" si="159"/>
        <v>1</v>
      </c>
      <c r="N644" s="149">
        <f t="shared" si="160"/>
        <v>7.6</v>
      </c>
      <c r="O644" s="149">
        <v>3.59</v>
      </c>
      <c r="P644" s="150"/>
      <c r="Q644" s="151">
        <f>VLOOKUP(H644,Mapping!$B$3:$D$13,3,0)</f>
        <v>0</v>
      </c>
      <c r="R644" s="149">
        <f>(IF(VLOOKUP(VLOOKUP(I644,Mapping!$B$15:$D$20,2,1),Mapping!$C$15:$E$20,2,0)=7000,0,VLOOKUP(VLOOKUP(I644,Mapping!$B$15:$D$20,2,1),Mapping!$C$15:$E$20,2,0)))</f>
        <v>0</v>
      </c>
      <c r="S644" s="149"/>
      <c r="T644" s="149"/>
      <c r="U644" s="149">
        <f t="shared" si="161"/>
        <v>11.19</v>
      </c>
      <c r="V644" s="6" t="str">
        <f t="shared" ref="V644:V707" si="162">AE644</f>
        <v/>
      </c>
      <c r="X644" s="6" t="s">
        <v>3461</v>
      </c>
      <c r="Y644" s="6" t="s">
        <v>16</v>
      </c>
      <c r="Z644" s="6" t="s">
        <v>3462</v>
      </c>
      <c r="AA644" s="6" t="s">
        <v>3701</v>
      </c>
      <c r="AB644" s="6" t="s">
        <v>728</v>
      </c>
      <c r="AC644" s="6" t="s">
        <v>729</v>
      </c>
      <c r="AD644" s="6" t="s">
        <v>730</v>
      </c>
      <c r="AE644" s="6" t="s">
        <v>156</v>
      </c>
      <c r="AF644" s="6">
        <v>1</v>
      </c>
      <c r="AG644" s="6">
        <v>1</v>
      </c>
      <c r="AH644" s="6">
        <v>0.2</v>
      </c>
      <c r="AI644" s="6">
        <v>1</v>
      </c>
      <c r="AJ644" s="6" t="s">
        <v>14</v>
      </c>
      <c r="AK644" s="6">
        <v>110.35</v>
      </c>
      <c r="AL644" s="6" t="s">
        <v>303</v>
      </c>
      <c r="AM644" s="6" t="s">
        <v>303</v>
      </c>
      <c r="AN644" s="6" t="s">
        <v>303</v>
      </c>
      <c r="AO644" s="6" t="s">
        <v>303</v>
      </c>
      <c r="AP644" s="6" t="s">
        <v>303</v>
      </c>
      <c r="AQ644" s="6" t="s">
        <v>304</v>
      </c>
      <c r="AR644" s="6" t="s">
        <v>305</v>
      </c>
      <c r="AS644" s="6" t="s">
        <v>392</v>
      </c>
      <c r="AT644" s="6" t="s">
        <v>156</v>
      </c>
      <c r="AU644" s="6" t="s">
        <v>307</v>
      </c>
      <c r="AV644" s="6" t="s">
        <v>3701</v>
      </c>
      <c r="AW644" s="6" t="s">
        <v>3702</v>
      </c>
      <c r="AX644" s="6" t="s">
        <v>3702</v>
      </c>
      <c r="AY644" s="6" t="s">
        <v>308</v>
      </c>
      <c r="AZ644" s="6" t="s">
        <v>309</v>
      </c>
      <c r="BA644" s="6" t="s">
        <v>310</v>
      </c>
      <c r="BB644" s="6" t="s">
        <v>311</v>
      </c>
      <c r="BC644" s="6" t="s">
        <v>312</v>
      </c>
      <c r="BD644" s="6" t="s">
        <v>156</v>
      </c>
      <c r="BE644" s="6" t="s">
        <v>313</v>
      </c>
    </row>
    <row r="645" spans="1:57" ht="17.399999999999999" x14ac:dyDescent="0.4">
      <c r="A645" s="237">
        <f t="shared" ref="A645:A708" si="163">A644+1</f>
        <v>643</v>
      </c>
      <c r="B645" s="238" t="str">
        <f t="shared" ref="B645:B708" si="164">X645</f>
        <v>2025-09-21</v>
      </c>
      <c r="C645" s="238" t="str">
        <f t="shared" ref="C645:C708" si="165">Y645</f>
        <v>LHR</v>
      </c>
      <c r="D645" s="238" t="str">
        <f t="shared" ref="D645:D708" si="166">Z645</f>
        <v>99431913895</v>
      </c>
      <c r="E645" s="238" t="str">
        <f t="shared" ref="E645:E708" si="167">AA645</f>
        <v>587196915541</v>
      </c>
      <c r="F645" s="238" t="str">
        <f t="shared" ref="F645:F708" si="168">AB645</f>
        <v>이가람</v>
      </c>
      <c r="G645" s="239" t="str">
        <f t="shared" ref="G645:G708" si="169">AW645</f>
        <v>BK00000144145</v>
      </c>
      <c r="H645" s="240" t="str">
        <f t="shared" ref="H645:H708" si="170">AJ645</f>
        <v>간이(Simple)</v>
      </c>
      <c r="I645" s="241">
        <f t="shared" ref="I645:I708" si="171">AK645</f>
        <v>1434.83</v>
      </c>
      <c r="J645" s="242">
        <f t="shared" ref="J645:J708" si="172">AF645</f>
        <v>1</v>
      </c>
      <c r="K645" s="242">
        <f t="shared" ref="K645:K708" si="173">AG645</f>
        <v>2.5</v>
      </c>
      <c r="L645" s="243">
        <f t="shared" ref="L645:L708" si="174">AH645</f>
        <v>0.2</v>
      </c>
      <c r="M645" s="243">
        <f t="shared" ref="M645:M708" si="175">AI645</f>
        <v>2.5</v>
      </c>
      <c r="N645" s="149">
        <f t="shared" ref="N645:N708" si="176">5.75+(M645-0.5)/0.5*1.85</f>
        <v>13.15</v>
      </c>
      <c r="O645" s="149">
        <v>3.59</v>
      </c>
      <c r="P645" s="150"/>
      <c r="Q645" s="151">
        <f>VLOOKUP(H645,Mapping!$B$3:$D$13,3,0)</f>
        <v>0.8</v>
      </c>
      <c r="R645" s="149">
        <f>(IF(VLOOKUP(VLOOKUP(I645,Mapping!$B$15:$D$20,2,1),Mapping!$C$15:$E$20,2,0)=7000,0,VLOOKUP(VLOOKUP(I645,Mapping!$B$15:$D$20,2,1),Mapping!$C$15:$E$20,2,0)))</f>
        <v>0</v>
      </c>
      <c r="S645" s="149"/>
      <c r="T645" s="149"/>
      <c r="U645" s="149">
        <f t="shared" ref="U645:U708" si="177">SUM(N645:T645)</f>
        <v>17.540000000000003</v>
      </c>
      <c r="V645" s="6" t="str">
        <f t="shared" si="162"/>
        <v/>
      </c>
      <c r="X645" s="6" t="s">
        <v>3461</v>
      </c>
      <c r="Y645" s="6" t="s">
        <v>16</v>
      </c>
      <c r="Z645" s="6" t="s">
        <v>3462</v>
      </c>
      <c r="AA645" s="6" t="s">
        <v>3703</v>
      </c>
      <c r="AB645" s="6" t="s">
        <v>3704</v>
      </c>
      <c r="AC645" s="6" t="s">
        <v>3705</v>
      </c>
      <c r="AD645" s="6" t="s">
        <v>3706</v>
      </c>
      <c r="AE645" s="6" t="s">
        <v>156</v>
      </c>
      <c r="AF645" s="6">
        <v>1</v>
      </c>
      <c r="AG645" s="6">
        <v>2.5</v>
      </c>
      <c r="AH645" s="6">
        <v>0.2</v>
      </c>
      <c r="AI645" s="6">
        <v>2.5</v>
      </c>
      <c r="AJ645" s="6" t="s">
        <v>15</v>
      </c>
      <c r="AK645" s="6">
        <v>1434.83</v>
      </c>
      <c r="AL645" s="6" t="s">
        <v>303</v>
      </c>
      <c r="AM645" s="6" t="s">
        <v>156</v>
      </c>
      <c r="AN645" s="6" t="s">
        <v>156</v>
      </c>
      <c r="AO645" s="6" t="s">
        <v>156</v>
      </c>
      <c r="AP645" s="6" t="s">
        <v>156</v>
      </c>
      <c r="AQ645" s="6" t="s">
        <v>304</v>
      </c>
      <c r="AR645" s="6" t="s">
        <v>305</v>
      </c>
      <c r="AS645" s="6" t="s">
        <v>3707</v>
      </c>
      <c r="AT645" s="6" t="s">
        <v>156</v>
      </c>
      <c r="AU645" s="6" t="s">
        <v>307</v>
      </c>
      <c r="AV645" s="6" t="s">
        <v>3703</v>
      </c>
      <c r="AW645" s="6" t="s">
        <v>3708</v>
      </c>
      <c r="AX645" s="6" t="s">
        <v>3708</v>
      </c>
      <c r="AY645" s="6" t="s">
        <v>308</v>
      </c>
      <c r="AZ645" s="6" t="s">
        <v>309</v>
      </c>
      <c r="BA645" s="6" t="s">
        <v>310</v>
      </c>
      <c r="BB645" s="6" t="s">
        <v>311</v>
      </c>
      <c r="BC645" s="6" t="s">
        <v>312</v>
      </c>
      <c r="BD645" s="6" t="s">
        <v>156</v>
      </c>
      <c r="BE645" s="6" t="s">
        <v>313</v>
      </c>
    </row>
    <row r="646" spans="1:57" ht="17.399999999999999" x14ac:dyDescent="0.4">
      <c r="A646" s="237">
        <f t="shared" si="163"/>
        <v>644</v>
      </c>
      <c r="B646" s="238" t="str">
        <f t="shared" si="164"/>
        <v>2025-09-21</v>
      </c>
      <c r="C646" s="238" t="str">
        <f t="shared" si="165"/>
        <v>LHR</v>
      </c>
      <c r="D646" s="238" t="str">
        <f t="shared" si="166"/>
        <v>99431913895</v>
      </c>
      <c r="E646" s="238" t="str">
        <f t="shared" si="167"/>
        <v>587196915025</v>
      </c>
      <c r="F646" s="238" t="str">
        <f t="shared" si="168"/>
        <v>이재형</v>
      </c>
      <c r="G646" s="239" t="str">
        <f t="shared" si="169"/>
        <v>BK00000145962</v>
      </c>
      <c r="H646" s="240" t="str">
        <f t="shared" si="170"/>
        <v>목록(Manifest)</v>
      </c>
      <c r="I646" s="241">
        <f t="shared" si="171"/>
        <v>74.22</v>
      </c>
      <c r="J646" s="242">
        <f t="shared" si="172"/>
        <v>1</v>
      </c>
      <c r="K646" s="242">
        <f t="shared" si="173"/>
        <v>0.5</v>
      </c>
      <c r="L646" s="243">
        <f t="shared" si="174"/>
        <v>0.2</v>
      </c>
      <c r="M646" s="243">
        <f t="shared" si="175"/>
        <v>0.5</v>
      </c>
      <c r="N646" s="149">
        <f t="shared" si="176"/>
        <v>5.75</v>
      </c>
      <c r="O646" s="149">
        <v>3.59</v>
      </c>
      <c r="P646" s="150"/>
      <c r="Q646" s="151">
        <f>VLOOKUP(H646,Mapping!$B$3:$D$13,3,0)</f>
        <v>0</v>
      </c>
      <c r="R646" s="149">
        <f>(IF(VLOOKUP(VLOOKUP(I646,Mapping!$B$15:$D$20,2,1),Mapping!$C$15:$E$20,2,0)=7000,0,VLOOKUP(VLOOKUP(I646,Mapping!$B$15:$D$20,2,1),Mapping!$C$15:$E$20,2,0)))</f>
        <v>0</v>
      </c>
      <c r="S646" s="149"/>
      <c r="T646" s="149"/>
      <c r="U646" s="149">
        <f t="shared" si="177"/>
        <v>9.34</v>
      </c>
      <c r="V646" s="6" t="str">
        <f t="shared" si="162"/>
        <v/>
      </c>
      <c r="X646" s="6" t="s">
        <v>3461</v>
      </c>
      <c r="Y646" s="6" t="s">
        <v>16</v>
      </c>
      <c r="Z646" s="6" t="s">
        <v>3462</v>
      </c>
      <c r="AA646" s="6" t="s">
        <v>3709</v>
      </c>
      <c r="AB646" s="6" t="s">
        <v>3710</v>
      </c>
      <c r="AC646" s="6" t="s">
        <v>3711</v>
      </c>
      <c r="AD646" s="6" t="s">
        <v>1237</v>
      </c>
      <c r="AE646" s="6" t="s">
        <v>156</v>
      </c>
      <c r="AF646" s="6">
        <v>1</v>
      </c>
      <c r="AG646" s="6">
        <v>0.5</v>
      </c>
      <c r="AH646" s="6">
        <v>0.2</v>
      </c>
      <c r="AI646" s="6">
        <v>0.5</v>
      </c>
      <c r="AJ646" s="6" t="s">
        <v>14</v>
      </c>
      <c r="AK646" s="6">
        <v>74.22</v>
      </c>
      <c r="AL646" s="6" t="s">
        <v>303</v>
      </c>
      <c r="AM646" s="6" t="s">
        <v>303</v>
      </c>
      <c r="AN646" s="6" t="s">
        <v>303</v>
      </c>
      <c r="AO646" s="6" t="s">
        <v>303</v>
      </c>
      <c r="AP646" s="6" t="s">
        <v>303</v>
      </c>
      <c r="AQ646" s="6" t="s">
        <v>304</v>
      </c>
      <c r="AR646" s="6" t="s">
        <v>305</v>
      </c>
      <c r="AS646" s="6" t="s">
        <v>317</v>
      </c>
      <c r="AT646" s="6" t="s">
        <v>156</v>
      </c>
      <c r="AU646" s="6" t="s">
        <v>307</v>
      </c>
      <c r="AV646" s="6" t="s">
        <v>3709</v>
      </c>
      <c r="AW646" s="6" t="s">
        <v>3712</v>
      </c>
      <c r="AX646" s="6" t="s">
        <v>3712</v>
      </c>
      <c r="AY646" s="6" t="s">
        <v>308</v>
      </c>
      <c r="AZ646" s="6" t="s">
        <v>309</v>
      </c>
      <c r="BA646" s="6" t="s">
        <v>310</v>
      </c>
      <c r="BB646" s="6" t="s">
        <v>311</v>
      </c>
      <c r="BC646" s="6" t="s">
        <v>312</v>
      </c>
      <c r="BD646" s="6" t="s">
        <v>156</v>
      </c>
      <c r="BE646" s="6" t="s">
        <v>313</v>
      </c>
    </row>
    <row r="647" spans="1:57" ht="17.399999999999999" x14ac:dyDescent="0.4">
      <c r="A647" s="237">
        <f t="shared" si="163"/>
        <v>645</v>
      </c>
      <c r="B647" s="238" t="str">
        <f t="shared" si="164"/>
        <v>2025-09-21</v>
      </c>
      <c r="C647" s="238" t="str">
        <f t="shared" si="165"/>
        <v>LHR</v>
      </c>
      <c r="D647" s="238" t="str">
        <f t="shared" si="166"/>
        <v>99431913895</v>
      </c>
      <c r="E647" s="238" t="str">
        <f t="shared" si="167"/>
        <v>587196915250</v>
      </c>
      <c r="F647" s="238" t="str">
        <f t="shared" si="168"/>
        <v>김영민</v>
      </c>
      <c r="G647" s="239" t="str">
        <f t="shared" si="169"/>
        <v>BK00000145192</v>
      </c>
      <c r="H647" s="240" t="str">
        <f t="shared" si="170"/>
        <v>목록(Manifest)</v>
      </c>
      <c r="I647" s="241">
        <f t="shared" si="171"/>
        <v>147.28</v>
      </c>
      <c r="J647" s="242">
        <f t="shared" si="172"/>
        <v>1</v>
      </c>
      <c r="K647" s="242">
        <f t="shared" si="173"/>
        <v>1.5</v>
      </c>
      <c r="L647" s="243">
        <f t="shared" si="174"/>
        <v>2.8</v>
      </c>
      <c r="M647" s="243">
        <f t="shared" si="175"/>
        <v>2.8</v>
      </c>
      <c r="N647" s="149">
        <f t="shared" si="176"/>
        <v>14.26</v>
      </c>
      <c r="O647" s="149">
        <v>3.59</v>
      </c>
      <c r="P647" s="150"/>
      <c r="Q647" s="151">
        <f>VLOOKUP(H647,Mapping!$B$3:$D$13,3,0)</f>
        <v>0</v>
      </c>
      <c r="R647" s="149">
        <f>(IF(VLOOKUP(VLOOKUP(I647,Mapping!$B$15:$D$20,2,1),Mapping!$C$15:$E$20,2,0)=7000,0,VLOOKUP(VLOOKUP(I647,Mapping!$B$15:$D$20,2,1),Mapping!$C$15:$E$20,2,0)))</f>
        <v>0</v>
      </c>
      <c r="S647" s="149"/>
      <c r="T647" s="149"/>
      <c r="U647" s="149">
        <f t="shared" si="177"/>
        <v>17.850000000000001</v>
      </c>
      <c r="V647" s="6" t="str">
        <f t="shared" si="162"/>
        <v/>
      </c>
      <c r="X647" s="6" t="s">
        <v>3461</v>
      </c>
      <c r="Y647" s="6" t="s">
        <v>16</v>
      </c>
      <c r="Z647" s="6" t="s">
        <v>3462</v>
      </c>
      <c r="AA647" s="6" t="s">
        <v>3713</v>
      </c>
      <c r="AB647" s="6" t="s">
        <v>178</v>
      </c>
      <c r="AC647" s="6" t="s">
        <v>347</v>
      </c>
      <c r="AD647" s="6" t="s">
        <v>348</v>
      </c>
      <c r="AE647" s="6" t="s">
        <v>156</v>
      </c>
      <c r="AF647" s="6">
        <v>1</v>
      </c>
      <c r="AG647" s="6">
        <v>1.5</v>
      </c>
      <c r="AH647" s="6">
        <v>2.8</v>
      </c>
      <c r="AI647" s="6">
        <v>2.8</v>
      </c>
      <c r="AJ647" s="6" t="s">
        <v>14</v>
      </c>
      <c r="AK647" s="6">
        <v>147.28</v>
      </c>
      <c r="AL647" s="6" t="s">
        <v>303</v>
      </c>
      <c r="AM647" s="6" t="s">
        <v>303</v>
      </c>
      <c r="AN647" s="6" t="s">
        <v>303</v>
      </c>
      <c r="AO647" s="6" t="s">
        <v>303</v>
      </c>
      <c r="AP647" s="6" t="s">
        <v>303</v>
      </c>
      <c r="AQ647" s="6" t="s">
        <v>304</v>
      </c>
      <c r="AR647" s="6" t="s">
        <v>305</v>
      </c>
      <c r="AS647" s="6" t="s">
        <v>349</v>
      </c>
      <c r="AT647" s="6" t="s">
        <v>156</v>
      </c>
      <c r="AU647" s="6" t="s">
        <v>307</v>
      </c>
      <c r="AV647" s="6" t="s">
        <v>3713</v>
      </c>
      <c r="AW647" s="6" t="s">
        <v>3714</v>
      </c>
      <c r="AX647" s="6" t="s">
        <v>3714</v>
      </c>
      <c r="AY647" s="6" t="s">
        <v>308</v>
      </c>
      <c r="AZ647" s="6" t="s">
        <v>309</v>
      </c>
      <c r="BA647" s="6" t="s">
        <v>310</v>
      </c>
      <c r="BB647" s="6" t="s">
        <v>311</v>
      </c>
      <c r="BC647" s="6" t="s">
        <v>312</v>
      </c>
      <c r="BD647" s="6" t="s">
        <v>156</v>
      </c>
      <c r="BE647" s="6" t="s">
        <v>313</v>
      </c>
    </row>
    <row r="648" spans="1:57" ht="17.399999999999999" x14ac:dyDescent="0.4">
      <c r="A648" s="237">
        <f t="shared" si="163"/>
        <v>646</v>
      </c>
      <c r="B648" s="238" t="str">
        <f t="shared" si="164"/>
        <v>2025-09-21</v>
      </c>
      <c r="C648" s="238" t="str">
        <f t="shared" si="165"/>
        <v>LHR</v>
      </c>
      <c r="D648" s="238" t="str">
        <f t="shared" si="166"/>
        <v>99431913895</v>
      </c>
      <c r="E648" s="238" t="str">
        <f t="shared" si="167"/>
        <v>587196915202</v>
      </c>
      <c r="F648" s="238" t="str">
        <f t="shared" si="168"/>
        <v>김시홍</v>
      </c>
      <c r="G648" s="239" t="str">
        <f t="shared" si="169"/>
        <v>BK00000145265</v>
      </c>
      <c r="H648" s="240" t="str">
        <f t="shared" si="170"/>
        <v>간이(Simple)</v>
      </c>
      <c r="I648" s="241">
        <f t="shared" si="171"/>
        <v>292.37</v>
      </c>
      <c r="J648" s="242">
        <f t="shared" si="172"/>
        <v>1</v>
      </c>
      <c r="K648" s="242">
        <f t="shared" si="173"/>
        <v>3.5</v>
      </c>
      <c r="L648" s="243">
        <f t="shared" si="174"/>
        <v>0.2</v>
      </c>
      <c r="M648" s="243">
        <f t="shared" si="175"/>
        <v>3.5</v>
      </c>
      <c r="N648" s="149">
        <f t="shared" si="176"/>
        <v>16.850000000000001</v>
      </c>
      <c r="O648" s="149">
        <v>3.59</v>
      </c>
      <c r="P648" s="150"/>
      <c r="Q648" s="151">
        <f>VLOOKUP(H648,Mapping!$B$3:$D$13,3,0)</f>
        <v>0.8</v>
      </c>
      <c r="R648" s="149">
        <f>(IF(VLOOKUP(VLOOKUP(I648,Mapping!$B$15:$D$20,2,1),Mapping!$C$15:$E$20,2,0)=7000,0,VLOOKUP(VLOOKUP(I648,Mapping!$B$15:$D$20,2,1),Mapping!$C$15:$E$20,2,0)))</f>
        <v>0</v>
      </c>
      <c r="S648" s="149"/>
      <c r="T648" s="149"/>
      <c r="U648" s="149">
        <f t="shared" si="177"/>
        <v>21.240000000000002</v>
      </c>
      <c r="V648" s="6" t="str">
        <f t="shared" si="162"/>
        <v/>
      </c>
      <c r="X648" s="6" t="s">
        <v>3461</v>
      </c>
      <c r="Y648" s="6" t="s">
        <v>16</v>
      </c>
      <c r="Z648" s="6" t="s">
        <v>3462</v>
      </c>
      <c r="AA648" s="6" t="s">
        <v>3715</v>
      </c>
      <c r="AB648" s="6" t="s">
        <v>3716</v>
      </c>
      <c r="AC648" s="6" t="s">
        <v>3717</v>
      </c>
      <c r="AD648" s="6" t="s">
        <v>3718</v>
      </c>
      <c r="AE648" s="6" t="s">
        <v>156</v>
      </c>
      <c r="AF648" s="6">
        <v>1</v>
      </c>
      <c r="AG648" s="6">
        <v>3.5</v>
      </c>
      <c r="AH648" s="6">
        <v>0.2</v>
      </c>
      <c r="AI648" s="6">
        <v>3.5</v>
      </c>
      <c r="AJ648" s="6" t="s">
        <v>15</v>
      </c>
      <c r="AK648" s="6">
        <v>292.37</v>
      </c>
      <c r="AL648" s="6" t="s">
        <v>303</v>
      </c>
      <c r="AM648" s="6" t="s">
        <v>303</v>
      </c>
      <c r="AN648" s="6" t="s">
        <v>303</v>
      </c>
      <c r="AO648" s="6" t="s">
        <v>303</v>
      </c>
      <c r="AP648" s="6" t="s">
        <v>303</v>
      </c>
      <c r="AQ648" s="6" t="s">
        <v>304</v>
      </c>
      <c r="AR648" s="6" t="s">
        <v>305</v>
      </c>
      <c r="AS648" s="6" t="s">
        <v>3719</v>
      </c>
      <c r="AT648" s="6" t="s">
        <v>156</v>
      </c>
      <c r="AU648" s="6" t="s">
        <v>307</v>
      </c>
      <c r="AV648" s="6" t="s">
        <v>3715</v>
      </c>
      <c r="AW648" s="6" t="s">
        <v>3720</v>
      </c>
      <c r="AX648" s="6" t="s">
        <v>3720</v>
      </c>
      <c r="AY648" s="6" t="s">
        <v>308</v>
      </c>
      <c r="AZ648" s="6" t="s">
        <v>309</v>
      </c>
      <c r="BA648" s="6" t="s">
        <v>310</v>
      </c>
      <c r="BB648" s="6" t="s">
        <v>311</v>
      </c>
      <c r="BC648" s="6" t="s">
        <v>312</v>
      </c>
      <c r="BD648" s="6" t="s">
        <v>156</v>
      </c>
      <c r="BE648" s="6" t="s">
        <v>313</v>
      </c>
    </row>
    <row r="649" spans="1:57" ht="17.399999999999999" x14ac:dyDescent="0.4">
      <c r="A649" s="237">
        <f t="shared" si="163"/>
        <v>647</v>
      </c>
      <c r="B649" s="238" t="str">
        <f t="shared" si="164"/>
        <v>2025-09-21</v>
      </c>
      <c r="C649" s="238" t="str">
        <f t="shared" si="165"/>
        <v>LHR</v>
      </c>
      <c r="D649" s="238" t="str">
        <f t="shared" si="166"/>
        <v>99431913895</v>
      </c>
      <c r="E649" s="238" t="str">
        <f t="shared" si="167"/>
        <v>587196915762</v>
      </c>
      <c r="F649" s="238" t="str">
        <f t="shared" si="168"/>
        <v>김상희</v>
      </c>
      <c r="G649" s="239" t="str">
        <f t="shared" si="169"/>
        <v>BK00000145435</v>
      </c>
      <c r="H649" s="240" t="str">
        <f t="shared" si="170"/>
        <v>목록(Manifest)</v>
      </c>
      <c r="I649" s="241">
        <f t="shared" si="171"/>
        <v>139.41999999999999</v>
      </c>
      <c r="J649" s="242">
        <f t="shared" si="172"/>
        <v>1</v>
      </c>
      <c r="K649" s="242">
        <f t="shared" si="173"/>
        <v>1</v>
      </c>
      <c r="L649" s="243">
        <f t="shared" si="174"/>
        <v>0.2</v>
      </c>
      <c r="M649" s="243">
        <f t="shared" si="175"/>
        <v>1</v>
      </c>
      <c r="N649" s="149">
        <f t="shared" si="176"/>
        <v>7.6</v>
      </c>
      <c r="O649" s="149">
        <v>3.59</v>
      </c>
      <c r="P649" s="150"/>
      <c r="Q649" s="151">
        <f>VLOOKUP(H649,Mapping!$B$3:$D$13,3,0)</f>
        <v>0</v>
      </c>
      <c r="R649" s="149">
        <f>(IF(VLOOKUP(VLOOKUP(I649,Mapping!$B$15:$D$20,2,1),Mapping!$C$15:$E$20,2,0)=7000,0,VLOOKUP(VLOOKUP(I649,Mapping!$B$15:$D$20,2,1),Mapping!$C$15:$E$20,2,0)))</f>
        <v>0</v>
      </c>
      <c r="S649" s="149"/>
      <c r="T649" s="149"/>
      <c r="U649" s="149">
        <f t="shared" si="177"/>
        <v>11.19</v>
      </c>
      <c r="V649" s="6" t="str">
        <f t="shared" si="162"/>
        <v/>
      </c>
      <c r="X649" s="6" t="s">
        <v>3461</v>
      </c>
      <c r="Y649" s="6" t="s">
        <v>16</v>
      </c>
      <c r="Z649" s="6" t="s">
        <v>3462</v>
      </c>
      <c r="AA649" s="6" t="s">
        <v>3721</v>
      </c>
      <c r="AB649" s="6" t="s">
        <v>1214</v>
      </c>
      <c r="AC649" s="6" t="s">
        <v>3722</v>
      </c>
      <c r="AD649" s="6" t="s">
        <v>3723</v>
      </c>
      <c r="AE649" s="6" t="s">
        <v>156</v>
      </c>
      <c r="AF649" s="6">
        <v>1</v>
      </c>
      <c r="AG649" s="6">
        <v>1</v>
      </c>
      <c r="AH649" s="6">
        <v>0.2</v>
      </c>
      <c r="AI649" s="6">
        <v>1</v>
      </c>
      <c r="AJ649" s="6" t="s">
        <v>14</v>
      </c>
      <c r="AK649" s="6">
        <v>139.41999999999999</v>
      </c>
      <c r="AL649" s="6" t="s">
        <v>303</v>
      </c>
      <c r="AM649" s="6" t="s">
        <v>303</v>
      </c>
      <c r="AN649" s="6" t="s">
        <v>303</v>
      </c>
      <c r="AO649" s="6" t="s">
        <v>303</v>
      </c>
      <c r="AP649" s="6" t="s">
        <v>303</v>
      </c>
      <c r="AQ649" s="6" t="s">
        <v>304</v>
      </c>
      <c r="AR649" s="6" t="s">
        <v>305</v>
      </c>
      <c r="AS649" s="6" t="s">
        <v>3724</v>
      </c>
      <c r="AT649" s="6" t="s">
        <v>156</v>
      </c>
      <c r="AU649" s="6" t="s">
        <v>307</v>
      </c>
      <c r="AV649" s="6" t="s">
        <v>3721</v>
      </c>
      <c r="AW649" s="6" t="s">
        <v>3725</v>
      </c>
      <c r="AX649" s="6" t="s">
        <v>3725</v>
      </c>
      <c r="AY649" s="6" t="s">
        <v>308</v>
      </c>
      <c r="AZ649" s="6" t="s">
        <v>309</v>
      </c>
      <c r="BA649" s="6" t="s">
        <v>310</v>
      </c>
      <c r="BB649" s="6" t="s">
        <v>311</v>
      </c>
      <c r="BC649" s="6" t="s">
        <v>312</v>
      </c>
      <c r="BD649" s="6" t="s">
        <v>156</v>
      </c>
      <c r="BE649" s="6" t="s">
        <v>313</v>
      </c>
    </row>
    <row r="650" spans="1:57" ht="17.399999999999999" x14ac:dyDescent="0.4">
      <c r="A650" s="237">
        <f t="shared" si="163"/>
        <v>648</v>
      </c>
      <c r="B650" s="238" t="str">
        <f t="shared" si="164"/>
        <v>2025-09-21</v>
      </c>
      <c r="C650" s="238" t="str">
        <f t="shared" si="165"/>
        <v>LHR</v>
      </c>
      <c r="D650" s="238" t="str">
        <f t="shared" si="166"/>
        <v>99431913895</v>
      </c>
      <c r="E650" s="238" t="str">
        <f t="shared" si="167"/>
        <v>587196915095</v>
      </c>
      <c r="F650" s="238" t="str">
        <f t="shared" si="168"/>
        <v>윤영민</v>
      </c>
      <c r="G650" s="239" t="str">
        <f t="shared" si="169"/>
        <v>BK00000145517</v>
      </c>
      <c r="H650" s="240" t="str">
        <f t="shared" si="170"/>
        <v>목록(Manifest)</v>
      </c>
      <c r="I650" s="241">
        <f t="shared" si="171"/>
        <v>142.13</v>
      </c>
      <c r="J650" s="242">
        <f t="shared" si="172"/>
        <v>1</v>
      </c>
      <c r="K650" s="242">
        <f t="shared" si="173"/>
        <v>2</v>
      </c>
      <c r="L650" s="243">
        <f t="shared" si="174"/>
        <v>0.2</v>
      </c>
      <c r="M650" s="243">
        <f t="shared" si="175"/>
        <v>2</v>
      </c>
      <c r="N650" s="149">
        <f t="shared" si="176"/>
        <v>11.3</v>
      </c>
      <c r="O650" s="149">
        <v>3.59</v>
      </c>
      <c r="P650" s="150"/>
      <c r="Q650" s="151">
        <f>VLOOKUP(H650,Mapping!$B$3:$D$13,3,0)</f>
        <v>0</v>
      </c>
      <c r="R650" s="149">
        <f>(IF(VLOOKUP(VLOOKUP(I650,Mapping!$B$15:$D$20,2,1),Mapping!$C$15:$E$20,2,0)=7000,0,VLOOKUP(VLOOKUP(I650,Mapping!$B$15:$D$20,2,1),Mapping!$C$15:$E$20,2,0)))</f>
        <v>0</v>
      </c>
      <c r="S650" s="149"/>
      <c r="T650" s="149"/>
      <c r="U650" s="149">
        <f t="shared" si="177"/>
        <v>14.89</v>
      </c>
      <c r="V650" s="6" t="str">
        <f t="shared" si="162"/>
        <v/>
      </c>
      <c r="X650" s="6" t="s">
        <v>3461</v>
      </c>
      <c r="Y650" s="6" t="s">
        <v>16</v>
      </c>
      <c r="Z650" s="6" t="s">
        <v>3462</v>
      </c>
      <c r="AA650" s="6" t="s">
        <v>3726</v>
      </c>
      <c r="AB650" s="6" t="s">
        <v>3727</v>
      </c>
      <c r="AC650" s="6" t="s">
        <v>3728</v>
      </c>
      <c r="AD650" s="6" t="s">
        <v>3729</v>
      </c>
      <c r="AE650" s="6" t="s">
        <v>156</v>
      </c>
      <c r="AF650" s="6">
        <v>1</v>
      </c>
      <c r="AG650" s="6">
        <v>2</v>
      </c>
      <c r="AH650" s="6">
        <v>0.2</v>
      </c>
      <c r="AI650" s="6">
        <v>2</v>
      </c>
      <c r="AJ650" s="6" t="s">
        <v>14</v>
      </c>
      <c r="AK650" s="6">
        <v>142.13</v>
      </c>
      <c r="AL650" s="6" t="s">
        <v>303</v>
      </c>
      <c r="AM650" s="6" t="s">
        <v>303</v>
      </c>
      <c r="AN650" s="6" t="s">
        <v>303</v>
      </c>
      <c r="AO650" s="6" t="s">
        <v>303</v>
      </c>
      <c r="AP650" s="6" t="s">
        <v>303</v>
      </c>
      <c r="AQ650" s="6" t="s">
        <v>304</v>
      </c>
      <c r="AR650" s="6" t="s">
        <v>305</v>
      </c>
      <c r="AS650" s="6" t="s">
        <v>3730</v>
      </c>
      <c r="AT650" s="6" t="s">
        <v>156</v>
      </c>
      <c r="AU650" s="6" t="s">
        <v>307</v>
      </c>
      <c r="AV650" s="6" t="s">
        <v>3726</v>
      </c>
      <c r="AW650" s="6" t="s">
        <v>3731</v>
      </c>
      <c r="AX650" s="6" t="s">
        <v>3731</v>
      </c>
      <c r="AY650" s="6" t="s">
        <v>308</v>
      </c>
      <c r="AZ650" s="6" t="s">
        <v>309</v>
      </c>
      <c r="BA650" s="6" t="s">
        <v>310</v>
      </c>
      <c r="BB650" s="6" t="s">
        <v>311</v>
      </c>
      <c r="BC650" s="6" t="s">
        <v>312</v>
      </c>
      <c r="BD650" s="6" t="s">
        <v>156</v>
      </c>
      <c r="BE650" s="6" t="s">
        <v>313</v>
      </c>
    </row>
    <row r="651" spans="1:57" ht="17.399999999999999" x14ac:dyDescent="0.4">
      <c r="A651" s="237">
        <f t="shared" si="163"/>
        <v>649</v>
      </c>
      <c r="B651" s="238" t="str">
        <f t="shared" si="164"/>
        <v>2025-09-21</v>
      </c>
      <c r="C651" s="238" t="str">
        <f t="shared" si="165"/>
        <v>LHR</v>
      </c>
      <c r="D651" s="238" t="str">
        <f t="shared" si="166"/>
        <v>99431913895</v>
      </c>
      <c r="E651" s="238" t="str">
        <f t="shared" si="167"/>
        <v>587196915784</v>
      </c>
      <c r="F651" s="238" t="str">
        <f t="shared" si="168"/>
        <v>앤티크</v>
      </c>
      <c r="G651" s="239" t="str">
        <f t="shared" si="169"/>
        <v>BK00000145567</v>
      </c>
      <c r="H651" s="240" t="str">
        <f t="shared" si="170"/>
        <v>일반(목록배제,Normal-Manifest Exception)</v>
      </c>
      <c r="I651" s="241">
        <f t="shared" si="171"/>
        <v>12.31</v>
      </c>
      <c r="J651" s="242">
        <f t="shared" si="172"/>
        <v>1</v>
      </c>
      <c r="K651" s="242">
        <f t="shared" si="173"/>
        <v>4.5</v>
      </c>
      <c r="L651" s="243">
        <f t="shared" si="174"/>
        <v>5.7</v>
      </c>
      <c r="M651" s="243">
        <f t="shared" si="175"/>
        <v>6</v>
      </c>
      <c r="N651" s="149">
        <f t="shared" si="176"/>
        <v>26.1</v>
      </c>
      <c r="O651" s="149">
        <v>3.59</v>
      </c>
      <c r="P651" s="150"/>
      <c r="Q651" s="151">
        <f>VLOOKUP(H651,Mapping!$B$3:$D$13,3,0)</f>
        <v>0.8</v>
      </c>
      <c r="R651" s="149">
        <f>(IF(VLOOKUP(VLOOKUP(I651,Mapping!$B$15:$D$20,2,1),Mapping!$C$15:$E$20,2,0)=7000,0,VLOOKUP(VLOOKUP(I651,Mapping!$B$15:$D$20,2,1),Mapping!$C$15:$E$20,2,0)))</f>
        <v>0</v>
      </c>
      <c r="S651" s="149"/>
      <c r="T651" s="149"/>
      <c r="U651" s="149">
        <f t="shared" si="177"/>
        <v>30.490000000000002</v>
      </c>
      <c r="V651" s="6" t="str">
        <f t="shared" si="162"/>
        <v>[사업자]</v>
      </c>
      <c r="X651" s="6" t="s">
        <v>3461</v>
      </c>
      <c r="Y651" s="6" t="s">
        <v>16</v>
      </c>
      <c r="Z651" s="6" t="s">
        <v>3462</v>
      </c>
      <c r="AA651" s="6" t="s">
        <v>3732</v>
      </c>
      <c r="AB651" s="6" t="s">
        <v>3733</v>
      </c>
      <c r="AC651" s="6" t="s">
        <v>3734</v>
      </c>
      <c r="AD651" s="6" t="s">
        <v>954</v>
      </c>
      <c r="AE651" s="6" t="s">
        <v>157</v>
      </c>
      <c r="AF651" s="6">
        <v>1</v>
      </c>
      <c r="AG651" s="6">
        <v>4.5</v>
      </c>
      <c r="AH651" s="6">
        <v>5.7</v>
      </c>
      <c r="AI651" s="6">
        <v>6</v>
      </c>
      <c r="AJ651" s="6" t="s">
        <v>110</v>
      </c>
      <c r="AK651" s="6">
        <v>12.31</v>
      </c>
      <c r="AL651" s="6" t="s">
        <v>303</v>
      </c>
      <c r="AM651" s="6" t="s">
        <v>303</v>
      </c>
      <c r="AN651" s="6" t="s">
        <v>303</v>
      </c>
      <c r="AO651" s="6" t="s">
        <v>303</v>
      </c>
      <c r="AP651" s="6" t="s">
        <v>303</v>
      </c>
      <c r="AQ651" s="6" t="s">
        <v>304</v>
      </c>
      <c r="AR651" s="6" t="s">
        <v>305</v>
      </c>
      <c r="AS651" s="6" t="s">
        <v>316</v>
      </c>
      <c r="AT651" s="6" t="s">
        <v>156</v>
      </c>
      <c r="AU651" s="6" t="s">
        <v>307</v>
      </c>
      <c r="AV651" s="6" t="s">
        <v>3732</v>
      </c>
      <c r="AW651" s="6" t="s">
        <v>3735</v>
      </c>
      <c r="AX651" s="6" t="s">
        <v>3735</v>
      </c>
      <c r="AY651" s="6" t="s">
        <v>308</v>
      </c>
      <c r="AZ651" s="6" t="s">
        <v>309</v>
      </c>
      <c r="BA651" s="6" t="s">
        <v>310</v>
      </c>
      <c r="BB651" s="6" t="s">
        <v>311</v>
      </c>
      <c r="BC651" s="6" t="s">
        <v>312</v>
      </c>
      <c r="BD651" s="6" t="s">
        <v>156</v>
      </c>
      <c r="BE651" s="6" t="s">
        <v>313</v>
      </c>
    </row>
    <row r="652" spans="1:57" ht="17.399999999999999" x14ac:dyDescent="0.4">
      <c r="A652" s="237">
        <f t="shared" si="163"/>
        <v>650</v>
      </c>
      <c r="B652" s="238" t="str">
        <f t="shared" si="164"/>
        <v>2025-09-21</v>
      </c>
      <c r="C652" s="238" t="str">
        <f t="shared" si="165"/>
        <v>LHR</v>
      </c>
      <c r="D652" s="238" t="str">
        <f t="shared" si="166"/>
        <v>99431913895</v>
      </c>
      <c r="E652" s="238" t="str">
        <f t="shared" si="167"/>
        <v>587196915294</v>
      </c>
      <c r="F652" s="238" t="str">
        <f t="shared" si="168"/>
        <v>조호견</v>
      </c>
      <c r="G652" s="239" t="str">
        <f t="shared" si="169"/>
        <v>BK00000145679</v>
      </c>
      <c r="H652" s="240" t="str">
        <f t="shared" si="170"/>
        <v>목록(Manifest)</v>
      </c>
      <c r="I652" s="241">
        <f t="shared" si="171"/>
        <v>122.3</v>
      </c>
      <c r="J652" s="242">
        <f t="shared" si="172"/>
        <v>1</v>
      </c>
      <c r="K652" s="242">
        <f t="shared" si="173"/>
        <v>1.5</v>
      </c>
      <c r="L652" s="243">
        <f t="shared" si="174"/>
        <v>2.8</v>
      </c>
      <c r="M652" s="243">
        <f t="shared" si="175"/>
        <v>2.8</v>
      </c>
      <c r="N652" s="149">
        <f t="shared" si="176"/>
        <v>14.26</v>
      </c>
      <c r="O652" s="149">
        <v>3.59</v>
      </c>
      <c r="P652" s="150"/>
      <c r="Q652" s="151">
        <f>VLOOKUP(H652,Mapping!$B$3:$D$13,3,0)</f>
        <v>0</v>
      </c>
      <c r="R652" s="149">
        <f>(IF(VLOOKUP(VLOOKUP(I652,Mapping!$B$15:$D$20,2,1),Mapping!$C$15:$E$20,2,0)=7000,0,VLOOKUP(VLOOKUP(I652,Mapping!$B$15:$D$20,2,1),Mapping!$C$15:$E$20,2,0)))</f>
        <v>0</v>
      </c>
      <c r="S652" s="149"/>
      <c r="T652" s="149"/>
      <c r="U652" s="149">
        <f t="shared" si="177"/>
        <v>17.850000000000001</v>
      </c>
      <c r="V652" s="6" t="str">
        <f t="shared" si="162"/>
        <v/>
      </c>
      <c r="X652" s="6" t="s">
        <v>3461</v>
      </c>
      <c r="Y652" s="6" t="s">
        <v>16</v>
      </c>
      <c r="Z652" s="6" t="s">
        <v>3462</v>
      </c>
      <c r="AA652" s="6" t="s">
        <v>3736</v>
      </c>
      <c r="AB652" s="6" t="s">
        <v>2507</v>
      </c>
      <c r="AC652" s="6" t="s">
        <v>2508</v>
      </c>
      <c r="AD652" s="6" t="s">
        <v>3737</v>
      </c>
      <c r="AE652" s="6" t="s">
        <v>156</v>
      </c>
      <c r="AF652" s="6">
        <v>1</v>
      </c>
      <c r="AG652" s="6">
        <v>1.5</v>
      </c>
      <c r="AH652" s="6">
        <v>2.8</v>
      </c>
      <c r="AI652" s="6">
        <v>2.8</v>
      </c>
      <c r="AJ652" s="6" t="s">
        <v>14</v>
      </c>
      <c r="AK652" s="6">
        <v>122.3</v>
      </c>
      <c r="AL652" s="6" t="s">
        <v>303</v>
      </c>
      <c r="AM652" s="6" t="s">
        <v>303</v>
      </c>
      <c r="AN652" s="6" t="s">
        <v>303</v>
      </c>
      <c r="AO652" s="6" t="s">
        <v>303</v>
      </c>
      <c r="AP652" s="6" t="s">
        <v>303</v>
      </c>
      <c r="AQ652" s="6" t="s">
        <v>304</v>
      </c>
      <c r="AR652" s="6" t="s">
        <v>305</v>
      </c>
      <c r="AS652" s="6" t="s">
        <v>478</v>
      </c>
      <c r="AT652" s="6" t="s">
        <v>156</v>
      </c>
      <c r="AU652" s="6" t="s">
        <v>307</v>
      </c>
      <c r="AV652" s="6" t="s">
        <v>3736</v>
      </c>
      <c r="AW652" s="6" t="s">
        <v>3738</v>
      </c>
      <c r="AX652" s="6" t="s">
        <v>3738</v>
      </c>
      <c r="AY652" s="6" t="s">
        <v>308</v>
      </c>
      <c r="AZ652" s="6" t="s">
        <v>309</v>
      </c>
      <c r="BA652" s="6" t="s">
        <v>310</v>
      </c>
      <c r="BB652" s="6" t="s">
        <v>311</v>
      </c>
      <c r="BC652" s="6" t="s">
        <v>312</v>
      </c>
      <c r="BD652" s="6" t="s">
        <v>156</v>
      </c>
      <c r="BE652" s="6" t="s">
        <v>313</v>
      </c>
    </row>
    <row r="653" spans="1:57" ht="17.399999999999999" x14ac:dyDescent="0.4">
      <c r="A653" s="237">
        <f t="shared" si="163"/>
        <v>651</v>
      </c>
      <c r="B653" s="238" t="str">
        <f t="shared" si="164"/>
        <v>2025-09-21</v>
      </c>
      <c r="C653" s="238" t="str">
        <f t="shared" si="165"/>
        <v>LHR</v>
      </c>
      <c r="D653" s="238" t="str">
        <f t="shared" si="166"/>
        <v>99431913895</v>
      </c>
      <c r="E653" s="238" t="str">
        <f t="shared" si="167"/>
        <v>587196915810</v>
      </c>
      <c r="F653" s="238" t="str">
        <f t="shared" si="168"/>
        <v>김주연</v>
      </c>
      <c r="G653" s="239" t="str">
        <f t="shared" si="169"/>
        <v>BK00000145785</v>
      </c>
      <c r="H653" s="240" t="str">
        <f t="shared" si="170"/>
        <v>목록(Manifest)</v>
      </c>
      <c r="I653" s="241">
        <f t="shared" si="171"/>
        <v>93.4</v>
      </c>
      <c r="J653" s="242">
        <f t="shared" si="172"/>
        <v>1</v>
      </c>
      <c r="K653" s="242">
        <f t="shared" si="173"/>
        <v>1.5</v>
      </c>
      <c r="L653" s="243">
        <f t="shared" si="174"/>
        <v>1.9</v>
      </c>
      <c r="M653" s="243">
        <f t="shared" si="175"/>
        <v>1.9</v>
      </c>
      <c r="N653" s="149">
        <f t="shared" si="176"/>
        <v>10.93</v>
      </c>
      <c r="O653" s="149">
        <v>3.59</v>
      </c>
      <c r="P653" s="150"/>
      <c r="Q653" s="151">
        <f>VLOOKUP(H653,Mapping!$B$3:$D$13,3,0)</f>
        <v>0</v>
      </c>
      <c r="R653" s="149">
        <f>(IF(VLOOKUP(VLOOKUP(I653,Mapping!$B$15:$D$20,2,1),Mapping!$C$15:$E$20,2,0)=7000,0,VLOOKUP(VLOOKUP(I653,Mapping!$B$15:$D$20,2,1),Mapping!$C$15:$E$20,2,0)))</f>
        <v>0</v>
      </c>
      <c r="S653" s="149"/>
      <c r="T653" s="149"/>
      <c r="U653" s="149">
        <f t="shared" si="177"/>
        <v>14.52</v>
      </c>
      <c r="V653" s="6" t="str">
        <f t="shared" si="162"/>
        <v/>
      </c>
      <c r="X653" s="6" t="s">
        <v>3461</v>
      </c>
      <c r="Y653" s="6" t="s">
        <v>16</v>
      </c>
      <c r="Z653" s="6" t="s">
        <v>3462</v>
      </c>
      <c r="AA653" s="6" t="s">
        <v>3739</v>
      </c>
      <c r="AB653" s="6" t="s">
        <v>543</v>
      </c>
      <c r="AC653" s="6" t="s">
        <v>3740</v>
      </c>
      <c r="AD653" s="6" t="s">
        <v>544</v>
      </c>
      <c r="AE653" s="6" t="s">
        <v>156</v>
      </c>
      <c r="AF653" s="6">
        <v>1</v>
      </c>
      <c r="AG653" s="6">
        <v>1.5</v>
      </c>
      <c r="AH653" s="6">
        <v>1.9</v>
      </c>
      <c r="AI653" s="6">
        <v>1.9</v>
      </c>
      <c r="AJ653" s="6" t="s">
        <v>14</v>
      </c>
      <c r="AK653" s="6">
        <v>93.4</v>
      </c>
      <c r="AL653" s="6" t="s">
        <v>303</v>
      </c>
      <c r="AM653" s="6" t="s">
        <v>303</v>
      </c>
      <c r="AN653" s="6" t="s">
        <v>303</v>
      </c>
      <c r="AO653" s="6" t="s">
        <v>303</v>
      </c>
      <c r="AP653" s="6" t="s">
        <v>303</v>
      </c>
      <c r="AQ653" s="6" t="s">
        <v>304</v>
      </c>
      <c r="AR653" s="6" t="s">
        <v>305</v>
      </c>
      <c r="AS653" s="6" t="s">
        <v>316</v>
      </c>
      <c r="AT653" s="6" t="s">
        <v>156</v>
      </c>
      <c r="AU653" s="6" t="s">
        <v>307</v>
      </c>
      <c r="AV653" s="6" t="s">
        <v>3739</v>
      </c>
      <c r="AW653" s="6" t="s">
        <v>3741</v>
      </c>
      <c r="AX653" s="6" t="s">
        <v>3741</v>
      </c>
      <c r="AY653" s="6" t="s">
        <v>308</v>
      </c>
      <c r="AZ653" s="6" t="s">
        <v>309</v>
      </c>
      <c r="BA653" s="6" t="s">
        <v>310</v>
      </c>
      <c r="BB653" s="6" t="s">
        <v>311</v>
      </c>
      <c r="BC653" s="6" t="s">
        <v>312</v>
      </c>
      <c r="BD653" s="6" t="s">
        <v>156</v>
      </c>
      <c r="BE653" s="6" t="s">
        <v>313</v>
      </c>
    </row>
    <row r="654" spans="1:57" ht="17.399999999999999" x14ac:dyDescent="0.4">
      <c r="A654" s="237">
        <f t="shared" si="163"/>
        <v>652</v>
      </c>
      <c r="B654" s="238" t="str">
        <f t="shared" si="164"/>
        <v>2025-09-21</v>
      </c>
      <c r="C654" s="238" t="str">
        <f t="shared" si="165"/>
        <v>LHR</v>
      </c>
      <c r="D654" s="238" t="str">
        <f t="shared" si="166"/>
        <v>99431913895</v>
      </c>
      <c r="E654" s="238" t="str">
        <f t="shared" si="167"/>
        <v>587196915261</v>
      </c>
      <c r="F654" s="238" t="str">
        <f t="shared" si="168"/>
        <v>김영민</v>
      </c>
      <c r="G654" s="239" t="str">
        <f t="shared" si="169"/>
        <v>BK00000145845</v>
      </c>
      <c r="H654" s="240" t="str">
        <f t="shared" si="170"/>
        <v>목록(Manifest)</v>
      </c>
      <c r="I654" s="241">
        <f t="shared" si="171"/>
        <v>148.88999999999999</v>
      </c>
      <c r="J654" s="242">
        <f t="shared" si="172"/>
        <v>1</v>
      </c>
      <c r="K654" s="242">
        <f t="shared" si="173"/>
        <v>1.5</v>
      </c>
      <c r="L654" s="243">
        <f t="shared" si="174"/>
        <v>2.8</v>
      </c>
      <c r="M654" s="243">
        <f t="shared" si="175"/>
        <v>2.8</v>
      </c>
      <c r="N654" s="149">
        <f t="shared" si="176"/>
        <v>14.26</v>
      </c>
      <c r="O654" s="149">
        <v>3.59</v>
      </c>
      <c r="P654" s="150"/>
      <c r="Q654" s="151">
        <f>VLOOKUP(H654,Mapping!$B$3:$D$13,3,0)</f>
        <v>0</v>
      </c>
      <c r="R654" s="149">
        <f>(IF(VLOOKUP(VLOOKUP(I654,Mapping!$B$15:$D$20,2,1),Mapping!$C$15:$E$20,2,0)=7000,0,VLOOKUP(VLOOKUP(I654,Mapping!$B$15:$D$20,2,1),Mapping!$C$15:$E$20,2,0)))</f>
        <v>0</v>
      </c>
      <c r="S654" s="149"/>
      <c r="T654" s="149"/>
      <c r="U654" s="149">
        <f t="shared" si="177"/>
        <v>17.850000000000001</v>
      </c>
      <c r="V654" s="6" t="str">
        <f t="shared" si="162"/>
        <v/>
      </c>
      <c r="X654" s="6" t="s">
        <v>3461</v>
      </c>
      <c r="Y654" s="6" t="s">
        <v>16</v>
      </c>
      <c r="Z654" s="6" t="s">
        <v>3462</v>
      </c>
      <c r="AA654" s="6" t="s">
        <v>3742</v>
      </c>
      <c r="AB654" s="6" t="s">
        <v>178</v>
      </c>
      <c r="AC654" s="6" t="s">
        <v>347</v>
      </c>
      <c r="AD654" s="6" t="s">
        <v>348</v>
      </c>
      <c r="AE654" s="6" t="s">
        <v>156</v>
      </c>
      <c r="AF654" s="6">
        <v>1</v>
      </c>
      <c r="AG654" s="6">
        <v>1.5</v>
      </c>
      <c r="AH654" s="6">
        <v>2.8</v>
      </c>
      <c r="AI654" s="6">
        <v>2.8</v>
      </c>
      <c r="AJ654" s="6" t="s">
        <v>14</v>
      </c>
      <c r="AK654" s="6">
        <v>148.88999999999999</v>
      </c>
      <c r="AL654" s="6" t="s">
        <v>303</v>
      </c>
      <c r="AM654" s="6" t="s">
        <v>303</v>
      </c>
      <c r="AN654" s="6" t="s">
        <v>303</v>
      </c>
      <c r="AO654" s="6" t="s">
        <v>303</v>
      </c>
      <c r="AP654" s="6" t="s">
        <v>303</v>
      </c>
      <c r="AQ654" s="6" t="s">
        <v>304</v>
      </c>
      <c r="AR654" s="6" t="s">
        <v>305</v>
      </c>
      <c r="AS654" s="6" t="s">
        <v>349</v>
      </c>
      <c r="AT654" s="6" t="s">
        <v>156</v>
      </c>
      <c r="AU654" s="6" t="s">
        <v>307</v>
      </c>
      <c r="AV654" s="6" t="s">
        <v>3742</v>
      </c>
      <c r="AW654" s="6" t="s">
        <v>3743</v>
      </c>
      <c r="AX654" s="6" t="s">
        <v>3743</v>
      </c>
      <c r="AY654" s="6" t="s">
        <v>308</v>
      </c>
      <c r="AZ654" s="6" t="s">
        <v>309</v>
      </c>
      <c r="BA654" s="6" t="s">
        <v>310</v>
      </c>
      <c r="BB654" s="6" t="s">
        <v>311</v>
      </c>
      <c r="BC654" s="6" t="s">
        <v>312</v>
      </c>
      <c r="BD654" s="6" t="s">
        <v>156</v>
      </c>
      <c r="BE654" s="6" t="s">
        <v>313</v>
      </c>
    </row>
    <row r="655" spans="1:57" ht="17.399999999999999" x14ac:dyDescent="0.4">
      <c r="A655" s="237">
        <f t="shared" si="163"/>
        <v>653</v>
      </c>
      <c r="B655" s="238" t="str">
        <f t="shared" si="164"/>
        <v>2025-09-21</v>
      </c>
      <c r="C655" s="238" t="str">
        <f t="shared" si="165"/>
        <v>LHR</v>
      </c>
      <c r="D655" s="238" t="str">
        <f t="shared" si="166"/>
        <v>99431913895</v>
      </c>
      <c r="E655" s="238" t="str">
        <f t="shared" si="167"/>
        <v>587196915331</v>
      </c>
      <c r="F655" s="238" t="str">
        <f t="shared" si="168"/>
        <v>남민우</v>
      </c>
      <c r="G655" s="239" t="str">
        <f t="shared" si="169"/>
        <v>BK00000145855</v>
      </c>
      <c r="H655" s="240" t="str">
        <f t="shared" si="170"/>
        <v>목록(Manifest)</v>
      </c>
      <c r="I655" s="241">
        <f t="shared" si="171"/>
        <v>54.14</v>
      </c>
      <c r="J655" s="242">
        <f t="shared" si="172"/>
        <v>1</v>
      </c>
      <c r="K655" s="242">
        <f t="shared" si="173"/>
        <v>0.5</v>
      </c>
      <c r="L655" s="243">
        <f t="shared" si="174"/>
        <v>0.6</v>
      </c>
      <c r="M655" s="243">
        <f t="shared" si="175"/>
        <v>0.6</v>
      </c>
      <c r="N655" s="149">
        <f t="shared" si="176"/>
        <v>6.12</v>
      </c>
      <c r="O655" s="149">
        <v>3.59</v>
      </c>
      <c r="P655" s="150"/>
      <c r="Q655" s="151">
        <f>VLOOKUP(H655,Mapping!$B$3:$D$13,3,0)</f>
        <v>0</v>
      </c>
      <c r="R655" s="149">
        <f>(IF(VLOOKUP(VLOOKUP(I655,Mapping!$B$15:$D$20,2,1),Mapping!$C$15:$E$20,2,0)=7000,0,VLOOKUP(VLOOKUP(I655,Mapping!$B$15:$D$20,2,1),Mapping!$C$15:$E$20,2,0)))</f>
        <v>0</v>
      </c>
      <c r="S655" s="149"/>
      <c r="T655" s="149"/>
      <c r="U655" s="149">
        <f t="shared" si="177"/>
        <v>9.7100000000000009</v>
      </c>
      <c r="V655" s="6" t="str">
        <f t="shared" si="162"/>
        <v/>
      </c>
      <c r="X655" s="6" t="s">
        <v>3461</v>
      </c>
      <c r="Y655" s="6" t="s">
        <v>16</v>
      </c>
      <c r="Z655" s="6" t="s">
        <v>3462</v>
      </c>
      <c r="AA655" s="6" t="s">
        <v>3744</v>
      </c>
      <c r="AB655" s="6" t="s">
        <v>3745</v>
      </c>
      <c r="AC655" s="6" t="s">
        <v>3746</v>
      </c>
      <c r="AD655" s="6" t="s">
        <v>3747</v>
      </c>
      <c r="AE655" s="6" t="s">
        <v>156</v>
      </c>
      <c r="AF655" s="6">
        <v>1</v>
      </c>
      <c r="AG655" s="6">
        <v>0.5</v>
      </c>
      <c r="AH655" s="6">
        <v>0.6</v>
      </c>
      <c r="AI655" s="6">
        <v>0.6</v>
      </c>
      <c r="AJ655" s="6" t="s">
        <v>14</v>
      </c>
      <c r="AK655" s="6">
        <v>54.14</v>
      </c>
      <c r="AL655" s="6" t="s">
        <v>303</v>
      </c>
      <c r="AM655" s="6" t="s">
        <v>303</v>
      </c>
      <c r="AN655" s="6" t="s">
        <v>303</v>
      </c>
      <c r="AO655" s="6" t="s">
        <v>303</v>
      </c>
      <c r="AP655" s="6" t="s">
        <v>303</v>
      </c>
      <c r="AQ655" s="6" t="s">
        <v>304</v>
      </c>
      <c r="AR655" s="6" t="s">
        <v>305</v>
      </c>
      <c r="AS655" s="6" t="s">
        <v>710</v>
      </c>
      <c r="AT655" s="6" t="s">
        <v>156</v>
      </c>
      <c r="AU655" s="6" t="s">
        <v>307</v>
      </c>
      <c r="AV655" s="6" t="s">
        <v>3744</v>
      </c>
      <c r="AW655" s="6" t="s">
        <v>3748</v>
      </c>
      <c r="AX655" s="6" t="s">
        <v>3748</v>
      </c>
      <c r="AY655" s="6" t="s">
        <v>308</v>
      </c>
      <c r="AZ655" s="6" t="s">
        <v>309</v>
      </c>
      <c r="BA655" s="6" t="s">
        <v>310</v>
      </c>
      <c r="BB655" s="6" t="s">
        <v>311</v>
      </c>
      <c r="BC655" s="6" t="s">
        <v>312</v>
      </c>
      <c r="BD655" s="6" t="s">
        <v>156</v>
      </c>
      <c r="BE655" s="6" t="s">
        <v>313</v>
      </c>
    </row>
    <row r="656" spans="1:57" ht="17.399999999999999" x14ac:dyDescent="0.4">
      <c r="A656" s="237">
        <f t="shared" si="163"/>
        <v>654</v>
      </c>
      <c r="B656" s="238" t="str">
        <f t="shared" si="164"/>
        <v>2025-09-21</v>
      </c>
      <c r="C656" s="238" t="str">
        <f t="shared" si="165"/>
        <v>LHR</v>
      </c>
      <c r="D656" s="238" t="str">
        <f t="shared" si="166"/>
        <v>99431913895</v>
      </c>
      <c r="E656" s="238" t="str">
        <f t="shared" si="167"/>
        <v>587196915224</v>
      </c>
      <c r="F656" s="238" t="str">
        <f t="shared" si="168"/>
        <v>박인수</v>
      </c>
      <c r="G656" s="239" t="str">
        <f t="shared" si="169"/>
        <v>BK00000145856</v>
      </c>
      <c r="H656" s="240" t="str">
        <f t="shared" si="170"/>
        <v>목록(Manifest)</v>
      </c>
      <c r="I656" s="241">
        <f t="shared" si="171"/>
        <v>144.26</v>
      </c>
      <c r="J656" s="242">
        <f t="shared" si="172"/>
        <v>1</v>
      </c>
      <c r="K656" s="242">
        <f t="shared" si="173"/>
        <v>0.5</v>
      </c>
      <c r="L656" s="243">
        <f t="shared" si="174"/>
        <v>0.2</v>
      </c>
      <c r="M656" s="243">
        <f t="shared" si="175"/>
        <v>0.5</v>
      </c>
      <c r="N656" s="149">
        <f t="shared" si="176"/>
        <v>5.75</v>
      </c>
      <c r="O656" s="149">
        <v>3.59</v>
      </c>
      <c r="P656" s="150"/>
      <c r="Q656" s="151">
        <f>VLOOKUP(H656,Mapping!$B$3:$D$13,3,0)</f>
        <v>0</v>
      </c>
      <c r="R656" s="149">
        <f>(IF(VLOOKUP(VLOOKUP(I656,Mapping!$B$15:$D$20,2,1),Mapping!$C$15:$E$20,2,0)=7000,0,VLOOKUP(VLOOKUP(I656,Mapping!$B$15:$D$20,2,1),Mapping!$C$15:$E$20,2,0)))</f>
        <v>0</v>
      </c>
      <c r="S656" s="149"/>
      <c r="T656" s="149"/>
      <c r="U656" s="149">
        <f t="shared" si="177"/>
        <v>9.34</v>
      </c>
      <c r="V656" s="6" t="str">
        <f t="shared" si="162"/>
        <v/>
      </c>
      <c r="X656" s="6" t="s">
        <v>3461</v>
      </c>
      <c r="Y656" s="6" t="s">
        <v>16</v>
      </c>
      <c r="Z656" s="6" t="s">
        <v>3462</v>
      </c>
      <c r="AA656" s="6" t="s">
        <v>3749</v>
      </c>
      <c r="AB656" s="6" t="s">
        <v>231</v>
      </c>
      <c r="AC656" s="6" t="s">
        <v>421</v>
      </c>
      <c r="AD656" s="6" t="s">
        <v>422</v>
      </c>
      <c r="AE656" s="6" t="s">
        <v>156</v>
      </c>
      <c r="AF656" s="6">
        <v>1</v>
      </c>
      <c r="AG656" s="6">
        <v>0.5</v>
      </c>
      <c r="AH656" s="6">
        <v>0.2</v>
      </c>
      <c r="AI656" s="6">
        <v>0.5</v>
      </c>
      <c r="AJ656" s="6" t="s">
        <v>14</v>
      </c>
      <c r="AK656" s="6">
        <v>144.26</v>
      </c>
      <c r="AL656" s="6" t="s">
        <v>303</v>
      </c>
      <c r="AM656" s="6" t="s">
        <v>303</v>
      </c>
      <c r="AN656" s="6" t="s">
        <v>303</v>
      </c>
      <c r="AO656" s="6" t="s">
        <v>303</v>
      </c>
      <c r="AP656" s="6" t="s">
        <v>303</v>
      </c>
      <c r="AQ656" s="6" t="s">
        <v>304</v>
      </c>
      <c r="AR656" s="6" t="s">
        <v>305</v>
      </c>
      <c r="AS656" s="6" t="s">
        <v>316</v>
      </c>
      <c r="AT656" s="6" t="s">
        <v>156</v>
      </c>
      <c r="AU656" s="6" t="s">
        <v>307</v>
      </c>
      <c r="AV656" s="6" t="s">
        <v>3749</v>
      </c>
      <c r="AW656" s="6" t="s">
        <v>3750</v>
      </c>
      <c r="AX656" s="6" t="s">
        <v>3750</v>
      </c>
      <c r="AY656" s="6" t="s">
        <v>308</v>
      </c>
      <c r="AZ656" s="6" t="s">
        <v>309</v>
      </c>
      <c r="BA656" s="6" t="s">
        <v>310</v>
      </c>
      <c r="BB656" s="6" t="s">
        <v>311</v>
      </c>
      <c r="BC656" s="6" t="s">
        <v>312</v>
      </c>
      <c r="BD656" s="6" t="s">
        <v>156</v>
      </c>
      <c r="BE656" s="6" t="s">
        <v>313</v>
      </c>
    </row>
    <row r="657" spans="1:57" ht="17.399999999999999" x14ac:dyDescent="0.4">
      <c r="A657" s="237">
        <f t="shared" si="163"/>
        <v>655</v>
      </c>
      <c r="B657" s="238" t="str">
        <f t="shared" si="164"/>
        <v>2025-09-21</v>
      </c>
      <c r="C657" s="238" t="str">
        <f t="shared" si="165"/>
        <v>LHR</v>
      </c>
      <c r="D657" s="238" t="str">
        <f t="shared" si="166"/>
        <v>99431913895</v>
      </c>
      <c r="E657" s="238" t="str">
        <f t="shared" si="167"/>
        <v>587196915132</v>
      </c>
      <c r="F657" s="238" t="str">
        <f t="shared" si="168"/>
        <v>강철</v>
      </c>
      <c r="G657" s="239" t="str">
        <f t="shared" si="169"/>
        <v>BK00000145872</v>
      </c>
      <c r="H657" s="240" t="str">
        <f t="shared" si="170"/>
        <v>목록(Manifest)</v>
      </c>
      <c r="I657" s="241">
        <f t="shared" si="171"/>
        <v>15.09</v>
      </c>
      <c r="J657" s="242">
        <f t="shared" si="172"/>
        <v>1</v>
      </c>
      <c r="K657" s="242">
        <f t="shared" si="173"/>
        <v>0.5</v>
      </c>
      <c r="L657" s="243">
        <f t="shared" si="174"/>
        <v>0.2</v>
      </c>
      <c r="M657" s="243">
        <f t="shared" si="175"/>
        <v>0.5</v>
      </c>
      <c r="N657" s="149">
        <f t="shared" si="176"/>
        <v>5.75</v>
      </c>
      <c r="O657" s="149">
        <v>3.59</v>
      </c>
      <c r="P657" s="150"/>
      <c r="Q657" s="151">
        <f>VLOOKUP(H657,Mapping!$B$3:$D$13,3,0)</f>
        <v>0</v>
      </c>
      <c r="R657" s="149">
        <f>(IF(VLOOKUP(VLOOKUP(I657,Mapping!$B$15:$D$20,2,1),Mapping!$C$15:$E$20,2,0)=7000,0,VLOOKUP(VLOOKUP(I657,Mapping!$B$15:$D$20,2,1),Mapping!$C$15:$E$20,2,0)))</f>
        <v>0</v>
      </c>
      <c r="S657" s="149"/>
      <c r="T657" s="149"/>
      <c r="U657" s="149">
        <f t="shared" si="177"/>
        <v>9.34</v>
      </c>
      <c r="V657" s="6" t="str">
        <f t="shared" si="162"/>
        <v/>
      </c>
      <c r="X657" s="6" t="s">
        <v>3461</v>
      </c>
      <c r="Y657" s="6" t="s">
        <v>16</v>
      </c>
      <c r="Z657" s="6" t="s">
        <v>3462</v>
      </c>
      <c r="AA657" s="6" t="s">
        <v>3751</v>
      </c>
      <c r="AB657" s="6" t="s">
        <v>3752</v>
      </c>
      <c r="AC657" s="6" t="s">
        <v>3753</v>
      </c>
      <c r="AD657" s="6" t="s">
        <v>3754</v>
      </c>
      <c r="AE657" s="6" t="s">
        <v>156</v>
      </c>
      <c r="AF657" s="6">
        <v>1</v>
      </c>
      <c r="AG657" s="6">
        <v>0.5</v>
      </c>
      <c r="AH657" s="6">
        <v>0.2</v>
      </c>
      <c r="AI657" s="6">
        <v>0.5</v>
      </c>
      <c r="AJ657" s="6" t="s">
        <v>14</v>
      </c>
      <c r="AK657" s="6">
        <v>15.09</v>
      </c>
      <c r="AL657" s="6" t="s">
        <v>303</v>
      </c>
      <c r="AM657" s="6" t="s">
        <v>303</v>
      </c>
      <c r="AN657" s="6" t="s">
        <v>303</v>
      </c>
      <c r="AO657" s="6" t="s">
        <v>303</v>
      </c>
      <c r="AP657" s="6" t="s">
        <v>303</v>
      </c>
      <c r="AQ657" s="6" t="s">
        <v>304</v>
      </c>
      <c r="AR657" s="6" t="s">
        <v>305</v>
      </c>
      <c r="AS657" s="6" t="s">
        <v>478</v>
      </c>
      <c r="AT657" s="6" t="s">
        <v>156</v>
      </c>
      <c r="AU657" s="6" t="s">
        <v>307</v>
      </c>
      <c r="AV657" s="6" t="s">
        <v>3751</v>
      </c>
      <c r="AW657" s="6" t="s">
        <v>3755</v>
      </c>
      <c r="AX657" s="6" t="s">
        <v>3755</v>
      </c>
      <c r="AY657" s="6" t="s">
        <v>308</v>
      </c>
      <c r="AZ657" s="6" t="s">
        <v>309</v>
      </c>
      <c r="BA657" s="6" t="s">
        <v>310</v>
      </c>
      <c r="BB657" s="6" t="s">
        <v>311</v>
      </c>
      <c r="BC657" s="6" t="s">
        <v>312</v>
      </c>
      <c r="BD657" s="6" t="s">
        <v>156</v>
      </c>
      <c r="BE657" s="6" t="s">
        <v>313</v>
      </c>
    </row>
    <row r="658" spans="1:57" ht="17.399999999999999" x14ac:dyDescent="0.4">
      <c r="A658" s="237">
        <f t="shared" si="163"/>
        <v>656</v>
      </c>
      <c r="B658" s="238" t="str">
        <f t="shared" si="164"/>
        <v>2025-09-21</v>
      </c>
      <c r="C658" s="238" t="str">
        <f t="shared" si="165"/>
        <v>LHR</v>
      </c>
      <c r="D658" s="238" t="str">
        <f t="shared" si="166"/>
        <v>99431913895</v>
      </c>
      <c r="E658" s="238" t="str">
        <f t="shared" si="167"/>
        <v>587196915036</v>
      </c>
      <c r="F658" s="238" t="str">
        <f t="shared" si="168"/>
        <v>김진섭</v>
      </c>
      <c r="G658" s="239" t="str">
        <f t="shared" si="169"/>
        <v>BK00000145873</v>
      </c>
      <c r="H658" s="240" t="str">
        <f t="shared" si="170"/>
        <v>목록(Manifest)</v>
      </c>
      <c r="I658" s="241">
        <f t="shared" si="171"/>
        <v>100.17</v>
      </c>
      <c r="J658" s="242">
        <f t="shared" si="172"/>
        <v>1</v>
      </c>
      <c r="K658" s="242">
        <f t="shared" si="173"/>
        <v>1.5</v>
      </c>
      <c r="L658" s="243">
        <f t="shared" si="174"/>
        <v>0.2</v>
      </c>
      <c r="M658" s="243">
        <f t="shared" si="175"/>
        <v>1.5</v>
      </c>
      <c r="N658" s="149">
        <f t="shared" si="176"/>
        <v>9.4499999999999993</v>
      </c>
      <c r="O658" s="149">
        <v>3.59</v>
      </c>
      <c r="P658" s="150"/>
      <c r="Q658" s="151">
        <f>VLOOKUP(H658,Mapping!$B$3:$D$13,3,0)</f>
        <v>0</v>
      </c>
      <c r="R658" s="149">
        <f>(IF(VLOOKUP(VLOOKUP(I658,Mapping!$B$15:$D$20,2,1),Mapping!$C$15:$E$20,2,0)=7000,0,VLOOKUP(VLOOKUP(I658,Mapping!$B$15:$D$20,2,1),Mapping!$C$15:$E$20,2,0)))</f>
        <v>0</v>
      </c>
      <c r="S658" s="149"/>
      <c r="T658" s="149"/>
      <c r="U658" s="149">
        <f t="shared" si="177"/>
        <v>13.04</v>
      </c>
      <c r="V658" s="6" t="str">
        <f t="shared" si="162"/>
        <v/>
      </c>
      <c r="X658" s="6" t="s">
        <v>3461</v>
      </c>
      <c r="Y658" s="6" t="s">
        <v>16</v>
      </c>
      <c r="Z658" s="6" t="s">
        <v>3462</v>
      </c>
      <c r="AA658" s="6" t="s">
        <v>3756</v>
      </c>
      <c r="AB658" s="6" t="s">
        <v>3757</v>
      </c>
      <c r="AC658" s="6" t="s">
        <v>3758</v>
      </c>
      <c r="AD658" s="6" t="s">
        <v>3759</v>
      </c>
      <c r="AE658" s="6" t="s">
        <v>156</v>
      </c>
      <c r="AF658" s="6">
        <v>1</v>
      </c>
      <c r="AG658" s="6">
        <v>1.5</v>
      </c>
      <c r="AH658" s="6">
        <v>0.2</v>
      </c>
      <c r="AI658" s="6">
        <v>1.5</v>
      </c>
      <c r="AJ658" s="6" t="s">
        <v>14</v>
      </c>
      <c r="AK658" s="6">
        <v>100.17</v>
      </c>
      <c r="AL658" s="6" t="s">
        <v>303</v>
      </c>
      <c r="AM658" s="6" t="s">
        <v>303</v>
      </c>
      <c r="AN658" s="6" t="s">
        <v>303</v>
      </c>
      <c r="AO658" s="6" t="s">
        <v>303</v>
      </c>
      <c r="AP658" s="6" t="s">
        <v>303</v>
      </c>
      <c r="AQ658" s="6" t="s">
        <v>304</v>
      </c>
      <c r="AR658" s="6" t="s">
        <v>305</v>
      </c>
      <c r="AS658" s="6" t="s">
        <v>3760</v>
      </c>
      <c r="AT658" s="6" t="s">
        <v>156</v>
      </c>
      <c r="AU658" s="6" t="s">
        <v>307</v>
      </c>
      <c r="AV658" s="6" t="s">
        <v>3756</v>
      </c>
      <c r="AW658" s="6" t="s">
        <v>3761</v>
      </c>
      <c r="AX658" s="6" t="s">
        <v>3761</v>
      </c>
      <c r="AY658" s="6" t="s">
        <v>308</v>
      </c>
      <c r="AZ658" s="6" t="s">
        <v>309</v>
      </c>
      <c r="BA658" s="6" t="s">
        <v>310</v>
      </c>
      <c r="BB658" s="6" t="s">
        <v>311</v>
      </c>
      <c r="BC658" s="6" t="s">
        <v>312</v>
      </c>
      <c r="BD658" s="6" t="s">
        <v>156</v>
      </c>
      <c r="BE658" s="6" t="s">
        <v>313</v>
      </c>
    </row>
    <row r="659" spans="1:57" ht="17.399999999999999" x14ac:dyDescent="0.4">
      <c r="A659" s="237">
        <f t="shared" si="163"/>
        <v>657</v>
      </c>
      <c r="B659" s="238" t="str">
        <f t="shared" si="164"/>
        <v>2025-09-21</v>
      </c>
      <c r="C659" s="238" t="str">
        <f t="shared" si="165"/>
        <v>LHR</v>
      </c>
      <c r="D659" s="238" t="str">
        <f t="shared" si="166"/>
        <v>99431913895</v>
      </c>
      <c r="E659" s="238" t="str">
        <f t="shared" si="167"/>
        <v>587196915176</v>
      </c>
      <c r="F659" s="238" t="str">
        <f t="shared" si="168"/>
        <v>서자희</v>
      </c>
      <c r="G659" s="239" t="str">
        <f t="shared" si="169"/>
        <v>BK00000145886</v>
      </c>
      <c r="H659" s="240" t="str">
        <f t="shared" si="170"/>
        <v>목록(Manifest)</v>
      </c>
      <c r="I659" s="241">
        <f t="shared" si="171"/>
        <v>132.21</v>
      </c>
      <c r="J659" s="242">
        <f t="shared" si="172"/>
        <v>1</v>
      </c>
      <c r="K659" s="242">
        <f t="shared" si="173"/>
        <v>0.5</v>
      </c>
      <c r="L659" s="243">
        <f t="shared" si="174"/>
        <v>1.5</v>
      </c>
      <c r="M659" s="243">
        <f t="shared" si="175"/>
        <v>1.5</v>
      </c>
      <c r="N659" s="149">
        <f t="shared" si="176"/>
        <v>9.4499999999999993</v>
      </c>
      <c r="O659" s="149">
        <v>3.59</v>
      </c>
      <c r="P659" s="150"/>
      <c r="Q659" s="151">
        <f>VLOOKUP(H659,Mapping!$B$3:$D$13,3,0)</f>
        <v>0</v>
      </c>
      <c r="R659" s="149">
        <f>(IF(VLOOKUP(VLOOKUP(I659,Mapping!$B$15:$D$20,2,1),Mapping!$C$15:$E$20,2,0)=7000,0,VLOOKUP(VLOOKUP(I659,Mapping!$B$15:$D$20,2,1),Mapping!$C$15:$E$20,2,0)))</f>
        <v>0</v>
      </c>
      <c r="S659" s="149"/>
      <c r="T659" s="149"/>
      <c r="U659" s="149">
        <f t="shared" si="177"/>
        <v>13.04</v>
      </c>
      <c r="V659" s="6" t="str">
        <f t="shared" si="162"/>
        <v/>
      </c>
      <c r="X659" s="6" t="s">
        <v>3461</v>
      </c>
      <c r="Y659" s="6" t="s">
        <v>16</v>
      </c>
      <c r="Z659" s="6" t="s">
        <v>3462</v>
      </c>
      <c r="AA659" s="6" t="s">
        <v>3762</v>
      </c>
      <c r="AB659" s="6" t="s">
        <v>3763</v>
      </c>
      <c r="AC659" s="6" t="s">
        <v>3764</v>
      </c>
      <c r="AD659" s="6" t="s">
        <v>3765</v>
      </c>
      <c r="AE659" s="6" t="s">
        <v>156</v>
      </c>
      <c r="AF659" s="6">
        <v>1</v>
      </c>
      <c r="AG659" s="6">
        <v>0.5</v>
      </c>
      <c r="AH659" s="6">
        <v>1.5</v>
      </c>
      <c r="AI659" s="6">
        <v>1.5</v>
      </c>
      <c r="AJ659" s="6" t="s">
        <v>14</v>
      </c>
      <c r="AK659" s="6">
        <v>132.21</v>
      </c>
      <c r="AL659" s="6" t="s">
        <v>303</v>
      </c>
      <c r="AM659" s="6" t="s">
        <v>303</v>
      </c>
      <c r="AN659" s="6" t="s">
        <v>303</v>
      </c>
      <c r="AO659" s="6" t="s">
        <v>303</v>
      </c>
      <c r="AP659" s="6" t="s">
        <v>303</v>
      </c>
      <c r="AQ659" s="6" t="s">
        <v>304</v>
      </c>
      <c r="AR659" s="6" t="s">
        <v>305</v>
      </c>
      <c r="AS659" s="6" t="s">
        <v>316</v>
      </c>
      <c r="AT659" s="6" t="s">
        <v>156</v>
      </c>
      <c r="AU659" s="6" t="s">
        <v>307</v>
      </c>
      <c r="AV659" s="6" t="s">
        <v>3762</v>
      </c>
      <c r="AW659" s="6" t="s">
        <v>3766</v>
      </c>
      <c r="AX659" s="6" t="s">
        <v>3766</v>
      </c>
      <c r="AY659" s="6" t="s">
        <v>308</v>
      </c>
      <c r="AZ659" s="6" t="s">
        <v>309</v>
      </c>
      <c r="BA659" s="6" t="s">
        <v>310</v>
      </c>
      <c r="BB659" s="6" t="s">
        <v>311</v>
      </c>
      <c r="BC659" s="6" t="s">
        <v>312</v>
      </c>
      <c r="BD659" s="6" t="s">
        <v>156</v>
      </c>
      <c r="BE659" s="6" t="s">
        <v>313</v>
      </c>
    </row>
    <row r="660" spans="1:57" ht="17.399999999999999" x14ac:dyDescent="0.4">
      <c r="A660" s="237">
        <f t="shared" si="163"/>
        <v>658</v>
      </c>
      <c r="B660" s="238" t="str">
        <f t="shared" si="164"/>
        <v>2025-09-21</v>
      </c>
      <c r="C660" s="238" t="str">
        <f t="shared" si="165"/>
        <v>LHR</v>
      </c>
      <c r="D660" s="238" t="str">
        <f t="shared" si="166"/>
        <v>99431913895</v>
      </c>
      <c r="E660" s="238" t="str">
        <f t="shared" si="167"/>
        <v>587196915515</v>
      </c>
      <c r="F660" s="238" t="str">
        <f t="shared" si="168"/>
        <v>허성안</v>
      </c>
      <c r="G660" s="239" t="str">
        <f t="shared" si="169"/>
        <v>BK00000145911</v>
      </c>
      <c r="H660" s="240" t="str">
        <f t="shared" si="170"/>
        <v>간이(Simple)</v>
      </c>
      <c r="I660" s="241">
        <f t="shared" si="171"/>
        <v>180.72</v>
      </c>
      <c r="J660" s="242">
        <f t="shared" si="172"/>
        <v>1</v>
      </c>
      <c r="K660" s="242">
        <f t="shared" si="173"/>
        <v>2</v>
      </c>
      <c r="L660" s="243">
        <f t="shared" si="174"/>
        <v>0.2</v>
      </c>
      <c r="M660" s="243">
        <f t="shared" si="175"/>
        <v>2</v>
      </c>
      <c r="N660" s="149">
        <f t="shared" si="176"/>
        <v>11.3</v>
      </c>
      <c r="O660" s="149">
        <v>3.59</v>
      </c>
      <c r="P660" s="150"/>
      <c r="Q660" s="151">
        <f>VLOOKUP(H660,Mapping!$B$3:$D$13,3,0)</f>
        <v>0.8</v>
      </c>
      <c r="R660" s="149">
        <f>(IF(VLOOKUP(VLOOKUP(I660,Mapping!$B$15:$D$20,2,1),Mapping!$C$15:$E$20,2,0)=7000,0,VLOOKUP(VLOOKUP(I660,Mapping!$B$15:$D$20,2,1),Mapping!$C$15:$E$20,2,0)))</f>
        <v>0</v>
      </c>
      <c r="S660" s="149"/>
      <c r="T660" s="149"/>
      <c r="U660" s="149">
        <f t="shared" si="177"/>
        <v>15.690000000000001</v>
      </c>
      <c r="V660" s="6" t="str">
        <f t="shared" si="162"/>
        <v/>
      </c>
      <c r="X660" s="6" t="s">
        <v>3461</v>
      </c>
      <c r="Y660" s="6" t="s">
        <v>16</v>
      </c>
      <c r="Z660" s="6" t="s">
        <v>3462</v>
      </c>
      <c r="AA660" s="6" t="s">
        <v>3767</v>
      </c>
      <c r="AB660" s="6" t="s">
        <v>3768</v>
      </c>
      <c r="AC660" s="6" t="s">
        <v>3769</v>
      </c>
      <c r="AD660" s="6" t="s">
        <v>593</v>
      </c>
      <c r="AE660" s="6" t="s">
        <v>156</v>
      </c>
      <c r="AF660" s="6">
        <v>1</v>
      </c>
      <c r="AG660" s="6">
        <v>2</v>
      </c>
      <c r="AH660" s="6">
        <v>0.2</v>
      </c>
      <c r="AI660" s="6">
        <v>2</v>
      </c>
      <c r="AJ660" s="6" t="s">
        <v>15</v>
      </c>
      <c r="AK660" s="6">
        <v>180.72</v>
      </c>
      <c r="AL660" s="6" t="s">
        <v>303</v>
      </c>
      <c r="AM660" s="6" t="s">
        <v>303</v>
      </c>
      <c r="AN660" s="6" t="s">
        <v>303</v>
      </c>
      <c r="AO660" s="6" t="s">
        <v>303</v>
      </c>
      <c r="AP660" s="6" t="s">
        <v>303</v>
      </c>
      <c r="AQ660" s="6" t="s">
        <v>304</v>
      </c>
      <c r="AR660" s="6" t="s">
        <v>305</v>
      </c>
      <c r="AS660" s="6" t="s">
        <v>540</v>
      </c>
      <c r="AT660" s="6" t="s">
        <v>156</v>
      </c>
      <c r="AU660" s="6" t="s">
        <v>307</v>
      </c>
      <c r="AV660" s="6" t="s">
        <v>3767</v>
      </c>
      <c r="AW660" s="6" t="s">
        <v>3770</v>
      </c>
      <c r="AX660" s="6" t="s">
        <v>3770</v>
      </c>
      <c r="AY660" s="6" t="s">
        <v>308</v>
      </c>
      <c r="AZ660" s="6" t="s">
        <v>309</v>
      </c>
      <c r="BA660" s="6" t="s">
        <v>310</v>
      </c>
      <c r="BB660" s="6" t="s">
        <v>311</v>
      </c>
      <c r="BC660" s="6" t="s">
        <v>312</v>
      </c>
      <c r="BD660" s="6" t="s">
        <v>156</v>
      </c>
      <c r="BE660" s="6" t="s">
        <v>313</v>
      </c>
    </row>
    <row r="661" spans="1:57" ht="17.399999999999999" x14ac:dyDescent="0.4">
      <c r="A661" s="237">
        <f t="shared" si="163"/>
        <v>659</v>
      </c>
      <c r="B661" s="238" t="str">
        <f t="shared" si="164"/>
        <v>2025-09-21</v>
      </c>
      <c r="C661" s="238" t="str">
        <f t="shared" si="165"/>
        <v>LHR</v>
      </c>
      <c r="D661" s="238" t="str">
        <f t="shared" si="166"/>
        <v>99431913895</v>
      </c>
      <c r="E661" s="238" t="str">
        <f t="shared" si="167"/>
        <v>587196915062</v>
      </c>
      <c r="F661" s="238" t="str">
        <f t="shared" si="168"/>
        <v>신지윤</v>
      </c>
      <c r="G661" s="239" t="str">
        <f t="shared" si="169"/>
        <v>BK00000145916</v>
      </c>
      <c r="H661" s="240" t="str">
        <f t="shared" si="170"/>
        <v>목록(Manifest)</v>
      </c>
      <c r="I661" s="241">
        <f t="shared" si="171"/>
        <v>64.290000000000006</v>
      </c>
      <c r="J661" s="242">
        <f t="shared" si="172"/>
        <v>1</v>
      </c>
      <c r="K661" s="242">
        <f t="shared" si="173"/>
        <v>0.5</v>
      </c>
      <c r="L661" s="243">
        <f t="shared" si="174"/>
        <v>0.2</v>
      </c>
      <c r="M661" s="243">
        <f t="shared" si="175"/>
        <v>0.5</v>
      </c>
      <c r="N661" s="149">
        <f t="shared" si="176"/>
        <v>5.75</v>
      </c>
      <c r="O661" s="149">
        <v>3.59</v>
      </c>
      <c r="P661" s="150"/>
      <c r="Q661" s="151">
        <f>VLOOKUP(H661,Mapping!$B$3:$D$13,3,0)</f>
        <v>0</v>
      </c>
      <c r="R661" s="149">
        <f>(IF(VLOOKUP(VLOOKUP(I661,Mapping!$B$15:$D$20,2,1),Mapping!$C$15:$E$20,2,0)=7000,0,VLOOKUP(VLOOKUP(I661,Mapping!$B$15:$D$20,2,1),Mapping!$C$15:$E$20,2,0)))</f>
        <v>0</v>
      </c>
      <c r="S661" s="149"/>
      <c r="T661" s="149"/>
      <c r="U661" s="149">
        <f t="shared" si="177"/>
        <v>9.34</v>
      </c>
      <c r="V661" s="6" t="str">
        <f t="shared" si="162"/>
        <v/>
      </c>
      <c r="X661" s="6" t="s">
        <v>3461</v>
      </c>
      <c r="Y661" s="6" t="s">
        <v>16</v>
      </c>
      <c r="Z661" s="6" t="s">
        <v>3462</v>
      </c>
      <c r="AA661" s="6" t="s">
        <v>3771</v>
      </c>
      <c r="AB661" s="6" t="s">
        <v>519</v>
      </c>
      <c r="AC661" s="6" t="s">
        <v>520</v>
      </c>
      <c r="AD661" s="6" t="s">
        <v>521</v>
      </c>
      <c r="AE661" s="6" t="s">
        <v>156</v>
      </c>
      <c r="AF661" s="6">
        <v>1</v>
      </c>
      <c r="AG661" s="6">
        <v>0.5</v>
      </c>
      <c r="AH661" s="6">
        <v>0.2</v>
      </c>
      <c r="AI661" s="6">
        <v>0.5</v>
      </c>
      <c r="AJ661" s="6" t="s">
        <v>14</v>
      </c>
      <c r="AK661" s="6">
        <v>64.290000000000006</v>
      </c>
      <c r="AL661" s="6" t="s">
        <v>303</v>
      </c>
      <c r="AM661" s="6" t="s">
        <v>303</v>
      </c>
      <c r="AN661" s="6" t="s">
        <v>303</v>
      </c>
      <c r="AO661" s="6" t="s">
        <v>303</v>
      </c>
      <c r="AP661" s="6" t="s">
        <v>303</v>
      </c>
      <c r="AQ661" s="6" t="s">
        <v>304</v>
      </c>
      <c r="AR661" s="6" t="s">
        <v>305</v>
      </c>
      <c r="AS661" s="6" t="s">
        <v>470</v>
      </c>
      <c r="AT661" s="6" t="s">
        <v>156</v>
      </c>
      <c r="AU661" s="6" t="s">
        <v>307</v>
      </c>
      <c r="AV661" s="6" t="s">
        <v>3771</v>
      </c>
      <c r="AW661" s="6" t="s">
        <v>3772</v>
      </c>
      <c r="AX661" s="6" t="s">
        <v>3772</v>
      </c>
      <c r="AY661" s="6" t="s">
        <v>308</v>
      </c>
      <c r="AZ661" s="6" t="s">
        <v>309</v>
      </c>
      <c r="BA661" s="6" t="s">
        <v>310</v>
      </c>
      <c r="BB661" s="6" t="s">
        <v>311</v>
      </c>
      <c r="BC661" s="6" t="s">
        <v>312</v>
      </c>
      <c r="BD661" s="6" t="s">
        <v>156</v>
      </c>
      <c r="BE661" s="6" t="s">
        <v>313</v>
      </c>
    </row>
    <row r="662" spans="1:57" ht="17.399999999999999" x14ac:dyDescent="0.4">
      <c r="A662" s="237">
        <f t="shared" si="163"/>
        <v>660</v>
      </c>
      <c r="B662" s="238" t="str">
        <f t="shared" si="164"/>
        <v>2025-09-21</v>
      </c>
      <c r="C662" s="238" t="str">
        <f t="shared" si="165"/>
        <v>LHR</v>
      </c>
      <c r="D662" s="238" t="str">
        <f t="shared" si="166"/>
        <v>99431913895</v>
      </c>
      <c r="E662" s="238" t="str">
        <f t="shared" si="167"/>
        <v>587196915110</v>
      </c>
      <c r="F662" s="238" t="str">
        <f t="shared" si="168"/>
        <v>정성희</v>
      </c>
      <c r="G662" s="239" t="str">
        <f t="shared" si="169"/>
        <v>BK00000145936</v>
      </c>
      <c r="H662" s="240" t="str">
        <f t="shared" si="170"/>
        <v>목록(Manifest)</v>
      </c>
      <c r="I662" s="241">
        <f t="shared" si="171"/>
        <v>81.61</v>
      </c>
      <c r="J662" s="242">
        <f t="shared" si="172"/>
        <v>2</v>
      </c>
      <c r="K662" s="242">
        <f t="shared" si="173"/>
        <v>6.5</v>
      </c>
      <c r="L662" s="243">
        <f t="shared" si="174"/>
        <v>8</v>
      </c>
      <c r="M662" s="243">
        <f t="shared" si="175"/>
        <v>8</v>
      </c>
      <c r="N662" s="149">
        <f t="shared" si="176"/>
        <v>33.5</v>
      </c>
      <c r="O662" s="149">
        <v>3.59</v>
      </c>
      <c r="P662" s="150"/>
      <c r="Q662" s="151">
        <f>VLOOKUP(H662,Mapping!$B$3:$D$13,3,0)</f>
        <v>0</v>
      </c>
      <c r="R662" s="149">
        <f>(IF(VLOOKUP(VLOOKUP(I662,Mapping!$B$15:$D$20,2,1),Mapping!$C$15:$E$20,2,0)=7000,0,VLOOKUP(VLOOKUP(I662,Mapping!$B$15:$D$20,2,1),Mapping!$C$15:$E$20,2,0)))</f>
        <v>0</v>
      </c>
      <c r="S662" s="149"/>
      <c r="T662" s="149"/>
      <c r="U662" s="149">
        <f t="shared" si="177"/>
        <v>37.090000000000003</v>
      </c>
      <c r="V662" s="6" t="str">
        <f t="shared" si="162"/>
        <v/>
      </c>
      <c r="X662" s="6" t="s">
        <v>3461</v>
      </c>
      <c r="Y662" s="6" t="s">
        <v>16</v>
      </c>
      <c r="Z662" s="6" t="s">
        <v>3462</v>
      </c>
      <c r="AA662" s="6" t="s">
        <v>3773</v>
      </c>
      <c r="AB662" s="6" t="s">
        <v>3774</v>
      </c>
      <c r="AC662" s="6" t="s">
        <v>3775</v>
      </c>
      <c r="AD662" s="6" t="s">
        <v>3776</v>
      </c>
      <c r="AE662" s="6" t="s">
        <v>156</v>
      </c>
      <c r="AF662" s="6">
        <v>2</v>
      </c>
      <c r="AG662" s="6">
        <v>6.5</v>
      </c>
      <c r="AH662" s="6">
        <v>8</v>
      </c>
      <c r="AI662" s="6">
        <v>8</v>
      </c>
      <c r="AJ662" s="6" t="s">
        <v>14</v>
      </c>
      <c r="AK662" s="6">
        <v>81.61</v>
      </c>
      <c r="AL662" s="6" t="s">
        <v>303</v>
      </c>
      <c r="AM662" s="6" t="s">
        <v>303</v>
      </c>
      <c r="AN662" s="6" t="s">
        <v>303</v>
      </c>
      <c r="AO662" s="6" t="s">
        <v>303</v>
      </c>
      <c r="AP662" s="6" t="s">
        <v>303</v>
      </c>
      <c r="AQ662" s="6" t="s">
        <v>304</v>
      </c>
      <c r="AR662" s="6" t="s">
        <v>305</v>
      </c>
      <c r="AS662" s="6" t="s">
        <v>316</v>
      </c>
      <c r="AT662" s="6" t="s">
        <v>156</v>
      </c>
      <c r="AU662" s="6" t="s">
        <v>307</v>
      </c>
      <c r="AV662" s="6" t="s">
        <v>3777</v>
      </c>
      <c r="AW662" s="6" t="s">
        <v>3778</v>
      </c>
      <c r="AX662" s="6" t="s">
        <v>3778</v>
      </c>
      <c r="AY662" s="6" t="s">
        <v>308</v>
      </c>
      <c r="AZ662" s="6" t="s">
        <v>309</v>
      </c>
      <c r="BA662" s="6" t="s">
        <v>310</v>
      </c>
      <c r="BB662" s="6" t="s">
        <v>311</v>
      </c>
      <c r="BC662" s="6" t="s">
        <v>312</v>
      </c>
      <c r="BD662" s="6" t="s">
        <v>156</v>
      </c>
      <c r="BE662" s="6" t="s">
        <v>313</v>
      </c>
    </row>
    <row r="663" spans="1:57" ht="17.399999999999999" x14ac:dyDescent="0.4">
      <c r="A663" s="237">
        <f t="shared" si="163"/>
        <v>661</v>
      </c>
      <c r="B663" s="238" t="str">
        <f t="shared" si="164"/>
        <v>2025-09-21</v>
      </c>
      <c r="C663" s="238" t="str">
        <f t="shared" si="165"/>
        <v>LHR</v>
      </c>
      <c r="D663" s="238" t="str">
        <f t="shared" si="166"/>
        <v>99431913895</v>
      </c>
      <c r="E663" s="238" t="str">
        <f t="shared" si="167"/>
        <v>587196915670</v>
      </c>
      <c r="F663" s="238" t="str">
        <f t="shared" si="168"/>
        <v>나현덕</v>
      </c>
      <c r="G663" s="239" t="str">
        <f t="shared" si="169"/>
        <v>BK00000145940</v>
      </c>
      <c r="H663" s="240" t="str">
        <f t="shared" si="170"/>
        <v>목록(Manifest)</v>
      </c>
      <c r="I663" s="241">
        <f t="shared" si="171"/>
        <v>135.36000000000001</v>
      </c>
      <c r="J663" s="242">
        <f t="shared" si="172"/>
        <v>1</v>
      </c>
      <c r="K663" s="242">
        <f t="shared" si="173"/>
        <v>0.5</v>
      </c>
      <c r="L663" s="243">
        <f t="shared" si="174"/>
        <v>0.2</v>
      </c>
      <c r="M663" s="243">
        <f t="shared" si="175"/>
        <v>0.5</v>
      </c>
      <c r="N663" s="149">
        <f t="shared" si="176"/>
        <v>5.75</v>
      </c>
      <c r="O663" s="149">
        <v>3.59</v>
      </c>
      <c r="P663" s="150"/>
      <c r="Q663" s="151">
        <f>VLOOKUP(H663,Mapping!$B$3:$D$13,3,0)</f>
        <v>0</v>
      </c>
      <c r="R663" s="149">
        <f>(IF(VLOOKUP(VLOOKUP(I663,Mapping!$B$15:$D$20,2,1),Mapping!$C$15:$E$20,2,0)=7000,0,VLOOKUP(VLOOKUP(I663,Mapping!$B$15:$D$20,2,1),Mapping!$C$15:$E$20,2,0)))</f>
        <v>0</v>
      </c>
      <c r="S663" s="149"/>
      <c r="T663" s="149"/>
      <c r="U663" s="149">
        <f t="shared" si="177"/>
        <v>9.34</v>
      </c>
      <c r="V663" s="6" t="str">
        <f t="shared" si="162"/>
        <v/>
      </c>
      <c r="X663" s="6" t="s">
        <v>3461</v>
      </c>
      <c r="Y663" s="6" t="s">
        <v>16</v>
      </c>
      <c r="Z663" s="6" t="s">
        <v>3462</v>
      </c>
      <c r="AA663" s="6" t="s">
        <v>3779</v>
      </c>
      <c r="AB663" s="6" t="s">
        <v>2696</v>
      </c>
      <c r="AC663" s="6" t="s">
        <v>2697</v>
      </c>
      <c r="AD663" s="6" t="s">
        <v>665</v>
      </c>
      <c r="AE663" s="6" t="s">
        <v>156</v>
      </c>
      <c r="AF663" s="6">
        <v>1</v>
      </c>
      <c r="AG663" s="6">
        <v>0.5</v>
      </c>
      <c r="AH663" s="6">
        <v>0.2</v>
      </c>
      <c r="AI663" s="6">
        <v>0.5</v>
      </c>
      <c r="AJ663" s="6" t="s">
        <v>14</v>
      </c>
      <c r="AK663" s="6">
        <v>135.36000000000001</v>
      </c>
      <c r="AL663" s="6" t="s">
        <v>303</v>
      </c>
      <c r="AM663" s="6" t="s">
        <v>303</v>
      </c>
      <c r="AN663" s="6" t="s">
        <v>303</v>
      </c>
      <c r="AO663" s="6" t="s">
        <v>303</v>
      </c>
      <c r="AP663" s="6" t="s">
        <v>303</v>
      </c>
      <c r="AQ663" s="6" t="s">
        <v>304</v>
      </c>
      <c r="AR663" s="6" t="s">
        <v>305</v>
      </c>
      <c r="AS663" s="6" t="s">
        <v>3360</v>
      </c>
      <c r="AT663" s="6" t="s">
        <v>156</v>
      </c>
      <c r="AU663" s="6" t="s">
        <v>307</v>
      </c>
      <c r="AV663" s="6" t="s">
        <v>3779</v>
      </c>
      <c r="AW663" s="6" t="s">
        <v>3780</v>
      </c>
      <c r="AX663" s="6" t="s">
        <v>3780</v>
      </c>
      <c r="AY663" s="6" t="s">
        <v>308</v>
      </c>
      <c r="AZ663" s="6" t="s">
        <v>309</v>
      </c>
      <c r="BA663" s="6" t="s">
        <v>310</v>
      </c>
      <c r="BB663" s="6" t="s">
        <v>311</v>
      </c>
      <c r="BC663" s="6" t="s">
        <v>312</v>
      </c>
      <c r="BD663" s="6" t="s">
        <v>156</v>
      </c>
      <c r="BE663" s="6" t="s">
        <v>313</v>
      </c>
    </row>
    <row r="664" spans="1:57" ht="17.399999999999999" x14ac:dyDescent="0.4">
      <c r="A664" s="237">
        <f t="shared" si="163"/>
        <v>662</v>
      </c>
      <c r="B664" s="238" t="str">
        <f t="shared" si="164"/>
        <v>2025-09-21</v>
      </c>
      <c r="C664" s="238" t="str">
        <f t="shared" si="165"/>
        <v>LHR</v>
      </c>
      <c r="D664" s="238" t="str">
        <f t="shared" si="166"/>
        <v>99431913895</v>
      </c>
      <c r="E664" s="238" t="str">
        <f t="shared" si="167"/>
        <v>587196915552</v>
      </c>
      <c r="F664" s="238" t="str">
        <f t="shared" si="168"/>
        <v>한만희</v>
      </c>
      <c r="G664" s="239" t="str">
        <f t="shared" si="169"/>
        <v>BK00000145948</v>
      </c>
      <c r="H664" s="240" t="str">
        <f t="shared" si="170"/>
        <v>간이(Simple)</v>
      </c>
      <c r="I664" s="241">
        <f t="shared" si="171"/>
        <v>337.3</v>
      </c>
      <c r="J664" s="242">
        <f t="shared" si="172"/>
        <v>1</v>
      </c>
      <c r="K664" s="242">
        <f t="shared" si="173"/>
        <v>3</v>
      </c>
      <c r="L664" s="243">
        <f t="shared" si="174"/>
        <v>0.2</v>
      </c>
      <c r="M664" s="243">
        <f t="shared" si="175"/>
        <v>3</v>
      </c>
      <c r="N664" s="149">
        <f t="shared" si="176"/>
        <v>15</v>
      </c>
      <c r="O664" s="149">
        <v>3.59</v>
      </c>
      <c r="P664" s="150"/>
      <c r="Q664" s="151">
        <f>VLOOKUP(H664,Mapping!$B$3:$D$13,3,0)</f>
        <v>0.8</v>
      </c>
      <c r="R664" s="149">
        <f>(IF(VLOOKUP(VLOOKUP(I664,Mapping!$B$15:$D$20,2,1),Mapping!$C$15:$E$20,2,0)=7000,0,VLOOKUP(VLOOKUP(I664,Mapping!$B$15:$D$20,2,1),Mapping!$C$15:$E$20,2,0)))</f>
        <v>0</v>
      </c>
      <c r="S664" s="149"/>
      <c r="T664" s="149"/>
      <c r="U664" s="149">
        <f t="shared" si="177"/>
        <v>19.39</v>
      </c>
      <c r="V664" s="6" t="str">
        <f t="shared" si="162"/>
        <v/>
      </c>
      <c r="X664" s="6" t="s">
        <v>3461</v>
      </c>
      <c r="Y664" s="6" t="s">
        <v>16</v>
      </c>
      <c r="Z664" s="6" t="s">
        <v>3462</v>
      </c>
      <c r="AA664" s="6" t="s">
        <v>3781</v>
      </c>
      <c r="AB664" s="6" t="s">
        <v>3782</v>
      </c>
      <c r="AC664" s="6" t="s">
        <v>3783</v>
      </c>
      <c r="AD664" s="6" t="s">
        <v>3784</v>
      </c>
      <c r="AE664" s="6" t="s">
        <v>156</v>
      </c>
      <c r="AF664" s="6">
        <v>1</v>
      </c>
      <c r="AG664" s="6">
        <v>3</v>
      </c>
      <c r="AH664" s="6">
        <v>0.2</v>
      </c>
      <c r="AI664" s="6">
        <v>3</v>
      </c>
      <c r="AJ664" s="6" t="s">
        <v>15</v>
      </c>
      <c r="AK664" s="6">
        <v>337.3</v>
      </c>
      <c r="AL664" s="6" t="s">
        <v>303</v>
      </c>
      <c r="AM664" s="6" t="s">
        <v>303</v>
      </c>
      <c r="AN664" s="6" t="s">
        <v>303</v>
      </c>
      <c r="AO664" s="6" t="s">
        <v>303</v>
      </c>
      <c r="AP664" s="6" t="s">
        <v>303</v>
      </c>
      <c r="AQ664" s="6" t="s">
        <v>304</v>
      </c>
      <c r="AR664" s="6" t="s">
        <v>305</v>
      </c>
      <c r="AS664" s="6" t="s">
        <v>3785</v>
      </c>
      <c r="AT664" s="6" t="s">
        <v>156</v>
      </c>
      <c r="AU664" s="6" t="s">
        <v>307</v>
      </c>
      <c r="AV664" s="6" t="s">
        <v>3781</v>
      </c>
      <c r="AW664" s="6" t="s">
        <v>3786</v>
      </c>
      <c r="AX664" s="6" t="s">
        <v>3786</v>
      </c>
      <c r="AY664" s="6" t="s">
        <v>308</v>
      </c>
      <c r="AZ664" s="6" t="s">
        <v>309</v>
      </c>
      <c r="BA664" s="6" t="s">
        <v>310</v>
      </c>
      <c r="BB664" s="6" t="s">
        <v>311</v>
      </c>
      <c r="BC664" s="6" t="s">
        <v>312</v>
      </c>
      <c r="BD664" s="6" t="s">
        <v>156</v>
      </c>
      <c r="BE664" s="6" t="s">
        <v>313</v>
      </c>
    </row>
    <row r="665" spans="1:57" ht="17.399999999999999" x14ac:dyDescent="0.4">
      <c r="A665" s="237">
        <f t="shared" si="163"/>
        <v>663</v>
      </c>
      <c r="B665" s="238" t="str">
        <f t="shared" si="164"/>
        <v>2025-09-21</v>
      </c>
      <c r="C665" s="238" t="str">
        <f t="shared" si="165"/>
        <v>LHR</v>
      </c>
      <c r="D665" s="238" t="str">
        <f t="shared" si="166"/>
        <v>99431913895</v>
      </c>
      <c r="E665" s="238" t="str">
        <f t="shared" si="167"/>
        <v>587196915272</v>
      </c>
      <c r="F665" s="238" t="str">
        <f t="shared" si="168"/>
        <v>김경회</v>
      </c>
      <c r="G665" s="239" t="str">
        <f t="shared" si="169"/>
        <v>BK00000145955</v>
      </c>
      <c r="H665" s="240" t="str">
        <f t="shared" si="170"/>
        <v>일반(목록배제,Normal-Manifest Exception)</v>
      </c>
      <c r="I665" s="241">
        <f t="shared" si="171"/>
        <v>135.32</v>
      </c>
      <c r="J665" s="242">
        <f t="shared" si="172"/>
        <v>1</v>
      </c>
      <c r="K665" s="242">
        <f t="shared" si="173"/>
        <v>3.5</v>
      </c>
      <c r="L665" s="243">
        <f t="shared" si="174"/>
        <v>0.2</v>
      </c>
      <c r="M665" s="243">
        <f t="shared" si="175"/>
        <v>3.5</v>
      </c>
      <c r="N665" s="149">
        <f t="shared" si="176"/>
        <v>16.850000000000001</v>
      </c>
      <c r="O665" s="149">
        <v>3.59</v>
      </c>
      <c r="P665" s="150"/>
      <c r="Q665" s="151">
        <f>VLOOKUP(H665,Mapping!$B$3:$D$13,3,0)</f>
        <v>0.8</v>
      </c>
      <c r="R665" s="149">
        <f>(IF(VLOOKUP(VLOOKUP(I665,Mapping!$B$15:$D$20,2,1),Mapping!$C$15:$E$20,2,0)=7000,0,VLOOKUP(VLOOKUP(I665,Mapping!$B$15:$D$20,2,1),Mapping!$C$15:$E$20,2,0)))</f>
        <v>0</v>
      </c>
      <c r="S665" s="149"/>
      <c r="T665" s="149"/>
      <c r="U665" s="149">
        <f t="shared" si="177"/>
        <v>21.240000000000002</v>
      </c>
      <c r="V665" s="6" t="str">
        <f t="shared" si="162"/>
        <v/>
      </c>
      <c r="X665" s="6" t="s">
        <v>3461</v>
      </c>
      <c r="Y665" s="6" t="s">
        <v>16</v>
      </c>
      <c r="Z665" s="6" t="s">
        <v>3462</v>
      </c>
      <c r="AA665" s="6" t="s">
        <v>3787</v>
      </c>
      <c r="AB665" s="6" t="s">
        <v>3788</v>
      </c>
      <c r="AC665" s="6" t="s">
        <v>3789</v>
      </c>
      <c r="AD665" s="6" t="s">
        <v>3790</v>
      </c>
      <c r="AE665" s="6" t="s">
        <v>156</v>
      </c>
      <c r="AF665" s="6">
        <v>1</v>
      </c>
      <c r="AG665" s="6">
        <v>3.5</v>
      </c>
      <c r="AH665" s="6">
        <v>0.2</v>
      </c>
      <c r="AI665" s="6">
        <v>3.5</v>
      </c>
      <c r="AJ665" s="6" t="s">
        <v>110</v>
      </c>
      <c r="AK665" s="6">
        <v>135.32</v>
      </c>
      <c r="AL665" s="6" t="s">
        <v>303</v>
      </c>
      <c r="AM665" s="6" t="s">
        <v>303</v>
      </c>
      <c r="AN665" s="6" t="s">
        <v>303</v>
      </c>
      <c r="AO665" s="6" t="s">
        <v>303</v>
      </c>
      <c r="AP665" s="6" t="s">
        <v>303</v>
      </c>
      <c r="AQ665" s="6" t="s">
        <v>304</v>
      </c>
      <c r="AR665" s="6" t="s">
        <v>305</v>
      </c>
      <c r="AS665" s="6" t="s">
        <v>3791</v>
      </c>
      <c r="AT665" s="6" t="s">
        <v>156</v>
      </c>
      <c r="AU665" s="6" t="s">
        <v>307</v>
      </c>
      <c r="AV665" s="6" t="s">
        <v>3787</v>
      </c>
      <c r="AW665" s="6" t="s">
        <v>3792</v>
      </c>
      <c r="AX665" s="6" t="s">
        <v>3792</v>
      </c>
      <c r="AY665" s="6" t="s">
        <v>308</v>
      </c>
      <c r="AZ665" s="6" t="s">
        <v>309</v>
      </c>
      <c r="BA665" s="6" t="s">
        <v>310</v>
      </c>
      <c r="BB665" s="6" t="s">
        <v>311</v>
      </c>
      <c r="BC665" s="6" t="s">
        <v>312</v>
      </c>
      <c r="BD665" s="6" t="s">
        <v>156</v>
      </c>
      <c r="BE665" s="6" t="s">
        <v>313</v>
      </c>
    </row>
    <row r="666" spans="1:57" ht="17.399999999999999" x14ac:dyDescent="0.4">
      <c r="A666" s="237">
        <f t="shared" si="163"/>
        <v>664</v>
      </c>
      <c r="B666" s="238" t="str">
        <f t="shared" si="164"/>
        <v>2025-09-21</v>
      </c>
      <c r="C666" s="238" t="str">
        <f t="shared" si="165"/>
        <v>LHR</v>
      </c>
      <c r="D666" s="238" t="str">
        <f t="shared" si="166"/>
        <v>99431913895</v>
      </c>
      <c r="E666" s="238" t="str">
        <f t="shared" si="167"/>
        <v>587196915526</v>
      </c>
      <c r="F666" s="238" t="str">
        <f t="shared" si="168"/>
        <v>식품안전정보원</v>
      </c>
      <c r="G666" s="239" t="str">
        <f t="shared" si="169"/>
        <v>BK00000145963</v>
      </c>
      <c r="H666" s="240" t="str">
        <f t="shared" si="170"/>
        <v>일반(목록배제,Normal-Manifest Exception)</v>
      </c>
      <c r="I666" s="241">
        <f t="shared" si="171"/>
        <v>109.85</v>
      </c>
      <c r="J666" s="242">
        <f t="shared" si="172"/>
        <v>1</v>
      </c>
      <c r="K666" s="242">
        <f t="shared" si="173"/>
        <v>1</v>
      </c>
      <c r="L666" s="243">
        <f t="shared" si="174"/>
        <v>0.2</v>
      </c>
      <c r="M666" s="243">
        <f t="shared" si="175"/>
        <v>1</v>
      </c>
      <c r="N666" s="149">
        <f t="shared" si="176"/>
        <v>7.6</v>
      </c>
      <c r="O666" s="149">
        <v>3.59</v>
      </c>
      <c r="P666" s="150"/>
      <c r="Q666" s="151">
        <f>VLOOKUP(H666,Mapping!$B$3:$D$13,3,0)</f>
        <v>0.8</v>
      </c>
      <c r="R666" s="149">
        <f>(IF(VLOOKUP(VLOOKUP(I666,Mapping!$B$15:$D$20,2,1),Mapping!$C$15:$E$20,2,0)=7000,0,VLOOKUP(VLOOKUP(I666,Mapping!$B$15:$D$20,2,1),Mapping!$C$15:$E$20,2,0)))</f>
        <v>0</v>
      </c>
      <c r="S666" s="149"/>
      <c r="T666" s="149"/>
      <c r="U666" s="149">
        <f t="shared" si="177"/>
        <v>11.99</v>
      </c>
      <c r="V666" s="6" t="str">
        <f t="shared" si="162"/>
        <v>[사업자]</v>
      </c>
      <c r="X666" s="6" t="s">
        <v>3461</v>
      </c>
      <c r="Y666" s="6" t="s">
        <v>16</v>
      </c>
      <c r="Z666" s="6" t="s">
        <v>3462</v>
      </c>
      <c r="AA666" s="6" t="s">
        <v>3793</v>
      </c>
      <c r="AB666" s="6" t="s">
        <v>276</v>
      </c>
      <c r="AC666" s="6" t="s">
        <v>994</v>
      </c>
      <c r="AD666" s="6" t="s">
        <v>741</v>
      </c>
      <c r="AE666" s="6" t="s">
        <v>157</v>
      </c>
      <c r="AF666" s="6">
        <v>1</v>
      </c>
      <c r="AG666" s="6">
        <v>1</v>
      </c>
      <c r="AH666" s="6">
        <v>0.2</v>
      </c>
      <c r="AI666" s="6">
        <v>1</v>
      </c>
      <c r="AJ666" s="6" t="s">
        <v>110</v>
      </c>
      <c r="AK666" s="6">
        <v>109.85</v>
      </c>
      <c r="AL666" s="6" t="s">
        <v>303</v>
      </c>
      <c r="AM666" s="6" t="s">
        <v>303</v>
      </c>
      <c r="AN666" s="6" t="s">
        <v>303</v>
      </c>
      <c r="AO666" s="6" t="s">
        <v>303</v>
      </c>
      <c r="AP666" s="6" t="s">
        <v>303</v>
      </c>
      <c r="AQ666" s="6" t="s">
        <v>304</v>
      </c>
      <c r="AR666" s="6" t="s">
        <v>305</v>
      </c>
      <c r="AS666" s="6" t="s">
        <v>317</v>
      </c>
      <c r="AT666" s="6" t="s">
        <v>156</v>
      </c>
      <c r="AU666" s="6" t="s">
        <v>307</v>
      </c>
      <c r="AV666" s="6" t="s">
        <v>3793</v>
      </c>
      <c r="AW666" s="6" t="s">
        <v>3794</v>
      </c>
      <c r="AX666" s="6" t="s">
        <v>3794</v>
      </c>
      <c r="AY666" s="6" t="s">
        <v>308</v>
      </c>
      <c r="AZ666" s="6" t="s">
        <v>309</v>
      </c>
      <c r="BA666" s="6" t="s">
        <v>310</v>
      </c>
      <c r="BB666" s="6" t="s">
        <v>311</v>
      </c>
      <c r="BC666" s="6" t="s">
        <v>312</v>
      </c>
      <c r="BD666" s="6" t="s">
        <v>156</v>
      </c>
      <c r="BE666" s="6" t="s">
        <v>313</v>
      </c>
    </row>
    <row r="667" spans="1:57" ht="17.399999999999999" x14ac:dyDescent="0.4">
      <c r="A667" s="237">
        <f t="shared" si="163"/>
        <v>665</v>
      </c>
      <c r="B667" s="238" t="str">
        <f t="shared" si="164"/>
        <v>2025-09-21</v>
      </c>
      <c r="C667" s="238" t="str">
        <f t="shared" si="165"/>
        <v>LHR</v>
      </c>
      <c r="D667" s="238" t="str">
        <f t="shared" si="166"/>
        <v>99431913895</v>
      </c>
      <c r="E667" s="238" t="str">
        <f t="shared" si="167"/>
        <v>587196915143</v>
      </c>
      <c r="F667" s="238" t="str">
        <f t="shared" si="168"/>
        <v>안석현</v>
      </c>
      <c r="G667" s="239" t="str">
        <f t="shared" si="169"/>
        <v>BK00000145977</v>
      </c>
      <c r="H667" s="240" t="str">
        <f t="shared" si="170"/>
        <v>선별(검사,Manifest-Inspection)</v>
      </c>
      <c r="I667" s="241">
        <f t="shared" si="171"/>
        <v>135.79</v>
      </c>
      <c r="J667" s="242">
        <f t="shared" si="172"/>
        <v>1</v>
      </c>
      <c r="K667" s="242">
        <f t="shared" si="173"/>
        <v>1</v>
      </c>
      <c r="L667" s="243">
        <f t="shared" si="174"/>
        <v>0.2</v>
      </c>
      <c r="M667" s="243">
        <f t="shared" si="175"/>
        <v>1</v>
      </c>
      <c r="N667" s="149">
        <f t="shared" si="176"/>
        <v>7.6</v>
      </c>
      <c r="O667" s="149">
        <v>3.59</v>
      </c>
      <c r="P667" s="150"/>
      <c r="Q667" s="151">
        <f>VLOOKUP(H667,Mapping!$B$3:$D$13,3,0)</f>
        <v>0</v>
      </c>
      <c r="R667" s="149">
        <f>(IF(VLOOKUP(VLOOKUP(I667,Mapping!$B$15:$D$20,2,1),Mapping!$C$15:$E$20,2,0)=7000,0,VLOOKUP(VLOOKUP(I667,Mapping!$B$15:$D$20,2,1),Mapping!$C$15:$E$20,2,0)))</f>
        <v>0</v>
      </c>
      <c r="S667" s="149"/>
      <c r="T667" s="149"/>
      <c r="U667" s="149">
        <f t="shared" si="177"/>
        <v>11.19</v>
      </c>
      <c r="V667" s="6" t="str">
        <f t="shared" si="162"/>
        <v/>
      </c>
      <c r="X667" s="6" t="s">
        <v>3461</v>
      </c>
      <c r="Y667" s="6" t="s">
        <v>16</v>
      </c>
      <c r="Z667" s="6" t="s">
        <v>3462</v>
      </c>
      <c r="AA667" s="6" t="s">
        <v>3795</v>
      </c>
      <c r="AB667" s="6" t="s">
        <v>3796</v>
      </c>
      <c r="AC667" s="6" t="s">
        <v>3797</v>
      </c>
      <c r="AD667" s="6" t="s">
        <v>3798</v>
      </c>
      <c r="AE667" s="6" t="s">
        <v>156</v>
      </c>
      <c r="AF667" s="6">
        <v>1</v>
      </c>
      <c r="AG667" s="6">
        <v>1</v>
      </c>
      <c r="AH667" s="6">
        <v>0.2</v>
      </c>
      <c r="AI667" s="6">
        <v>1</v>
      </c>
      <c r="AJ667" s="6" t="s">
        <v>111</v>
      </c>
      <c r="AK667" s="6">
        <v>135.79</v>
      </c>
      <c r="AL667" s="6" t="s">
        <v>303</v>
      </c>
      <c r="AM667" s="6" t="s">
        <v>303</v>
      </c>
      <c r="AN667" s="6" t="s">
        <v>303</v>
      </c>
      <c r="AO667" s="6" t="s">
        <v>303</v>
      </c>
      <c r="AP667" s="6" t="s">
        <v>303</v>
      </c>
      <c r="AQ667" s="6" t="s">
        <v>304</v>
      </c>
      <c r="AR667" s="6" t="s">
        <v>305</v>
      </c>
      <c r="AS667" s="6" t="s">
        <v>335</v>
      </c>
      <c r="AT667" s="6" t="s">
        <v>156</v>
      </c>
      <c r="AU667" s="6" t="s">
        <v>307</v>
      </c>
      <c r="AV667" s="6" t="s">
        <v>3795</v>
      </c>
      <c r="AW667" s="6" t="s">
        <v>3799</v>
      </c>
      <c r="AX667" s="6" t="s">
        <v>3799</v>
      </c>
      <c r="AY667" s="6" t="s">
        <v>308</v>
      </c>
      <c r="AZ667" s="6" t="s">
        <v>309</v>
      </c>
      <c r="BA667" s="6" t="s">
        <v>310</v>
      </c>
      <c r="BB667" s="6" t="s">
        <v>311</v>
      </c>
      <c r="BC667" s="6" t="s">
        <v>312</v>
      </c>
      <c r="BD667" s="6" t="s">
        <v>156</v>
      </c>
      <c r="BE667" s="6" t="s">
        <v>313</v>
      </c>
    </row>
    <row r="668" spans="1:57" ht="17.399999999999999" x14ac:dyDescent="0.4">
      <c r="A668" s="237">
        <f t="shared" si="163"/>
        <v>666</v>
      </c>
      <c r="B668" s="238" t="str">
        <f t="shared" si="164"/>
        <v>2025-09-21</v>
      </c>
      <c r="C668" s="238" t="str">
        <f t="shared" si="165"/>
        <v>LHR</v>
      </c>
      <c r="D668" s="238" t="str">
        <f t="shared" si="166"/>
        <v>99431913895</v>
      </c>
      <c r="E668" s="238" t="str">
        <f t="shared" si="167"/>
        <v>587196915530</v>
      </c>
      <c r="F668" s="238" t="str">
        <f t="shared" si="168"/>
        <v>전소향</v>
      </c>
      <c r="G668" s="239" t="str">
        <f t="shared" si="169"/>
        <v>BK00000145978</v>
      </c>
      <c r="H668" s="240" t="str">
        <f t="shared" si="170"/>
        <v>목록(Manifest)</v>
      </c>
      <c r="I668" s="241">
        <f t="shared" si="171"/>
        <v>98.81</v>
      </c>
      <c r="J668" s="242">
        <f t="shared" si="172"/>
        <v>1</v>
      </c>
      <c r="K668" s="242">
        <f t="shared" si="173"/>
        <v>2</v>
      </c>
      <c r="L668" s="243">
        <f t="shared" si="174"/>
        <v>0.2</v>
      </c>
      <c r="M668" s="243">
        <f t="shared" si="175"/>
        <v>2</v>
      </c>
      <c r="N668" s="149">
        <f t="shared" si="176"/>
        <v>11.3</v>
      </c>
      <c r="O668" s="149">
        <v>3.59</v>
      </c>
      <c r="P668" s="150"/>
      <c r="Q668" s="151">
        <f>VLOOKUP(H668,Mapping!$B$3:$D$13,3,0)</f>
        <v>0</v>
      </c>
      <c r="R668" s="149">
        <f>(IF(VLOOKUP(VLOOKUP(I668,Mapping!$B$15:$D$20,2,1),Mapping!$C$15:$E$20,2,0)=7000,0,VLOOKUP(VLOOKUP(I668,Mapping!$B$15:$D$20,2,1),Mapping!$C$15:$E$20,2,0)))</f>
        <v>0</v>
      </c>
      <c r="S668" s="149"/>
      <c r="T668" s="149"/>
      <c r="U668" s="149">
        <f t="shared" si="177"/>
        <v>14.89</v>
      </c>
      <c r="V668" s="6" t="str">
        <f t="shared" si="162"/>
        <v/>
      </c>
      <c r="X668" s="6" t="s">
        <v>3461</v>
      </c>
      <c r="Y668" s="6" t="s">
        <v>16</v>
      </c>
      <c r="Z668" s="6" t="s">
        <v>3462</v>
      </c>
      <c r="AA668" s="6" t="s">
        <v>3800</v>
      </c>
      <c r="AB668" s="6" t="s">
        <v>3801</v>
      </c>
      <c r="AC668" s="6" t="s">
        <v>3802</v>
      </c>
      <c r="AD668" s="6" t="s">
        <v>3803</v>
      </c>
      <c r="AE668" s="6" t="s">
        <v>156</v>
      </c>
      <c r="AF668" s="6">
        <v>1</v>
      </c>
      <c r="AG668" s="6">
        <v>2</v>
      </c>
      <c r="AH668" s="6">
        <v>0.2</v>
      </c>
      <c r="AI668" s="6">
        <v>2</v>
      </c>
      <c r="AJ668" s="6" t="s">
        <v>14</v>
      </c>
      <c r="AK668" s="6">
        <v>98.81</v>
      </c>
      <c r="AL668" s="6" t="s">
        <v>303</v>
      </c>
      <c r="AM668" s="6" t="s">
        <v>303</v>
      </c>
      <c r="AN668" s="6" t="s">
        <v>303</v>
      </c>
      <c r="AO668" s="6" t="s">
        <v>303</v>
      </c>
      <c r="AP668" s="6" t="s">
        <v>303</v>
      </c>
      <c r="AQ668" s="6" t="s">
        <v>304</v>
      </c>
      <c r="AR668" s="6" t="s">
        <v>305</v>
      </c>
      <c r="AS668" s="6" t="s">
        <v>541</v>
      </c>
      <c r="AT668" s="6" t="s">
        <v>156</v>
      </c>
      <c r="AU668" s="6" t="s">
        <v>307</v>
      </c>
      <c r="AV668" s="6" t="s">
        <v>3800</v>
      </c>
      <c r="AW668" s="6" t="s">
        <v>3804</v>
      </c>
      <c r="AX668" s="6" t="s">
        <v>3804</v>
      </c>
      <c r="AY668" s="6" t="s">
        <v>308</v>
      </c>
      <c r="AZ668" s="6" t="s">
        <v>309</v>
      </c>
      <c r="BA668" s="6" t="s">
        <v>310</v>
      </c>
      <c r="BB668" s="6" t="s">
        <v>311</v>
      </c>
      <c r="BC668" s="6" t="s">
        <v>312</v>
      </c>
      <c r="BD668" s="6" t="s">
        <v>156</v>
      </c>
      <c r="BE668" s="6" t="s">
        <v>313</v>
      </c>
    </row>
    <row r="669" spans="1:57" ht="17.399999999999999" x14ac:dyDescent="0.4">
      <c r="A669" s="237">
        <f t="shared" si="163"/>
        <v>667</v>
      </c>
      <c r="B669" s="238" t="str">
        <f t="shared" si="164"/>
        <v>2025-09-21</v>
      </c>
      <c r="C669" s="238" t="str">
        <f t="shared" si="165"/>
        <v>LHR</v>
      </c>
      <c r="D669" s="238" t="str">
        <f t="shared" si="166"/>
        <v>99431913895</v>
      </c>
      <c r="E669" s="238" t="str">
        <f t="shared" si="167"/>
        <v>587196915106</v>
      </c>
      <c r="F669" s="238" t="str">
        <f t="shared" si="168"/>
        <v>정수민</v>
      </c>
      <c r="G669" s="239" t="str">
        <f t="shared" si="169"/>
        <v>BK00000145980</v>
      </c>
      <c r="H669" s="240" t="str">
        <f t="shared" si="170"/>
        <v>일반(목록배제,Normal-Manifest Exception)</v>
      </c>
      <c r="I669" s="241">
        <f t="shared" si="171"/>
        <v>29.04</v>
      </c>
      <c r="J669" s="242">
        <f t="shared" si="172"/>
        <v>1</v>
      </c>
      <c r="K669" s="242">
        <f t="shared" si="173"/>
        <v>0.5</v>
      </c>
      <c r="L669" s="243">
        <f t="shared" si="174"/>
        <v>0.2</v>
      </c>
      <c r="M669" s="243">
        <f t="shared" si="175"/>
        <v>0.5</v>
      </c>
      <c r="N669" s="149">
        <f t="shared" si="176"/>
        <v>5.75</v>
      </c>
      <c r="O669" s="149">
        <v>3.59</v>
      </c>
      <c r="P669" s="150"/>
      <c r="Q669" s="151">
        <f>VLOOKUP(H669,Mapping!$B$3:$D$13,3,0)</f>
        <v>0.8</v>
      </c>
      <c r="R669" s="149">
        <f>(IF(VLOOKUP(VLOOKUP(I669,Mapping!$B$15:$D$20,2,1),Mapping!$C$15:$E$20,2,0)=7000,0,VLOOKUP(VLOOKUP(I669,Mapping!$B$15:$D$20,2,1),Mapping!$C$15:$E$20,2,0)))</f>
        <v>0</v>
      </c>
      <c r="S669" s="149"/>
      <c r="T669" s="149"/>
      <c r="U669" s="149">
        <f t="shared" si="177"/>
        <v>10.14</v>
      </c>
      <c r="V669" s="6" t="str">
        <f t="shared" si="162"/>
        <v/>
      </c>
      <c r="X669" s="6" t="s">
        <v>3461</v>
      </c>
      <c r="Y669" s="6" t="s">
        <v>16</v>
      </c>
      <c r="Z669" s="6" t="s">
        <v>3462</v>
      </c>
      <c r="AA669" s="6" t="s">
        <v>3805</v>
      </c>
      <c r="AB669" s="6" t="s">
        <v>1830</v>
      </c>
      <c r="AC669" s="6" t="s">
        <v>1831</v>
      </c>
      <c r="AD669" s="6" t="s">
        <v>1832</v>
      </c>
      <c r="AE669" s="6" t="s">
        <v>156</v>
      </c>
      <c r="AF669" s="6">
        <v>1</v>
      </c>
      <c r="AG669" s="6">
        <v>0.5</v>
      </c>
      <c r="AH669" s="6">
        <v>0.2</v>
      </c>
      <c r="AI669" s="6">
        <v>0.5</v>
      </c>
      <c r="AJ669" s="6" t="s">
        <v>110</v>
      </c>
      <c r="AK669" s="6">
        <v>29.04</v>
      </c>
      <c r="AL669" s="6" t="s">
        <v>303</v>
      </c>
      <c r="AM669" s="6" t="s">
        <v>303</v>
      </c>
      <c r="AN669" s="6" t="s">
        <v>303</v>
      </c>
      <c r="AO669" s="6" t="s">
        <v>303</v>
      </c>
      <c r="AP669" s="6" t="s">
        <v>303</v>
      </c>
      <c r="AQ669" s="6" t="s">
        <v>304</v>
      </c>
      <c r="AR669" s="6" t="s">
        <v>305</v>
      </c>
      <c r="AS669" s="6" t="s">
        <v>316</v>
      </c>
      <c r="AT669" s="6" t="s">
        <v>156</v>
      </c>
      <c r="AU669" s="6" t="s">
        <v>307</v>
      </c>
      <c r="AV669" s="6" t="s">
        <v>3805</v>
      </c>
      <c r="AW669" s="6" t="s">
        <v>3806</v>
      </c>
      <c r="AX669" s="6" t="s">
        <v>3806</v>
      </c>
      <c r="AY669" s="6" t="s">
        <v>308</v>
      </c>
      <c r="AZ669" s="6" t="s">
        <v>309</v>
      </c>
      <c r="BA669" s="6" t="s">
        <v>310</v>
      </c>
      <c r="BB669" s="6" t="s">
        <v>311</v>
      </c>
      <c r="BC669" s="6" t="s">
        <v>312</v>
      </c>
      <c r="BD669" s="6" t="s">
        <v>156</v>
      </c>
      <c r="BE669" s="6" t="s">
        <v>313</v>
      </c>
    </row>
    <row r="670" spans="1:57" ht="17.399999999999999" x14ac:dyDescent="0.4">
      <c r="A670" s="237">
        <f t="shared" si="163"/>
        <v>668</v>
      </c>
      <c r="B670" s="238" t="str">
        <f t="shared" si="164"/>
        <v>2025-09-21</v>
      </c>
      <c r="C670" s="238" t="str">
        <f t="shared" si="165"/>
        <v>LHR</v>
      </c>
      <c r="D670" s="238" t="str">
        <f t="shared" si="166"/>
        <v>99431913895</v>
      </c>
      <c r="E670" s="238" t="str">
        <f t="shared" si="167"/>
        <v>587196915891</v>
      </c>
      <c r="F670" s="238" t="str">
        <f t="shared" si="168"/>
        <v>김종운</v>
      </c>
      <c r="G670" s="239" t="str">
        <f t="shared" si="169"/>
        <v>BK00000145981</v>
      </c>
      <c r="H670" s="240" t="str">
        <f t="shared" si="170"/>
        <v>목록(Manifest)</v>
      </c>
      <c r="I670" s="241">
        <f t="shared" si="171"/>
        <v>142.1</v>
      </c>
      <c r="J670" s="242">
        <f t="shared" si="172"/>
        <v>1</v>
      </c>
      <c r="K670" s="242">
        <f t="shared" si="173"/>
        <v>3.5</v>
      </c>
      <c r="L670" s="243">
        <f t="shared" si="174"/>
        <v>3.8</v>
      </c>
      <c r="M670" s="243">
        <f t="shared" si="175"/>
        <v>3.8</v>
      </c>
      <c r="N670" s="149">
        <f t="shared" si="176"/>
        <v>17.96</v>
      </c>
      <c r="O670" s="149">
        <v>3.59</v>
      </c>
      <c r="P670" s="150"/>
      <c r="Q670" s="151">
        <f>VLOOKUP(H670,Mapping!$B$3:$D$13,3,0)</f>
        <v>0</v>
      </c>
      <c r="R670" s="149">
        <f>(IF(VLOOKUP(VLOOKUP(I670,Mapping!$B$15:$D$20,2,1),Mapping!$C$15:$E$20,2,0)=7000,0,VLOOKUP(VLOOKUP(I670,Mapping!$B$15:$D$20,2,1),Mapping!$C$15:$E$20,2,0)))</f>
        <v>0</v>
      </c>
      <c r="S670" s="149"/>
      <c r="T670" s="149"/>
      <c r="U670" s="149">
        <f t="shared" si="177"/>
        <v>21.55</v>
      </c>
      <c r="V670" s="6" t="str">
        <f t="shared" si="162"/>
        <v/>
      </c>
      <c r="X670" s="6" t="s">
        <v>3461</v>
      </c>
      <c r="Y670" s="6" t="s">
        <v>16</v>
      </c>
      <c r="Z670" s="6" t="s">
        <v>3462</v>
      </c>
      <c r="AA670" s="6" t="s">
        <v>3807</v>
      </c>
      <c r="AB670" s="6" t="s">
        <v>1174</v>
      </c>
      <c r="AC670" s="6" t="s">
        <v>1175</v>
      </c>
      <c r="AD670" s="6" t="s">
        <v>1176</v>
      </c>
      <c r="AE670" s="6" t="s">
        <v>156</v>
      </c>
      <c r="AF670" s="6">
        <v>1</v>
      </c>
      <c r="AG670" s="6">
        <v>3.5</v>
      </c>
      <c r="AH670" s="6">
        <v>3.8</v>
      </c>
      <c r="AI670" s="6">
        <v>3.8</v>
      </c>
      <c r="AJ670" s="6" t="s">
        <v>14</v>
      </c>
      <c r="AK670" s="6">
        <v>142.1</v>
      </c>
      <c r="AL670" s="6" t="s">
        <v>303</v>
      </c>
      <c r="AM670" s="6" t="s">
        <v>303</v>
      </c>
      <c r="AN670" s="6" t="s">
        <v>303</v>
      </c>
      <c r="AO670" s="6" t="s">
        <v>303</v>
      </c>
      <c r="AP670" s="6" t="s">
        <v>303</v>
      </c>
      <c r="AQ670" s="6" t="s">
        <v>304</v>
      </c>
      <c r="AR670" s="6" t="s">
        <v>305</v>
      </c>
      <c r="AS670" s="6" t="s">
        <v>554</v>
      </c>
      <c r="AT670" s="6" t="s">
        <v>156</v>
      </c>
      <c r="AU670" s="6" t="s">
        <v>307</v>
      </c>
      <c r="AV670" s="6" t="s">
        <v>3807</v>
      </c>
      <c r="AW670" s="6" t="s">
        <v>3808</v>
      </c>
      <c r="AX670" s="6" t="s">
        <v>3808</v>
      </c>
      <c r="AY670" s="6" t="s">
        <v>308</v>
      </c>
      <c r="AZ670" s="6" t="s">
        <v>309</v>
      </c>
      <c r="BA670" s="6" t="s">
        <v>310</v>
      </c>
      <c r="BB670" s="6" t="s">
        <v>311</v>
      </c>
      <c r="BC670" s="6" t="s">
        <v>312</v>
      </c>
      <c r="BD670" s="6" t="s">
        <v>156</v>
      </c>
      <c r="BE670" s="6" t="s">
        <v>313</v>
      </c>
    </row>
    <row r="671" spans="1:57" ht="17.399999999999999" x14ac:dyDescent="0.4">
      <c r="A671" s="237">
        <f t="shared" si="163"/>
        <v>669</v>
      </c>
      <c r="B671" s="238" t="str">
        <f t="shared" si="164"/>
        <v>2025-09-21</v>
      </c>
      <c r="C671" s="238" t="str">
        <f t="shared" si="165"/>
        <v>LHR</v>
      </c>
      <c r="D671" s="238" t="str">
        <f t="shared" si="166"/>
        <v>99431913895</v>
      </c>
      <c r="E671" s="238" t="str">
        <f t="shared" si="167"/>
        <v>587196915880</v>
      </c>
      <c r="F671" s="238" t="str">
        <f t="shared" si="168"/>
        <v>김종운</v>
      </c>
      <c r="G671" s="239" t="str">
        <f t="shared" si="169"/>
        <v>BK00000145982</v>
      </c>
      <c r="H671" s="240" t="str">
        <f t="shared" si="170"/>
        <v>목록(Manifest)</v>
      </c>
      <c r="I671" s="241">
        <f t="shared" si="171"/>
        <v>142.1</v>
      </c>
      <c r="J671" s="242">
        <f t="shared" si="172"/>
        <v>1</v>
      </c>
      <c r="K671" s="242">
        <f t="shared" si="173"/>
        <v>3.5</v>
      </c>
      <c r="L671" s="243">
        <f t="shared" si="174"/>
        <v>3.8</v>
      </c>
      <c r="M671" s="243">
        <f t="shared" si="175"/>
        <v>3.8</v>
      </c>
      <c r="N671" s="149">
        <f t="shared" si="176"/>
        <v>17.96</v>
      </c>
      <c r="O671" s="149">
        <v>3.59</v>
      </c>
      <c r="P671" s="150"/>
      <c r="Q671" s="151">
        <f>VLOOKUP(H671,Mapping!$B$3:$D$13,3,0)</f>
        <v>0</v>
      </c>
      <c r="R671" s="149">
        <f>(IF(VLOOKUP(VLOOKUP(I671,Mapping!$B$15:$D$20,2,1),Mapping!$C$15:$E$20,2,0)=7000,0,VLOOKUP(VLOOKUP(I671,Mapping!$B$15:$D$20,2,1),Mapping!$C$15:$E$20,2,0)))</f>
        <v>0</v>
      </c>
      <c r="S671" s="149"/>
      <c r="T671" s="149"/>
      <c r="U671" s="149">
        <f t="shared" si="177"/>
        <v>21.55</v>
      </c>
      <c r="V671" s="6" t="str">
        <f t="shared" si="162"/>
        <v/>
      </c>
      <c r="X671" s="6" t="s">
        <v>3461</v>
      </c>
      <c r="Y671" s="6" t="s">
        <v>16</v>
      </c>
      <c r="Z671" s="6" t="s">
        <v>3462</v>
      </c>
      <c r="AA671" s="6" t="s">
        <v>3809</v>
      </c>
      <c r="AB671" s="6" t="s">
        <v>1174</v>
      </c>
      <c r="AC671" s="6" t="s">
        <v>1175</v>
      </c>
      <c r="AD671" s="6" t="s">
        <v>1176</v>
      </c>
      <c r="AE671" s="6" t="s">
        <v>156</v>
      </c>
      <c r="AF671" s="6">
        <v>1</v>
      </c>
      <c r="AG671" s="6">
        <v>3.5</v>
      </c>
      <c r="AH671" s="6">
        <v>3.8</v>
      </c>
      <c r="AI671" s="6">
        <v>3.8</v>
      </c>
      <c r="AJ671" s="6" t="s">
        <v>14</v>
      </c>
      <c r="AK671" s="6">
        <v>142.1</v>
      </c>
      <c r="AL671" s="6" t="s">
        <v>303</v>
      </c>
      <c r="AM671" s="6" t="s">
        <v>303</v>
      </c>
      <c r="AN671" s="6" t="s">
        <v>303</v>
      </c>
      <c r="AO671" s="6" t="s">
        <v>303</v>
      </c>
      <c r="AP671" s="6" t="s">
        <v>303</v>
      </c>
      <c r="AQ671" s="6" t="s">
        <v>304</v>
      </c>
      <c r="AR671" s="6" t="s">
        <v>305</v>
      </c>
      <c r="AS671" s="6" t="s">
        <v>554</v>
      </c>
      <c r="AT671" s="6" t="s">
        <v>156</v>
      </c>
      <c r="AU671" s="6" t="s">
        <v>307</v>
      </c>
      <c r="AV671" s="6" t="s">
        <v>3809</v>
      </c>
      <c r="AW671" s="6" t="s">
        <v>3810</v>
      </c>
      <c r="AX671" s="6" t="s">
        <v>3810</v>
      </c>
      <c r="AY671" s="6" t="s">
        <v>308</v>
      </c>
      <c r="AZ671" s="6" t="s">
        <v>309</v>
      </c>
      <c r="BA671" s="6" t="s">
        <v>310</v>
      </c>
      <c r="BB671" s="6" t="s">
        <v>311</v>
      </c>
      <c r="BC671" s="6" t="s">
        <v>312</v>
      </c>
      <c r="BD671" s="6" t="s">
        <v>156</v>
      </c>
      <c r="BE671" s="6" t="s">
        <v>313</v>
      </c>
    </row>
    <row r="672" spans="1:57" ht="17.399999999999999" x14ac:dyDescent="0.4">
      <c r="A672" s="237">
        <f t="shared" si="163"/>
        <v>670</v>
      </c>
      <c r="B672" s="238" t="str">
        <f t="shared" si="164"/>
        <v>2025-09-21</v>
      </c>
      <c r="C672" s="238" t="str">
        <f t="shared" si="165"/>
        <v>LHR</v>
      </c>
      <c r="D672" s="238" t="str">
        <f t="shared" si="166"/>
        <v>99431913895</v>
      </c>
      <c r="E672" s="238" t="str">
        <f t="shared" si="167"/>
        <v>587196915386</v>
      </c>
      <c r="F672" s="238" t="str">
        <f t="shared" si="168"/>
        <v>이정민</v>
      </c>
      <c r="G672" s="239" t="str">
        <f t="shared" si="169"/>
        <v>BK00000145985</v>
      </c>
      <c r="H672" s="240" t="str">
        <f t="shared" si="170"/>
        <v>간이(Simple)</v>
      </c>
      <c r="I672" s="241">
        <f t="shared" si="171"/>
        <v>154.55000000000001</v>
      </c>
      <c r="J672" s="242">
        <f t="shared" si="172"/>
        <v>1</v>
      </c>
      <c r="K672" s="242">
        <f t="shared" si="173"/>
        <v>1</v>
      </c>
      <c r="L672" s="243">
        <f t="shared" si="174"/>
        <v>0.2</v>
      </c>
      <c r="M672" s="243">
        <f t="shared" si="175"/>
        <v>1</v>
      </c>
      <c r="N672" s="149">
        <f t="shared" si="176"/>
        <v>7.6</v>
      </c>
      <c r="O672" s="149">
        <v>3.59</v>
      </c>
      <c r="P672" s="150"/>
      <c r="Q672" s="151">
        <f>VLOOKUP(H672,Mapping!$B$3:$D$13,3,0)</f>
        <v>0.8</v>
      </c>
      <c r="R672" s="149">
        <f>(IF(VLOOKUP(VLOOKUP(I672,Mapping!$B$15:$D$20,2,1),Mapping!$C$15:$E$20,2,0)=7000,0,VLOOKUP(VLOOKUP(I672,Mapping!$B$15:$D$20,2,1),Mapping!$C$15:$E$20,2,0)))</f>
        <v>0</v>
      </c>
      <c r="S672" s="149"/>
      <c r="T672" s="149"/>
      <c r="U672" s="149">
        <f t="shared" si="177"/>
        <v>11.99</v>
      </c>
      <c r="V672" s="6" t="str">
        <f t="shared" si="162"/>
        <v/>
      </c>
      <c r="X672" s="6" t="s">
        <v>3461</v>
      </c>
      <c r="Y672" s="6" t="s">
        <v>16</v>
      </c>
      <c r="Z672" s="6" t="s">
        <v>3462</v>
      </c>
      <c r="AA672" s="6" t="s">
        <v>3811</v>
      </c>
      <c r="AB672" s="6" t="s">
        <v>1031</v>
      </c>
      <c r="AC672" s="6" t="s">
        <v>3812</v>
      </c>
      <c r="AD672" s="6" t="s">
        <v>1105</v>
      </c>
      <c r="AE672" s="6" t="s">
        <v>156</v>
      </c>
      <c r="AF672" s="6">
        <v>1</v>
      </c>
      <c r="AG672" s="6">
        <v>1</v>
      </c>
      <c r="AH672" s="6">
        <v>0.2</v>
      </c>
      <c r="AI672" s="6">
        <v>1</v>
      </c>
      <c r="AJ672" s="6" t="s">
        <v>15</v>
      </c>
      <c r="AK672" s="6">
        <v>154.55000000000001</v>
      </c>
      <c r="AL672" s="6" t="s">
        <v>303</v>
      </c>
      <c r="AM672" s="6" t="s">
        <v>156</v>
      </c>
      <c r="AN672" s="6" t="s">
        <v>156</v>
      </c>
      <c r="AO672" s="6" t="s">
        <v>156</v>
      </c>
      <c r="AP672" s="6" t="s">
        <v>156</v>
      </c>
      <c r="AQ672" s="6" t="s">
        <v>304</v>
      </c>
      <c r="AR672" s="6" t="s">
        <v>305</v>
      </c>
      <c r="AS672" s="6" t="s">
        <v>1494</v>
      </c>
      <c r="AT672" s="6" t="s">
        <v>156</v>
      </c>
      <c r="AU672" s="6" t="s">
        <v>307</v>
      </c>
      <c r="AV672" s="6" t="s">
        <v>3811</v>
      </c>
      <c r="AW672" s="6" t="s">
        <v>3813</v>
      </c>
      <c r="AX672" s="6" t="s">
        <v>3813</v>
      </c>
      <c r="AY672" s="6" t="s">
        <v>308</v>
      </c>
      <c r="AZ672" s="6" t="s">
        <v>309</v>
      </c>
      <c r="BA672" s="6" t="s">
        <v>310</v>
      </c>
      <c r="BB672" s="6" t="s">
        <v>311</v>
      </c>
      <c r="BC672" s="6" t="s">
        <v>312</v>
      </c>
      <c r="BD672" s="6" t="s">
        <v>156</v>
      </c>
      <c r="BE672" s="6" t="s">
        <v>313</v>
      </c>
    </row>
    <row r="673" spans="1:57" ht="17.399999999999999" x14ac:dyDescent="0.4">
      <c r="A673" s="237">
        <f t="shared" si="163"/>
        <v>671</v>
      </c>
      <c r="B673" s="238" t="str">
        <f t="shared" si="164"/>
        <v>2025-09-21</v>
      </c>
      <c r="C673" s="238" t="str">
        <f t="shared" si="165"/>
        <v>LHR</v>
      </c>
      <c r="D673" s="238" t="str">
        <f t="shared" si="166"/>
        <v>99431913895</v>
      </c>
      <c r="E673" s="238" t="str">
        <f t="shared" si="167"/>
        <v>587196915121</v>
      </c>
      <c r="F673" s="238" t="str">
        <f t="shared" si="168"/>
        <v>김한상</v>
      </c>
      <c r="G673" s="239" t="str">
        <f t="shared" si="169"/>
        <v>BK00000145986</v>
      </c>
      <c r="H673" s="240" t="str">
        <f t="shared" si="170"/>
        <v>목록(Manifest)</v>
      </c>
      <c r="I673" s="241">
        <f t="shared" si="171"/>
        <v>50.6</v>
      </c>
      <c r="J673" s="242">
        <f t="shared" si="172"/>
        <v>1</v>
      </c>
      <c r="K673" s="242">
        <f t="shared" si="173"/>
        <v>0.5</v>
      </c>
      <c r="L673" s="243">
        <f t="shared" si="174"/>
        <v>1.7</v>
      </c>
      <c r="M673" s="243">
        <f t="shared" si="175"/>
        <v>1.7</v>
      </c>
      <c r="N673" s="149">
        <f t="shared" si="176"/>
        <v>10.190000000000001</v>
      </c>
      <c r="O673" s="149">
        <v>3.59</v>
      </c>
      <c r="P673" s="150"/>
      <c r="Q673" s="151">
        <f>VLOOKUP(H673,Mapping!$B$3:$D$13,3,0)</f>
        <v>0</v>
      </c>
      <c r="R673" s="149">
        <f>(IF(VLOOKUP(VLOOKUP(I673,Mapping!$B$15:$D$20,2,1),Mapping!$C$15:$E$20,2,0)=7000,0,VLOOKUP(VLOOKUP(I673,Mapping!$B$15:$D$20,2,1),Mapping!$C$15:$E$20,2,0)))</f>
        <v>0</v>
      </c>
      <c r="S673" s="149"/>
      <c r="T673" s="149"/>
      <c r="U673" s="149">
        <f t="shared" si="177"/>
        <v>13.780000000000001</v>
      </c>
      <c r="V673" s="6" t="str">
        <f t="shared" si="162"/>
        <v/>
      </c>
      <c r="X673" s="6" t="s">
        <v>3461</v>
      </c>
      <c r="Y673" s="6" t="s">
        <v>16</v>
      </c>
      <c r="Z673" s="6" t="s">
        <v>3462</v>
      </c>
      <c r="AA673" s="6" t="s">
        <v>3814</v>
      </c>
      <c r="AB673" s="6" t="s">
        <v>269</v>
      </c>
      <c r="AC673" s="6" t="s">
        <v>3815</v>
      </c>
      <c r="AD673" s="6" t="s">
        <v>1280</v>
      </c>
      <c r="AE673" s="6" t="s">
        <v>156</v>
      </c>
      <c r="AF673" s="6">
        <v>1</v>
      </c>
      <c r="AG673" s="6">
        <v>0.5</v>
      </c>
      <c r="AH673" s="6">
        <v>1.7</v>
      </c>
      <c r="AI673" s="6">
        <v>1.7</v>
      </c>
      <c r="AJ673" s="6" t="s">
        <v>14</v>
      </c>
      <c r="AK673" s="6">
        <v>50.6</v>
      </c>
      <c r="AL673" s="6" t="s">
        <v>303</v>
      </c>
      <c r="AM673" s="6" t="s">
        <v>303</v>
      </c>
      <c r="AN673" s="6" t="s">
        <v>303</v>
      </c>
      <c r="AO673" s="6" t="s">
        <v>303</v>
      </c>
      <c r="AP673" s="6" t="s">
        <v>303</v>
      </c>
      <c r="AQ673" s="6" t="s">
        <v>304</v>
      </c>
      <c r="AR673" s="6" t="s">
        <v>305</v>
      </c>
      <c r="AS673" s="6" t="s">
        <v>3816</v>
      </c>
      <c r="AT673" s="6" t="s">
        <v>156</v>
      </c>
      <c r="AU673" s="6" t="s">
        <v>307</v>
      </c>
      <c r="AV673" s="6" t="s">
        <v>3814</v>
      </c>
      <c r="AW673" s="6" t="s">
        <v>3817</v>
      </c>
      <c r="AX673" s="6" t="s">
        <v>3817</v>
      </c>
      <c r="AY673" s="6" t="s">
        <v>308</v>
      </c>
      <c r="AZ673" s="6" t="s">
        <v>309</v>
      </c>
      <c r="BA673" s="6" t="s">
        <v>310</v>
      </c>
      <c r="BB673" s="6" t="s">
        <v>311</v>
      </c>
      <c r="BC673" s="6" t="s">
        <v>312</v>
      </c>
      <c r="BD673" s="6" t="s">
        <v>156</v>
      </c>
      <c r="BE673" s="6" t="s">
        <v>313</v>
      </c>
    </row>
    <row r="674" spans="1:57" ht="17.399999999999999" x14ac:dyDescent="0.4">
      <c r="A674" s="237">
        <f t="shared" si="163"/>
        <v>672</v>
      </c>
      <c r="B674" s="238" t="str">
        <f t="shared" si="164"/>
        <v>2025-09-21</v>
      </c>
      <c r="C674" s="238" t="str">
        <f t="shared" si="165"/>
        <v>LHR</v>
      </c>
      <c r="D674" s="238" t="str">
        <f t="shared" si="166"/>
        <v>99431913895</v>
      </c>
      <c r="E674" s="238" t="str">
        <f t="shared" si="167"/>
        <v>587196915445</v>
      </c>
      <c r="F674" s="238" t="str">
        <f t="shared" si="168"/>
        <v>신세영</v>
      </c>
      <c r="G674" s="239" t="str">
        <f t="shared" si="169"/>
        <v>BK00000145994</v>
      </c>
      <c r="H674" s="240" t="str">
        <f t="shared" si="170"/>
        <v>일반(목록배제,Normal-Manifest Exception)</v>
      </c>
      <c r="I674" s="241">
        <f t="shared" si="171"/>
        <v>111.61</v>
      </c>
      <c r="J674" s="242">
        <f t="shared" si="172"/>
        <v>1</v>
      </c>
      <c r="K674" s="242">
        <f t="shared" si="173"/>
        <v>2.5</v>
      </c>
      <c r="L674" s="243">
        <f t="shared" si="174"/>
        <v>0.2</v>
      </c>
      <c r="M674" s="243">
        <f t="shared" si="175"/>
        <v>2.5</v>
      </c>
      <c r="N674" s="149">
        <f t="shared" si="176"/>
        <v>13.15</v>
      </c>
      <c r="O674" s="149">
        <v>3.59</v>
      </c>
      <c r="P674" s="150"/>
      <c r="Q674" s="151">
        <f>VLOOKUP(H674,Mapping!$B$3:$D$13,3,0)</f>
        <v>0.8</v>
      </c>
      <c r="R674" s="149">
        <f>(IF(VLOOKUP(VLOOKUP(I674,Mapping!$B$15:$D$20,2,1),Mapping!$C$15:$E$20,2,0)=7000,0,VLOOKUP(VLOOKUP(I674,Mapping!$B$15:$D$20,2,1),Mapping!$C$15:$E$20,2,0)))</f>
        <v>0</v>
      </c>
      <c r="S674" s="149"/>
      <c r="T674" s="149"/>
      <c r="U674" s="149">
        <f t="shared" si="177"/>
        <v>17.540000000000003</v>
      </c>
      <c r="V674" s="6" t="str">
        <f t="shared" si="162"/>
        <v/>
      </c>
      <c r="X674" s="6" t="s">
        <v>3461</v>
      </c>
      <c r="Y674" s="6" t="s">
        <v>16</v>
      </c>
      <c r="Z674" s="6" t="s">
        <v>3462</v>
      </c>
      <c r="AA674" s="6" t="s">
        <v>3818</v>
      </c>
      <c r="AB674" s="6" t="s">
        <v>3819</v>
      </c>
      <c r="AC674" s="6" t="s">
        <v>3820</v>
      </c>
      <c r="AD674" s="6" t="s">
        <v>3821</v>
      </c>
      <c r="AE674" s="6" t="s">
        <v>156</v>
      </c>
      <c r="AF674" s="6">
        <v>1</v>
      </c>
      <c r="AG674" s="6">
        <v>2.5</v>
      </c>
      <c r="AH674" s="6">
        <v>0.2</v>
      </c>
      <c r="AI674" s="6">
        <v>2.5</v>
      </c>
      <c r="AJ674" s="6" t="s">
        <v>110</v>
      </c>
      <c r="AK674" s="6">
        <v>111.61</v>
      </c>
      <c r="AL674" s="6" t="s">
        <v>303</v>
      </c>
      <c r="AM674" s="6" t="s">
        <v>303</v>
      </c>
      <c r="AN674" s="6" t="s">
        <v>303</v>
      </c>
      <c r="AO674" s="6" t="s">
        <v>303</v>
      </c>
      <c r="AP674" s="6" t="s">
        <v>303</v>
      </c>
      <c r="AQ674" s="6" t="s">
        <v>304</v>
      </c>
      <c r="AR674" s="6" t="s">
        <v>305</v>
      </c>
      <c r="AS674" s="6" t="s">
        <v>3822</v>
      </c>
      <c r="AT674" s="6" t="s">
        <v>156</v>
      </c>
      <c r="AU674" s="6" t="s">
        <v>307</v>
      </c>
      <c r="AV674" s="6" t="s">
        <v>3818</v>
      </c>
      <c r="AW674" s="6" t="s">
        <v>3823</v>
      </c>
      <c r="AX674" s="6" t="s">
        <v>3823</v>
      </c>
      <c r="AY674" s="6" t="s">
        <v>308</v>
      </c>
      <c r="AZ674" s="6" t="s">
        <v>309</v>
      </c>
      <c r="BA674" s="6" t="s">
        <v>310</v>
      </c>
      <c r="BB674" s="6" t="s">
        <v>311</v>
      </c>
      <c r="BC674" s="6" t="s">
        <v>312</v>
      </c>
      <c r="BD674" s="6" t="s">
        <v>156</v>
      </c>
      <c r="BE674" s="6" t="s">
        <v>313</v>
      </c>
    </row>
    <row r="675" spans="1:57" ht="17.399999999999999" x14ac:dyDescent="0.4">
      <c r="A675" s="237">
        <f t="shared" si="163"/>
        <v>673</v>
      </c>
      <c r="B675" s="238" t="str">
        <f t="shared" si="164"/>
        <v>2025-09-21</v>
      </c>
      <c r="C675" s="238" t="str">
        <f t="shared" si="165"/>
        <v>LHR</v>
      </c>
      <c r="D675" s="238" t="str">
        <f t="shared" si="166"/>
        <v>99431913895</v>
      </c>
      <c r="E675" s="238" t="str">
        <f t="shared" si="167"/>
        <v>587196915316</v>
      </c>
      <c r="F675" s="238" t="str">
        <f t="shared" si="168"/>
        <v>김애선</v>
      </c>
      <c r="G675" s="239" t="str">
        <f t="shared" si="169"/>
        <v>BK00000145995</v>
      </c>
      <c r="H675" s="240" t="str">
        <f t="shared" si="170"/>
        <v>목록(Manifest)</v>
      </c>
      <c r="I675" s="241">
        <f t="shared" si="171"/>
        <v>141.62</v>
      </c>
      <c r="J675" s="242">
        <f t="shared" si="172"/>
        <v>1</v>
      </c>
      <c r="K675" s="242">
        <f t="shared" si="173"/>
        <v>1.5</v>
      </c>
      <c r="L675" s="243">
        <f t="shared" si="174"/>
        <v>3.5</v>
      </c>
      <c r="M675" s="243">
        <f t="shared" si="175"/>
        <v>3.5</v>
      </c>
      <c r="N675" s="149">
        <f t="shared" si="176"/>
        <v>16.850000000000001</v>
      </c>
      <c r="O675" s="149">
        <v>3.59</v>
      </c>
      <c r="P675" s="150"/>
      <c r="Q675" s="151">
        <f>VLOOKUP(H675,Mapping!$B$3:$D$13,3,0)</f>
        <v>0</v>
      </c>
      <c r="R675" s="149">
        <f>(IF(VLOOKUP(VLOOKUP(I675,Mapping!$B$15:$D$20,2,1),Mapping!$C$15:$E$20,2,0)=7000,0,VLOOKUP(VLOOKUP(I675,Mapping!$B$15:$D$20,2,1),Mapping!$C$15:$E$20,2,0)))</f>
        <v>0</v>
      </c>
      <c r="S675" s="149"/>
      <c r="T675" s="149"/>
      <c r="U675" s="149">
        <f t="shared" si="177"/>
        <v>20.440000000000001</v>
      </c>
      <c r="V675" s="6" t="str">
        <f t="shared" si="162"/>
        <v/>
      </c>
      <c r="X675" s="6" t="s">
        <v>3461</v>
      </c>
      <c r="Y675" s="6" t="s">
        <v>16</v>
      </c>
      <c r="Z675" s="6" t="s">
        <v>3462</v>
      </c>
      <c r="AA675" s="6" t="s">
        <v>3824</v>
      </c>
      <c r="AB675" s="6" t="s">
        <v>3825</v>
      </c>
      <c r="AC675" s="6" t="s">
        <v>3826</v>
      </c>
      <c r="AD675" s="6" t="s">
        <v>3827</v>
      </c>
      <c r="AE675" s="6" t="s">
        <v>156</v>
      </c>
      <c r="AF675" s="6">
        <v>1</v>
      </c>
      <c r="AG675" s="6">
        <v>1.5</v>
      </c>
      <c r="AH675" s="6">
        <v>3.5</v>
      </c>
      <c r="AI675" s="6">
        <v>3.5</v>
      </c>
      <c r="AJ675" s="6" t="s">
        <v>14</v>
      </c>
      <c r="AK675" s="6">
        <v>141.62</v>
      </c>
      <c r="AL675" s="6" t="s">
        <v>303</v>
      </c>
      <c r="AM675" s="6" t="s">
        <v>303</v>
      </c>
      <c r="AN675" s="6" t="s">
        <v>303</v>
      </c>
      <c r="AO675" s="6" t="s">
        <v>303</v>
      </c>
      <c r="AP675" s="6" t="s">
        <v>303</v>
      </c>
      <c r="AQ675" s="6" t="s">
        <v>304</v>
      </c>
      <c r="AR675" s="6" t="s">
        <v>305</v>
      </c>
      <c r="AS675" s="6" t="s">
        <v>3828</v>
      </c>
      <c r="AT675" s="6" t="s">
        <v>156</v>
      </c>
      <c r="AU675" s="6" t="s">
        <v>307</v>
      </c>
      <c r="AV675" s="6" t="s">
        <v>3824</v>
      </c>
      <c r="AW675" s="6" t="s">
        <v>3829</v>
      </c>
      <c r="AX675" s="6" t="s">
        <v>3829</v>
      </c>
      <c r="AY675" s="6" t="s">
        <v>308</v>
      </c>
      <c r="AZ675" s="6" t="s">
        <v>309</v>
      </c>
      <c r="BA675" s="6" t="s">
        <v>310</v>
      </c>
      <c r="BB675" s="6" t="s">
        <v>311</v>
      </c>
      <c r="BC675" s="6" t="s">
        <v>312</v>
      </c>
      <c r="BD675" s="6" t="s">
        <v>156</v>
      </c>
      <c r="BE675" s="6" t="s">
        <v>313</v>
      </c>
    </row>
    <row r="676" spans="1:57" ht="17.399999999999999" x14ac:dyDescent="0.4">
      <c r="A676" s="237">
        <f t="shared" si="163"/>
        <v>674</v>
      </c>
      <c r="B676" s="238" t="str">
        <f t="shared" si="164"/>
        <v>2025-09-21</v>
      </c>
      <c r="C676" s="238" t="str">
        <f t="shared" si="165"/>
        <v>LHR</v>
      </c>
      <c r="D676" s="238" t="str">
        <f t="shared" si="166"/>
        <v>99431913895</v>
      </c>
      <c r="E676" s="238" t="str">
        <f t="shared" si="167"/>
        <v>587196915235</v>
      </c>
      <c r="F676" s="238" t="str">
        <f t="shared" si="168"/>
        <v>박인수</v>
      </c>
      <c r="G676" s="239" t="str">
        <f t="shared" si="169"/>
        <v>BK00000146004</v>
      </c>
      <c r="H676" s="240" t="str">
        <f t="shared" si="170"/>
        <v>목록(Manifest)</v>
      </c>
      <c r="I676" s="241">
        <f t="shared" si="171"/>
        <v>112.08</v>
      </c>
      <c r="J676" s="242">
        <f t="shared" si="172"/>
        <v>1</v>
      </c>
      <c r="K676" s="242">
        <f t="shared" si="173"/>
        <v>0.5</v>
      </c>
      <c r="L676" s="243">
        <f t="shared" si="174"/>
        <v>0.2</v>
      </c>
      <c r="M676" s="243">
        <f t="shared" si="175"/>
        <v>0.5</v>
      </c>
      <c r="N676" s="149">
        <f t="shared" si="176"/>
        <v>5.75</v>
      </c>
      <c r="O676" s="149">
        <v>3.59</v>
      </c>
      <c r="P676" s="150"/>
      <c r="Q676" s="151">
        <f>VLOOKUP(H676,Mapping!$B$3:$D$13,3,0)</f>
        <v>0</v>
      </c>
      <c r="R676" s="149">
        <f>(IF(VLOOKUP(VLOOKUP(I676,Mapping!$B$15:$D$20,2,1),Mapping!$C$15:$E$20,2,0)=7000,0,VLOOKUP(VLOOKUP(I676,Mapping!$B$15:$D$20,2,1),Mapping!$C$15:$E$20,2,0)))</f>
        <v>0</v>
      </c>
      <c r="S676" s="149"/>
      <c r="T676" s="149"/>
      <c r="U676" s="149">
        <f t="shared" si="177"/>
        <v>9.34</v>
      </c>
      <c r="V676" s="6" t="str">
        <f t="shared" si="162"/>
        <v/>
      </c>
      <c r="X676" s="6" t="s">
        <v>3461</v>
      </c>
      <c r="Y676" s="6" t="s">
        <v>16</v>
      </c>
      <c r="Z676" s="6" t="s">
        <v>3462</v>
      </c>
      <c r="AA676" s="6" t="s">
        <v>3830</v>
      </c>
      <c r="AB676" s="6" t="s">
        <v>231</v>
      </c>
      <c r="AC676" s="6" t="s">
        <v>421</v>
      </c>
      <c r="AD676" s="6" t="s">
        <v>422</v>
      </c>
      <c r="AE676" s="6" t="s">
        <v>156</v>
      </c>
      <c r="AF676" s="6">
        <v>1</v>
      </c>
      <c r="AG676" s="6">
        <v>0.5</v>
      </c>
      <c r="AH676" s="6">
        <v>0.2</v>
      </c>
      <c r="AI676" s="6">
        <v>0.5</v>
      </c>
      <c r="AJ676" s="6" t="s">
        <v>14</v>
      </c>
      <c r="AK676" s="6">
        <v>112.08</v>
      </c>
      <c r="AL676" s="6" t="s">
        <v>303</v>
      </c>
      <c r="AM676" s="6" t="s">
        <v>303</v>
      </c>
      <c r="AN676" s="6" t="s">
        <v>303</v>
      </c>
      <c r="AO676" s="6" t="s">
        <v>303</v>
      </c>
      <c r="AP676" s="6" t="s">
        <v>303</v>
      </c>
      <c r="AQ676" s="6" t="s">
        <v>304</v>
      </c>
      <c r="AR676" s="6" t="s">
        <v>305</v>
      </c>
      <c r="AS676" s="6" t="s">
        <v>316</v>
      </c>
      <c r="AT676" s="6" t="s">
        <v>156</v>
      </c>
      <c r="AU676" s="6" t="s">
        <v>307</v>
      </c>
      <c r="AV676" s="6" t="s">
        <v>3830</v>
      </c>
      <c r="AW676" s="6" t="s">
        <v>3831</v>
      </c>
      <c r="AX676" s="6" t="s">
        <v>3831</v>
      </c>
      <c r="AY676" s="6" t="s">
        <v>308</v>
      </c>
      <c r="AZ676" s="6" t="s">
        <v>309</v>
      </c>
      <c r="BA676" s="6" t="s">
        <v>310</v>
      </c>
      <c r="BB676" s="6" t="s">
        <v>311</v>
      </c>
      <c r="BC676" s="6" t="s">
        <v>312</v>
      </c>
      <c r="BD676" s="6" t="s">
        <v>156</v>
      </c>
      <c r="BE676" s="6" t="s">
        <v>313</v>
      </c>
    </row>
    <row r="677" spans="1:57" ht="17.399999999999999" x14ac:dyDescent="0.4">
      <c r="A677" s="237">
        <f t="shared" si="163"/>
        <v>675</v>
      </c>
      <c r="B677" s="238" t="str">
        <f t="shared" si="164"/>
        <v>2025-09-21</v>
      </c>
      <c r="C677" s="238" t="str">
        <f t="shared" si="165"/>
        <v>LHR</v>
      </c>
      <c r="D677" s="238" t="str">
        <f t="shared" si="166"/>
        <v>99431913895</v>
      </c>
      <c r="E677" s="238" t="str">
        <f t="shared" si="167"/>
        <v>587196915213</v>
      </c>
      <c r="F677" s="238" t="str">
        <f t="shared" si="168"/>
        <v>최은영</v>
      </c>
      <c r="G677" s="239" t="str">
        <f t="shared" si="169"/>
        <v>BK00000146011</v>
      </c>
      <c r="H677" s="240" t="str">
        <f t="shared" si="170"/>
        <v>목록(Manifest)</v>
      </c>
      <c r="I677" s="241">
        <f t="shared" si="171"/>
        <v>68.22</v>
      </c>
      <c r="J677" s="242">
        <f t="shared" si="172"/>
        <v>1</v>
      </c>
      <c r="K677" s="242">
        <f t="shared" si="173"/>
        <v>0.5</v>
      </c>
      <c r="L677" s="243">
        <f t="shared" si="174"/>
        <v>0.2</v>
      </c>
      <c r="M677" s="243">
        <f t="shared" si="175"/>
        <v>0.5</v>
      </c>
      <c r="N677" s="149">
        <f t="shared" si="176"/>
        <v>5.75</v>
      </c>
      <c r="O677" s="149">
        <v>3.59</v>
      </c>
      <c r="P677" s="150"/>
      <c r="Q677" s="151">
        <f>VLOOKUP(H677,Mapping!$B$3:$D$13,3,0)</f>
        <v>0</v>
      </c>
      <c r="R677" s="149">
        <f>(IF(VLOOKUP(VLOOKUP(I677,Mapping!$B$15:$D$20,2,1),Mapping!$C$15:$E$20,2,0)=7000,0,VLOOKUP(VLOOKUP(I677,Mapping!$B$15:$D$20,2,1),Mapping!$C$15:$E$20,2,0)))</f>
        <v>0</v>
      </c>
      <c r="S677" s="149"/>
      <c r="T677" s="149"/>
      <c r="U677" s="149">
        <f t="shared" si="177"/>
        <v>9.34</v>
      </c>
      <c r="V677" s="6" t="str">
        <f t="shared" si="162"/>
        <v/>
      </c>
      <c r="X677" s="6" t="s">
        <v>3461</v>
      </c>
      <c r="Y677" s="6" t="s">
        <v>16</v>
      </c>
      <c r="Z677" s="6" t="s">
        <v>3462</v>
      </c>
      <c r="AA677" s="6" t="s">
        <v>3832</v>
      </c>
      <c r="AB677" s="6" t="s">
        <v>1265</v>
      </c>
      <c r="AC677" s="6" t="s">
        <v>1266</v>
      </c>
      <c r="AD677" s="6" t="s">
        <v>1267</v>
      </c>
      <c r="AE677" s="6" t="s">
        <v>156</v>
      </c>
      <c r="AF677" s="6">
        <v>1</v>
      </c>
      <c r="AG677" s="6">
        <v>0.5</v>
      </c>
      <c r="AH677" s="6">
        <v>0.2</v>
      </c>
      <c r="AI677" s="6">
        <v>0.5</v>
      </c>
      <c r="AJ677" s="6" t="s">
        <v>14</v>
      </c>
      <c r="AK677" s="6">
        <v>68.22</v>
      </c>
      <c r="AL677" s="6" t="s">
        <v>303</v>
      </c>
      <c r="AM677" s="6" t="s">
        <v>303</v>
      </c>
      <c r="AN677" s="6" t="s">
        <v>303</v>
      </c>
      <c r="AO677" s="6" t="s">
        <v>303</v>
      </c>
      <c r="AP677" s="6" t="s">
        <v>303</v>
      </c>
      <c r="AQ677" s="6" t="s">
        <v>304</v>
      </c>
      <c r="AR677" s="6" t="s">
        <v>305</v>
      </c>
      <c r="AS677" s="6" t="s">
        <v>3833</v>
      </c>
      <c r="AT677" s="6" t="s">
        <v>156</v>
      </c>
      <c r="AU677" s="6" t="s">
        <v>307</v>
      </c>
      <c r="AV677" s="6" t="s">
        <v>3832</v>
      </c>
      <c r="AW677" s="6" t="s">
        <v>3834</v>
      </c>
      <c r="AX677" s="6" t="s">
        <v>3834</v>
      </c>
      <c r="AY677" s="6" t="s">
        <v>308</v>
      </c>
      <c r="AZ677" s="6" t="s">
        <v>309</v>
      </c>
      <c r="BA677" s="6" t="s">
        <v>310</v>
      </c>
      <c r="BB677" s="6" t="s">
        <v>311</v>
      </c>
      <c r="BC677" s="6" t="s">
        <v>312</v>
      </c>
      <c r="BD677" s="6" t="s">
        <v>156</v>
      </c>
      <c r="BE677" s="6" t="s">
        <v>313</v>
      </c>
    </row>
    <row r="678" spans="1:57" ht="17.399999999999999" x14ac:dyDescent="0.4">
      <c r="A678" s="237">
        <f t="shared" si="163"/>
        <v>676</v>
      </c>
      <c r="B678" s="238" t="str">
        <f t="shared" si="164"/>
        <v>2025-09-21</v>
      </c>
      <c r="C678" s="238" t="str">
        <f t="shared" si="165"/>
        <v>LHR</v>
      </c>
      <c r="D678" s="238" t="str">
        <f t="shared" si="166"/>
        <v>99431913895</v>
      </c>
      <c r="E678" s="238" t="str">
        <f t="shared" si="167"/>
        <v>587196915305</v>
      </c>
      <c r="F678" s="238" t="str">
        <f t="shared" si="168"/>
        <v>양승환</v>
      </c>
      <c r="G678" s="239" t="str">
        <f t="shared" si="169"/>
        <v>BK00000146012</v>
      </c>
      <c r="H678" s="240" t="str">
        <f t="shared" si="170"/>
        <v>간이(Simple)</v>
      </c>
      <c r="I678" s="241">
        <f t="shared" si="171"/>
        <v>273.43</v>
      </c>
      <c r="J678" s="242">
        <f t="shared" si="172"/>
        <v>1</v>
      </c>
      <c r="K678" s="242">
        <f t="shared" si="173"/>
        <v>2.5</v>
      </c>
      <c r="L678" s="243">
        <f t="shared" si="174"/>
        <v>0.2</v>
      </c>
      <c r="M678" s="243">
        <f t="shared" si="175"/>
        <v>2.5</v>
      </c>
      <c r="N678" s="149">
        <f t="shared" si="176"/>
        <v>13.15</v>
      </c>
      <c r="O678" s="149">
        <v>3.59</v>
      </c>
      <c r="P678" s="150"/>
      <c r="Q678" s="151">
        <f>VLOOKUP(H678,Mapping!$B$3:$D$13,3,0)</f>
        <v>0.8</v>
      </c>
      <c r="R678" s="149">
        <f>(IF(VLOOKUP(VLOOKUP(I678,Mapping!$B$15:$D$20,2,1),Mapping!$C$15:$E$20,2,0)=7000,0,VLOOKUP(VLOOKUP(I678,Mapping!$B$15:$D$20,2,1),Mapping!$C$15:$E$20,2,0)))</f>
        <v>0</v>
      </c>
      <c r="S678" s="149"/>
      <c r="T678" s="149"/>
      <c r="U678" s="149">
        <f t="shared" si="177"/>
        <v>17.540000000000003</v>
      </c>
      <c r="V678" s="6" t="str">
        <f t="shared" si="162"/>
        <v/>
      </c>
      <c r="X678" s="6" t="s">
        <v>3461</v>
      </c>
      <c r="Y678" s="6" t="s">
        <v>16</v>
      </c>
      <c r="Z678" s="6" t="s">
        <v>3462</v>
      </c>
      <c r="AA678" s="6" t="s">
        <v>3835</v>
      </c>
      <c r="AB678" s="6" t="s">
        <v>3836</v>
      </c>
      <c r="AC678" s="6" t="s">
        <v>3837</v>
      </c>
      <c r="AD678" s="6" t="s">
        <v>3838</v>
      </c>
      <c r="AE678" s="6" t="s">
        <v>156</v>
      </c>
      <c r="AF678" s="6">
        <v>1</v>
      </c>
      <c r="AG678" s="6">
        <v>2.5</v>
      </c>
      <c r="AH678" s="6">
        <v>0.2</v>
      </c>
      <c r="AI678" s="6">
        <v>2.5</v>
      </c>
      <c r="AJ678" s="6" t="s">
        <v>15</v>
      </c>
      <c r="AK678" s="6">
        <v>273.43</v>
      </c>
      <c r="AL678" s="6" t="s">
        <v>303</v>
      </c>
      <c r="AM678" s="6" t="s">
        <v>303</v>
      </c>
      <c r="AN678" s="6" t="s">
        <v>303</v>
      </c>
      <c r="AO678" s="6" t="s">
        <v>303</v>
      </c>
      <c r="AP678" s="6" t="s">
        <v>303</v>
      </c>
      <c r="AQ678" s="6" t="s">
        <v>304</v>
      </c>
      <c r="AR678" s="6" t="s">
        <v>305</v>
      </c>
      <c r="AS678" s="6" t="s">
        <v>316</v>
      </c>
      <c r="AT678" s="6" t="s">
        <v>156</v>
      </c>
      <c r="AU678" s="6" t="s">
        <v>307</v>
      </c>
      <c r="AV678" s="6" t="s">
        <v>3835</v>
      </c>
      <c r="AW678" s="6" t="s">
        <v>3839</v>
      </c>
      <c r="AX678" s="6" t="s">
        <v>3839</v>
      </c>
      <c r="AY678" s="6" t="s">
        <v>308</v>
      </c>
      <c r="AZ678" s="6" t="s">
        <v>309</v>
      </c>
      <c r="BA678" s="6" t="s">
        <v>310</v>
      </c>
      <c r="BB678" s="6" t="s">
        <v>311</v>
      </c>
      <c r="BC678" s="6" t="s">
        <v>312</v>
      </c>
      <c r="BD678" s="6" t="s">
        <v>156</v>
      </c>
      <c r="BE678" s="6" t="s">
        <v>313</v>
      </c>
    </row>
    <row r="679" spans="1:57" ht="17.399999999999999" x14ac:dyDescent="0.4">
      <c r="A679" s="237">
        <f t="shared" si="163"/>
        <v>677</v>
      </c>
      <c r="B679" s="238" t="str">
        <f t="shared" si="164"/>
        <v>2025-09-21</v>
      </c>
      <c r="C679" s="238" t="str">
        <f t="shared" si="165"/>
        <v>LHR</v>
      </c>
      <c r="D679" s="238" t="str">
        <f t="shared" si="166"/>
        <v>99431913895</v>
      </c>
      <c r="E679" s="238" t="str">
        <f t="shared" si="167"/>
        <v>587196914992</v>
      </c>
      <c r="F679" s="238" t="str">
        <f t="shared" si="168"/>
        <v>김기록</v>
      </c>
      <c r="G679" s="239" t="str">
        <f t="shared" si="169"/>
        <v>BK00000146016</v>
      </c>
      <c r="H679" s="240" t="str">
        <f t="shared" si="170"/>
        <v>간이(Simple)</v>
      </c>
      <c r="I679" s="241">
        <f t="shared" si="171"/>
        <v>1353.62</v>
      </c>
      <c r="J679" s="242">
        <f t="shared" si="172"/>
        <v>1</v>
      </c>
      <c r="K679" s="242">
        <f t="shared" si="173"/>
        <v>11.7</v>
      </c>
      <c r="L679" s="243">
        <f t="shared" si="174"/>
        <v>52</v>
      </c>
      <c r="M679" s="243">
        <f t="shared" si="175"/>
        <v>52</v>
      </c>
      <c r="N679" s="149">
        <f t="shared" si="176"/>
        <v>196.3</v>
      </c>
      <c r="O679" s="149">
        <v>3.59</v>
      </c>
      <c r="P679" s="150"/>
      <c r="Q679" s="151">
        <f>VLOOKUP(H679,Mapping!$B$3:$D$13,3,0)</f>
        <v>0.8</v>
      </c>
      <c r="R679" s="149">
        <f>(IF(VLOOKUP(VLOOKUP(I679,Mapping!$B$15:$D$20,2,1),Mapping!$C$15:$E$20,2,0)=7000,0,VLOOKUP(VLOOKUP(I679,Mapping!$B$15:$D$20,2,1),Mapping!$C$15:$E$20,2,0)))</f>
        <v>0</v>
      </c>
      <c r="S679" s="149"/>
      <c r="T679" s="149"/>
      <c r="U679" s="149">
        <f t="shared" si="177"/>
        <v>200.69000000000003</v>
      </c>
      <c r="V679" s="6" t="str">
        <f t="shared" si="162"/>
        <v>[대신착불]/사이즈초과</v>
      </c>
      <c r="X679" s="6" t="s">
        <v>3461</v>
      </c>
      <c r="Y679" s="6" t="s">
        <v>16</v>
      </c>
      <c r="Z679" s="6" t="s">
        <v>3462</v>
      </c>
      <c r="AA679" s="6" t="s">
        <v>3840</v>
      </c>
      <c r="AB679" s="6" t="s">
        <v>3841</v>
      </c>
      <c r="AC679" s="6" t="s">
        <v>3842</v>
      </c>
      <c r="AD679" s="6" t="s">
        <v>424</v>
      </c>
      <c r="AE679" s="6" t="s">
        <v>1343</v>
      </c>
      <c r="AF679" s="6">
        <v>1</v>
      </c>
      <c r="AG679" s="6">
        <v>11.7</v>
      </c>
      <c r="AH679" s="6">
        <v>52</v>
      </c>
      <c r="AI679" s="6">
        <v>52</v>
      </c>
      <c r="AJ679" s="6" t="s">
        <v>15</v>
      </c>
      <c r="AK679" s="6">
        <v>1353.62</v>
      </c>
      <c r="AL679" s="6" t="s">
        <v>303</v>
      </c>
      <c r="AM679" s="6" t="s">
        <v>303</v>
      </c>
      <c r="AN679" s="6" t="s">
        <v>303</v>
      </c>
      <c r="AO679" s="6" t="s">
        <v>156</v>
      </c>
      <c r="AP679" s="6" t="s">
        <v>156</v>
      </c>
      <c r="AQ679" s="6" t="s">
        <v>304</v>
      </c>
      <c r="AR679" s="6" t="s">
        <v>305</v>
      </c>
      <c r="AS679" s="6" t="s">
        <v>1593</v>
      </c>
      <c r="AT679" s="6" t="s">
        <v>156</v>
      </c>
      <c r="AU679" s="6" t="s">
        <v>307</v>
      </c>
      <c r="AV679" s="6" t="s">
        <v>3840</v>
      </c>
      <c r="AW679" s="6" t="s">
        <v>3843</v>
      </c>
      <c r="AX679" s="6" t="s">
        <v>3843</v>
      </c>
      <c r="AY679" s="6" t="s">
        <v>308</v>
      </c>
      <c r="AZ679" s="6" t="s">
        <v>309</v>
      </c>
      <c r="BA679" s="6" t="s">
        <v>310</v>
      </c>
      <c r="BB679" s="6" t="s">
        <v>311</v>
      </c>
      <c r="BC679" s="6" t="s">
        <v>312</v>
      </c>
      <c r="BD679" s="6" t="s">
        <v>156</v>
      </c>
      <c r="BE679" s="6" t="s">
        <v>313</v>
      </c>
    </row>
    <row r="680" spans="1:57" ht="17.399999999999999" x14ac:dyDescent="0.4">
      <c r="A680" s="237">
        <f t="shared" si="163"/>
        <v>678</v>
      </c>
      <c r="B680" s="238" t="str">
        <f t="shared" si="164"/>
        <v>2025-09-21</v>
      </c>
      <c r="C680" s="238" t="str">
        <f t="shared" si="165"/>
        <v>LHR</v>
      </c>
      <c r="D680" s="238" t="str">
        <f t="shared" si="166"/>
        <v>99431913895</v>
      </c>
      <c r="E680" s="238" t="str">
        <f t="shared" si="167"/>
        <v>587196915003</v>
      </c>
      <c r="F680" s="238" t="str">
        <f t="shared" si="168"/>
        <v>김기록</v>
      </c>
      <c r="G680" s="239" t="str">
        <f t="shared" si="169"/>
        <v>BK00000146017</v>
      </c>
      <c r="H680" s="240" t="str">
        <f t="shared" si="170"/>
        <v>간이(Simple)</v>
      </c>
      <c r="I680" s="241">
        <f t="shared" si="171"/>
        <v>1353.62</v>
      </c>
      <c r="J680" s="242">
        <f t="shared" si="172"/>
        <v>1</v>
      </c>
      <c r="K680" s="242">
        <f t="shared" si="173"/>
        <v>11.7</v>
      </c>
      <c r="L680" s="243">
        <f t="shared" si="174"/>
        <v>52</v>
      </c>
      <c r="M680" s="243">
        <f t="shared" si="175"/>
        <v>52</v>
      </c>
      <c r="N680" s="149">
        <f t="shared" si="176"/>
        <v>196.3</v>
      </c>
      <c r="O680" s="149">
        <v>3.59</v>
      </c>
      <c r="P680" s="150"/>
      <c r="Q680" s="151">
        <f>VLOOKUP(H680,Mapping!$B$3:$D$13,3,0)</f>
        <v>0.8</v>
      </c>
      <c r="R680" s="149">
        <f>(IF(VLOOKUP(VLOOKUP(I680,Mapping!$B$15:$D$20,2,1),Mapping!$C$15:$E$20,2,0)=7000,0,VLOOKUP(VLOOKUP(I680,Mapping!$B$15:$D$20,2,1),Mapping!$C$15:$E$20,2,0)))</f>
        <v>0</v>
      </c>
      <c r="S680" s="149"/>
      <c r="T680" s="149"/>
      <c r="U680" s="149">
        <f t="shared" si="177"/>
        <v>200.69000000000003</v>
      </c>
      <c r="V680" s="6" t="str">
        <f t="shared" si="162"/>
        <v>[대신착불]/사이즈초과</v>
      </c>
      <c r="X680" s="6" t="s">
        <v>3461</v>
      </c>
      <c r="Y680" s="6" t="s">
        <v>16</v>
      </c>
      <c r="Z680" s="6" t="s">
        <v>3462</v>
      </c>
      <c r="AA680" s="6" t="s">
        <v>3844</v>
      </c>
      <c r="AB680" s="6" t="s">
        <v>3841</v>
      </c>
      <c r="AC680" s="6" t="s">
        <v>3842</v>
      </c>
      <c r="AD680" s="6" t="s">
        <v>424</v>
      </c>
      <c r="AE680" s="6" t="s">
        <v>1343</v>
      </c>
      <c r="AF680" s="6">
        <v>1</v>
      </c>
      <c r="AG680" s="6">
        <v>11.7</v>
      </c>
      <c r="AH680" s="6">
        <v>52</v>
      </c>
      <c r="AI680" s="6">
        <v>52</v>
      </c>
      <c r="AJ680" s="6" t="s">
        <v>15</v>
      </c>
      <c r="AK680" s="6">
        <v>1353.62</v>
      </c>
      <c r="AL680" s="6" t="s">
        <v>303</v>
      </c>
      <c r="AM680" s="6" t="s">
        <v>303</v>
      </c>
      <c r="AN680" s="6" t="s">
        <v>303</v>
      </c>
      <c r="AO680" s="6" t="s">
        <v>156</v>
      </c>
      <c r="AP680" s="6" t="s">
        <v>156</v>
      </c>
      <c r="AQ680" s="6" t="s">
        <v>304</v>
      </c>
      <c r="AR680" s="6" t="s">
        <v>305</v>
      </c>
      <c r="AS680" s="6" t="s">
        <v>1593</v>
      </c>
      <c r="AT680" s="6" t="s">
        <v>156</v>
      </c>
      <c r="AU680" s="6" t="s">
        <v>307</v>
      </c>
      <c r="AV680" s="6" t="s">
        <v>3844</v>
      </c>
      <c r="AW680" s="6" t="s">
        <v>3845</v>
      </c>
      <c r="AX680" s="6" t="s">
        <v>3845</v>
      </c>
      <c r="AY680" s="6" t="s">
        <v>308</v>
      </c>
      <c r="AZ680" s="6" t="s">
        <v>309</v>
      </c>
      <c r="BA680" s="6" t="s">
        <v>310</v>
      </c>
      <c r="BB680" s="6" t="s">
        <v>311</v>
      </c>
      <c r="BC680" s="6" t="s">
        <v>312</v>
      </c>
      <c r="BD680" s="6" t="s">
        <v>156</v>
      </c>
      <c r="BE680" s="6" t="s">
        <v>313</v>
      </c>
    </row>
    <row r="681" spans="1:57" ht="17.399999999999999" x14ac:dyDescent="0.4">
      <c r="A681" s="237">
        <f t="shared" si="163"/>
        <v>679</v>
      </c>
      <c r="B681" s="238" t="str">
        <f t="shared" si="164"/>
        <v>2025-09-21</v>
      </c>
      <c r="C681" s="238" t="str">
        <f t="shared" si="165"/>
        <v>LHR</v>
      </c>
      <c r="D681" s="238" t="str">
        <f t="shared" si="166"/>
        <v>99431913895</v>
      </c>
      <c r="E681" s="238" t="str">
        <f t="shared" si="167"/>
        <v>587196915040</v>
      </c>
      <c r="F681" s="238" t="str">
        <f t="shared" si="168"/>
        <v>김수연</v>
      </c>
      <c r="G681" s="239" t="str">
        <f t="shared" si="169"/>
        <v>BK00000146018</v>
      </c>
      <c r="H681" s="240" t="str">
        <f t="shared" si="170"/>
        <v>목록(Manifest)</v>
      </c>
      <c r="I681" s="241">
        <f t="shared" si="171"/>
        <v>26.77</v>
      </c>
      <c r="J681" s="242">
        <f t="shared" si="172"/>
        <v>1</v>
      </c>
      <c r="K681" s="242">
        <f t="shared" si="173"/>
        <v>0.5</v>
      </c>
      <c r="L681" s="243">
        <f t="shared" si="174"/>
        <v>0.2</v>
      </c>
      <c r="M681" s="243">
        <f t="shared" si="175"/>
        <v>0.5</v>
      </c>
      <c r="N681" s="149">
        <f t="shared" si="176"/>
        <v>5.75</v>
      </c>
      <c r="O681" s="149">
        <v>3.59</v>
      </c>
      <c r="P681" s="150"/>
      <c r="Q681" s="151">
        <f>VLOOKUP(H681,Mapping!$B$3:$D$13,3,0)</f>
        <v>0</v>
      </c>
      <c r="R681" s="149">
        <f>(IF(VLOOKUP(VLOOKUP(I681,Mapping!$B$15:$D$20,2,1),Mapping!$C$15:$E$20,2,0)=7000,0,VLOOKUP(VLOOKUP(I681,Mapping!$B$15:$D$20,2,1),Mapping!$C$15:$E$20,2,0)))</f>
        <v>0</v>
      </c>
      <c r="S681" s="149"/>
      <c r="T681" s="149"/>
      <c r="U681" s="149">
        <f t="shared" si="177"/>
        <v>9.34</v>
      </c>
      <c r="V681" s="6" t="str">
        <f t="shared" si="162"/>
        <v/>
      </c>
      <c r="X681" s="6" t="s">
        <v>3461</v>
      </c>
      <c r="Y681" s="6" t="s">
        <v>16</v>
      </c>
      <c r="Z681" s="6" t="s">
        <v>3462</v>
      </c>
      <c r="AA681" s="6" t="s">
        <v>3846</v>
      </c>
      <c r="AB681" s="6" t="s">
        <v>219</v>
      </c>
      <c r="AC681" s="6" t="s">
        <v>3847</v>
      </c>
      <c r="AD681" s="6" t="s">
        <v>3848</v>
      </c>
      <c r="AE681" s="6" t="s">
        <v>156</v>
      </c>
      <c r="AF681" s="6">
        <v>1</v>
      </c>
      <c r="AG681" s="6">
        <v>0.5</v>
      </c>
      <c r="AH681" s="6">
        <v>0.2</v>
      </c>
      <c r="AI681" s="6">
        <v>0.5</v>
      </c>
      <c r="AJ681" s="6" t="s">
        <v>14</v>
      </c>
      <c r="AK681" s="6">
        <v>26.77</v>
      </c>
      <c r="AL681" s="6" t="s">
        <v>303</v>
      </c>
      <c r="AM681" s="6" t="s">
        <v>303</v>
      </c>
      <c r="AN681" s="6" t="s">
        <v>303</v>
      </c>
      <c r="AO681" s="6" t="s">
        <v>303</v>
      </c>
      <c r="AP681" s="6" t="s">
        <v>303</v>
      </c>
      <c r="AQ681" s="6" t="s">
        <v>304</v>
      </c>
      <c r="AR681" s="6" t="s">
        <v>305</v>
      </c>
      <c r="AS681" s="6" t="s">
        <v>478</v>
      </c>
      <c r="AT681" s="6" t="s">
        <v>156</v>
      </c>
      <c r="AU681" s="6" t="s">
        <v>307</v>
      </c>
      <c r="AV681" s="6" t="s">
        <v>3846</v>
      </c>
      <c r="AW681" s="6" t="s">
        <v>3849</v>
      </c>
      <c r="AX681" s="6" t="s">
        <v>3849</v>
      </c>
      <c r="AY681" s="6" t="s">
        <v>308</v>
      </c>
      <c r="AZ681" s="6" t="s">
        <v>309</v>
      </c>
      <c r="BA681" s="6" t="s">
        <v>310</v>
      </c>
      <c r="BB681" s="6" t="s">
        <v>311</v>
      </c>
      <c r="BC681" s="6" t="s">
        <v>312</v>
      </c>
      <c r="BD681" s="6" t="s">
        <v>156</v>
      </c>
      <c r="BE681" s="6" t="s">
        <v>313</v>
      </c>
    </row>
    <row r="682" spans="1:57" ht="17.399999999999999" x14ac:dyDescent="0.4">
      <c r="A682" s="237">
        <f t="shared" si="163"/>
        <v>680</v>
      </c>
      <c r="B682" s="238" t="str">
        <f t="shared" si="164"/>
        <v>2025-09-21</v>
      </c>
      <c r="C682" s="238" t="str">
        <f t="shared" si="165"/>
        <v>LHR</v>
      </c>
      <c r="D682" s="238" t="str">
        <f t="shared" si="166"/>
        <v>99431913895</v>
      </c>
      <c r="E682" s="238" t="str">
        <f t="shared" si="167"/>
        <v>587196915014</v>
      </c>
      <c r="F682" s="238" t="str">
        <f t="shared" si="168"/>
        <v>김기록</v>
      </c>
      <c r="G682" s="239" t="str">
        <f t="shared" si="169"/>
        <v>BK00000146019</v>
      </c>
      <c r="H682" s="240" t="str">
        <f t="shared" si="170"/>
        <v>간이(Simple)</v>
      </c>
      <c r="I682" s="241">
        <f t="shared" si="171"/>
        <v>1353.62</v>
      </c>
      <c r="J682" s="242">
        <f t="shared" si="172"/>
        <v>1</v>
      </c>
      <c r="K682" s="242">
        <f t="shared" si="173"/>
        <v>11.7</v>
      </c>
      <c r="L682" s="243">
        <f t="shared" si="174"/>
        <v>52</v>
      </c>
      <c r="M682" s="243">
        <f t="shared" si="175"/>
        <v>52</v>
      </c>
      <c r="N682" s="149">
        <f t="shared" si="176"/>
        <v>196.3</v>
      </c>
      <c r="O682" s="149">
        <v>3.59</v>
      </c>
      <c r="P682" s="150"/>
      <c r="Q682" s="151">
        <f>VLOOKUP(H682,Mapping!$B$3:$D$13,3,0)</f>
        <v>0.8</v>
      </c>
      <c r="R682" s="149">
        <f>(IF(VLOOKUP(VLOOKUP(I682,Mapping!$B$15:$D$20,2,1),Mapping!$C$15:$E$20,2,0)=7000,0,VLOOKUP(VLOOKUP(I682,Mapping!$B$15:$D$20,2,1),Mapping!$C$15:$E$20,2,0)))</f>
        <v>0</v>
      </c>
      <c r="S682" s="149"/>
      <c r="T682" s="149"/>
      <c r="U682" s="149">
        <f t="shared" si="177"/>
        <v>200.69000000000003</v>
      </c>
      <c r="V682" s="6" t="str">
        <f t="shared" si="162"/>
        <v>[대신착불]/사이즈초과</v>
      </c>
      <c r="X682" s="6" t="s">
        <v>3461</v>
      </c>
      <c r="Y682" s="6" t="s">
        <v>16</v>
      </c>
      <c r="Z682" s="6" t="s">
        <v>3462</v>
      </c>
      <c r="AA682" s="6" t="s">
        <v>3850</v>
      </c>
      <c r="AB682" s="6" t="s">
        <v>3841</v>
      </c>
      <c r="AC682" s="6" t="s">
        <v>3842</v>
      </c>
      <c r="AD682" s="6" t="s">
        <v>424</v>
      </c>
      <c r="AE682" s="6" t="s">
        <v>1343</v>
      </c>
      <c r="AF682" s="6">
        <v>1</v>
      </c>
      <c r="AG682" s="6">
        <v>11.7</v>
      </c>
      <c r="AH682" s="6">
        <v>52</v>
      </c>
      <c r="AI682" s="6">
        <v>52</v>
      </c>
      <c r="AJ682" s="6" t="s">
        <v>15</v>
      </c>
      <c r="AK682" s="6">
        <v>1353.62</v>
      </c>
      <c r="AL682" s="6" t="s">
        <v>303</v>
      </c>
      <c r="AM682" s="6" t="s">
        <v>303</v>
      </c>
      <c r="AN682" s="6" t="s">
        <v>303</v>
      </c>
      <c r="AO682" s="6" t="s">
        <v>156</v>
      </c>
      <c r="AP682" s="6" t="s">
        <v>156</v>
      </c>
      <c r="AQ682" s="6" t="s">
        <v>304</v>
      </c>
      <c r="AR682" s="6" t="s">
        <v>305</v>
      </c>
      <c r="AS682" s="6" t="s">
        <v>1593</v>
      </c>
      <c r="AT682" s="6" t="s">
        <v>156</v>
      </c>
      <c r="AU682" s="6" t="s">
        <v>307</v>
      </c>
      <c r="AV682" s="6" t="s">
        <v>3850</v>
      </c>
      <c r="AW682" s="6" t="s">
        <v>3851</v>
      </c>
      <c r="AX682" s="6" t="s">
        <v>3851</v>
      </c>
      <c r="AY682" s="6" t="s">
        <v>308</v>
      </c>
      <c r="AZ682" s="6" t="s">
        <v>309</v>
      </c>
      <c r="BA682" s="6" t="s">
        <v>310</v>
      </c>
      <c r="BB682" s="6" t="s">
        <v>311</v>
      </c>
      <c r="BC682" s="6" t="s">
        <v>312</v>
      </c>
      <c r="BD682" s="6" t="s">
        <v>156</v>
      </c>
      <c r="BE682" s="6" t="s">
        <v>313</v>
      </c>
    </row>
    <row r="683" spans="1:57" ht="17.399999999999999" x14ac:dyDescent="0.4">
      <c r="A683" s="237">
        <f t="shared" si="163"/>
        <v>681</v>
      </c>
      <c r="B683" s="238" t="str">
        <f t="shared" si="164"/>
        <v>2025-09-21</v>
      </c>
      <c r="C683" s="238" t="str">
        <f t="shared" si="165"/>
        <v>LHR</v>
      </c>
      <c r="D683" s="238" t="str">
        <f t="shared" si="166"/>
        <v>99431913895</v>
      </c>
      <c r="E683" s="238" t="str">
        <f t="shared" si="167"/>
        <v>587196915353</v>
      </c>
      <c r="F683" s="238" t="str">
        <f t="shared" si="168"/>
        <v>정민주</v>
      </c>
      <c r="G683" s="239" t="str">
        <f t="shared" si="169"/>
        <v>BK00000146027</v>
      </c>
      <c r="H683" s="240" t="str">
        <f t="shared" si="170"/>
        <v>목록(Manifest)</v>
      </c>
      <c r="I683" s="241">
        <f t="shared" si="171"/>
        <v>121.8</v>
      </c>
      <c r="J683" s="242">
        <f t="shared" si="172"/>
        <v>1</v>
      </c>
      <c r="K683" s="242">
        <f t="shared" si="173"/>
        <v>0.5</v>
      </c>
      <c r="L683" s="243">
        <f t="shared" si="174"/>
        <v>0.2</v>
      </c>
      <c r="M683" s="243">
        <f t="shared" si="175"/>
        <v>0.5</v>
      </c>
      <c r="N683" s="149">
        <f t="shared" si="176"/>
        <v>5.75</v>
      </c>
      <c r="O683" s="149">
        <v>3.59</v>
      </c>
      <c r="P683" s="150"/>
      <c r="Q683" s="151">
        <f>VLOOKUP(H683,Mapping!$B$3:$D$13,3,0)</f>
        <v>0</v>
      </c>
      <c r="R683" s="149">
        <f>(IF(VLOOKUP(VLOOKUP(I683,Mapping!$B$15:$D$20,2,1),Mapping!$C$15:$E$20,2,0)=7000,0,VLOOKUP(VLOOKUP(I683,Mapping!$B$15:$D$20,2,1),Mapping!$C$15:$E$20,2,0)))</f>
        <v>0</v>
      </c>
      <c r="S683" s="149"/>
      <c r="T683" s="149"/>
      <c r="U683" s="149">
        <f t="shared" si="177"/>
        <v>9.34</v>
      </c>
      <c r="V683" s="6" t="str">
        <f t="shared" si="162"/>
        <v/>
      </c>
      <c r="X683" s="6" t="s">
        <v>3461</v>
      </c>
      <c r="Y683" s="6" t="s">
        <v>16</v>
      </c>
      <c r="Z683" s="6" t="s">
        <v>3462</v>
      </c>
      <c r="AA683" s="6" t="s">
        <v>3852</v>
      </c>
      <c r="AB683" s="6" t="s">
        <v>3853</v>
      </c>
      <c r="AC683" s="6" t="s">
        <v>3854</v>
      </c>
      <c r="AD683" s="6" t="s">
        <v>3855</v>
      </c>
      <c r="AE683" s="6" t="s">
        <v>156</v>
      </c>
      <c r="AF683" s="6">
        <v>1</v>
      </c>
      <c r="AG683" s="6">
        <v>0.5</v>
      </c>
      <c r="AH683" s="6">
        <v>0.2</v>
      </c>
      <c r="AI683" s="6">
        <v>0.5</v>
      </c>
      <c r="AJ683" s="6" t="s">
        <v>14</v>
      </c>
      <c r="AK683" s="6">
        <v>121.8</v>
      </c>
      <c r="AL683" s="6" t="s">
        <v>303</v>
      </c>
      <c r="AM683" s="6" t="s">
        <v>303</v>
      </c>
      <c r="AN683" s="6" t="s">
        <v>303</v>
      </c>
      <c r="AO683" s="6" t="s">
        <v>303</v>
      </c>
      <c r="AP683" s="6" t="s">
        <v>303</v>
      </c>
      <c r="AQ683" s="6" t="s">
        <v>304</v>
      </c>
      <c r="AR683" s="6" t="s">
        <v>305</v>
      </c>
      <c r="AS683" s="6" t="s">
        <v>957</v>
      </c>
      <c r="AT683" s="6" t="s">
        <v>156</v>
      </c>
      <c r="AU683" s="6" t="s">
        <v>307</v>
      </c>
      <c r="AV683" s="6" t="s">
        <v>3852</v>
      </c>
      <c r="AW683" s="6" t="s">
        <v>3856</v>
      </c>
      <c r="AX683" s="6" t="s">
        <v>3856</v>
      </c>
      <c r="AY683" s="6" t="s">
        <v>308</v>
      </c>
      <c r="AZ683" s="6" t="s">
        <v>309</v>
      </c>
      <c r="BA683" s="6" t="s">
        <v>310</v>
      </c>
      <c r="BB683" s="6" t="s">
        <v>311</v>
      </c>
      <c r="BC683" s="6" t="s">
        <v>312</v>
      </c>
      <c r="BD683" s="6" t="s">
        <v>156</v>
      </c>
      <c r="BE683" s="6" t="s">
        <v>313</v>
      </c>
    </row>
    <row r="684" spans="1:57" ht="17.399999999999999" x14ac:dyDescent="0.4">
      <c r="A684" s="237">
        <f t="shared" si="163"/>
        <v>682</v>
      </c>
      <c r="B684" s="238" t="str">
        <f t="shared" si="164"/>
        <v>2025-09-21</v>
      </c>
      <c r="C684" s="238" t="str">
        <f t="shared" si="165"/>
        <v>LHR</v>
      </c>
      <c r="D684" s="238" t="str">
        <f t="shared" si="166"/>
        <v>99431913895</v>
      </c>
      <c r="E684" s="238" t="str">
        <f t="shared" si="167"/>
        <v>587196915154</v>
      </c>
      <c r="F684" s="238" t="str">
        <f t="shared" si="168"/>
        <v>손용제</v>
      </c>
      <c r="G684" s="239" t="str">
        <f t="shared" si="169"/>
        <v>BK00000146030</v>
      </c>
      <c r="H684" s="240" t="str">
        <f t="shared" si="170"/>
        <v>목록(Manifest)</v>
      </c>
      <c r="I684" s="241">
        <f t="shared" si="171"/>
        <v>46.54</v>
      </c>
      <c r="J684" s="242">
        <f t="shared" si="172"/>
        <v>1</v>
      </c>
      <c r="K684" s="242">
        <f t="shared" si="173"/>
        <v>0.5</v>
      </c>
      <c r="L684" s="243">
        <f t="shared" si="174"/>
        <v>0.2</v>
      </c>
      <c r="M684" s="243">
        <f t="shared" si="175"/>
        <v>0.5</v>
      </c>
      <c r="N684" s="149">
        <f t="shared" si="176"/>
        <v>5.75</v>
      </c>
      <c r="O684" s="149">
        <v>3.59</v>
      </c>
      <c r="P684" s="150"/>
      <c r="Q684" s="151">
        <f>VLOOKUP(H684,Mapping!$B$3:$D$13,3,0)</f>
        <v>0</v>
      </c>
      <c r="R684" s="149">
        <f>(IF(VLOOKUP(VLOOKUP(I684,Mapping!$B$15:$D$20,2,1),Mapping!$C$15:$E$20,2,0)=7000,0,VLOOKUP(VLOOKUP(I684,Mapping!$B$15:$D$20,2,1),Mapping!$C$15:$E$20,2,0)))</f>
        <v>0</v>
      </c>
      <c r="S684" s="149"/>
      <c r="T684" s="149"/>
      <c r="U684" s="149">
        <f t="shared" si="177"/>
        <v>9.34</v>
      </c>
      <c r="V684" s="6" t="str">
        <f t="shared" si="162"/>
        <v/>
      </c>
      <c r="X684" s="6" t="s">
        <v>3461</v>
      </c>
      <c r="Y684" s="6" t="s">
        <v>16</v>
      </c>
      <c r="Z684" s="6" t="s">
        <v>3462</v>
      </c>
      <c r="AA684" s="6" t="s">
        <v>3857</v>
      </c>
      <c r="AB684" s="6" t="s">
        <v>1089</v>
      </c>
      <c r="AC684" s="6" t="s">
        <v>1090</v>
      </c>
      <c r="AD684" s="6" t="s">
        <v>1091</v>
      </c>
      <c r="AE684" s="6" t="s">
        <v>156</v>
      </c>
      <c r="AF684" s="6">
        <v>1</v>
      </c>
      <c r="AG684" s="6">
        <v>0.5</v>
      </c>
      <c r="AH684" s="6">
        <v>0.2</v>
      </c>
      <c r="AI684" s="6">
        <v>0.5</v>
      </c>
      <c r="AJ684" s="6" t="s">
        <v>14</v>
      </c>
      <c r="AK684" s="6">
        <v>46.54</v>
      </c>
      <c r="AL684" s="6" t="s">
        <v>303</v>
      </c>
      <c r="AM684" s="6" t="s">
        <v>303</v>
      </c>
      <c r="AN684" s="6" t="s">
        <v>303</v>
      </c>
      <c r="AO684" s="6" t="s">
        <v>303</v>
      </c>
      <c r="AP684" s="6" t="s">
        <v>303</v>
      </c>
      <c r="AQ684" s="6" t="s">
        <v>304</v>
      </c>
      <c r="AR684" s="6" t="s">
        <v>305</v>
      </c>
      <c r="AS684" s="6" t="s">
        <v>316</v>
      </c>
      <c r="AT684" s="6" t="s">
        <v>156</v>
      </c>
      <c r="AU684" s="6" t="s">
        <v>307</v>
      </c>
      <c r="AV684" s="6" t="s">
        <v>3857</v>
      </c>
      <c r="AW684" s="6" t="s">
        <v>3858</v>
      </c>
      <c r="AX684" s="6" t="s">
        <v>3858</v>
      </c>
      <c r="AY684" s="6" t="s">
        <v>308</v>
      </c>
      <c r="AZ684" s="6" t="s">
        <v>309</v>
      </c>
      <c r="BA684" s="6" t="s">
        <v>310</v>
      </c>
      <c r="BB684" s="6" t="s">
        <v>311</v>
      </c>
      <c r="BC684" s="6" t="s">
        <v>312</v>
      </c>
      <c r="BD684" s="6" t="s">
        <v>156</v>
      </c>
      <c r="BE684" s="6" t="s">
        <v>313</v>
      </c>
    </row>
    <row r="685" spans="1:57" ht="17.399999999999999" x14ac:dyDescent="0.4">
      <c r="A685" s="237">
        <f t="shared" si="163"/>
        <v>683</v>
      </c>
      <c r="B685" s="238" t="str">
        <f t="shared" si="164"/>
        <v>2025-09-21</v>
      </c>
      <c r="C685" s="238" t="str">
        <f t="shared" si="165"/>
        <v>LHR</v>
      </c>
      <c r="D685" s="238" t="str">
        <f t="shared" si="166"/>
        <v>99431913895</v>
      </c>
      <c r="E685" s="238" t="str">
        <f t="shared" si="167"/>
        <v>587196915563</v>
      </c>
      <c r="F685" s="238" t="str">
        <f t="shared" si="168"/>
        <v>김민정</v>
      </c>
      <c r="G685" s="239" t="str">
        <f t="shared" si="169"/>
        <v>BK00000146034</v>
      </c>
      <c r="H685" s="240" t="str">
        <f t="shared" si="170"/>
        <v>목록(Manifest)</v>
      </c>
      <c r="I685" s="241">
        <f t="shared" si="171"/>
        <v>100.34</v>
      </c>
      <c r="J685" s="242">
        <f t="shared" si="172"/>
        <v>1</v>
      </c>
      <c r="K685" s="242">
        <f t="shared" si="173"/>
        <v>0.5</v>
      </c>
      <c r="L685" s="243">
        <f t="shared" si="174"/>
        <v>0.2</v>
      </c>
      <c r="M685" s="243">
        <f t="shared" si="175"/>
        <v>0.5</v>
      </c>
      <c r="N685" s="149">
        <f t="shared" si="176"/>
        <v>5.75</v>
      </c>
      <c r="O685" s="149">
        <v>3.59</v>
      </c>
      <c r="P685" s="150"/>
      <c r="Q685" s="151">
        <f>VLOOKUP(H685,Mapping!$B$3:$D$13,3,0)</f>
        <v>0</v>
      </c>
      <c r="R685" s="149">
        <f>(IF(VLOOKUP(VLOOKUP(I685,Mapping!$B$15:$D$20,2,1),Mapping!$C$15:$E$20,2,0)=7000,0,VLOOKUP(VLOOKUP(I685,Mapping!$B$15:$D$20,2,1),Mapping!$C$15:$E$20,2,0)))</f>
        <v>0</v>
      </c>
      <c r="S685" s="149"/>
      <c r="T685" s="149"/>
      <c r="U685" s="149">
        <f t="shared" si="177"/>
        <v>9.34</v>
      </c>
      <c r="V685" s="6" t="str">
        <f t="shared" si="162"/>
        <v/>
      </c>
      <c r="X685" s="6" t="s">
        <v>3461</v>
      </c>
      <c r="Y685" s="6" t="s">
        <v>16</v>
      </c>
      <c r="Z685" s="6" t="s">
        <v>3462</v>
      </c>
      <c r="AA685" s="6" t="s">
        <v>3859</v>
      </c>
      <c r="AB685" s="6" t="s">
        <v>2018</v>
      </c>
      <c r="AC685" s="6" t="s">
        <v>3860</v>
      </c>
      <c r="AD685" s="6" t="s">
        <v>2928</v>
      </c>
      <c r="AE685" s="6" t="s">
        <v>156</v>
      </c>
      <c r="AF685" s="6">
        <v>1</v>
      </c>
      <c r="AG685" s="6">
        <v>0.5</v>
      </c>
      <c r="AH685" s="6">
        <v>0.2</v>
      </c>
      <c r="AI685" s="6">
        <v>0.5</v>
      </c>
      <c r="AJ685" s="6" t="s">
        <v>14</v>
      </c>
      <c r="AK685" s="6">
        <v>100.34</v>
      </c>
      <c r="AL685" s="6" t="s">
        <v>303</v>
      </c>
      <c r="AM685" s="6" t="s">
        <v>303</v>
      </c>
      <c r="AN685" s="6" t="s">
        <v>303</v>
      </c>
      <c r="AO685" s="6" t="s">
        <v>303</v>
      </c>
      <c r="AP685" s="6" t="s">
        <v>303</v>
      </c>
      <c r="AQ685" s="6" t="s">
        <v>304</v>
      </c>
      <c r="AR685" s="6" t="s">
        <v>305</v>
      </c>
      <c r="AS685" s="6" t="s">
        <v>352</v>
      </c>
      <c r="AT685" s="6" t="s">
        <v>156</v>
      </c>
      <c r="AU685" s="6" t="s">
        <v>307</v>
      </c>
      <c r="AV685" s="6" t="s">
        <v>3859</v>
      </c>
      <c r="AW685" s="6" t="s">
        <v>3861</v>
      </c>
      <c r="AX685" s="6" t="s">
        <v>3861</v>
      </c>
      <c r="AY685" s="6" t="s">
        <v>308</v>
      </c>
      <c r="AZ685" s="6" t="s">
        <v>309</v>
      </c>
      <c r="BA685" s="6" t="s">
        <v>310</v>
      </c>
      <c r="BB685" s="6" t="s">
        <v>311</v>
      </c>
      <c r="BC685" s="6" t="s">
        <v>312</v>
      </c>
      <c r="BD685" s="6" t="s">
        <v>156</v>
      </c>
      <c r="BE685" s="6" t="s">
        <v>313</v>
      </c>
    </row>
    <row r="686" spans="1:57" ht="17.399999999999999" x14ac:dyDescent="0.4">
      <c r="A686" s="237">
        <f t="shared" si="163"/>
        <v>684</v>
      </c>
      <c r="B686" s="238" t="str">
        <f t="shared" si="164"/>
        <v>2025-09-21</v>
      </c>
      <c r="C686" s="238" t="str">
        <f t="shared" si="165"/>
        <v>LHR</v>
      </c>
      <c r="D686" s="238" t="str">
        <f t="shared" si="166"/>
        <v>99431913895</v>
      </c>
      <c r="E686" s="238" t="str">
        <f t="shared" si="167"/>
        <v>587196915574</v>
      </c>
      <c r="F686" s="238" t="str">
        <f t="shared" si="168"/>
        <v>황정원</v>
      </c>
      <c r="G686" s="239" t="str">
        <f t="shared" si="169"/>
        <v>BK00000146037</v>
      </c>
      <c r="H686" s="240" t="str">
        <f t="shared" si="170"/>
        <v>목록(Manifest)</v>
      </c>
      <c r="I686" s="241">
        <f t="shared" si="171"/>
        <v>69.02</v>
      </c>
      <c r="J686" s="242">
        <f t="shared" si="172"/>
        <v>1</v>
      </c>
      <c r="K686" s="242">
        <f t="shared" si="173"/>
        <v>0.5</v>
      </c>
      <c r="L686" s="243">
        <f t="shared" si="174"/>
        <v>0.2</v>
      </c>
      <c r="M686" s="243">
        <f t="shared" si="175"/>
        <v>0.5</v>
      </c>
      <c r="N686" s="149">
        <f t="shared" si="176"/>
        <v>5.75</v>
      </c>
      <c r="O686" s="149">
        <v>3.59</v>
      </c>
      <c r="P686" s="150"/>
      <c r="Q686" s="151">
        <f>VLOOKUP(H686,Mapping!$B$3:$D$13,3,0)</f>
        <v>0</v>
      </c>
      <c r="R686" s="149">
        <f>(IF(VLOOKUP(VLOOKUP(I686,Mapping!$B$15:$D$20,2,1),Mapping!$C$15:$E$20,2,0)=7000,0,VLOOKUP(VLOOKUP(I686,Mapping!$B$15:$D$20,2,1),Mapping!$C$15:$E$20,2,0)))</f>
        <v>0</v>
      </c>
      <c r="S686" s="149"/>
      <c r="T686" s="149"/>
      <c r="U686" s="149">
        <f t="shared" si="177"/>
        <v>9.34</v>
      </c>
      <c r="V686" s="6" t="str">
        <f t="shared" si="162"/>
        <v/>
      </c>
      <c r="X686" s="6" t="s">
        <v>3461</v>
      </c>
      <c r="Y686" s="6" t="s">
        <v>16</v>
      </c>
      <c r="Z686" s="6" t="s">
        <v>3462</v>
      </c>
      <c r="AA686" s="6" t="s">
        <v>3862</v>
      </c>
      <c r="AB686" s="6" t="s">
        <v>3863</v>
      </c>
      <c r="AC686" s="6" t="s">
        <v>3864</v>
      </c>
      <c r="AD686" s="6" t="s">
        <v>3865</v>
      </c>
      <c r="AE686" s="6" t="s">
        <v>156</v>
      </c>
      <c r="AF686" s="6">
        <v>1</v>
      </c>
      <c r="AG686" s="6">
        <v>0.5</v>
      </c>
      <c r="AH686" s="6">
        <v>0.2</v>
      </c>
      <c r="AI686" s="6">
        <v>0.5</v>
      </c>
      <c r="AJ686" s="6" t="s">
        <v>14</v>
      </c>
      <c r="AK686" s="6">
        <v>69.02</v>
      </c>
      <c r="AL686" s="6" t="s">
        <v>303</v>
      </c>
      <c r="AM686" s="6" t="s">
        <v>303</v>
      </c>
      <c r="AN686" s="6" t="s">
        <v>303</v>
      </c>
      <c r="AO686" s="6" t="s">
        <v>303</v>
      </c>
      <c r="AP686" s="6" t="s">
        <v>303</v>
      </c>
      <c r="AQ686" s="6" t="s">
        <v>304</v>
      </c>
      <c r="AR686" s="6" t="s">
        <v>305</v>
      </c>
      <c r="AS686" s="6" t="s">
        <v>523</v>
      </c>
      <c r="AT686" s="6" t="s">
        <v>156</v>
      </c>
      <c r="AU686" s="6" t="s">
        <v>307</v>
      </c>
      <c r="AV686" s="6" t="s">
        <v>3862</v>
      </c>
      <c r="AW686" s="6" t="s">
        <v>3866</v>
      </c>
      <c r="AX686" s="6" t="s">
        <v>3866</v>
      </c>
      <c r="AY686" s="6" t="s">
        <v>308</v>
      </c>
      <c r="AZ686" s="6" t="s">
        <v>309</v>
      </c>
      <c r="BA686" s="6" t="s">
        <v>310</v>
      </c>
      <c r="BB686" s="6" t="s">
        <v>311</v>
      </c>
      <c r="BC686" s="6" t="s">
        <v>312</v>
      </c>
      <c r="BD686" s="6" t="s">
        <v>156</v>
      </c>
      <c r="BE686" s="6" t="s">
        <v>313</v>
      </c>
    </row>
    <row r="687" spans="1:57" ht="17.399999999999999" x14ac:dyDescent="0.4">
      <c r="A687" s="237">
        <f t="shared" si="163"/>
        <v>685</v>
      </c>
      <c r="B687" s="238" t="str">
        <f t="shared" si="164"/>
        <v>2025-09-21</v>
      </c>
      <c r="C687" s="238" t="str">
        <f t="shared" si="165"/>
        <v>LHR</v>
      </c>
      <c r="D687" s="238" t="str">
        <f t="shared" si="166"/>
        <v>99431913895</v>
      </c>
      <c r="E687" s="238" t="str">
        <f t="shared" si="167"/>
        <v>587196915084</v>
      </c>
      <c r="F687" s="238" t="str">
        <f t="shared" si="168"/>
        <v>이선연</v>
      </c>
      <c r="G687" s="239" t="str">
        <f t="shared" si="169"/>
        <v>BK00000146041</v>
      </c>
      <c r="H687" s="240" t="str">
        <f t="shared" si="170"/>
        <v>간이(Simple)</v>
      </c>
      <c r="I687" s="241">
        <f t="shared" si="171"/>
        <v>202.5</v>
      </c>
      <c r="J687" s="242">
        <f t="shared" si="172"/>
        <v>1</v>
      </c>
      <c r="K687" s="242">
        <f t="shared" si="173"/>
        <v>0.5</v>
      </c>
      <c r="L687" s="243">
        <f t="shared" si="174"/>
        <v>0.2</v>
      </c>
      <c r="M687" s="243">
        <f t="shared" si="175"/>
        <v>0.5</v>
      </c>
      <c r="N687" s="149">
        <f t="shared" si="176"/>
        <v>5.75</v>
      </c>
      <c r="O687" s="149">
        <v>3.59</v>
      </c>
      <c r="P687" s="150"/>
      <c r="Q687" s="151">
        <f>VLOOKUP(H687,Mapping!$B$3:$D$13,3,0)</f>
        <v>0.8</v>
      </c>
      <c r="R687" s="149">
        <f>(IF(VLOOKUP(VLOOKUP(I687,Mapping!$B$15:$D$20,2,1),Mapping!$C$15:$E$20,2,0)=7000,0,VLOOKUP(VLOOKUP(I687,Mapping!$B$15:$D$20,2,1),Mapping!$C$15:$E$20,2,0)))</f>
        <v>0</v>
      </c>
      <c r="S687" s="149"/>
      <c r="T687" s="149"/>
      <c r="U687" s="149">
        <f t="shared" si="177"/>
        <v>10.14</v>
      </c>
      <c r="V687" s="6" t="str">
        <f t="shared" si="162"/>
        <v/>
      </c>
      <c r="X687" s="6" t="s">
        <v>3461</v>
      </c>
      <c r="Y687" s="6" t="s">
        <v>16</v>
      </c>
      <c r="Z687" s="6" t="s">
        <v>3462</v>
      </c>
      <c r="AA687" s="6" t="s">
        <v>3867</v>
      </c>
      <c r="AB687" s="6" t="s">
        <v>1238</v>
      </c>
      <c r="AC687" s="6" t="s">
        <v>1239</v>
      </c>
      <c r="AD687" s="6" t="s">
        <v>1240</v>
      </c>
      <c r="AE687" s="6" t="s">
        <v>156</v>
      </c>
      <c r="AF687" s="6">
        <v>1</v>
      </c>
      <c r="AG687" s="6">
        <v>0.5</v>
      </c>
      <c r="AH687" s="6">
        <v>0.2</v>
      </c>
      <c r="AI687" s="6">
        <v>0.5</v>
      </c>
      <c r="AJ687" s="6" t="s">
        <v>15</v>
      </c>
      <c r="AK687" s="6">
        <v>202.5</v>
      </c>
      <c r="AL687" s="6" t="s">
        <v>303</v>
      </c>
      <c r="AM687" s="6" t="s">
        <v>303</v>
      </c>
      <c r="AN687" s="6" t="s">
        <v>303</v>
      </c>
      <c r="AO687" s="6" t="s">
        <v>303</v>
      </c>
      <c r="AP687" s="6" t="s">
        <v>303</v>
      </c>
      <c r="AQ687" s="6" t="s">
        <v>304</v>
      </c>
      <c r="AR687" s="6" t="s">
        <v>305</v>
      </c>
      <c r="AS687" s="6" t="s">
        <v>1494</v>
      </c>
      <c r="AT687" s="6" t="s">
        <v>156</v>
      </c>
      <c r="AU687" s="6" t="s">
        <v>307</v>
      </c>
      <c r="AV687" s="6" t="s">
        <v>3867</v>
      </c>
      <c r="AW687" s="6" t="s">
        <v>3868</v>
      </c>
      <c r="AX687" s="6" t="s">
        <v>3868</v>
      </c>
      <c r="AY687" s="6" t="s">
        <v>308</v>
      </c>
      <c r="AZ687" s="6" t="s">
        <v>309</v>
      </c>
      <c r="BA687" s="6" t="s">
        <v>310</v>
      </c>
      <c r="BB687" s="6" t="s">
        <v>311</v>
      </c>
      <c r="BC687" s="6" t="s">
        <v>312</v>
      </c>
      <c r="BD687" s="6" t="s">
        <v>156</v>
      </c>
      <c r="BE687" s="6" t="s">
        <v>313</v>
      </c>
    </row>
    <row r="688" spans="1:57" ht="17.399999999999999" x14ac:dyDescent="0.4">
      <c r="A688" s="237">
        <f t="shared" si="163"/>
        <v>686</v>
      </c>
      <c r="B688" s="238" t="str">
        <f t="shared" si="164"/>
        <v>2025-09-21</v>
      </c>
      <c r="C688" s="238" t="str">
        <f t="shared" si="165"/>
        <v>LHR</v>
      </c>
      <c r="D688" s="238" t="str">
        <f t="shared" si="166"/>
        <v>99431913895</v>
      </c>
      <c r="E688" s="238" t="str">
        <f t="shared" si="167"/>
        <v>587196915390</v>
      </c>
      <c r="F688" s="238" t="str">
        <f t="shared" si="168"/>
        <v>반재영</v>
      </c>
      <c r="G688" s="239" t="str">
        <f t="shared" si="169"/>
        <v>BK00000146054</v>
      </c>
      <c r="H688" s="240" t="str">
        <f t="shared" si="170"/>
        <v>목록(Manifest)</v>
      </c>
      <c r="I688" s="241">
        <f t="shared" si="171"/>
        <v>121.83</v>
      </c>
      <c r="J688" s="242">
        <f t="shared" si="172"/>
        <v>1</v>
      </c>
      <c r="K688" s="242">
        <f t="shared" si="173"/>
        <v>0.5</v>
      </c>
      <c r="L688" s="243">
        <f t="shared" si="174"/>
        <v>0.2</v>
      </c>
      <c r="M688" s="243">
        <f t="shared" si="175"/>
        <v>0.5</v>
      </c>
      <c r="N688" s="149">
        <f t="shared" si="176"/>
        <v>5.75</v>
      </c>
      <c r="O688" s="149">
        <v>3.59</v>
      </c>
      <c r="P688" s="150"/>
      <c r="Q688" s="151">
        <f>VLOOKUP(H688,Mapping!$B$3:$D$13,3,0)</f>
        <v>0</v>
      </c>
      <c r="R688" s="149">
        <f>(IF(VLOOKUP(VLOOKUP(I688,Mapping!$B$15:$D$20,2,1),Mapping!$C$15:$E$20,2,0)=7000,0,VLOOKUP(VLOOKUP(I688,Mapping!$B$15:$D$20,2,1),Mapping!$C$15:$E$20,2,0)))</f>
        <v>0</v>
      </c>
      <c r="S688" s="149"/>
      <c r="T688" s="149"/>
      <c r="U688" s="149">
        <f t="shared" si="177"/>
        <v>9.34</v>
      </c>
      <c r="V688" s="6" t="str">
        <f t="shared" si="162"/>
        <v/>
      </c>
      <c r="X688" s="6" t="s">
        <v>3461</v>
      </c>
      <c r="Y688" s="6" t="s">
        <v>16</v>
      </c>
      <c r="Z688" s="6" t="s">
        <v>3462</v>
      </c>
      <c r="AA688" s="6" t="s">
        <v>3869</v>
      </c>
      <c r="AB688" s="6" t="s">
        <v>2931</v>
      </c>
      <c r="AC688" s="6" t="s">
        <v>2932</v>
      </c>
      <c r="AD688" s="6" t="s">
        <v>474</v>
      </c>
      <c r="AE688" s="6" t="s">
        <v>156</v>
      </c>
      <c r="AF688" s="6">
        <v>1</v>
      </c>
      <c r="AG688" s="6">
        <v>0.5</v>
      </c>
      <c r="AH688" s="6">
        <v>0.2</v>
      </c>
      <c r="AI688" s="6">
        <v>0.5</v>
      </c>
      <c r="AJ688" s="6" t="s">
        <v>14</v>
      </c>
      <c r="AK688" s="6">
        <v>121.83</v>
      </c>
      <c r="AL688" s="6" t="s">
        <v>303</v>
      </c>
      <c r="AM688" s="6" t="s">
        <v>303</v>
      </c>
      <c r="AN688" s="6" t="s">
        <v>303</v>
      </c>
      <c r="AO688" s="6" t="s">
        <v>303</v>
      </c>
      <c r="AP688" s="6" t="s">
        <v>303</v>
      </c>
      <c r="AQ688" s="6" t="s">
        <v>304</v>
      </c>
      <c r="AR688" s="6" t="s">
        <v>305</v>
      </c>
      <c r="AS688" s="6" t="s">
        <v>801</v>
      </c>
      <c r="AT688" s="6" t="s">
        <v>156</v>
      </c>
      <c r="AU688" s="6" t="s">
        <v>307</v>
      </c>
      <c r="AV688" s="6" t="s">
        <v>3869</v>
      </c>
      <c r="AW688" s="6" t="s">
        <v>3870</v>
      </c>
      <c r="AX688" s="6" t="s">
        <v>3870</v>
      </c>
      <c r="AY688" s="6" t="s">
        <v>308</v>
      </c>
      <c r="AZ688" s="6" t="s">
        <v>309</v>
      </c>
      <c r="BA688" s="6" t="s">
        <v>310</v>
      </c>
      <c r="BB688" s="6" t="s">
        <v>311</v>
      </c>
      <c r="BC688" s="6" t="s">
        <v>312</v>
      </c>
      <c r="BD688" s="6" t="s">
        <v>156</v>
      </c>
      <c r="BE688" s="6" t="s">
        <v>313</v>
      </c>
    </row>
    <row r="689" spans="1:57" ht="17.399999999999999" x14ac:dyDescent="0.4">
      <c r="A689" s="237">
        <f t="shared" si="163"/>
        <v>687</v>
      </c>
      <c r="B689" s="238" t="str">
        <f t="shared" si="164"/>
        <v>2025-09-21</v>
      </c>
      <c r="C689" s="238" t="str">
        <f t="shared" si="165"/>
        <v>LHR</v>
      </c>
      <c r="D689" s="238" t="str">
        <f t="shared" si="166"/>
        <v>99431913895</v>
      </c>
      <c r="E689" s="238" t="str">
        <f t="shared" si="167"/>
        <v>587196915471</v>
      </c>
      <c r="F689" s="238" t="str">
        <f t="shared" si="168"/>
        <v>박진우</v>
      </c>
      <c r="G689" s="239" t="str">
        <f t="shared" si="169"/>
        <v>BK00000146059</v>
      </c>
      <c r="H689" s="240" t="str">
        <f t="shared" si="170"/>
        <v>목록(Manifest)</v>
      </c>
      <c r="I689" s="241">
        <f t="shared" si="171"/>
        <v>60.22</v>
      </c>
      <c r="J689" s="242">
        <f t="shared" si="172"/>
        <v>1</v>
      </c>
      <c r="K689" s="242">
        <f t="shared" si="173"/>
        <v>3</v>
      </c>
      <c r="L689" s="243">
        <f t="shared" si="174"/>
        <v>0.2</v>
      </c>
      <c r="M689" s="243">
        <f t="shared" si="175"/>
        <v>3</v>
      </c>
      <c r="N689" s="149">
        <f t="shared" si="176"/>
        <v>15</v>
      </c>
      <c r="O689" s="149">
        <v>3.59</v>
      </c>
      <c r="P689" s="150"/>
      <c r="Q689" s="151">
        <f>VLOOKUP(H689,Mapping!$B$3:$D$13,3,0)</f>
        <v>0</v>
      </c>
      <c r="R689" s="149">
        <f>(IF(VLOOKUP(VLOOKUP(I689,Mapping!$B$15:$D$20,2,1),Mapping!$C$15:$E$20,2,0)=7000,0,VLOOKUP(VLOOKUP(I689,Mapping!$B$15:$D$20,2,1),Mapping!$C$15:$E$20,2,0)))</f>
        <v>0</v>
      </c>
      <c r="S689" s="149"/>
      <c r="T689" s="149"/>
      <c r="U689" s="149">
        <f t="shared" si="177"/>
        <v>18.59</v>
      </c>
      <c r="V689" s="6" t="str">
        <f t="shared" si="162"/>
        <v/>
      </c>
      <c r="X689" s="6" t="s">
        <v>3461</v>
      </c>
      <c r="Y689" s="6" t="s">
        <v>16</v>
      </c>
      <c r="Z689" s="6" t="s">
        <v>3462</v>
      </c>
      <c r="AA689" s="6" t="s">
        <v>3871</v>
      </c>
      <c r="AB689" s="6" t="s">
        <v>3872</v>
      </c>
      <c r="AC689" s="6" t="s">
        <v>3873</v>
      </c>
      <c r="AD689" s="6" t="s">
        <v>3874</v>
      </c>
      <c r="AE689" s="6" t="s">
        <v>156</v>
      </c>
      <c r="AF689" s="6">
        <v>1</v>
      </c>
      <c r="AG689" s="6">
        <v>3</v>
      </c>
      <c r="AH689" s="6">
        <v>0.2</v>
      </c>
      <c r="AI689" s="6">
        <v>3</v>
      </c>
      <c r="AJ689" s="6" t="s">
        <v>14</v>
      </c>
      <c r="AK689" s="6">
        <v>60.22</v>
      </c>
      <c r="AL689" s="6" t="s">
        <v>303</v>
      </c>
      <c r="AM689" s="6" t="s">
        <v>303</v>
      </c>
      <c r="AN689" s="6" t="s">
        <v>303</v>
      </c>
      <c r="AO689" s="6" t="s">
        <v>303</v>
      </c>
      <c r="AP689" s="6" t="s">
        <v>303</v>
      </c>
      <c r="AQ689" s="6" t="s">
        <v>304</v>
      </c>
      <c r="AR689" s="6" t="s">
        <v>305</v>
      </c>
      <c r="AS689" s="6" t="s">
        <v>3875</v>
      </c>
      <c r="AT689" s="6" t="s">
        <v>156</v>
      </c>
      <c r="AU689" s="6" t="s">
        <v>307</v>
      </c>
      <c r="AV689" s="6" t="s">
        <v>3871</v>
      </c>
      <c r="AW689" s="6" t="s">
        <v>3876</v>
      </c>
      <c r="AX689" s="6" t="s">
        <v>3876</v>
      </c>
      <c r="AY689" s="6" t="s">
        <v>308</v>
      </c>
      <c r="AZ689" s="6" t="s">
        <v>309</v>
      </c>
      <c r="BA689" s="6" t="s">
        <v>310</v>
      </c>
      <c r="BB689" s="6" t="s">
        <v>311</v>
      </c>
      <c r="BC689" s="6" t="s">
        <v>312</v>
      </c>
      <c r="BD689" s="6" t="s">
        <v>156</v>
      </c>
      <c r="BE689" s="6" t="s">
        <v>313</v>
      </c>
    </row>
    <row r="690" spans="1:57" ht="17.399999999999999" x14ac:dyDescent="0.4">
      <c r="A690" s="237">
        <f t="shared" si="163"/>
        <v>688</v>
      </c>
      <c r="B690" s="238" t="str">
        <f t="shared" si="164"/>
        <v>2025-09-21</v>
      </c>
      <c r="C690" s="238" t="str">
        <f t="shared" si="165"/>
        <v>LHR</v>
      </c>
      <c r="D690" s="238" t="str">
        <f t="shared" si="166"/>
        <v>99431913895</v>
      </c>
      <c r="E690" s="238" t="str">
        <f t="shared" si="167"/>
        <v>587196915073</v>
      </c>
      <c r="F690" s="238" t="str">
        <f t="shared" si="168"/>
        <v>강건태</v>
      </c>
      <c r="G690" s="239" t="str">
        <f t="shared" si="169"/>
        <v>BK00000146060</v>
      </c>
      <c r="H690" s="240" t="str">
        <f t="shared" si="170"/>
        <v>목록(Manifest)</v>
      </c>
      <c r="I690" s="241">
        <f t="shared" si="171"/>
        <v>39.25</v>
      </c>
      <c r="J690" s="242">
        <f t="shared" si="172"/>
        <v>1</v>
      </c>
      <c r="K690" s="242">
        <f t="shared" si="173"/>
        <v>14.5</v>
      </c>
      <c r="L690" s="243">
        <f t="shared" si="174"/>
        <v>0.2</v>
      </c>
      <c r="M690" s="243">
        <f t="shared" si="175"/>
        <v>14.5</v>
      </c>
      <c r="N690" s="149">
        <f t="shared" si="176"/>
        <v>57.550000000000004</v>
      </c>
      <c r="O690" s="149">
        <v>3.59</v>
      </c>
      <c r="P690" s="150"/>
      <c r="Q690" s="151">
        <f>VLOOKUP(H690,Mapping!$B$3:$D$13,3,0)</f>
        <v>0</v>
      </c>
      <c r="R690" s="149">
        <f>(IF(VLOOKUP(VLOOKUP(I690,Mapping!$B$15:$D$20,2,1),Mapping!$C$15:$E$20,2,0)=7000,0,VLOOKUP(VLOOKUP(I690,Mapping!$B$15:$D$20,2,1),Mapping!$C$15:$E$20,2,0)))</f>
        <v>0</v>
      </c>
      <c r="S690" s="149"/>
      <c r="T690" s="149"/>
      <c r="U690" s="149">
        <f t="shared" si="177"/>
        <v>61.14</v>
      </c>
      <c r="V690" s="6" t="str">
        <f t="shared" si="162"/>
        <v/>
      </c>
      <c r="X690" s="6" t="s">
        <v>3461</v>
      </c>
      <c r="Y690" s="6" t="s">
        <v>16</v>
      </c>
      <c r="Z690" s="6" t="s">
        <v>3462</v>
      </c>
      <c r="AA690" s="6" t="s">
        <v>3877</v>
      </c>
      <c r="AB690" s="6" t="s">
        <v>1122</v>
      </c>
      <c r="AC690" s="6" t="s">
        <v>1123</v>
      </c>
      <c r="AD690" s="6" t="s">
        <v>1124</v>
      </c>
      <c r="AE690" s="6" t="s">
        <v>156</v>
      </c>
      <c r="AF690" s="6">
        <v>1</v>
      </c>
      <c r="AG690" s="6">
        <v>14.5</v>
      </c>
      <c r="AH690" s="6">
        <v>0.2</v>
      </c>
      <c r="AI690" s="6">
        <v>14.5</v>
      </c>
      <c r="AJ690" s="6" t="s">
        <v>14</v>
      </c>
      <c r="AK690" s="6">
        <v>39.25</v>
      </c>
      <c r="AL690" s="6" t="s">
        <v>303</v>
      </c>
      <c r="AM690" s="6" t="s">
        <v>303</v>
      </c>
      <c r="AN690" s="6" t="s">
        <v>303</v>
      </c>
      <c r="AO690" s="6" t="s">
        <v>303</v>
      </c>
      <c r="AP690" s="6" t="s">
        <v>303</v>
      </c>
      <c r="AQ690" s="6" t="s">
        <v>304</v>
      </c>
      <c r="AR690" s="6" t="s">
        <v>305</v>
      </c>
      <c r="AS690" s="6" t="s">
        <v>316</v>
      </c>
      <c r="AT690" s="6" t="s">
        <v>156</v>
      </c>
      <c r="AU690" s="6" t="s">
        <v>307</v>
      </c>
      <c r="AV690" s="6" t="s">
        <v>3877</v>
      </c>
      <c r="AW690" s="6" t="s">
        <v>3878</v>
      </c>
      <c r="AX690" s="6" t="s">
        <v>3878</v>
      </c>
      <c r="AY690" s="6" t="s">
        <v>308</v>
      </c>
      <c r="AZ690" s="6" t="s">
        <v>309</v>
      </c>
      <c r="BA690" s="6" t="s">
        <v>310</v>
      </c>
      <c r="BB690" s="6" t="s">
        <v>311</v>
      </c>
      <c r="BC690" s="6" t="s">
        <v>312</v>
      </c>
      <c r="BD690" s="6" t="s">
        <v>156</v>
      </c>
      <c r="BE690" s="6" t="s">
        <v>313</v>
      </c>
    </row>
    <row r="691" spans="1:57" ht="17.399999999999999" x14ac:dyDescent="0.4">
      <c r="A691" s="237">
        <f t="shared" si="163"/>
        <v>689</v>
      </c>
      <c r="B691" s="238" t="str">
        <f t="shared" si="164"/>
        <v>2025-09-21</v>
      </c>
      <c r="C691" s="238" t="str">
        <f t="shared" si="165"/>
        <v>LHR</v>
      </c>
      <c r="D691" s="238" t="str">
        <f t="shared" si="166"/>
        <v>99431913895</v>
      </c>
      <c r="E691" s="238" t="str">
        <f t="shared" si="167"/>
        <v>587196915246</v>
      </c>
      <c r="F691" s="238" t="str">
        <f t="shared" si="168"/>
        <v>김동언</v>
      </c>
      <c r="G691" s="239" t="str">
        <f t="shared" si="169"/>
        <v>BK00000146061</v>
      </c>
      <c r="H691" s="240" t="str">
        <f t="shared" si="170"/>
        <v>목록(Manifest)</v>
      </c>
      <c r="I691" s="241">
        <f t="shared" si="171"/>
        <v>129.94</v>
      </c>
      <c r="J691" s="242">
        <f t="shared" si="172"/>
        <v>1</v>
      </c>
      <c r="K691" s="242">
        <f t="shared" si="173"/>
        <v>1</v>
      </c>
      <c r="L691" s="243">
        <f t="shared" si="174"/>
        <v>1.7</v>
      </c>
      <c r="M691" s="243">
        <f t="shared" si="175"/>
        <v>1.7</v>
      </c>
      <c r="N691" s="149">
        <f t="shared" si="176"/>
        <v>10.190000000000001</v>
      </c>
      <c r="O691" s="149">
        <v>3.59</v>
      </c>
      <c r="P691" s="150"/>
      <c r="Q691" s="151">
        <f>VLOOKUP(H691,Mapping!$B$3:$D$13,3,0)</f>
        <v>0</v>
      </c>
      <c r="R691" s="149">
        <f>(IF(VLOOKUP(VLOOKUP(I691,Mapping!$B$15:$D$20,2,1),Mapping!$C$15:$E$20,2,0)=7000,0,VLOOKUP(VLOOKUP(I691,Mapping!$B$15:$D$20,2,1),Mapping!$C$15:$E$20,2,0)))</f>
        <v>0</v>
      </c>
      <c r="S691" s="149"/>
      <c r="T691" s="149"/>
      <c r="U691" s="149">
        <f t="shared" si="177"/>
        <v>13.780000000000001</v>
      </c>
      <c r="V691" s="6" t="str">
        <f t="shared" si="162"/>
        <v/>
      </c>
      <c r="X691" s="6" t="s">
        <v>3461</v>
      </c>
      <c r="Y691" s="6" t="s">
        <v>16</v>
      </c>
      <c r="Z691" s="6" t="s">
        <v>3462</v>
      </c>
      <c r="AA691" s="6" t="s">
        <v>3879</v>
      </c>
      <c r="AB691" s="6" t="s">
        <v>2560</v>
      </c>
      <c r="AC691" s="6" t="s">
        <v>2561</v>
      </c>
      <c r="AD691" s="6" t="s">
        <v>2562</v>
      </c>
      <c r="AE691" s="6" t="s">
        <v>156</v>
      </c>
      <c r="AF691" s="6">
        <v>1</v>
      </c>
      <c r="AG691" s="6">
        <v>1</v>
      </c>
      <c r="AH691" s="6">
        <v>1.7</v>
      </c>
      <c r="AI691" s="6">
        <v>1.7</v>
      </c>
      <c r="AJ691" s="6" t="s">
        <v>14</v>
      </c>
      <c r="AK691" s="6">
        <v>129.94</v>
      </c>
      <c r="AL691" s="6" t="s">
        <v>303</v>
      </c>
      <c r="AM691" s="6" t="s">
        <v>303</v>
      </c>
      <c r="AN691" s="6" t="s">
        <v>303</v>
      </c>
      <c r="AO691" s="6" t="s">
        <v>303</v>
      </c>
      <c r="AP691" s="6" t="s">
        <v>303</v>
      </c>
      <c r="AQ691" s="6" t="s">
        <v>304</v>
      </c>
      <c r="AR691" s="6" t="s">
        <v>305</v>
      </c>
      <c r="AS691" s="6" t="s">
        <v>349</v>
      </c>
      <c r="AT691" s="6" t="s">
        <v>156</v>
      </c>
      <c r="AU691" s="6" t="s">
        <v>307</v>
      </c>
      <c r="AV691" s="6" t="s">
        <v>3879</v>
      </c>
      <c r="AW691" s="6" t="s">
        <v>3880</v>
      </c>
      <c r="AX691" s="6" t="s">
        <v>3880</v>
      </c>
      <c r="AY691" s="6" t="s">
        <v>308</v>
      </c>
      <c r="AZ691" s="6" t="s">
        <v>309</v>
      </c>
      <c r="BA691" s="6" t="s">
        <v>310</v>
      </c>
      <c r="BB691" s="6" t="s">
        <v>311</v>
      </c>
      <c r="BC691" s="6" t="s">
        <v>312</v>
      </c>
      <c r="BD691" s="6" t="s">
        <v>156</v>
      </c>
      <c r="BE691" s="6" t="s">
        <v>313</v>
      </c>
    </row>
    <row r="692" spans="1:57" ht="17.399999999999999" x14ac:dyDescent="0.4">
      <c r="A692" s="237">
        <f t="shared" si="163"/>
        <v>690</v>
      </c>
      <c r="B692" s="238" t="str">
        <f t="shared" si="164"/>
        <v>2025-09-21</v>
      </c>
      <c r="C692" s="238" t="str">
        <f t="shared" si="165"/>
        <v>LHR</v>
      </c>
      <c r="D692" s="238" t="str">
        <f t="shared" si="166"/>
        <v>99431913895</v>
      </c>
      <c r="E692" s="238" t="str">
        <f t="shared" si="167"/>
        <v>587196915714</v>
      </c>
      <c r="F692" s="238" t="str">
        <f t="shared" si="168"/>
        <v>진대언</v>
      </c>
      <c r="G692" s="239" t="str">
        <f t="shared" si="169"/>
        <v>BK00000146067</v>
      </c>
      <c r="H692" s="240" t="str">
        <f t="shared" si="170"/>
        <v>목록(Manifest)</v>
      </c>
      <c r="I692" s="241">
        <f t="shared" si="171"/>
        <v>105.12</v>
      </c>
      <c r="J692" s="242">
        <f t="shared" si="172"/>
        <v>1</v>
      </c>
      <c r="K692" s="242">
        <f t="shared" si="173"/>
        <v>0.5</v>
      </c>
      <c r="L692" s="243">
        <f t="shared" si="174"/>
        <v>0.2</v>
      </c>
      <c r="M692" s="243">
        <f t="shared" si="175"/>
        <v>0.5</v>
      </c>
      <c r="N692" s="149">
        <f t="shared" si="176"/>
        <v>5.75</v>
      </c>
      <c r="O692" s="149">
        <v>3.59</v>
      </c>
      <c r="P692" s="150"/>
      <c r="Q692" s="151">
        <f>VLOOKUP(H692,Mapping!$B$3:$D$13,3,0)</f>
        <v>0</v>
      </c>
      <c r="R692" s="149">
        <f>(IF(VLOOKUP(VLOOKUP(I692,Mapping!$B$15:$D$20,2,1),Mapping!$C$15:$E$20,2,0)=7000,0,VLOOKUP(VLOOKUP(I692,Mapping!$B$15:$D$20,2,1),Mapping!$C$15:$E$20,2,0)))</f>
        <v>0</v>
      </c>
      <c r="S692" s="149"/>
      <c r="T692" s="149"/>
      <c r="U692" s="149">
        <f t="shared" si="177"/>
        <v>9.34</v>
      </c>
      <c r="V692" s="6" t="str">
        <f t="shared" si="162"/>
        <v/>
      </c>
      <c r="X692" s="6" t="s">
        <v>3461</v>
      </c>
      <c r="Y692" s="6" t="s">
        <v>16</v>
      </c>
      <c r="Z692" s="6" t="s">
        <v>3462</v>
      </c>
      <c r="AA692" s="6" t="s">
        <v>3881</v>
      </c>
      <c r="AB692" s="6" t="s">
        <v>3882</v>
      </c>
      <c r="AC692" s="6" t="s">
        <v>3883</v>
      </c>
      <c r="AD692" s="6" t="s">
        <v>3884</v>
      </c>
      <c r="AE692" s="6" t="s">
        <v>156</v>
      </c>
      <c r="AF692" s="6">
        <v>1</v>
      </c>
      <c r="AG692" s="6">
        <v>0.5</v>
      </c>
      <c r="AH692" s="6">
        <v>0.2</v>
      </c>
      <c r="AI692" s="6">
        <v>0.5</v>
      </c>
      <c r="AJ692" s="6" t="s">
        <v>14</v>
      </c>
      <c r="AK692" s="6">
        <v>105.12</v>
      </c>
      <c r="AL692" s="6" t="s">
        <v>303</v>
      </c>
      <c r="AM692" s="6" t="s">
        <v>303</v>
      </c>
      <c r="AN692" s="6" t="s">
        <v>303</v>
      </c>
      <c r="AO692" s="6" t="s">
        <v>303</v>
      </c>
      <c r="AP692" s="6" t="s">
        <v>303</v>
      </c>
      <c r="AQ692" s="6" t="s">
        <v>304</v>
      </c>
      <c r="AR692" s="6" t="s">
        <v>305</v>
      </c>
      <c r="AS692" s="6" t="s">
        <v>316</v>
      </c>
      <c r="AT692" s="6" t="s">
        <v>156</v>
      </c>
      <c r="AU692" s="6" t="s">
        <v>307</v>
      </c>
      <c r="AV692" s="6" t="s">
        <v>3881</v>
      </c>
      <c r="AW692" s="6" t="s">
        <v>3885</v>
      </c>
      <c r="AX692" s="6" t="s">
        <v>3885</v>
      </c>
      <c r="AY692" s="6" t="s">
        <v>308</v>
      </c>
      <c r="AZ692" s="6" t="s">
        <v>309</v>
      </c>
      <c r="BA692" s="6" t="s">
        <v>310</v>
      </c>
      <c r="BB692" s="6" t="s">
        <v>311</v>
      </c>
      <c r="BC692" s="6" t="s">
        <v>312</v>
      </c>
      <c r="BD692" s="6" t="s">
        <v>156</v>
      </c>
      <c r="BE692" s="6" t="s">
        <v>313</v>
      </c>
    </row>
    <row r="693" spans="1:57" ht="17.399999999999999" x14ac:dyDescent="0.4">
      <c r="A693" s="237">
        <f t="shared" si="163"/>
        <v>691</v>
      </c>
      <c r="B693" s="238" t="str">
        <f t="shared" si="164"/>
        <v>2025-09-21</v>
      </c>
      <c r="C693" s="238" t="str">
        <f t="shared" si="165"/>
        <v>LHR</v>
      </c>
      <c r="D693" s="238" t="str">
        <f t="shared" si="166"/>
        <v>99431913895</v>
      </c>
      <c r="E693" s="238" t="str">
        <f t="shared" si="167"/>
        <v>587196915644</v>
      </c>
      <c r="F693" s="238" t="str">
        <f t="shared" si="168"/>
        <v>김지수</v>
      </c>
      <c r="G693" s="239" t="str">
        <f t="shared" si="169"/>
        <v>BK00000146072</v>
      </c>
      <c r="H693" s="240" t="str">
        <f t="shared" si="170"/>
        <v>간이(Simple)</v>
      </c>
      <c r="I693" s="241">
        <f t="shared" si="171"/>
        <v>169.2</v>
      </c>
      <c r="J693" s="242">
        <f t="shared" si="172"/>
        <v>1</v>
      </c>
      <c r="K693" s="242">
        <f t="shared" si="173"/>
        <v>0.5</v>
      </c>
      <c r="L693" s="243">
        <f t="shared" si="174"/>
        <v>0.2</v>
      </c>
      <c r="M693" s="243">
        <f t="shared" si="175"/>
        <v>0.5</v>
      </c>
      <c r="N693" s="149">
        <f t="shared" si="176"/>
        <v>5.75</v>
      </c>
      <c r="O693" s="149">
        <v>3.59</v>
      </c>
      <c r="P693" s="150"/>
      <c r="Q693" s="151">
        <f>VLOOKUP(H693,Mapping!$B$3:$D$13,3,0)</f>
        <v>0.8</v>
      </c>
      <c r="R693" s="149">
        <f>(IF(VLOOKUP(VLOOKUP(I693,Mapping!$B$15:$D$20,2,1),Mapping!$C$15:$E$20,2,0)=7000,0,VLOOKUP(VLOOKUP(I693,Mapping!$B$15:$D$20,2,1),Mapping!$C$15:$E$20,2,0)))</f>
        <v>0</v>
      </c>
      <c r="S693" s="149"/>
      <c r="T693" s="149"/>
      <c r="U693" s="149">
        <f t="shared" si="177"/>
        <v>10.14</v>
      </c>
      <c r="V693" s="6" t="str">
        <f t="shared" si="162"/>
        <v/>
      </c>
      <c r="X693" s="6" t="s">
        <v>3461</v>
      </c>
      <c r="Y693" s="6" t="s">
        <v>16</v>
      </c>
      <c r="Z693" s="6" t="s">
        <v>3462</v>
      </c>
      <c r="AA693" s="6" t="s">
        <v>3886</v>
      </c>
      <c r="AB693" s="6" t="s">
        <v>3887</v>
      </c>
      <c r="AC693" s="6" t="s">
        <v>3888</v>
      </c>
      <c r="AD693" s="6" t="s">
        <v>334</v>
      </c>
      <c r="AE693" s="6" t="s">
        <v>156</v>
      </c>
      <c r="AF693" s="6">
        <v>1</v>
      </c>
      <c r="AG693" s="6">
        <v>0.5</v>
      </c>
      <c r="AH693" s="6">
        <v>0.2</v>
      </c>
      <c r="AI693" s="6">
        <v>0.5</v>
      </c>
      <c r="AJ693" s="6" t="s">
        <v>15</v>
      </c>
      <c r="AK693" s="6">
        <v>169.2</v>
      </c>
      <c r="AL693" s="6" t="s">
        <v>303</v>
      </c>
      <c r="AM693" s="6" t="s">
        <v>303</v>
      </c>
      <c r="AN693" s="6" t="s">
        <v>303</v>
      </c>
      <c r="AO693" s="6" t="s">
        <v>303</v>
      </c>
      <c r="AP693" s="6" t="s">
        <v>303</v>
      </c>
      <c r="AQ693" s="6" t="s">
        <v>304</v>
      </c>
      <c r="AR693" s="6" t="s">
        <v>305</v>
      </c>
      <c r="AS693" s="6" t="s">
        <v>1494</v>
      </c>
      <c r="AT693" s="6" t="s">
        <v>156</v>
      </c>
      <c r="AU693" s="6" t="s">
        <v>307</v>
      </c>
      <c r="AV693" s="6" t="s">
        <v>3886</v>
      </c>
      <c r="AW693" s="6" t="s">
        <v>3889</v>
      </c>
      <c r="AX693" s="6" t="s">
        <v>3889</v>
      </c>
      <c r="AY693" s="6" t="s">
        <v>308</v>
      </c>
      <c r="AZ693" s="6" t="s">
        <v>309</v>
      </c>
      <c r="BA693" s="6" t="s">
        <v>310</v>
      </c>
      <c r="BB693" s="6" t="s">
        <v>311</v>
      </c>
      <c r="BC693" s="6" t="s">
        <v>312</v>
      </c>
      <c r="BD693" s="6" t="s">
        <v>156</v>
      </c>
      <c r="BE693" s="6" t="s">
        <v>313</v>
      </c>
    </row>
    <row r="694" spans="1:57" ht="17.399999999999999" x14ac:dyDescent="0.4">
      <c r="A694" s="237">
        <f t="shared" si="163"/>
        <v>692</v>
      </c>
      <c r="B694" s="238" t="str">
        <f t="shared" si="164"/>
        <v>2025-09-21</v>
      </c>
      <c r="C694" s="238" t="str">
        <f t="shared" si="165"/>
        <v>LHR</v>
      </c>
      <c r="D694" s="238" t="str">
        <f t="shared" si="166"/>
        <v>99431913895</v>
      </c>
      <c r="E694" s="238" t="str">
        <f t="shared" si="167"/>
        <v>587196915633</v>
      </c>
      <c r="F694" s="238" t="str">
        <f t="shared" si="168"/>
        <v>배신영</v>
      </c>
      <c r="G694" s="239" t="str">
        <f t="shared" si="169"/>
        <v>BK00000146073</v>
      </c>
      <c r="H694" s="240" t="str">
        <f t="shared" si="170"/>
        <v>선별(검사,Manifest-Inspection)</v>
      </c>
      <c r="I694" s="241">
        <f t="shared" si="171"/>
        <v>144.84</v>
      </c>
      <c r="J694" s="242">
        <f t="shared" si="172"/>
        <v>1</v>
      </c>
      <c r="K694" s="242">
        <f t="shared" si="173"/>
        <v>1</v>
      </c>
      <c r="L694" s="243">
        <f t="shared" si="174"/>
        <v>0.2</v>
      </c>
      <c r="M694" s="243">
        <f t="shared" si="175"/>
        <v>1</v>
      </c>
      <c r="N694" s="149">
        <f t="shared" si="176"/>
        <v>7.6</v>
      </c>
      <c r="O694" s="149">
        <v>3.59</v>
      </c>
      <c r="P694" s="150"/>
      <c r="Q694" s="151">
        <f>VLOOKUP(H694,Mapping!$B$3:$D$13,3,0)</f>
        <v>0</v>
      </c>
      <c r="R694" s="149">
        <f>(IF(VLOOKUP(VLOOKUP(I694,Mapping!$B$15:$D$20,2,1),Mapping!$C$15:$E$20,2,0)=7000,0,VLOOKUP(VLOOKUP(I694,Mapping!$B$15:$D$20,2,1),Mapping!$C$15:$E$20,2,0)))</f>
        <v>0</v>
      </c>
      <c r="S694" s="149"/>
      <c r="T694" s="149"/>
      <c r="U694" s="149">
        <f t="shared" si="177"/>
        <v>11.19</v>
      </c>
      <c r="V694" s="6" t="str">
        <f t="shared" si="162"/>
        <v/>
      </c>
      <c r="X694" s="6" t="s">
        <v>3461</v>
      </c>
      <c r="Y694" s="6" t="s">
        <v>16</v>
      </c>
      <c r="Z694" s="6" t="s">
        <v>3462</v>
      </c>
      <c r="AA694" s="6" t="s">
        <v>3890</v>
      </c>
      <c r="AB694" s="6" t="s">
        <v>3891</v>
      </c>
      <c r="AC694" s="6" t="s">
        <v>3892</v>
      </c>
      <c r="AD694" s="6" t="s">
        <v>3893</v>
      </c>
      <c r="AE694" s="6" t="s">
        <v>156</v>
      </c>
      <c r="AF694" s="6">
        <v>1</v>
      </c>
      <c r="AG694" s="6">
        <v>1</v>
      </c>
      <c r="AH694" s="6">
        <v>0.2</v>
      </c>
      <c r="AI694" s="6">
        <v>1</v>
      </c>
      <c r="AJ694" s="6" t="s">
        <v>111</v>
      </c>
      <c r="AK694" s="6">
        <v>144.84</v>
      </c>
      <c r="AL694" s="6" t="s">
        <v>303</v>
      </c>
      <c r="AM694" s="6" t="s">
        <v>303</v>
      </c>
      <c r="AN694" s="6" t="s">
        <v>303</v>
      </c>
      <c r="AO694" s="6" t="s">
        <v>303</v>
      </c>
      <c r="AP694" s="6" t="s">
        <v>303</v>
      </c>
      <c r="AQ694" s="6" t="s">
        <v>304</v>
      </c>
      <c r="AR694" s="6" t="s">
        <v>305</v>
      </c>
      <c r="AS694" s="6" t="s">
        <v>352</v>
      </c>
      <c r="AT694" s="6" t="s">
        <v>156</v>
      </c>
      <c r="AU694" s="6" t="s">
        <v>307</v>
      </c>
      <c r="AV694" s="6" t="s">
        <v>3890</v>
      </c>
      <c r="AW694" s="6" t="s">
        <v>3894</v>
      </c>
      <c r="AX694" s="6" t="s">
        <v>3894</v>
      </c>
      <c r="AY694" s="6" t="s">
        <v>308</v>
      </c>
      <c r="AZ694" s="6" t="s">
        <v>309</v>
      </c>
      <c r="BA694" s="6" t="s">
        <v>310</v>
      </c>
      <c r="BB694" s="6" t="s">
        <v>311</v>
      </c>
      <c r="BC694" s="6" t="s">
        <v>312</v>
      </c>
      <c r="BD694" s="6" t="s">
        <v>156</v>
      </c>
      <c r="BE694" s="6" t="s">
        <v>313</v>
      </c>
    </row>
    <row r="695" spans="1:57" ht="17.399999999999999" x14ac:dyDescent="0.4">
      <c r="A695" s="237">
        <f t="shared" si="163"/>
        <v>693</v>
      </c>
      <c r="B695" s="238" t="str">
        <f t="shared" si="164"/>
        <v>2025-09-21</v>
      </c>
      <c r="C695" s="238" t="str">
        <f t="shared" si="165"/>
        <v>LHR</v>
      </c>
      <c r="D695" s="238" t="str">
        <f t="shared" si="166"/>
        <v>99431913895</v>
      </c>
      <c r="E695" s="238" t="str">
        <f t="shared" si="167"/>
        <v>587196915681</v>
      </c>
      <c r="F695" s="238" t="str">
        <f t="shared" si="168"/>
        <v>김준영</v>
      </c>
      <c r="G695" s="239" t="str">
        <f t="shared" si="169"/>
        <v>BK00000146075</v>
      </c>
      <c r="H695" s="240" t="str">
        <f t="shared" si="170"/>
        <v>목록(Manifest)</v>
      </c>
      <c r="I695" s="241">
        <f t="shared" si="171"/>
        <v>146.18</v>
      </c>
      <c r="J695" s="242">
        <f t="shared" si="172"/>
        <v>1</v>
      </c>
      <c r="K695" s="242">
        <f t="shared" si="173"/>
        <v>0.5</v>
      </c>
      <c r="L695" s="243">
        <f t="shared" si="174"/>
        <v>0.2</v>
      </c>
      <c r="M695" s="243">
        <f t="shared" si="175"/>
        <v>0.5</v>
      </c>
      <c r="N695" s="149">
        <f t="shared" si="176"/>
        <v>5.75</v>
      </c>
      <c r="O695" s="149">
        <v>3.59</v>
      </c>
      <c r="P695" s="150"/>
      <c r="Q695" s="151">
        <f>VLOOKUP(H695,Mapping!$B$3:$D$13,3,0)</f>
        <v>0</v>
      </c>
      <c r="R695" s="149">
        <f>(IF(VLOOKUP(VLOOKUP(I695,Mapping!$B$15:$D$20,2,1),Mapping!$C$15:$E$20,2,0)=7000,0,VLOOKUP(VLOOKUP(I695,Mapping!$B$15:$D$20,2,1),Mapping!$C$15:$E$20,2,0)))</f>
        <v>0</v>
      </c>
      <c r="S695" s="149"/>
      <c r="T695" s="149"/>
      <c r="U695" s="149">
        <f t="shared" si="177"/>
        <v>9.34</v>
      </c>
      <c r="V695" s="6" t="str">
        <f t="shared" si="162"/>
        <v/>
      </c>
      <c r="X695" s="6" t="s">
        <v>3461</v>
      </c>
      <c r="Y695" s="6" t="s">
        <v>16</v>
      </c>
      <c r="Z695" s="6" t="s">
        <v>3462</v>
      </c>
      <c r="AA695" s="6" t="s">
        <v>3895</v>
      </c>
      <c r="AB695" s="6" t="s">
        <v>3896</v>
      </c>
      <c r="AC695" s="6" t="s">
        <v>3897</v>
      </c>
      <c r="AD695" s="6" t="s">
        <v>3898</v>
      </c>
      <c r="AE695" s="6" t="s">
        <v>156</v>
      </c>
      <c r="AF695" s="6">
        <v>1</v>
      </c>
      <c r="AG695" s="6">
        <v>0.5</v>
      </c>
      <c r="AH695" s="6">
        <v>0.2</v>
      </c>
      <c r="AI695" s="6">
        <v>0.5</v>
      </c>
      <c r="AJ695" s="6" t="s">
        <v>14</v>
      </c>
      <c r="AK695" s="6">
        <v>146.18</v>
      </c>
      <c r="AL695" s="6" t="s">
        <v>303</v>
      </c>
      <c r="AM695" s="6" t="s">
        <v>303</v>
      </c>
      <c r="AN695" s="6" t="s">
        <v>303</v>
      </c>
      <c r="AO695" s="6" t="s">
        <v>303</v>
      </c>
      <c r="AP695" s="6" t="s">
        <v>303</v>
      </c>
      <c r="AQ695" s="6" t="s">
        <v>304</v>
      </c>
      <c r="AR695" s="6" t="s">
        <v>305</v>
      </c>
      <c r="AS695" s="6" t="s">
        <v>857</v>
      </c>
      <c r="AT695" s="6" t="s">
        <v>156</v>
      </c>
      <c r="AU695" s="6" t="s">
        <v>307</v>
      </c>
      <c r="AV695" s="6" t="s">
        <v>3895</v>
      </c>
      <c r="AW695" s="6" t="s">
        <v>3899</v>
      </c>
      <c r="AX695" s="6" t="s">
        <v>3899</v>
      </c>
      <c r="AY695" s="6" t="s">
        <v>308</v>
      </c>
      <c r="AZ695" s="6" t="s">
        <v>309</v>
      </c>
      <c r="BA695" s="6" t="s">
        <v>310</v>
      </c>
      <c r="BB695" s="6" t="s">
        <v>311</v>
      </c>
      <c r="BC695" s="6" t="s">
        <v>312</v>
      </c>
      <c r="BD695" s="6" t="s">
        <v>156</v>
      </c>
      <c r="BE695" s="6" t="s">
        <v>313</v>
      </c>
    </row>
    <row r="696" spans="1:57" ht="17.399999999999999" x14ac:dyDescent="0.4">
      <c r="A696" s="237">
        <f t="shared" si="163"/>
        <v>694</v>
      </c>
      <c r="B696" s="238" t="str">
        <f t="shared" si="164"/>
        <v>2025-09-21</v>
      </c>
      <c r="C696" s="238" t="str">
        <f t="shared" si="165"/>
        <v>LHR</v>
      </c>
      <c r="D696" s="238" t="str">
        <f t="shared" si="166"/>
        <v>99431913895</v>
      </c>
      <c r="E696" s="238" t="str">
        <f t="shared" si="167"/>
        <v>587196915283</v>
      </c>
      <c r="F696" s="238" t="str">
        <f t="shared" si="168"/>
        <v>장다정</v>
      </c>
      <c r="G696" s="239" t="str">
        <f t="shared" si="169"/>
        <v>BK00000146076</v>
      </c>
      <c r="H696" s="240" t="str">
        <f t="shared" si="170"/>
        <v>일반(목록배제,Normal-Manifest Exception)</v>
      </c>
      <c r="I696" s="241">
        <f t="shared" si="171"/>
        <v>134.35</v>
      </c>
      <c r="J696" s="242">
        <f t="shared" si="172"/>
        <v>1</v>
      </c>
      <c r="K696" s="242">
        <f t="shared" si="173"/>
        <v>2</v>
      </c>
      <c r="L696" s="243">
        <f t="shared" si="174"/>
        <v>0.2</v>
      </c>
      <c r="M696" s="243">
        <f t="shared" si="175"/>
        <v>2</v>
      </c>
      <c r="N696" s="149">
        <f t="shared" si="176"/>
        <v>11.3</v>
      </c>
      <c r="O696" s="149">
        <v>3.59</v>
      </c>
      <c r="P696" s="150"/>
      <c r="Q696" s="151">
        <f>VLOOKUP(H696,Mapping!$B$3:$D$13,3,0)</f>
        <v>0.8</v>
      </c>
      <c r="R696" s="149">
        <f>(IF(VLOOKUP(VLOOKUP(I696,Mapping!$B$15:$D$20,2,1),Mapping!$C$15:$E$20,2,0)=7000,0,VLOOKUP(VLOOKUP(I696,Mapping!$B$15:$D$20,2,1),Mapping!$C$15:$E$20,2,0)))</f>
        <v>0</v>
      </c>
      <c r="S696" s="149"/>
      <c r="T696" s="149"/>
      <c r="U696" s="149">
        <f t="shared" si="177"/>
        <v>15.690000000000001</v>
      </c>
      <c r="V696" s="6" t="str">
        <f t="shared" si="162"/>
        <v/>
      </c>
      <c r="X696" s="6" t="s">
        <v>3461</v>
      </c>
      <c r="Y696" s="6" t="s">
        <v>16</v>
      </c>
      <c r="Z696" s="6" t="s">
        <v>3462</v>
      </c>
      <c r="AA696" s="6" t="s">
        <v>3900</v>
      </c>
      <c r="AB696" s="6" t="s">
        <v>3901</v>
      </c>
      <c r="AC696" s="6" t="s">
        <v>3902</v>
      </c>
      <c r="AD696" s="6" t="s">
        <v>3903</v>
      </c>
      <c r="AE696" s="6" t="s">
        <v>156</v>
      </c>
      <c r="AF696" s="6">
        <v>1</v>
      </c>
      <c r="AG696" s="6">
        <v>2</v>
      </c>
      <c r="AH696" s="6">
        <v>0.2</v>
      </c>
      <c r="AI696" s="6">
        <v>2</v>
      </c>
      <c r="AJ696" s="6" t="s">
        <v>110</v>
      </c>
      <c r="AK696" s="6">
        <v>134.35</v>
      </c>
      <c r="AL696" s="6" t="s">
        <v>303</v>
      </c>
      <c r="AM696" s="6" t="s">
        <v>303</v>
      </c>
      <c r="AN696" s="6" t="s">
        <v>303</v>
      </c>
      <c r="AO696" s="6" t="s">
        <v>303</v>
      </c>
      <c r="AP696" s="6" t="s">
        <v>303</v>
      </c>
      <c r="AQ696" s="6" t="s">
        <v>304</v>
      </c>
      <c r="AR696" s="6" t="s">
        <v>305</v>
      </c>
      <c r="AS696" s="6" t="s">
        <v>317</v>
      </c>
      <c r="AT696" s="6" t="s">
        <v>156</v>
      </c>
      <c r="AU696" s="6" t="s">
        <v>307</v>
      </c>
      <c r="AV696" s="6" t="s">
        <v>3900</v>
      </c>
      <c r="AW696" s="6" t="s">
        <v>3904</v>
      </c>
      <c r="AX696" s="6" t="s">
        <v>3904</v>
      </c>
      <c r="AY696" s="6" t="s">
        <v>308</v>
      </c>
      <c r="AZ696" s="6" t="s">
        <v>309</v>
      </c>
      <c r="BA696" s="6" t="s">
        <v>310</v>
      </c>
      <c r="BB696" s="6" t="s">
        <v>311</v>
      </c>
      <c r="BC696" s="6" t="s">
        <v>312</v>
      </c>
      <c r="BD696" s="6" t="s">
        <v>156</v>
      </c>
      <c r="BE696" s="6" t="s">
        <v>313</v>
      </c>
    </row>
    <row r="697" spans="1:57" ht="17.399999999999999" x14ac:dyDescent="0.4">
      <c r="A697" s="237">
        <f t="shared" si="163"/>
        <v>695</v>
      </c>
      <c r="B697" s="238" t="str">
        <f t="shared" si="164"/>
        <v>2025-09-21</v>
      </c>
      <c r="C697" s="238" t="str">
        <f t="shared" si="165"/>
        <v>LHR</v>
      </c>
      <c r="D697" s="238" t="str">
        <f t="shared" si="166"/>
        <v>99431913895</v>
      </c>
      <c r="E697" s="238" t="str">
        <f t="shared" si="167"/>
        <v>587196915703</v>
      </c>
      <c r="F697" s="238" t="str">
        <f t="shared" si="168"/>
        <v>안정윤</v>
      </c>
      <c r="G697" s="239" t="str">
        <f t="shared" si="169"/>
        <v>BK00000146083</v>
      </c>
      <c r="H697" s="240" t="str">
        <f t="shared" si="170"/>
        <v>목록(Manifest)</v>
      </c>
      <c r="I697" s="241">
        <f t="shared" si="171"/>
        <v>146.19</v>
      </c>
      <c r="J697" s="242">
        <f t="shared" si="172"/>
        <v>1</v>
      </c>
      <c r="K697" s="242">
        <f t="shared" si="173"/>
        <v>0.5</v>
      </c>
      <c r="L697" s="243">
        <f t="shared" si="174"/>
        <v>0.2</v>
      </c>
      <c r="M697" s="243">
        <f t="shared" si="175"/>
        <v>0.5</v>
      </c>
      <c r="N697" s="149">
        <f t="shared" si="176"/>
        <v>5.75</v>
      </c>
      <c r="O697" s="149">
        <v>3.59</v>
      </c>
      <c r="P697" s="150"/>
      <c r="Q697" s="151">
        <f>VLOOKUP(H697,Mapping!$B$3:$D$13,3,0)</f>
        <v>0</v>
      </c>
      <c r="R697" s="149">
        <f>(IF(VLOOKUP(VLOOKUP(I697,Mapping!$B$15:$D$20,2,1),Mapping!$C$15:$E$20,2,0)=7000,0,VLOOKUP(VLOOKUP(I697,Mapping!$B$15:$D$20,2,1),Mapping!$C$15:$E$20,2,0)))</f>
        <v>0</v>
      </c>
      <c r="S697" s="149"/>
      <c r="T697" s="149"/>
      <c r="U697" s="149">
        <f t="shared" si="177"/>
        <v>9.34</v>
      </c>
      <c r="V697" s="6" t="str">
        <f t="shared" si="162"/>
        <v/>
      </c>
      <c r="X697" s="6" t="s">
        <v>3461</v>
      </c>
      <c r="Y697" s="6" t="s">
        <v>16</v>
      </c>
      <c r="Z697" s="6" t="s">
        <v>3462</v>
      </c>
      <c r="AA697" s="6" t="s">
        <v>3905</v>
      </c>
      <c r="AB697" s="6" t="s">
        <v>3906</v>
      </c>
      <c r="AC697" s="6" t="s">
        <v>3907</v>
      </c>
      <c r="AD697" s="6" t="s">
        <v>3908</v>
      </c>
      <c r="AE697" s="6" t="s">
        <v>156</v>
      </c>
      <c r="AF697" s="6">
        <v>1</v>
      </c>
      <c r="AG697" s="6">
        <v>0.5</v>
      </c>
      <c r="AH697" s="6">
        <v>0.2</v>
      </c>
      <c r="AI697" s="6">
        <v>0.5</v>
      </c>
      <c r="AJ697" s="6" t="s">
        <v>14</v>
      </c>
      <c r="AK697" s="6">
        <v>146.19</v>
      </c>
      <c r="AL697" s="6" t="s">
        <v>303</v>
      </c>
      <c r="AM697" s="6" t="s">
        <v>303</v>
      </c>
      <c r="AN697" s="6" t="s">
        <v>303</v>
      </c>
      <c r="AO697" s="6" t="s">
        <v>303</v>
      </c>
      <c r="AP697" s="6" t="s">
        <v>303</v>
      </c>
      <c r="AQ697" s="6" t="s">
        <v>304</v>
      </c>
      <c r="AR697" s="6" t="s">
        <v>305</v>
      </c>
      <c r="AS697" s="6" t="s">
        <v>3909</v>
      </c>
      <c r="AT697" s="6" t="s">
        <v>156</v>
      </c>
      <c r="AU697" s="6" t="s">
        <v>307</v>
      </c>
      <c r="AV697" s="6" t="s">
        <v>3905</v>
      </c>
      <c r="AW697" s="6" t="s">
        <v>3910</v>
      </c>
      <c r="AX697" s="6" t="s">
        <v>3910</v>
      </c>
      <c r="AY697" s="6" t="s">
        <v>308</v>
      </c>
      <c r="AZ697" s="6" t="s">
        <v>309</v>
      </c>
      <c r="BA697" s="6" t="s">
        <v>310</v>
      </c>
      <c r="BB697" s="6" t="s">
        <v>311</v>
      </c>
      <c r="BC697" s="6" t="s">
        <v>312</v>
      </c>
      <c r="BD697" s="6" t="s">
        <v>156</v>
      </c>
      <c r="BE697" s="6" t="s">
        <v>313</v>
      </c>
    </row>
    <row r="698" spans="1:57" ht="17.399999999999999" x14ac:dyDescent="0.4">
      <c r="A698" s="237">
        <f t="shared" si="163"/>
        <v>696</v>
      </c>
      <c r="B698" s="238" t="str">
        <f t="shared" si="164"/>
        <v>2025-09-21</v>
      </c>
      <c r="C698" s="238" t="str">
        <f t="shared" si="165"/>
        <v>LHR</v>
      </c>
      <c r="D698" s="238" t="str">
        <f t="shared" si="166"/>
        <v>99431913895</v>
      </c>
      <c r="E698" s="238" t="str">
        <f t="shared" si="167"/>
        <v>587196915051</v>
      </c>
      <c r="F698" s="238" t="str">
        <f t="shared" si="168"/>
        <v>최한나</v>
      </c>
      <c r="G698" s="239" t="str">
        <f t="shared" si="169"/>
        <v>BK00000146087</v>
      </c>
      <c r="H698" s="240" t="str">
        <f t="shared" si="170"/>
        <v>목록(Manifest)</v>
      </c>
      <c r="I698" s="241">
        <f t="shared" si="171"/>
        <v>100.17</v>
      </c>
      <c r="J698" s="242">
        <f t="shared" si="172"/>
        <v>1</v>
      </c>
      <c r="K698" s="242">
        <f t="shared" si="173"/>
        <v>0.5</v>
      </c>
      <c r="L698" s="243">
        <f t="shared" si="174"/>
        <v>0.2</v>
      </c>
      <c r="M698" s="243">
        <f t="shared" si="175"/>
        <v>0.5</v>
      </c>
      <c r="N698" s="149">
        <f t="shared" si="176"/>
        <v>5.75</v>
      </c>
      <c r="O698" s="149">
        <v>3.59</v>
      </c>
      <c r="P698" s="150"/>
      <c r="Q698" s="151">
        <f>VLOOKUP(H698,Mapping!$B$3:$D$13,3,0)</f>
        <v>0</v>
      </c>
      <c r="R698" s="149">
        <f>(IF(VLOOKUP(VLOOKUP(I698,Mapping!$B$15:$D$20,2,1),Mapping!$C$15:$E$20,2,0)=7000,0,VLOOKUP(VLOOKUP(I698,Mapping!$B$15:$D$20,2,1),Mapping!$C$15:$E$20,2,0)))</f>
        <v>0</v>
      </c>
      <c r="S698" s="149"/>
      <c r="T698" s="149"/>
      <c r="U698" s="149">
        <f t="shared" si="177"/>
        <v>9.34</v>
      </c>
      <c r="V698" s="6" t="str">
        <f t="shared" si="162"/>
        <v/>
      </c>
      <c r="X698" s="6" t="s">
        <v>3461</v>
      </c>
      <c r="Y698" s="6" t="s">
        <v>16</v>
      </c>
      <c r="Z698" s="6" t="s">
        <v>3462</v>
      </c>
      <c r="AA698" s="6" t="s">
        <v>3911</v>
      </c>
      <c r="AB698" s="6" t="s">
        <v>2166</v>
      </c>
      <c r="AC698" s="6" t="s">
        <v>2167</v>
      </c>
      <c r="AD698" s="6" t="s">
        <v>2168</v>
      </c>
      <c r="AE698" s="6" t="s">
        <v>156</v>
      </c>
      <c r="AF698" s="6">
        <v>1</v>
      </c>
      <c r="AG698" s="6">
        <v>0.5</v>
      </c>
      <c r="AH698" s="6">
        <v>0.2</v>
      </c>
      <c r="AI698" s="6">
        <v>0.5</v>
      </c>
      <c r="AJ698" s="6" t="s">
        <v>14</v>
      </c>
      <c r="AK698" s="6">
        <v>100.17</v>
      </c>
      <c r="AL698" s="6" t="s">
        <v>303</v>
      </c>
      <c r="AM698" s="6" t="s">
        <v>303</v>
      </c>
      <c r="AN698" s="6" t="s">
        <v>303</v>
      </c>
      <c r="AO698" s="6" t="s">
        <v>303</v>
      </c>
      <c r="AP698" s="6" t="s">
        <v>303</v>
      </c>
      <c r="AQ698" s="6" t="s">
        <v>304</v>
      </c>
      <c r="AR698" s="6" t="s">
        <v>305</v>
      </c>
      <c r="AS698" s="6" t="s">
        <v>3228</v>
      </c>
      <c r="AT698" s="6" t="s">
        <v>156</v>
      </c>
      <c r="AU698" s="6" t="s">
        <v>307</v>
      </c>
      <c r="AV698" s="6" t="s">
        <v>3911</v>
      </c>
      <c r="AW698" s="6" t="s">
        <v>3912</v>
      </c>
      <c r="AX698" s="6" t="s">
        <v>3912</v>
      </c>
      <c r="AY698" s="6" t="s">
        <v>308</v>
      </c>
      <c r="AZ698" s="6" t="s">
        <v>309</v>
      </c>
      <c r="BA698" s="6" t="s">
        <v>310</v>
      </c>
      <c r="BB698" s="6" t="s">
        <v>311</v>
      </c>
      <c r="BC698" s="6" t="s">
        <v>312</v>
      </c>
      <c r="BD698" s="6" t="s">
        <v>156</v>
      </c>
      <c r="BE698" s="6" t="s">
        <v>313</v>
      </c>
    </row>
    <row r="699" spans="1:57" ht="17.399999999999999" x14ac:dyDescent="0.4">
      <c r="A699" s="237">
        <f t="shared" si="163"/>
        <v>697</v>
      </c>
      <c r="B699" s="238" t="str">
        <f t="shared" si="164"/>
        <v>2025-09-21</v>
      </c>
      <c r="C699" s="238" t="str">
        <f t="shared" si="165"/>
        <v>LHR</v>
      </c>
      <c r="D699" s="238" t="str">
        <f t="shared" si="166"/>
        <v>99431913895</v>
      </c>
      <c r="E699" s="238" t="str">
        <f t="shared" si="167"/>
        <v>587196915180</v>
      </c>
      <c r="F699" s="238" t="str">
        <f t="shared" si="168"/>
        <v>이인숙</v>
      </c>
      <c r="G699" s="239" t="str">
        <f t="shared" si="169"/>
        <v>BK00000146088</v>
      </c>
      <c r="H699" s="240" t="str">
        <f t="shared" si="170"/>
        <v>목록(Manifest)</v>
      </c>
      <c r="I699" s="241">
        <f t="shared" si="171"/>
        <v>146.19</v>
      </c>
      <c r="J699" s="242">
        <f t="shared" si="172"/>
        <v>1</v>
      </c>
      <c r="K699" s="242">
        <f t="shared" si="173"/>
        <v>0.5</v>
      </c>
      <c r="L699" s="243">
        <f t="shared" si="174"/>
        <v>0.2</v>
      </c>
      <c r="M699" s="243">
        <f t="shared" si="175"/>
        <v>0.5</v>
      </c>
      <c r="N699" s="149">
        <f t="shared" si="176"/>
        <v>5.75</v>
      </c>
      <c r="O699" s="149">
        <v>3.59</v>
      </c>
      <c r="P699" s="150"/>
      <c r="Q699" s="151">
        <f>VLOOKUP(H699,Mapping!$B$3:$D$13,3,0)</f>
        <v>0</v>
      </c>
      <c r="R699" s="149">
        <f>(IF(VLOOKUP(VLOOKUP(I699,Mapping!$B$15:$D$20,2,1),Mapping!$C$15:$E$20,2,0)=7000,0,VLOOKUP(VLOOKUP(I699,Mapping!$B$15:$D$20,2,1),Mapping!$C$15:$E$20,2,0)))</f>
        <v>0</v>
      </c>
      <c r="S699" s="149"/>
      <c r="T699" s="149"/>
      <c r="U699" s="149">
        <f t="shared" si="177"/>
        <v>9.34</v>
      </c>
      <c r="V699" s="6" t="str">
        <f t="shared" si="162"/>
        <v/>
      </c>
      <c r="X699" s="6" t="s">
        <v>3461</v>
      </c>
      <c r="Y699" s="6" t="s">
        <v>16</v>
      </c>
      <c r="Z699" s="6" t="s">
        <v>3462</v>
      </c>
      <c r="AA699" s="6" t="s">
        <v>3913</v>
      </c>
      <c r="AB699" s="6" t="s">
        <v>2649</v>
      </c>
      <c r="AC699" s="6" t="s">
        <v>2650</v>
      </c>
      <c r="AD699" s="6" t="s">
        <v>494</v>
      </c>
      <c r="AE699" s="6" t="s">
        <v>156</v>
      </c>
      <c r="AF699" s="6">
        <v>1</v>
      </c>
      <c r="AG699" s="6">
        <v>0.5</v>
      </c>
      <c r="AH699" s="6">
        <v>0.2</v>
      </c>
      <c r="AI699" s="6">
        <v>0.5</v>
      </c>
      <c r="AJ699" s="6" t="s">
        <v>14</v>
      </c>
      <c r="AK699" s="6">
        <v>146.19</v>
      </c>
      <c r="AL699" s="6" t="s">
        <v>303</v>
      </c>
      <c r="AM699" s="6" t="s">
        <v>303</v>
      </c>
      <c r="AN699" s="6" t="s">
        <v>303</v>
      </c>
      <c r="AO699" s="6" t="s">
        <v>303</v>
      </c>
      <c r="AP699" s="6" t="s">
        <v>303</v>
      </c>
      <c r="AQ699" s="6" t="s">
        <v>304</v>
      </c>
      <c r="AR699" s="6" t="s">
        <v>305</v>
      </c>
      <c r="AS699" s="6" t="s">
        <v>316</v>
      </c>
      <c r="AT699" s="6" t="s">
        <v>156</v>
      </c>
      <c r="AU699" s="6" t="s">
        <v>307</v>
      </c>
      <c r="AV699" s="6" t="s">
        <v>3913</v>
      </c>
      <c r="AW699" s="6" t="s">
        <v>3914</v>
      </c>
      <c r="AX699" s="6" t="s">
        <v>3914</v>
      </c>
      <c r="AY699" s="6" t="s">
        <v>308</v>
      </c>
      <c r="AZ699" s="6" t="s">
        <v>309</v>
      </c>
      <c r="BA699" s="6" t="s">
        <v>310</v>
      </c>
      <c r="BB699" s="6" t="s">
        <v>311</v>
      </c>
      <c r="BC699" s="6" t="s">
        <v>312</v>
      </c>
      <c r="BD699" s="6" t="s">
        <v>156</v>
      </c>
      <c r="BE699" s="6" t="s">
        <v>313</v>
      </c>
    </row>
    <row r="700" spans="1:57" ht="17.399999999999999" x14ac:dyDescent="0.4">
      <c r="A700" s="237">
        <f t="shared" si="163"/>
        <v>698</v>
      </c>
      <c r="B700" s="238" t="str">
        <f t="shared" si="164"/>
        <v>2025-09-21</v>
      </c>
      <c r="C700" s="238" t="str">
        <f t="shared" si="165"/>
        <v>LHR</v>
      </c>
      <c r="D700" s="238" t="str">
        <f t="shared" si="166"/>
        <v>99431913895</v>
      </c>
      <c r="E700" s="238" t="str">
        <f t="shared" si="167"/>
        <v>587196915493</v>
      </c>
      <c r="F700" s="238" t="str">
        <f t="shared" si="168"/>
        <v>최혜경</v>
      </c>
      <c r="G700" s="239" t="str">
        <f t="shared" si="169"/>
        <v>BK00000146089</v>
      </c>
      <c r="H700" s="240" t="str">
        <f t="shared" si="170"/>
        <v>목록(Manifest)</v>
      </c>
      <c r="I700" s="241">
        <f t="shared" si="171"/>
        <v>113.28</v>
      </c>
      <c r="J700" s="242">
        <f t="shared" si="172"/>
        <v>1</v>
      </c>
      <c r="K700" s="242">
        <f t="shared" si="173"/>
        <v>2</v>
      </c>
      <c r="L700" s="243">
        <f t="shared" si="174"/>
        <v>0.2</v>
      </c>
      <c r="M700" s="243">
        <f t="shared" si="175"/>
        <v>2</v>
      </c>
      <c r="N700" s="149">
        <f t="shared" si="176"/>
        <v>11.3</v>
      </c>
      <c r="O700" s="149">
        <v>3.59</v>
      </c>
      <c r="P700" s="150"/>
      <c r="Q700" s="151">
        <f>VLOOKUP(H700,Mapping!$B$3:$D$13,3,0)</f>
        <v>0</v>
      </c>
      <c r="R700" s="149">
        <f>(IF(VLOOKUP(VLOOKUP(I700,Mapping!$B$15:$D$20,2,1),Mapping!$C$15:$E$20,2,0)=7000,0,VLOOKUP(VLOOKUP(I700,Mapping!$B$15:$D$20,2,1),Mapping!$C$15:$E$20,2,0)))</f>
        <v>0</v>
      </c>
      <c r="S700" s="149"/>
      <c r="T700" s="149"/>
      <c r="U700" s="149">
        <f t="shared" si="177"/>
        <v>14.89</v>
      </c>
      <c r="V700" s="6" t="str">
        <f t="shared" si="162"/>
        <v/>
      </c>
      <c r="X700" s="6" t="s">
        <v>3461</v>
      </c>
      <c r="Y700" s="6" t="s">
        <v>16</v>
      </c>
      <c r="Z700" s="6" t="s">
        <v>3462</v>
      </c>
      <c r="AA700" s="6" t="s">
        <v>3915</v>
      </c>
      <c r="AB700" s="6" t="s">
        <v>3916</v>
      </c>
      <c r="AC700" s="6" t="s">
        <v>3917</v>
      </c>
      <c r="AD700" s="6" t="s">
        <v>778</v>
      </c>
      <c r="AE700" s="6" t="s">
        <v>156</v>
      </c>
      <c r="AF700" s="6">
        <v>1</v>
      </c>
      <c r="AG700" s="6">
        <v>2</v>
      </c>
      <c r="AH700" s="6">
        <v>0.2</v>
      </c>
      <c r="AI700" s="6">
        <v>2</v>
      </c>
      <c r="AJ700" s="6" t="s">
        <v>14</v>
      </c>
      <c r="AK700" s="6">
        <v>113.28</v>
      </c>
      <c r="AL700" s="6" t="s">
        <v>303</v>
      </c>
      <c r="AM700" s="6" t="s">
        <v>303</v>
      </c>
      <c r="AN700" s="6" t="s">
        <v>303</v>
      </c>
      <c r="AO700" s="6" t="s">
        <v>303</v>
      </c>
      <c r="AP700" s="6" t="s">
        <v>303</v>
      </c>
      <c r="AQ700" s="6" t="s">
        <v>304</v>
      </c>
      <c r="AR700" s="6" t="s">
        <v>305</v>
      </c>
      <c r="AS700" s="6" t="s">
        <v>489</v>
      </c>
      <c r="AT700" s="6" t="s">
        <v>156</v>
      </c>
      <c r="AU700" s="6" t="s">
        <v>307</v>
      </c>
      <c r="AV700" s="6" t="s">
        <v>3915</v>
      </c>
      <c r="AW700" s="6" t="s">
        <v>3918</v>
      </c>
      <c r="AX700" s="6" t="s">
        <v>3918</v>
      </c>
      <c r="AY700" s="6" t="s">
        <v>308</v>
      </c>
      <c r="AZ700" s="6" t="s">
        <v>309</v>
      </c>
      <c r="BA700" s="6" t="s">
        <v>310</v>
      </c>
      <c r="BB700" s="6" t="s">
        <v>311</v>
      </c>
      <c r="BC700" s="6" t="s">
        <v>312</v>
      </c>
      <c r="BD700" s="6" t="s">
        <v>156</v>
      </c>
      <c r="BE700" s="6" t="s">
        <v>313</v>
      </c>
    </row>
    <row r="701" spans="1:57" ht="17.399999999999999" x14ac:dyDescent="0.4">
      <c r="A701" s="237">
        <f t="shared" si="163"/>
        <v>699</v>
      </c>
      <c r="B701" s="238" t="str">
        <f t="shared" si="164"/>
        <v>2025-09-21</v>
      </c>
      <c r="C701" s="238" t="str">
        <f t="shared" si="165"/>
        <v>LHR</v>
      </c>
      <c r="D701" s="238" t="str">
        <f t="shared" si="166"/>
        <v>99431913895</v>
      </c>
      <c r="E701" s="238" t="str">
        <f t="shared" si="167"/>
        <v>587196915843</v>
      </c>
      <c r="F701" s="238" t="str">
        <f t="shared" si="168"/>
        <v>정우은</v>
      </c>
      <c r="G701" s="239" t="str">
        <f t="shared" si="169"/>
        <v>BK00000146091</v>
      </c>
      <c r="H701" s="240" t="str">
        <f t="shared" si="170"/>
        <v>목록(Manifest)</v>
      </c>
      <c r="I701" s="241">
        <f t="shared" si="171"/>
        <v>129.94</v>
      </c>
      <c r="J701" s="242">
        <f t="shared" si="172"/>
        <v>1</v>
      </c>
      <c r="K701" s="242">
        <f t="shared" si="173"/>
        <v>1</v>
      </c>
      <c r="L701" s="243">
        <f t="shared" si="174"/>
        <v>1.4</v>
      </c>
      <c r="M701" s="243">
        <f t="shared" si="175"/>
        <v>1.4</v>
      </c>
      <c r="N701" s="149">
        <f t="shared" si="176"/>
        <v>9.08</v>
      </c>
      <c r="O701" s="149">
        <v>3.59</v>
      </c>
      <c r="P701" s="150"/>
      <c r="Q701" s="151">
        <f>VLOOKUP(H701,Mapping!$B$3:$D$13,3,0)</f>
        <v>0</v>
      </c>
      <c r="R701" s="149">
        <f>(IF(VLOOKUP(VLOOKUP(I701,Mapping!$B$15:$D$20,2,1),Mapping!$C$15:$E$20,2,0)=7000,0,VLOOKUP(VLOOKUP(I701,Mapping!$B$15:$D$20,2,1),Mapping!$C$15:$E$20,2,0)))</f>
        <v>0</v>
      </c>
      <c r="S701" s="149"/>
      <c r="T701" s="149"/>
      <c r="U701" s="149">
        <f t="shared" si="177"/>
        <v>12.67</v>
      </c>
      <c r="V701" s="6" t="str">
        <f t="shared" si="162"/>
        <v/>
      </c>
      <c r="X701" s="6" t="s">
        <v>3461</v>
      </c>
      <c r="Y701" s="6" t="s">
        <v>16</v>
      </c>
      <c r="Z701" s="6" t="s">
        <v>3462</v>
      </c>
      <c r="AA701" s="6" t="s">
        <v>3919</v>
      </c>
      <c r="AB701" s="6" t="s">
        <v>3920</v>
      </c>
      <c r="AC701" s="6" t="s">
        <v>3921</v>
      </c>
      <c r="AD701" s="6" t="s">
        <v>3922</v>
      </c>
      <c r="AE701" s="6" t="s">
        <v>156</v>
      </c>
      <c r="AF701" s="6">
        <v>1</v>
      </c>
      <c r="AG701" s="6">
        <v>1</v>
      </c>
      <c r="AH701" s="6">
        <v>1.4</v>
      </c>
      <c r="AI701" s="6">
        <v>1.4</v>
      </c>
      <c r="AJ701" s="6" t="s">
        <v>14</v>
      </c>
      <c r="AK701" s="6">
        <v>129.94</v>
      </c>
      <c r="AL701" s="6" t="s">
        <v>303</v>
      </c>
      <c r="AM701" s="6" t="s">
        <v>303</v>
      </c>
      <c r="AN701" s="6" t="s">
        <v>303</v>
      </c>
      <c r="AO701" s="6" t="s">
        <v>303</v>
      </c>
      <c r="AP701" s="6" t="s">
        <v>303</v>
      </c>
      <c r="AQ701" s="6" t="s">
        <v>304</v>
      </c>
      <c r="AR701" s="6" t="s">
        <v>305</v>
      </c>
      <c r="AS701" s="6" t="s">
        <v>3923</v>
      </c>
      <c r="AT701" s="6" t="s">
        <v>156</v>
      </c>
      <c r="AU701" s="6" t="s">
        <v>307</v>
      </c>
      <c r="AV701" s="6" t="s">
        <v>3919</v>
      </c>
      <c r="AW701" s="6" t="s">
        <v>3924</v>
      </c>
      <c r="AX701" s="6" t="s">
        <v>3924</v>
      </c>
      <c r="AY701" s="6" t="s">
        <v>308</v>
      </c>
      <c r="AZ701" s="6" t="s">
        <v>309</v>
      </c>
      <c r="BA701" s="6" t="s">
        <v>310</v>
      </c>
      <c r="BB701" s="6" t="s">
        <v>311</v>
      </c>
      <c r="BC701" s="6" t="s">
        <v>312</v>
      </c>
      <c r="BD701" s="6" t="s">
        <v>156</v>
      </c>
      <c r="BE701" s="6" t="s">
        <v>313</v>
      </c>
    </row>
    <row r="702" spans="1:57" ht="17.399999999999999" x14ac:dyDescent="0.4">
      <c r="A702" s="237">
        <f t="shared" si="163"/>
        <v>700</v>
      </c>
      <c r="B702" s="238" t="str">
        <f t="shared" si="164"/>
        <v>2025-09-21</v>
      </c>
      <c r="C702" s="238" t="str">
        <f t="shared" si="165"/>
        <v>LHR</v>
      </c>
      <c r="D702" s="238" t="str">
        <f t="shared" si="166"/>
        <v>99431913895</v>
      </c>
      <c r="E702" s="238" t="str">
        <f t="shared" si="167"/>
        <v>587196915876</v>
      </c>
      <c r="F702" s="238" t="str">
        <f t="shared" si="168"/>
        <v>김성근</v>
      </c>
      <c r="G702" s="239" t="str">
        <f t="shared" si="169"/>
        <v>BK00000146093</v>
      </c>
      <c r="H702" s="240" t="str">
        <f t="shared" si="170"/>
        <v>목록(Manifest)</v>
      </c>
      <c r="I702" s="241">
        <f t="shared" si="171"/>
        <v>33.840000000000003</v>
      </c>
      <c r="J702" s="242">
        <f t="shared" si="172"/>
        <v>1</v>
      </c>
      <c r="K702" s="242">
        <f t="shared" si="173"/>
        <v>1</v>
      </c>
      <c r="L702" s="243">
        <f t="shared" si="174"/>
        <v>1.7</v>
      </c>
      <c r="M702" s="243">
        <f t="shared" si="175"/>
        <v>1.7</v>
      </c>
      <c r="N702" s="149">
        <f t="shared" si="176"/>
        <v>10.190000000000001</v>
      </c>
      <c r="O702" s="149">
        <v>3.59</v>
      </c>
      <c r="P702" s="150"/>
      <c r="Q702" s="151">
        <f>VLOOKUP(H702,Mapping!$B$3:$D$13,3,0)</f>
        <v>0</v>
      </c>
      <c r="R702" s="149">
        <f>(IF(VLOOKUP(VLOOKUP(I702,Mapping!$B$15:$D$20,2,1),Mapping!$C$15:$E$20,2,0)=7000,0,VLOOKUP(VLOOKUP(I702,Mapping!$B$15:$D$20,2,1),Mapping!$C$15:$E$20,2,0)))</f>
        <v>0</v>
      </c>
      <c r="S702" s="149"/>
      <c r="T702" s="149"/>
      <c r="U702" s="149">
        <f t="shared" si="177"/>
        <v>13.780000000000001</v>
      </c>
      <c r="V702" s="6" t="str">
        <f t="shared" si="162"/>
        <v/>
      </c>
      <c r="X702" s="6" t="s">
        <v>3461</v>
      </c>
      <c r="Y702" s="6" t="s">
        <v>16</v>
      </c>
      <c r="Z702" s="6" t="s">
        <v>3462</v>
      </c>
      <c r="AA702" s="6" t="s">
        <v>3925</v>
      </c>
      <c r="AB702" s="6" t="s">
        <v>220</v>
      </c>
      <c r="AC702" s="6" t="s">
        <v>410</v>
      </c>
      <c r="AD702" s="6" t="s">
        <v>411</v>
      </c>
      <c r="AE702" s="6" t="s">
        <v>156</v>
      </c>
      <c r="AF702" s="6">
        <v>1</v>
      </c>
      <c r="AG702" s="6">
        <v>1</v>
      </c>
      <c r="AH702" s="6">
        <v>1.7</v>
      </c>
      <c r="AI702" s="6">
        <v>1.7</v>
      </c>
      <c r="AJ702" s="6" t="s">
        <v>14</v>
      </c>
      <c r="AK702" s="6">
        <v>33.840000000000003</v>
      </c>
      <c r="AL702" s="6" t="s">
        <v>303</v>
      </c>
      <c r="AM702" s="6" t="s">
        <v>303</v>
      </c>
      <c r="AN702" s="6" t="s">
        <v>303</v>
      </c>
      <c r="AO702" s="6" t="s">
        <v>303</v>
      </c>
      <c r="AP702" s="6" t="s">
        <v>303</v>
      </c>
      <c r="AQ702" s="6" t="s">
        <v>304</v>
      </c>
      <c r="AR702" s="6" t="s">
        <v>305</v>
      </c>
      <c r="AS702" s="6" t="s">
        <v>429</v>
      </c>
      <c r="AT702" s="6" t="s">
        <v>156</v>
      </c>
      <c r="AU702" s="6" t="s">
        <v>307</v>
      </c>
      <c r="AV702" s="6" t="s">
        <v>3925</v>
      </c>
      <c r="AW702" s="6" t="s">
        <v>3926</v>
      </c>
      <c r="AX702" s="6" t="s">
        <v>3926</v>
      </c>
      <c r="AY702" s="6" t="s">
        <v>308</v>
      </c>
      <c r="AZ702" s="6" t="s">
        <v>309</v>
      </c>
      <c r="BA702" s="6" t="s">
        <v>310</v>
      </c>
      <c r="BB702" s="6" t="s">
        <v>311</v>
      </c>
      <c r="BC702" s="6" t="s">
        <v>312</v>
      </c>
      <c r="BD702" s="6" t="s">
        <v>156</v>
      </c>
      <c r="BE702" s="6" t="s">
        <v>313</v>
      </c>
    </row>
    <row r="703" spans="1:57" ht="17.399999999999999" x14ac:dyDescent="0.4">
      <c r="A703" s="237">
        <f t="shared" si="163"/>
        <v>701</v>
      </c>
      <c r="B703" s="238" t="str">
        <f t="shared" si="164"/>
        <v>2025-09-21</v>
      </c>
      <c r="C703" s="238" t="str">
        <f t="shared" si="165"/>
        <v>LHR</v>
      </c>
      <c r="D703" s="238" t="str">
        <f t="shared" si="166"/>
        <v>99431913895</v>
      </c>
      <c r="E703" s="238" t="str">
        <f t="shared" si="167"/>
        <v>587196915342</v>
      </c>
      <c r="F703" s="238" t="str">
        <f t="shared" si="168"/>
        <v>서동희</v>
      </c>
      <c r="G703" s="239" t="str">
        <f t="shared" si="169"/>
        <v>BK00000146095</v>
      </c>
      <c r="H703" s="240" t="str">
        <f t="shared" si="170"/>
        <v>간이(Simple)</v>
      </c>
      <c r="I703" s="241">
        <f t="shared" si="171"/>
        <v>180.75</v>
      </c>
      <c r="J703" s="242">
        <f t="shared" si="172"/>
        <v>1</v>
      </c>
      <c r="K703" s="242">
        <f t="shared" si="173"/>
        <v>2</v>
      </c>
      <c r="L703" s="243">
        <f t="shared" si="174"/>
        <v>0.2</v>
      </c>
      <c r="M703" s="243">
        <f t="shared" si="175"/>
        <v>2</v>
      </c>
      <c r="N703" s="149">
        <f t="shared" si="176"/>
        <v>11.3</v>
      </c>
      <c r="O703" s="149">
        <v>3.59</v>
      </c>
      <c r="P703" s="150"/>
      <c r="Q703" s="151">
        <f>VLOOKUP(H703,Mapping!$B$3:$D$13,3,0)</f>
        <v>0.8</v>
      </c>
      <c r="R703" s="149">
        <f>(IF(VLOOKUP(VLOOKUP(I703,Mapping!$B$15:$D$20,2,1),Mapping!$C$15:$E$20,2,0)=7000,0,VLOOKUP(VLOOKUP(I703,Mapping!$B$15:$D$20,2,1),Mapping!$C$15:$E$20,2,0)))</f>
        <v>0</v>
      </c>
      <c r="S703" s="149"/>
      <c r="T703" s="149"/>
      <c r="U703" s="149">
        <f t="shared" si="177"/>
        <v>15.690000000000001</v>
      </c>
      <c r="V703" s="6" t="str">
        <f t="shared" si="162"/>
        <v/>
      </c>
      <c r="X703" s="6" t="s">
        <v>3461</v>
      </c>
      <c r="Y703" s="6" t="s">
        <v>16</v>
      </c>
      <c r="Z703" s="6" t="s">
        <v>3462</v>
      </c>
      <c r="AA703" s="6" t="s">
        <v>3927</v>
      </c>
      <c r="AB703" s="6" t="s">
        <v>3928</v>
      </c>
      <c r="AC703" s="6" t="s">
        <v>3929</v>
      </c>
      <c r="AD703" s="6" t="s">
        <v>3930</v>
      </c>
      <c r="AE703" s="6" t="s">
        <v>156</v>
      </c>
      <c r="AF703" s="6">
        <v>1</v>
      </c>
      <c r="AG703" s="6">
        <v>2</v>
      </c>
      <c r="AH703" s="6">
        <v>0.2</v>
      </c>
      <c r="AI703" s="6">
        <v>2</v>
      </c>
      <c r="AJ703" s="6" t="s">
        <v>15</v>
      </c>
      <c r="AK703" s="6">
        <v>180.75</v>
      </c>
      <c r="AL703" s="6" t="s">
        <v>303</v>
      </c>
      <c r="AM703" s="6" t="s">
        <v>303</v>
      </c>
      <c r="AN703" s="6" t="s">
        <v>303</v>
      </c>
      <c r="AO703" s="6" t="s">
        <v>303</v>
      </c>
      <c r="AP703" s="6" t="s">
        <v>303</v>
      </c>
      <c r="AQ703" s="6" t="s">
        <v>304</v>
      </c>
      <c r="AR703" s="6" t="s">
        <v>305</v>
      </c>
      <c r="AS703" s="6" t="s">
        <v>317</v>
      </c>
      <c r="AT703" s="6" t="s">
        <v>156</v>
      </c>
      <c r="AU703" s="6" t="s">
        <v>307</v>
      </c>
      <c r="AV703" s="6" t="s">
        <v>3927</v>
      </c>
      <c r="AW703" s="6" t="s">
        <v>3931</v>
      </c>
      <c r="AX703" s="6" t="s">
        <v>3931</v>
      </c>
      <c r="AY703" s="6" t="s">
        <v>308</v>
      </c>
      <c r="AZ703" s="6" t="s">
        <v>309</v>
      </c>
      <c r="BA703" s="6" t="s">
        <v>310</v>
      </c>
      <c r="BB703" s="6" t="s">
        <v>311</v>
      </c>
      <c r="BC703" s="6" t="s">
        <v>312</v>
      </c>
      <c r="BD703" s="6" t="s">
        <v>156</v>
      </c>
      <c r="BE703" s="6" t="s">
        <v>313</v>
      </c>
    </row>
    <row r="704" spans="1:57" ht="17.399999999999999" x14ac:dyDescent="0.4">
      <c r="A704" s="237">
        <f t="shared" si="163"/>
        <v>702</v>
      </c>
      <c r="B704" s="238" t="str">
        <f t="shared" si="164"/>
        <v>2025-09-21</v>
      </c>
      <c r="C704" s="238" t="str">
        <f t="shared" si="165"/>
        <v>LHR</v>
      </c>
      <c r="D704" s="238" t="str">
        <f t="shared" si="166"/>
        <v>99431913895</v>
      </c>
      <c r="E704" s="238" t="str">
        <f t="shared" si="167"/>
        <v>587196915504</v>
      </c>
      <c r="F704" s="238" t="str">
        <f t="shared" si="168"/>
        <v>김민석</v>
      </c>
      <c r="G704" s="239" t="str">
        <f t="shared" si="169"/>
        <v>BK00000146096</v>
      </c>
      <c r="H704" s="240" t="str">
        <f t="shared" si="170"/>
        <v>목록(Manifest)</v>
      </c>
      <c r="I704" s="241">
        <f t="shared" si="171"/>
        <v>22.65</v>
      </c>
      <c r="J704" s="242">
        <f t="shared" si="172"/>
        <v>1</v>
      </c>
      <c r="K704" s="242">
        <f t="shared" si="173"/>
        <v>0.5</v>
      </c>
      <c r="L704" s="243">
        <f t="shared" si="174"/>
        <v>0.2</v>
      </c>
      <c r="M704" s="243">
        <f t="shared" si="175"/>
        <v>0.5</v>
      </c>
      <c r="N704" s="149">
        <f t="shared" si="176"/>
        <v>5.75</v>
      </c>
      <c r="O704" s="149">
        <v>3.59</v>
      </c>
      <c r="P704" s="150"/>
      <c r="Q704" s="151">
        <f>VLOOKUP(H704,Mapping!$B$3:$D$13,3,0)</f>
        <v>0</v>
      </c>
      <c r="R704" s="149">
        <f>(IF(VLOOKUP(VLOOKUP(I704,Mapping!$B$15:$D$20,2,1),Mapping!$C$15:$E$20,2,0)=7000,0,VLOOKUP(VLOOKUP(I704,Mapping!$B$15:$D$20,2,1),Mapping!$C$15:$E$20,2,0)))</f>
        <v>0</v>
      </c>
      <c r="S704" s="149"/>
      <c r="T704" s="149"/>
      <c r="U704" s="149">
        <f t="shared" si="177"/>
        <v>9.34</v>
      </c>
      <c r="V704" s="6" t="str">
        <f t="shared" si="162"/>
        <v/>
      </c>
      <c r="X704" s="6" t="s">
        <v>3461</v>
      </c>
      <c r="Y704" s="6" t="s">
        <v>16</v>
      </c>
      <c r="Z704" s="6" t="s">
        <v>3462</v>
      </c>
      <c r="AA704" s="6" t="s">
        <v>3932</v>
      </c>
      <c r="AB704" s="6" t="s">
        <v>3933</v>
      </c>
      <c r="AC704" s="6" t="s">
        <v>3934</v>
      </c>
      <c r="AD704" s="6" t="s">
        <v>3935</v>
      </c>
      <c r="AE704" s="6" t="s">
        <v>156</v>
      </c>
      <c r="AF704" s="6">
        <v>1</v>
      </c>
      <c r="AG704" s="6">
        <v>0.5</v>
      </c>
      <c r="AH704" s="6">
        <v>0.2</v>
      </c>
      <c r="AI704" s="6">
        <v>0.5</v>
      </c>
      <c r="AJ704" s="6" t="s">
        <v>14</v>
      </c>
      <c r="AK704" s="6">
        <v>22.65</v>
      </c>
      <c r="AL704" s="6" t="s">
        <v>303</v>
      </c>
      <c r="AM704" s="6" t="s">
        <v>303</v>
      </c>
      <c r="AN704" s="6" t="s">
        <v>303</v>
      </c>
      <c r="AO704" s="6" t="s">
        <v>303</v>
      </c>
      <c r="AP704" s="6" t="s">
        <v>303</v>
      </c>
      <c r="AQ704" s="6" t="s">
        <v>304</v>
      </c>
      <c r="AR704" s="6" t="s">
        <v>305</v>
      </c>
      <c r="AS704" s="6" t="s">
        <v>317</v>
      </c>
      <c r="AT704" s="6" t="s">
        <v>156</v>
      </c>
      <c r="AU704" s="6" t="s">
        <v>307</v>
      </c>
      <c r="AV704" s="6" t="s">
        <v>3932</v>
      </c>
      <c r="AW704" s="6" t="s">
        <v>3936</v>
      </c>
      <c r="AX704" s="6" t="s">
        <v>3936</v>
      </c>
      <c r="AY704" s="6" t="s">
        <v>308</v>
      </c>
      <c r="AZ704" s="6" t="s">
        <v>309</v>
      </c>
      <c r="BA704" s="6" t="s">
        <v>310</v>
      </c>
      <c r="BB704" s="6" t="s">
        <v>311</v>
      </c>
      <c r="BC704" s="6" t="s">
        <v>312</v>
      </c>
      <c r="BD704" s="6" t="s">
        <v>156</v>
      </c>
      <c r="BE704" s="6" t="s">
        <v>313</v>
      </c>
    </row>
    <row r="705" spans="1:57" ht="17.399999999999999" x14ac:dyDescent="0.4">
      <c r="A705" s="237">
        <f t="shared" si="163"/>
        <v>703</v>
      </c>
      <c r="B705" s="238" t="str">
        <f t="shared" si="164"/>
        <v>2025-09-21</v>
      </c>
      <c r="C705" s="238" t="str">
        <f t="shared" si="165"/>
        <v>LHR</v>
      </c>
      <c r="D705" s="238" t="str">
        <f t="shared" si="166"/>
        <v>99431913895</v>
      </c>
      <c r="E705" s="238" t="str">
        <f t="shared" si="167"/>
        <v>587196915806</v>
      </c>
      <c r="F705" s="238" t="str">
        <f t="shared" si="168"/>
        <v>강명재</v>
      </c>
      <c r="G705" s="239" t="str">
        <f t="shared" si="169"/>
        <v>BK00000146097</v>
      </c>
      <c r="H705" s="240" t="str">
        <f t="shared" si="170"/>
        <v>목록(Manifest)</v>
      </c>
      <c r="I705" s="241">
        <f t="shared" si="171"/>
        <v>115.06</v>
      </c>
      <c r="J705" s="242">
        <f t="shared" si="172"/>
        <v>1</v>
      </c>
      <c r="K705" s="242">
        <f t="shared" si="173"/>
        <v>1</v>
      </c>
      <c r="L705" s="243">
        <f t="shared" si="174"/>
        <v>1.9</v>
      </c>
      <c r="M705" s="243">
        <f t="shared" si="175"/>
        <v>1.9</v>
      </c>
      <c r="N705" s="149">
        <f t="shared" si="176"/>
        <v>10.93</v>
      </c>
      <c r="O705" s="149">
        <v>3.59</v>
      </c>
      <c r="P705" s="150"/>
      <c r="Q705" s="151">
        <f>VLOOKUP(H705,Mapping!$B$3:$D$13,3,0)</f>
        <v>0</v>
      </c>
      <c r="R705" s="149">
        <f>(IF(VLOOKUP(VLOOKUP(I705,Mapping!$B$15:$D$20,2,1),Mapping!$C$15:$E$20,2,0)=7000,0,VLOOKUP(VLOOKUP(I705,Mapping!$B$15:$D$20,2,1),Mapping!$C$15:$E$20,2,0)))</f>
        <v>0</v>
      </c>
      <c r="S705" s="149"/>
      <c r="T705" s="149"/>
      <c r="U705" s="149">
        <f t="shared" si="177"/>
        <v>14.52</v>
      </c>
      <c r="V705" s="6" t="str">
        <f t="shared" si="162"/>
        <v/>
      </c>
      <c r="X705" s="6" t="s">
        <v>3461</v>
      </c>
      <c r="Y705" s="6" t="s">
        <v>16</v>
      </c>
      <c r="Z705" s="6" t="s">
        <v>3462</v>
      </c>
      <c r="AA705" s="6" t="s">
        <v>3937</v>
      </c>
      <c r="AB705" s="6" t="s">
        <v>3938</v>
      </c>
      <c r="AC705" s="6" t="s">
        <v>3939</v>
      </c>
      <c r="AD705" s="6" t="s">
        <v>3940</v>
      </c>
      <c r="AE705" s="6" t="s">
        <v>156</v>
      </c>
      <c r="AF705" s="6">
        <v>1</v>
      </c>
      <c r="AG705" s="6">
        <v>1</v>
      </c>
      <c r="AH705" s="6">
        <v>1.9</v>
      </c>
      <c r="AI705" s="6">
        <v>1.9</v>
      </c>
      <c r="AJ705" s="6" t="s">
        <v>14</v>
      </c>
      <c r="AK705" s="6">
        <v>115.06</v>
      </c>
      <c r="AL705" s="6" t="s">
        <v>303</v>
      </c>
      <c r="AM705" s="6" t="s">
        <v>303</v>
      </c>
      <c r="AN705" s="6" t="s">
        <v>303</v>
      </c>
      <c r="AO705" s="6" t="s">
        <v>303</v>
      </c>
      <c r="AP705" s="6" t="s">
        <v>303</v>
      </c>
      <c r="AQ705" s="6" t="s">
        <v>304</v>
      </c>
      <c r="AR705" s="6" t="s">
        <v>305</v>
      </c>
      <c r="AS705" s="6" t="s">
        <v>388</v>
      </c>
      <c r="AT705" s="6" t="s">
        <v>156</v>
      </c>
      <c r="AU705" s="6" t="s">
        <v>307</v>
      </c>
      <c r="AV705" s="6" t="s">
        <v>3937</v>
      </c>
      <c r="AW705" s="6" t="s">
        <v>3941</v>
      </c>
      <c r="AX705" s="6" t="s">
        <v>3941</v>
      </c>
      <c r="AY705" s="6" t="s">
        <v>308</v>
      </c>
      <c r="AZ705" s="6" t="s">
        <v>309</v>
      </c>
      <c r="BA705" s="6" t="s">
        <v>310</v>
      </c>
      <c r="BB705" s="6" t="s">
        <v>311</v>
      </c>
      <c r="BC705" s="6" t="s">
        <v>312</v>
      </c>
      <c r="BD705" s="6" t="s">
        <v>156</v>
      </c>
      <c r="BE705" s="6" t="s">
        <v>313</v>
      </c>
    </row>
    <row r="706" spans="1:57" ht="17.399999999999999" x14ac:dyDescent="0.4">
      <c r="A706" s="237">
        <f t="shared" si="163"/>
        <v>704</v>
      </c>
      <c r="B706" s="238" t="str">
        <f t="shared" si="164"/>
        <v>2025-09-21</v>
      </c>
      <c r="C706" s="238" t="str">
        <f t="shared" si="165"/>
        <v>LHR</v>
      </c>
      <c r="D706" s="238" t="str">
        <f t="shared" si="166"/>
        <v>99431913895</v>
      </c>
      <c r="E706" s="238" t="str">
        <f t="shared" si="167"/>
        <v>587196915460</v>
      </c>
      <c r="F706" s="238" t="str">
        <f t="shared" si="168"/>
        <v>이홍선</v>
      </c>
      <c r="G706" s="239" t="str">
        <f t="shared" si="169"/>
        <v>BK00000146098</v>
      </c>
      <c r="H706" s="240" t="str">
        <f t="shared" si="170"/>
        <v>목록(Manifest)</v>
      </c>
      <c r="I706" s="241">
        <f t="shared" si="171"/>
        <v>149.72999999999999</v>
      </c>
      <c r="J706" s="242">
        <f t="shared" si="172"/>
        <v>1</v>
      </c>
      <c r="K706" s="242">
        <f t="shared" si="173"/>
        <v>5</v>
      </c>
      <c r="L706" s="243">
        <f t="shared" si="174"/>
        <v>8.9</v>
      </c>
      <c r="M706" s="243">
        <f t="shared" si="175"/>
        <v>9</v>
      </c>
      <c r="N706" s="149">
        <f t="shared" si="176"/>
        <v>37.200000000000003</v>
      </c>
      <c r="O706" s="149">
        <v>3.59</v>
      </c>
      <c r="P706" s="150"/>
      <c r="Q706" s="151">
        <f>VLOOKUP(H706,Mapping!$B$3:$D$13,3,0)</f>
        <v>0</v>
      </c>
      <c r="R706" s="149">
        <f>(IF(VLOOKUP(VLOOKUP(I706,Mapping!$B$15:$D$20,2,1),Mapping!$C$15:$E$20,2,0)=7000,0,VLOOKUP(VLOOKUP(I706,Mapping!$B$15:$D$20,2,1),Mapping!$C$15:$E$20,2,0)))</f>
        <v>0</v>
      </c>
      <c r="S706" s="149"/>
      <c r="T706" s="149"/>
      <c r="U706" s="149">
        <f t="shared" si="177"/>
        <v>40.790000000000006</v>
      </c>
      <c r="V706" s="6" t="str">
        <f t="shared" si="162"/>
        <v/>
      </c>
      <c r="X706" s="6" t="s">
        <v>3461</v>
      </c>
      <c r="Y706" s="6" t="s">
        <v>16</v>
      </c>
      <c r="Z706" s="6" t="s">
        <v>3462</v>
      </c>
      <c r="AA706" s="6" t="s">
        <v>3942</v>
      </c>
      <c r="AB706" s="6" t="s">
        <v>3943</v>
      </c>
      <c r="AC706" s="6" t="s">
        <v>3944</v>
      </c>
      <c r="AD706" s="6" t="s">
        <v>3945</v>
      </c>
      <c r="AE706" s="6" t="s">
        <v>156</v>
      </c>
      <c r="AF706" s="6">
        <v>1</v>
      </c>
      <c r="AG706" s="6">
        <v>5</v>
      </c>
      <c r="AH706" s="6">
        <v>8.9</v>
      </c>
      <c r="AI706" s="6">
        <v>9</v>
      </c>
      <c r="AJ706" s="6" t="s">
        <v>14</v>
      </c>
      <c r="AK706" s="6">
        <v>149.72999999999999</v>
      </c>
      <c r="AL706" s="6" t="s">
        <v>303</v>
      </c>
      <c r="AM706" s="6" t="s">
        <v>303</v>
      </c>
      <c r="AN706" s="6" t="s">
        <v>303</v>
      </c>
      <c r="AO706" s="6" t="s">
        <v>303</v>
      </c>
      <c r="AP706" s="6" t="s">
        <v>303</v>
      </c>
      <c r="AQ706" s="6" t="s">
        <v>304</v>
      </c>
      <c r="AR706" s="6" t="s">
        <v>305</v>
      </c>
      <c r="AS706" s="6" t="s">
        <v>463</v>
      </c>
      <c r="AT706" s="6" t="s">
        <v>156</v>
      </c>
      <c r="AU706" s="6" t="s">
        <v>307</v>
      </c>
      <c r="AV706" s="6" t="s">
        <v>3942</v>
      </c>
      <c r="AW706" s="6" t="s">
        <v>3946</v>
      </c>
      <c r="AX706" s="6" t="s">
        <v>3946</v>
      </c>
      <c r="AY706" s="6" t="s">
        <v>308</v>
      </c>
      <c r="AZ706" s="6" t="s">
        <v>309</v>
      </c>
      <c r="BA706" s="6" t="s">
        <v>310</v>
      </c>
      <c r="BB706" s="6" t="s">
        <v>311</v>
      </c>
      <c r="BC706" s="6" t="s">
        <v>312</v>
      </c>
      <c r="BD706" s="6" t="s">
        <v>156</v>
      </c>
      <c r="BE706" s="6" t="s">
        <v>313</v>
      </c>
    </row>
    <row r="707" spans="1:57" ht="17.399999999999999" x14ac:dyDescent="0.4">
      <c r="A707" s="237">
        <f t="shared" si="163"/>
        <v>705</v>
      </c>
      <c r="B707" s="238" t="str">
        <f t="shared" si="164"/>
        <v>2025-09-21</v>
      </c>
      <c r="C707" s="238" t="str">
        <f t="shared" si="165"/>
        <v>LHR</v>
      </c>
      <c r="D707" s="238" t="str">
        <f t="shared" si="166"/>
        <v>99431913895</v>
      </c>
      <c r="E707" s="238" t="str">
        <f t="shared" si="167"/>
        <v>587196915725</v>
      </c>
      <c r="F707" s="238" t="str">
        <f t="shared" si="168"/>
        <v>김지은</v>
      </c>
      <c r="G707" s="239" t="str">
        <f t="shared" si="169"/>
        <v>BK00000146101</v>
      </c>
      <c r="H707" s="240" t="str">
        <f t="shared" si="170"/>
        <v>목록(Manifest)</v>
      </c>
      <c r="I707" s="241">
        <f t="shared" si="171"/>
        <v>93.37</v>
      </c>
      <c r="J707" s="242">
        <f t="shared" si="172"/>
        <v>1</v>
      </c>
      <c r="K707" s="242">
        <f t="shared" si="173"/>
        <v>0.5</v>
      </c>
      <c r="L707" s="243">
        <f t="shared" si="174"/>
        <v>0.2</v>
      </c>
      <c r="M707" s="243">
        <f t="shared" si="175"/>
        <v>0.5</v>
      </c>
      <c r="N707" s="149">
        <f t="shared" si="176"/>
        <v>5.75</v>
      </c>
      <c r="O707" s="149">
        <v>3.59</v>
      </c>
      <c r="P707" s="150"/>
      <c r="Q707" s="151">
        <f>VLOOKUP(H707,Mapping!$B$3:$D$13,3,0)</f>
        <v>0</v>
      </c>
      <c r="R707" s="149">
        <f>(IF(VLOOKUP(VLOOKUP(I707,Mapping!$B$15:$D$20,2,1),Mapping!$C$15:$E$20,2,0)=7000,0,VLOOKUP(VLOOKUP(I707,Mapping!$B$15:$D$20,2,1),Mapping!$C$15:$E$20,2,0)))</f>
        <v>0</v>
      </c>
      <c r="S707" s="149"/>
      <c r="T707" s="149"/>
      <c r="U707" s="149">
        <f t="shared" si="177"/>
        <v>9.34</v>
      </c>
      <c r="V707" s="6" t="str">
        <f t="shared" si="162"/>
        <v/>
      </c>
      <c r="X707" s="6" t="s">
        <v>3461</v>
      </c>
      <c r="Y707" s="6" t="s">
        <v>16</v>
      </c>
      <c r="Z707" s="6" t="s">
        <v>3462</v>
      </c>
      <c r="AA707" s="6" t="s">
        <v>3947</v>
      </c>
      <c r="AB707" s="6" t="s">
        <v>199</v>
      </c>
      <c r="AC707" s="6" t="s">
        <v>2079</v>
      </c>
      <c r="AD707" s="6" t="s">
        <v>648</v>
      </c>
      <c r="AE707" s="6" t="s">
        <v>156</v>
      </c>
      <c r="AF707" s="6">
        <v>1</v>
      </c>
      <c r="AG707" s="6">
        <v>0.5</v>
      </c>
      <c r="AH707" s="6">
        <v>0.2</v>
      </c>
      <c r="AI707" s="6">
        <v>0.5</v>
      </c>
      <c r="AJ707" s="6" t="s">
        <v>14</v>
      </c>
      <c r="AK707" s="6">
        <v>93.37</v>
      </c>
      <c r="AL707" s="6" t="s">
        <v>303</v>
      </c>
      <c r="AM707" s="6" t="s">
        <v>303</v>
      </c>
      <c r="AN707" s="6" t="s">
        <v>303</v>
      </c>
      <c r="AO707" s="6" t="s">
        <v>303</v>
      </c>
      <c r="AP707" s="6" t="s">
        <v>303</v>
      </c>
      <c r="AQ707" s="6" t="s">
        <v>304</v>
      </c>
      <c r="AR707" s="6" t="s">
        <v>305</v>
      </c>
      <c r="AS707" s="6" t="s">
        <v>2080</v>
      </c>
      <c r="AT707" s="6" t="s">
        <v>156</v>
      </c>
      <c r="AU707" s="6" t="s">
        <v>307</v>
      </c>
      <c r="AV707" s="6" t="s">
        <v>3947</v>
      </c>
      <c r="AW707" s="6" t="s">
        <v>3948</v>
      </c>
      <c r="AX707" s="6" t="s">
        <v>3948</v>
      </c>
      <c r="AY707" s="6" t="s">
        <v>308</v>
      </c>
      <c r="AZ707" s="6" t="s">
        <v>309</v>
      </c>
      <c r="BA707" s="6" t="s">
        <v>310</v>
      </c>
      <c r="BB707" s="6" t="s">
        <v>311</v>
      </c>
      <c r="BC707" s="6" t="s">
        <v>312</v>
      </c>
      <c r="BD707" s="6" t="s">
        <v>156</v>
      </c>
      <c r="BE707" s="6" t="s">
        <v>313</v>
      </c>
    </row>
    <row r="708" spans="1:57" ht="17.399999999999999" x14ac:dyDescent="0.4">
      <c r="A708" s="237">
        <f t="shared" si="163"/>
        <v>706</v>
      </c>
      <c r="B708" s="238" t="str">
        <f t="shared" si="164"/>
        <v>2025-09-21</v>
      </c>
      <c r="C708" s="238" t="str">
        <f t="shared" si="165"/>
        <v>LHR</v>
      </c>
      <c r="D708" s="238" t="str">
        <f t="shared" si="166"/>
        <v>99431913895</v>
      </c>
      <c r="E708" s="238" t="str">
        <f t="shared" si="167"/>
        <v>587196915364</v>
      </c>
      <c r="F708" s="238" t="str">
        <f t="shared" si="168"/>
        <v>노건형</v>
      </c>
      <c r="G708" s="239" t="str">
        <f t="shared" si="169"/>
        <v>BK00000146110</v>
      </c>
      <c r="H708" s="240" t="str">
        <f t="shared" si="170"/>
        <v>목록(Manifest)</v>
      </c>
      <c r="I708" s="241">
        <f t="shared" si="171"/>
        <v>89.85</v>
      </c>
      <c r="J708" s="242">
        <f t="shared" si="172"/>
        <v>1</v>
      </c>
      <c r="K708" s="242">
        <f t="shared" si="173"/>
        <v>0.5</v>
      </c>
      <c r="L708" s="243">
        <f t="shared" si="174"/>
        <v>0.9</v>
      </c>
      <c r="M708" s="243">
        <f t="shared" si="175"/>
        <v>0.9</v>
      </c>
      <c r="N708" s="149">
        <f t="shared" si="176"/>
        <v>7.23</v>
      </c>
      <c r="O708" s="149">
        <v>3.59</v>
      </c>
      <c r="P708" s="150"/>
      <c r="Q708" s="151">
        <f>VLOOKUP(H708,Mapping!$B$3:$D$13,3,0)</f>
        <v>0</v>
      </c>
      <c r="R708" s="149">
        <f>(IF(VLOOKUP(VLOOKUP(I708,Mapping!$B$15:$D$20,2,1),Mapping!$C$15:$E$20,2,0)=7000,0,VLOOKUP(VLOOKUP(I708,Mapping!$B$15:$D$20,2,1),Mapping!$C$15:$E$20,2,0)))</f>
        <v>0</v>
      </c>
      <c r="S708" s="149"/>
      <c r="T708" s="149"/>
      <c r="U708" s="149">
        <f t="shared" si="177"/>
        <v>10.82</v>
      </c>
      <c r="V708" s="6" t="str">
        <f t="shared" ref="V708:V771" si="178">AE708</f>
        <v/>
      </c>
      <c r="X708" s="6" t="s">
        <v>3461</v>
      </c>
      <c r="Y708" s="6" t="s">
        <v>16</v>
      </c>
      <c r="Z708" s="6" t="s">
        <v>3462</v>
      </c>
      <c r="AA708" s="6" t="s">
        <v>3949</v>
      </c>
      <c r="AB708" s="6" t="s">
        <v>3950</v>
      </c>
      <c r="AC708" s="6" t="s">
        <v>3951</v>
      </c>
      <c r="AD708" s="6" t="s">
        <v>3952</v>
      </c>
      <c r="AE708" s="6" t="s">
        <v>156</v>
      </c>
      <c r="AF708" s="6">
        <v>1</v>
      </c>
      <c r="AG708" s="6">
        <v>0.5</v>
      </c>
      <c r="AH708" s="6">
        <v>0.9</v>
      </c>
      <c r="AI708" s="6">
        <v>0.9</v>
      </c>
      <c r="AJ708" s="6" t="s">
        <v>14</v>
      </c>
      <c r="AK708" s="6">
        <v>89.85</v>
      </c>
      <c r="AL708" s="6" t="s">
        <v>303</v>
      </c>
      <c r="AM708" s="6" t="s">
        <v>303</v>
      </c>
      <c r="AN708" s="6" t="s">
        <v>303</v>
      </c>
      <c r="AO708" s="6" t="s">
        <v>303</v>
      </c>
      <c r="AP708" s="6" t="s">
        <v>303</v>
      </c>
      <c r="AQ708" s="6" t="s">
        <v>304</v>
      </c>
      <c r="AR708" s="6" t="s">
        <v>305</v>
      </c>
      <c r="AS708" s="6" t="s">
        <v>3953</v>
      </c>
      <c r="AT708" s="6" t="s">
        <v>156</v>
      </c>
      <c r="AU708" s="6" t="s">
        <v>307</v>
      </c>
      <c r="AV708" s="6" t="s">
        <v>3949</v>
      </c>
      <c r="AW708" s="6" t="s">
        <v>3954</v>
      </c>
      <c r="AX708" s="6" t="s">
        <v>3954</v>
      </c>
      <c r="AY708" s="6" t="s">
        <v>308</v>
      </c>
      <c r="AZ708" s="6" t="s">
        <v>309</v>
      </c>
      <c r="BA708" s="6" t="s">
        <v>310</v>
      </c>
      <c r="BB708" s="6" t="s">
        <v>311</v>
      </c>
      <c r="BC708" s="6" t="s">
        <v>312</v>
      </c>
      <c r="BD708" s="6" t="s">
        <v>156</v>
      </c>
      <c r="BE708" s="6" t="s">
        <v>313</v>
      </c>
    </row>
    <row r="709" spans="1:57" ht="17.399999999999999" x14ac:dyDescent="0.4">
      <c r="A709" s="237">
        <f t="shared" ref="A709:A772" si="179">A708+1</f>
        <v>707</v>
      </c>
      <c r="B709" s="238" t="str">
        <f t="shared" ref="B709:B772" si="180">X709</f>
        <v>2025-09-21</v>
      </c>
      <c r="C709" s="238" t="str">
        <f t="shared" ref="C709:C772" si="181">Y709</f>
        <v>LHR</v>
      </c>
      <c r="D709" s="238" t="str">
        <f t="shared" ref="D709:D772" si="182">Z709</f>
        <v>99431913895</v>
      </c>
      <c r="E709" s="238" t="str">
        <f t="shared" ref="E709:E772" si="183">AA709</f>
        <v>587196915692</v>
      </c>
      <c r="F709" s="238" t="str">
        <f t="shared" ref="F709:F772" si="184">AB709</f>
        <v>이동훈</v>
      </c>
      <c r="G709" s="239" t="str">
        <f t="shared" ref="G709:G772" si="185">AW709</f>
        <v>BK00000146112</v>
      </c>
      <c r="H709" s="240" t="str">
        <f t="shared" ref="H709:H772" si="186">AJ709</f>
        <v>목록(Manifest)</v>
      </c>
      <c r="I709" s="241">
        <f t="shared" ref="I709:I772" si="187">AK709</f>
        <v>100.41</v>
      </c>
      <c r="J709" s="242">
        <f t="shared" ref="J709:J772" si="188">AF709</f>
        <v>1</v>
      </c>
      <c r="K709" s="242">
        <f t="shared" ref="K709:K772" si="189">AG709</f>
        <v>0.5</v>
      </c>
      <c r="L709" s="243">
        <f t="shared" ref="L709:L772" si="190">AH709</f>
        <v>0.2</v>
      </c>
      <c r="M709" s="243">
        <f t="shared" ref="M709:M772" si="191">AI709</f>
        <v>0.5</v>
      </c>
      <c r="N709" s="149">
        <f t="shared" ref="N709:N772" si="192">5.75+(M709-0.5)/0.5*1.85</f>
        <v>5.75</v>
      </c>
      <c r="O709" s="149">
        <v>3.59</v>
      </c>
      <c r="P709" s="150"/>
      <c r="Q709" s="151">
        <f>VLOOKUP(H709,Mapping!$B$3:$D$13,3,0)</f>
        <v>0</v>
      </c>
      <c r="R709" s="149">
        <f>(IF(VLOOKUP(VLOOKUP(I709,Mapping!$B$15:$D$20,2,1),Mapping!$C$15:$E$20,2,0)=7000,0,VLOOKUP(VLOOKUP(I709,Mapping!$B$15:$D$20,2,1),Mapping!$C$15:$E$20,2,0)))</f>
        <v>0</v>
      </c>
      <c r="S709" s="149"/>
      <c r="T709" s="149"/>
      <c r="U709" s="149">
        <f t="shared" ref="U709:U772" si="193">SUM(N709:T709)</f>
        <v>9.34</v>
      </c>
      <c r="V709" s="6" t="str">
        <f t="shared" si="178"/>
        <v/>
      </c>
      <c r="X709" s="6" t="s">
        <v>3461</v>
      </c>
      <c r="Y709" s="6" t="s">
        <v>16</v>
      </c>
      <c r="Z709" s="6" t="s">
        <v>3462</v>
      </c>
      <c r="AA709" s="6" t="s">
        <v>3955</v>
      </c>
      <c r="AB709" s="6" t="s">
        <v>1763</v>
      </c>
      <c r="AC709" s="6" t="s">
        <v>1764</v>
      </c>
      <c r="AD709" s="6" t="s">
        <v>1765</v>
      </c>
      <c r="AE709" s="6" t="s">
        <v>156</v>
      </c>
      <c r="AF709" s="6">
        <v>1</v>
      </c>
      <c r="AG709" s="6">
        <v>0.5</v>
      </c>
      <c r="AH709" s="6">
        <v>0.2</v>
      </c>
      <c r="AI709" s="6">
        <v>0.5</v>
      </c>
      <c r="AJ709" s="6" t="s">
        <v>14</v>
      </c>
      <c r="AK709" s="6">
        <v>100.41</v>
      </c>
      <c r="AL709" s="6" t="s">
        <v>303</v>
      </c>
      <c r="AM709" s="6" t="s">
        <v>303</v>
      </c>
      <c r="AN709" s="6" t="s">
        <v>303</v>
      </c>
      <c r="AO709" s="6" t="s">
        <v>303</v>
      </c>
      <c r="AP709" s="6" t="s">
        <v>303</v>
      </c>
      <c r="AQ709" s="6" t="s">
        <v>304</v>
      </c>
      <c r="AR709" s="6" t="s">
        <v>305</v>
      </c>
      <c r="AS709" s="6" t="s">
        <v>881</v>
      </c>
      <c r="AT709" s="6" t="s">
        <v>156</v>
      </c>
      <c r="AU709" s="6" t="s">
        <v>307</v>
      </c>
      <c r="AV709" s="6" t="s">
        <v>3955</v>
      </c>
      <c r="AW709" s="6" t="s">
        <v>3956</v>
      </c>
      <c r="AX709" s="6" t="s">
        <v>3956</v>
      </c>
      <c r="AY709" s="6" t="s">
        <v>308</v>
      </c>
      <c r="AZ709" s="6" t="s">
        <v>309</v>
      </c>
      <c r="BA709" s="6" t="s">
        <v>310</v>
      </c>
      <c r="BB709" s="6" t="s">
        <v>311</v>
      </c>
      <c r="BC709" s="6" t="s">
        <v>312</v>
      </c>
      <c r="BD709" s="6" t="s">
        <v>156</v>
      </c>
      <c r="BE709" s="6" t="s">
        <v>313</v>
      </c>
    </row>
    <row r="710" spans="1:57" ht="17.399999999999999" x14ac:dyDescent="0.4">
      <c r="A710" s="237">
        <f t="shared" si="179"/>
        <v>708</v>
      </c>
      <c r="B710" s="238" t="str">
        <f t="shared" si="180"/>
        <v>2025-09-21</v>
      </c>
      <c r="C710" s="238" t="str">
        <f t="shared" si="181"/>
        <v>LHR</v>
      </c>
      <c r="D710" s="238" t="str">
        <f t="shared" si="182"/>
        <v>99431913895</v>
      </c>
      <c r="E710" s="238" t="str">
        <f t="shared" si="183"/>
        <v>587196915600</v>
      </c>
      <c r="F710" s="238" t="str">
        <f t="shared" si="184"/>
        <v>이춘희</v>
      </c>
      <c r="G710" s="239" t="str">
        <f t="shared" si="185"/>
        <v>BK00000146113</v>
      </c>
      <c r="H710" s="240" t="str">
        <f t="shared" si="186"/>
        <v>목록(Manifest)</v>
      </c>
      <c r="I710" s="241">
        <f t="shared" si="187"/>
        <v>142.13999999999999</v>
      </c>
      <c r="J710" s="242">
        <f t="shared" si="188"/>
        <v>1</v>
      </c>
      <c r="K710" s="242">
        <f t="shared" si="189"/>
        <v>0.5</v>
      </c>
      <c r="L710" s="243">
        <f t="shared" si="190"/>
        <v>0.2</v>
      </c>
      <c r="M710" s="243">
        <f t="shared" si="191"/>
        <v>0.5</v>
      </c>
      <c r="N710" s="149">
        <f t="shared" si="192"/>
        <v>5.75</v>
      </c>
      <c r="O710" s="149">
        <v>3.59</v>
      </c>
      <c r="P710" s="150"/>
      <c r="Q710" s="151">
        <f>VLOOKUP(H710,Mapping!$B$3:$D$13,3,0)</f>
        <v>0</v>
      </c>
      <c r="R710" s="149">
        <f>(IF(VLOOKUP(VLOOKUP(I710,Mapping!$B$15:$D$20,2,1),Mapping!$C$15:$E$20,2,0)=7000,0,VLOOKUP(VLOOKUP(I710,Mapping!$B$15:$D$20,2,1),Mapping!$C$15:$E$20,2,0)))</f>
        <v>0</v>
      </c>
      <c r="S710" s="149"/>
      <c r="T710" s="149"/>
      <c r="U710" s="149">
        <f t="shared" si="193"/>
        <v>9.34</v>
      </c>
      <c r="V710" s="6" t="str">
        <f t="shared" si="178"/>
        <v/>
      </c>
      <c r="X710" s="6" t="s">
        <v>3461</v>
      </c>
      <c r="Y710" s="6" t="s">
        <v>16</v>
      </c>
      <c r="Z710" s="6" t="s">
        <v>3462</v>
      </c>
      <c r="AA710" s="6" t="s">
        <v>3957</v>
      </c>
      <c r="AB710" s="6" t="s">
        <v>197</v>
      </c>
      <c r="AC710" s="6" t="s">
        <v>566</v>
      </c>
      <c r="AD710" s="6" t="s">
        <v>567</v>
      </c>
      <c r="AE710" s="6" t="s">
        <v>156</v>
      </c>
      <c r="AF710" s="6">
        <v>1</v>
      </c>
      <c r="AG710" s="6">
        <v>0.5</v>
      </c>
      <c r="AH710" s="6">
        <v>0.2</v>
      </c>
      <c r="AI710" s="6">
        <v>0.5</v>
      </c>
      <c r="AJ710" s="6" t="s">
        <v>14</v>
      </c>
      <c r="AK710" s="6">
        <v>142.13999999999999</v>
      </c>
      <c r="AL710" s="6" t="s">
        <v>303</v>
      </c>
      <c r="AM710" s="6" t="s">
        <v>303</v>
      </c>
      <c r="AN710" s="6" t="s">
        <v>303</v>
      </c>
      <c r="AO710" s="6" t="s">
        <v>303</v>
      </c>
      <c r="AP710" s="6" t="s">
        <v>303</v>
      </c>
      <c r="AQ710" s="6" t="s">
        <v>304</v>
      </c>
      <c r="AR710" s="6" t="s">
        <v>305</v>
      </c>
      <c r="AS710" s="6" t="s">
        <v>568</v>
      </c>
      <c r="AT710" s="6" t="s">
        <v>156</v>
      </c>
      <c r="AU710" s="6" t="s">
        <v>307</v>
      </c>
      <c r="AV710" s="6" t="s">
        <v>3957</v>
      </c>
      <c r="AW710" s="6" t="s">
        <v>3958</v>
      </c>
      <c r="AX710" s="6" t="s">
        <v>3958</v>
      </c>
      <c r="AY710" s="6" t="s">
        <v>308</v>
      </c>
      <c r="AZ710" s="6" t="s">
        <v>309</v>
      </c>
      <c r="BA710" s="6" t="s">
        <v>310</v>
      </c>
      <c r="BB710" s="6" t="s">
        <v>311</v>
      </c>
      <c r="BC710" s="6" t="s">
        <v>312</v>
      </c>
      <c r="BD710" s="6" t="s">
        <v>156</v>
      </c>
      <c r="BE710" s="6" t="s">
        <v>313</v>
      </c>
    </row>
    <row r="711" spans="1:57" ht="17.399999999999999" x14ac:dyDescent="0.4">
      <c r="A711" s="237">
        <f t="shared" si="179"/>
        <v>709</v>
      </c>
      <c r="B711" s="238" t="str">
        <f t="shared" si="180"/>
        <v>2025-09-21</v>
      </c>
      <c r="C711" s="238" t="str">
        <f t="shared" si="181"/>
        <v>LHR</v>
      </c>
      <c r="D711" s="238" t="str">
        <f t="shared" si="182"/>
        <v>99431913895</v>
      </c>
      <c r="E711" s="238" t="str">
        <f t="shared" si="183"/>
        <v>587196915434</v>
      </c>
      <c r="F711" s="238" t="str">
        <f t="shared" si="184"/>
        <v>정대웅</v>
      </c>
      <c r="G711" s="239" t="str">
        <f t="shared" si="185"/>
        <v>BK00000146126</v>
      </c>
      <c r="H711" s="240" t="str">
        <f t="shared" si="186"/>
        <v>목록(Manifest)</v>
      </c>
      <c r="I711" s="241">
        <f t="shared" si="187"/>
        <v>46.02</v>
      </c>
      <c r="J711" s="242">
        <f t="shared" si="188"/>
        <v>1</v>
      </c>
      <c r="K711" s="242">
        <f t="shared" si="189"/>
        <v>0.5</v>
      </c>
      <c r="L711" s="243">
        <f t="shared" si="190"/>
        <v>1.1000000000000001</v>
      </c>
      <c r="M711" s="243">
        <f t="shared" si="191"/>
        <v>1.1000000000000001</v>
      </c>
      <c r="N711" s="149">
        <f t="shared" si="192"/>
        <v>7.9700000000000006</v>
      </c>
      <c r="O711" s="149">
        <v>3.59</v>
      </c>
      <c r="P711" s="150"/>
      <c r="Q711" s="151">
        <f>VLOOKUP(H711,Mapping!$B$3:$D$13,3,0)</f>
        <v>0</v>
      </c>
      <c r="R711" s="149">
        <f>(IF(VLOOKUP(VLOOKUP(I711,Mapping!$B$15:$D$20,2,1),Mapping!$C$15:$E$20,2,0)=7000,0,VLOOKUP(VLOOKUP(I711,Mapping!$B$15:$D$20,2,1),Mapping!$C$15:$E$20,2,0)))</f>
        <v>0</v>
      </c>
      <c r="S711" s="149"/>
      <c r="T711" s="149"/>
      <c r="U711" s="149">
        <f t="shared" si="193"/>
        <v>11.56</v>
      </c>
      <c r="V711" s="6" t="str">
        <f t="shared" si="178"/>
        <v/>
      </c>
      <c r="X711" s="6" t="s">
        <v>3461</v>
      </c>
      <c r="Y711" s="6" t="s">
        <v>16</v>
      </c>
      <c r="Z711" s="6" t="s">
        <v>3462</v>
      </c>
      <c r="AA711" s="6" t="s">
        <v>3959</v>
      </c>
      <c r="AB711" s="6" t="s">
        <v>3960</v>
      </c>
      <c r="AC711" s="6" t="s">
        <v>3961</v>
      </c>
      <c r="AD711" s="6" t="s">
        <v>3962</v>
      </c>
      <c r="AE711" s="6" t="s">
        <v>156</v>
      </c>
      <c r="AF711" s="6">
        <v>1</v>
      </c>
      <c r="AG711" s="6">
        <v>0.5</v>
      </c>
      <c r="AH711" s="6">
        <v>1.1000000000000001</v>
      </c>
      <c r="AI711" s="6">
        <v>1.1000000000000001</v>
      </c>
      <c r="AJ711" s="6" t="s">
        <v>14</v>
      </c>
      <c r="AK711" s="6">
        <v>46.02</v>
      </c>
      <c r="AL711" s="6" t="s">
        <v>303</v>
      </c>
      <c r="AM711" s="6" t="s">
        <v>303</v>
      </c>
      <c r="AN711" s="6" t="s">
        <v>303</v>
      </c>
      <c r="AO711" s="6" t="s">
        <v>303</v>
      </c>
      <c r="AP711" s="6" t="s">
        <v>303</v>
      </c>
      <c r="AQ711" s="6" t="s">
        <v>304</v>
      </c>
      <c r="AR711" s="6" t="s">
        <v>305</v>
      </c>
      <c r="AS711" s="6" t="s">
        <v>978</v>
      </c>
      <c r="AT711" s="6" t="s">
        <v>156</v>
      </c>
      <c r="AU711" s="6" t="s">
        <v>307</v>
      </c>
      <c r="AV711" s="6" t="s">
        <v>3959</v>
      </c>
      <c r="AW711" s="6" t="s">
        <v>3963</v>
      </c>
      <c r="AX711" s="6" t="s">
        <v>3963</v>
      </c>
      <c r="AY711" s="6" t="s">
        <v>308</v>
      </c>
      <c r="AZ711" s="6" t="s">
        <v>309</v>
      </c>
      <c r="BA711" s="6" t="s">
        <v>310</v>
      </c>
      <c r="BB711" s="6" t="s">
        <v>311</v>
      </c>
      <c r="BC711" s="6" t="s">
        <v>312</v>
      </c>
      <c r="BD711" s="6" t="s">
        <v>156</v>
      </c>
      <c r="BE711" s="6" t="s">
        <v>313</v>
      </c>
    </row>
    <row r="712" spans="1:57" ht="17.399999999999999" x14ac:dyDescent="0.4">
      <c r="A712" s="237">
        <f t="shared" si="179"/>
        <v>710</v>
      </c>
      <c r="B712" s="238" t="str">
        <f t="shared" si="180"/>
        <v>2025-09-21</v>
      </c>
      <c r="C712" s="238" t="str">
        <f t="shared" si="181"/>
        <v>LHR</v>
      </c>
      <c r="D712" s="238" t="str">
        <f t="shared" si="182"/>
        <v>99431913895</v>
      </c>
      <c r="E712" s="238" t="str">
        <f t="shared" si="183"/>
        <v>587196915456</v>
      </c>
      <c r="F712" s="238" t="str">
        <f t="shared" si="184"/>
        <v>노현용</v>
      </c>
      <c r="G712" s="239" t="str">
        <f t="shared" si="185"/>
        <v>BK00000146143</v>
      </c>
      <c r="H712" s="240" t="str">
        <f t="shared" si="186"/>
        <v>목록(Manifest)</v>
      </c>
      <c r="I712" s="241">
        <f t="shared" si="187"/>
        <v>118.84</v>
      </c>
      <c r="J712" s="242">
        <f t="shared" si="188"/>
        <v>1</v>
      </c>
      <c r="K712" s="242">
        <f t="shared" si="189"/>
        <v>1</v>
      </c>
      <c r="L712" s="243">
        <f t="shared" si="190"/>
        <v>1.6</v>
      </c>
      <c r="M712" s="243">
        <f t="shared" si="191"/>
        <v>1.6</v>
      </c>
      <c r="N712" s="149">
        <f t="shared" si="192"/>
        <v>9.82</v>
      </c>
      <c r="O712" s="149">
        <v>3.59</v>
      </c>
      <c r="P712" s="150"/>
      <c r="Q712" s="151">
        <f>VLOOKUP(H712,Mapping!$B$3:$D$13,3,0)</f>
        <v>0</v>
      </c>
      <c r="R712" s="149">
        <f>(IF(VLOOKUP(VLOOKUP(I712,Mapping!$B$15:$D$20,2,1),Mapping!$C$15:$E$20,2,0)=7000,0,VLOOKUP(VLOOKUP(I712,Mapping!$B$15:$D$20,2,1),Mapping!$C$15:$E$20,2,0)))</f>
        <v>0</v>
      </c>
      <c r="S712" s="149"/>
      <c r="T712" s="149"/>
      <c r="U712" s="149">
        <f t="shared" si="193"/>
        <v>13.41</v>
      </c>
      <c r="V712" s="6" t="str">
        <f t="shared" si="178"/>
        <v/>
      </c>
      <c r="X712" s="6" t="s">
        <v>3461</v>
      </c>
      <c r="Y712" s="6" t="s">
        <v>16</v>
      </c>
      <c r="Z712" s="6" t="s">
        <v>3462</v>
      </c>
      <c r="AA712" s="6" t="s">
        <v>3964</v>
      </c>
      <c r="AB712" s="6" t="s">
        <v>3965</v>
      </c>
      <c r="AC712" s="6" t="s">
        <v>3966</v>
      </c>
      <c r="AD712" s="6" t="s">
        <v>3967</v>
      </c>
      <c r="AE712" s="6" t="s">
        <v>156</v>
      </c>
      <c r="AF712" s="6">
        <v>1</v>
      </c>
      <c r="AG712" s="6">
        <v>1</v>
      </c>
      <c r="AH712" s="6">
        <v>1.6</v>
      </c>
      <c r="AI712" s="6">
        <v>1.6</v>
      </c>
      <c r="AJ712" s="6" t="s">
        <v>14</v>
      </c>
      <c r="AK712" s="6">
        <v>118.84</v>
      </c>
      <c r="AL712" s="6" t="s">
        <v>303</v>
      </c>
      <c r="AM712" s="6" t="s">
        <v>303</v>
      </c>
      <c r="AN712" s="6" t="s">
        <v>303</v>
      </c>
      <c r="AO712" s="6" t="s">
        <v>303</v>
      </c>
      <c r="AP712" s="6" t="s">
        <v>303</v>
      </c>
      <c r="AQ712" s="6" t="s">
        <v>304</v>
      </c>
      <c r="AR712" s="6" t="s">
        <v>305</v>
      </c>
      <c r="AS712" s="6" t="s">
        <v>444</v>
      </c>
      <c r="AT712" s="6" t="s">
        <v>156</v>
      </c>
      <c r="AU712" s="6" t="s">
        <v>307</v>
      </c>
      <c r="AV712" s="6" t="s">
        <v>3964</v>
      </c>
      <c r="AW712" s="6" t="s">
        <v>3968</v>
      </c>
      <c r="AX712" s="6" t="s">
        <v>3968</v>
      </c>
      <c r="AY712" s="6" t="s">
        <v>308</v>
      </c>
      <c r="AZ712" s="6" t="s">
        <v>309</v>
      </c>
      <c r="BA712" s="6" t="s">
        <v>310</v>
      </c>
      <c r="BB712" s="6" t="s">
        <v>311</v>
      </c>
      <c r="BC712" s="6" t="s">
        <v>312</v>
      </c>
      <c r="BD712" s="6" t="s">
        <v>156</v>
      </c>
      <c r="BE712" s="6" t="s">
        <v>313</v>
      </c>
    </row>
    <row r="713" spans="1:57" ht="17.399999999999999" x14ac:dyDescent="0.4">
      <c r="A713" s="237">
        <f t="shared" si="179"/>
        <v>711</v>
      </c>
      <c r="B713" s="238" t="str">
        <f t="shared" si="180"/>
        <v>2025-09-21</v>
      </c>
      <c r="C713" s="238" t="str">
        <f t="shared" si="181"/>
        <v>LHR</v>
      </c>
      <c r="D713" s="238" t="str">
        <f t="shared" si="182"/>
        <v>99431913895</v>
      </c>
      <c r="E713" s="238" t="str">
        <f t="shared" si="183"/>
        <v>587196915832</v>
      </c>
      <c r="F713" s="238" t="str">
        <f t="shared" si="184"/>
        <v>주홍식</v>
      </c>
      <c r="G713" s="239" t="str">
        <f t="shared" si="185"/>
        <v>BK00000146147</v>
      </c>
      <c r="H713" s="240" t="str">
        <f t="shared" si="186"/>
        <v>목록(Manifest)</v>
      </c>
      <c r="I713" s="241">
        <f t="shared" si="187"/>
        <v>147.54</v>
      </c>
      <c r="J713" s="242">
        <f t="shared" si="188"/>
        <v>1</v>
      </c>
      <c r="K713" s="242">
        <f t="shared" si="189"/>
        <v>2</v>
      </c>
      <c r="L713" s="243">
        <f t="shared" si="190"/>
        <v>2.8</v>
      </c>
      <c r="M713" s="243">
        <f t="shared" si="191"/>
        <v>2.8</v>
      </c>
      <c r="N713" s="149">
        <f t="shared" si="192"/>
        <v>14.26</v>
      </c>
      <c r="O713" s="149">
        <v>3.59</v>
      </c>
      <c r="P713" s="150"/>
      <c r="Q713" s="151">
        <f>VLOOKUP(H713,Mapping!$B$3:$D$13,3,0)</f>
        <v>0</v>
      </c>
      <c r="R713" s="149">
        <f>(IF(VLOOKUP(VLOOKUP(I713,Mapping!$B$15:$D$20,2,1),Mapping!$C$15:$E$20,2,0)=7000,0,VLOOKUP(VLOOKUP(I713,Mapping!$B$15:$D$20,2,1),Mapping!$C$15:$E$20,2,0)))</f>
        <v>0</v>
      </c>
      <c r="S713" s="149"/>
      <c r="T713" s="149"/>
      <c r="U713" s="149">
        <f t="shared" si="193"/>
        <v>17.850000000000001</v>
      </c>
      <c r="V713" s="6" t="str">
        <f t="shared" si="178"/>
        <v/>
      </c>
      <c r="X713" s="6" t="s">
        <v>3461</v>
      </c>
      <c r="Y713" s="6" t="s">
        <v>16</v>
      </c>
      <c r="Z713" s="6" t="s">
        <v>3462</v>
      </c>
      <c r="AA713" s="6" t="s">
        <v>3969</v>
      </c>
      <c r="AB713" s="6" t="s">
        <v>3970</v>
      </c>
      <c r="AC713" s="6" t="s">
        <v>3971</v>
      </c>
      <c r="AD713" s="6" t="s">
        <v>1082</v>
      </c>
      <c r="AE713" s="6" t="s">
        <v>156</v>
      </c>
      <c r="AF713" s="6">
        <v>1</v>
      </c>
      <c r="AG713" s="6">
        <v>2</v>
      </c>
      <c r="AH713" s="6">
        <v>2.8</v>
      </c>
      <c r="AI713" s="6">
        <v>2.8</v>
      </c>
      <c r="AJ713" s="6" t="s">
        <v>14</v>
      </c>
      <c r="AK713" s="6">
        <v>147.54</v>
      </c>
      <c r="AL713" s="6" t="s">
        <v>303</v>
      </c>
      <c r="AM713" s="6" t="s">
        <v>303</v>
      </c>
      <c r="AN713" s="6" t="s">
        <v>303</v>
      </c>
      <c r="AO713" s="6" t="s">
        <v>303</v>
      </c>
      <c r="AP713" s="6" t="s">
        <v>303</v>
      </c>
      <c r="AQ713" s="6" t="s">
        <v>304</v>
      </c>
      <c r="AR713" s="6" t="s">
        <v>305</v>
      </c>
      <c r="AS713" s="6" t="s">
        <v>479</v>
      </c>
      <c r="AT713" s="6" t="s">
        <v>156</v>
      </c>
      <c r="AU713" s="6" t="s">
        <v>307</v>
      </c>
      <c r="AV713" s="6" t="s">
        <v>3969</v>
      </c>
      <c r="AW713" s="6" t="s">
        <v>3972</v>
      </c>
      <c r="AX713" s="6" t="s">
        <v>3972</v>
      </c>
      <c r="AY713" s="6" t="s">
        <v>308</v>
      </c>
      <c r="AZ713" s="6" t="s">
        <v>309</v>
      </c>
      <c r="BA713" s="6" t="s">
        <v>310</v>
      </c>
      <c r="BB713" s="6" t="s">
        <v>311</v>
      </c>
      <c r="BC713" s="6" t="s">
        <v>312</v>
      </c>
      <c r="BD713" s="6" t="s">
        <v>156</v>
      </c>
      <c r="BE713" s="6" t="s">
        <v>313</v>
      </c>
    </row>
    <row r="714" spans="1:57" ht="17.399999999999999" x14ac:dyDescent="0.4">
      <c r="A714" s="237">
        <f t="shared" si="179"/>
        <v>712</v>
      </c>
      <c r="B714" s="238" t="str">
        <f t="shared" si="180"/>
        <v>2025-09-21</v>
      </c>
      <c r="C714" s="238" t="str">
        <f t="shared" si="181"/>
        <v>LHR</v>
      </c>
      <c r="D714" s="238" t="str">
        <f t="shared" si="182"/>
        <v>99431913895</v>
      </c>
      <c r="E714" s="238" t="str">
        <f t="shared" si="183"/>
        <v>587196915751</v>
      </c>
      <c r="F714" s="238" t="str">
        <f t="shared" si="184"/>
        <v>이용성</v>
      </c>
      <c r="G714" s="239" t="str">
        <f t="shared" si="185"/>
        <v>BK00000146149</v>
      </c>
      <c r="H714" s="240" t="str">
        <f t="shared" si="186"/>
        <v>목록(Manifest)</v>
      </c>
      <c r="I714" s="241">
        <f t="shared" si="187"/>
        <v>67.599999999999994</v>
      </c>
      <c r="J714" s="242">
        <f t="shared" si="188"/>
        <v>1</v>
      </c>
      <c r="K714" s="242">
        <f t="shared" si="189"/>
        <v>0.5</v>
      </c>
      <c r="L714" s="243">
        <f t="shared" si="190"/>
        <v>0.2</v>
      </c>
      <c r="M714" s="243">
        <f t="shared" si="191"/>
        <v>0.5</v>
      </c>
      <c r="N714" s="149">
        <f t="shared" si="192"/>
        <v>5.75</v>
      </c>
      <c r="O714" s="149">
        <v>3.59</v>
      </c>
      <c r="P714" s="150"/>
      <c r="Q714" s="151">
        <f>VLOOKUP(H714,Mapping!$B$3:$D$13,3,0)</f>
        <v>0</v>
      </c>
      <c r="R714" s="149">
        <f>(IF(VLOOKUP(VLOOKUP(I714,Mapping!$B$15:$D$20,2,1),Mapping!$C$15:$E$20,2,0)=7000,0,VLOOKUP(VLOOKUP(I714,Mapping!$B$15:$D$20,2,1),Mapping!$C$15:$E$20,2,0)))</f>
        <v>0</v>
      </c>
      <c r="S714" s="149"/>
      <c r="T714" s="149"/>
      <c r="U714" s="149">
        <f t="shared" si="193"/>
        <v>9.34</v>
      </c>
      <c r="V714" s="6" t="str">
        <f t="shared" si="178"/>
        <v/>
      </c>
      <c r="X714" s="6" t="s">
        <v>3461</v>
      </c>
      <c r="Y714" s="6" t="s">
        <v>16</v>
      </c>
      <c r="Z714" s="6" t="s">
        <v>3462</v>
      </c>
      <c r="AA714" s="6" t="s">
        <v>3973</v>
      </c>
      <c r="AB714" s="6" t="s">
        <v>3974</v>
      </c>
      <c r="AC714" s="6" t="s">
        <v>3975</v>
      </c>
      <c r="AD714" s="6" t="s">
        <v>3976</v>
      </c>
      <c r="AE714" s="6" t="s">
        <v>156</v>
      </c>
      <c r="AF714" s="6">
        <v>1</v>
      </c>
      <c r="AG714" s="6">
        <v>0.5</v>
      </c>
      <c r="AH714" s="6">
        <v>0.2</v>
      </c>
      <c r="AI714" s="6">
        <v>0.5</v>
      </c>
      <c r="AJ714" s="6" t="s">
        <v>14</v>
      </c>
      <c r="AK714" s="6">
        <v>67.599999999999994</v>
      </c>
      <c r="AL714" s="6" t="s">
        <v>303</v>
      </c>
      <c r="AM714" s="6" t="s">
        <v>303</v>
      </c>
      <c r="AN714" s="6" t="s">
        <v>303</v>
      </c>
      <c r="AO714" s="6" t="s">
        <v>303</v>
      </c>
      <c r="AP714" s="6" t="s">
        <v>303</v>
      </c>
      <c r="AQ714" s="6" t="s">
        <v>304</v>
      </c>
      <c r="AR714" s="6" t="s">
        <v>305</v>
      </c>
      <c r="AS714" s="6" t="s">
        <v>3977</v>
      </c>
      <c r="AT714" s="6" t="s">
        <v>156</v>
      </c>
      <c r="AU714" s="6" t="s">
        <v>307</v>
      </c>
      <c r="AV714" s="6" t="s">
        <v>3973</v>
      </c>
      <c r="AW714" s="6" t="s">
        <v>3978</v>
      </c>
      <c r="AX714" s="6" t="s">
        <v>3978</v>
      </c>
      <c r="AY714" s="6" t="s">
        <v>308</v>
      </c>
      <c r="AZ714" s="6" t="s">
        <v>309</v>
      </c>
      <c r="BA714" s="6" t="s">
        <v>310</v>
      </c>
      <c r="BB714" s="6" t="s">
        <v>311</v>
      </c>
      <c r="BC714" s="6" t="s">
        <v>312</v>
      </c>
      <c r="BD714" s="6" t="s">
        <v>156</v>
      </c>
      <c r="BE714" s="6" t="s">
        <v>313</v>
      </c>
    </row>
    <row r="715" spans="1:57" ht="17.399999999999999" x14ac:dyDescent="0.4">
      <c r="A715" s="237">
        <f t="shared" si="179"/>
        <v>713</v>
      </c>
      <c r="B715" s="238" t="str">
        <f t="shared" si="180"/>
        <v>2025-09-21</v>
      </c>
      <c r="C715" s="238" t="str">
        <f t="shared" si="181"/>
        <v>LHR</v>
      </c>
      <c r="D715" s="238" t="str">
        <f t="shared" si="182"/>
        <v>99431913895</v>
      </c>
      <c r="E715" s="238" t="str">
        <f t="shared" si="183"/>
        <v>587196915655</v>
      </c>
      <c r="F715" s="238" t="str">
        <f t="shared" si="184"/>
        <v>최한나</v>
      </c>
      <c r="G715" s="239" t="str">
        <f t="shared" si="185"/>
        <v>BK00000146151</v>
      </c>
      <c r="H715" s="240" t="str">
        <f t="shared" si="186"/>
        <v>목록(Manifest)</v>
      </c>
      <c r="I715" s="241">
        <f t="shared" si="187"/>
        <v>132.65</v>
      </c>
      <c r="J715" s="242">
        <f t="shared" si="188"/>
        <v>1</v>
      </c>
      <c r="K715" s="242">
        <f t="shared" si="189"/>
        <v>0.5</v>
      </c>
      <c r="L715" s="243">
        <f t="shared" si="190"/>
        <v>0.2</v>
      </c>
      <c r="M715" s="243">
        <f t="shared" si="191"/>
        <v>0.5</v>
      </c>
      <c r="N715" s="149">
        <f t="shared" si="192"/>
        <v>5.75</v>
      </c>
      <c r="O715" s="149">
        <v>3.59</v>
      </c>
      <c r="P715" s="150"/>
      <c r="Q715" s="151">
        <f>VLOOKUP(H715,Mapping!$B$3:$D$13,3,0)</f>
        <v>0</v>
      </c>
      <c r="R715" s="149">
        <f>(IF(VLOOKUP(VLOOKUP(I715,Mapping!$B$15:$D$20,2,1),Mapping!$C$15:$E$20,2,0)=7000,0,VLOOKUP(VLOOKUP(I715,Mapping!$B$15:$D$20,2,1),Mapping!$C$15:$E$20,2,0)))</f>
        <v>0</v>
      </c>
      <c r="S715" s="149"/>
      <c r="T715" s="149"/>
      <c r="U715" s="149">
        <f t="shared" si="193"/>
        <v>9.34</v>
      </c>
      <c r="V715" s="6" t="str">
        <f t="shared" si="178"/>
        <v/>
      </c>
      <c r="X715" s="6" t="s">
        <v>3461</v>
      </c>
      <c r="Y715" s="6" t="s">
        <v>16</v>
      </c>
      <c r="Z715" s="6" t="s">
        <v>3462</v>
      </c>
      <c r="AA715" s="6" t="s">
        <v>3979</v>
      </c>
      <c r="AB715" s="6" t="s">
        <v>2166</v>
      </c>
      <c r="AC715" s="6" t="s">
        <v>2167</v>
      </c>
      <c r="AD715" s="6" t="s">
        <v>2168</v>
      </c>
      <c r="AE715" s="6" t="s">
        <v>156</v>
      </c>
      <c r="AF715" s="6">
        <v>1</v>
      </c>
      <c r="AG715" s="6">
        <v>0.5</v>
      </c>
      <c r="AH715" s="6">
        <v>0.2</v>
      </c>
      <c r="AI715" s="6">
        <v>0.5</v>
      </c>
      <c r="AJ715" s="6" t="s">
        <v>14</v>
      </c>
      <c r="AK715" s="6">
        <v>132.65</v>
      </c>
      <c r="AL715" s="6" t="s">
        <v>303</v>
      </c>
      <c r="AM715" s="6" t="s">
        <v>303</v>
      </c>
      <c r="AN715" s="6" t="s">
        <v>303</v>
      </c>
      <c r="AO715" s="6" t="s">
        <v>303</v>
      </c>
      <c r="AP715" s="6" t="s">
        <v>303</v>
      </c>
      <c r="AQ715" s="6" t="s">
        <v>304</v>
      </c>
      <c r="AR715" s="6" t="s">
        <v>305</v>
      </c>
      <c r="AS715" s="6" t="s">
        <v>381</v>
      </c>
      <c r="AT715" s="6" t="s">
        <v>156</v>
      </c>
      <c r="AU715" s="6" t="s">
        <v>307</v>
      </c>
      <c r="AV715" s="6" t="s">
        <v>3979</v>
      </c>
      <c r="AW715" s="6" t="s">
        <v>3980</v>
      </c>
      <c r="AX715" s="6" t="s">
        <v>3980</v>
      </c>
      <c r="AY715" s="6" t="s">
        <v>308</v>
      </c>
      <c r="AZ715" s="6" t="s">
        <v>309</v>
      </c>
      <c r="BA715" s="6" t="s">
        <v>310</v>
      </c>
      <c r="BB715" s="6" t="s">
        <v>311</v>
      </c>
      <c r="BC715" s="6" t="s">
        <v>312</v>
      </c>
      <c r="BD715" s="6" t="s">
        <v>156</v>
      </c>
      <c r="BE715" s="6" t="s">
        <v>313</v>
      </c>
    </row>
    <row r="716" spans="1:57" ht="17.399999999999999" x14ac:dyDescent="0.4">
      <c r="A716" s="237">
        <f t="shared" si="179"/>
        <v>714</v>
      </c>
      <c r="B716" s="238" t="str">
        <f t="shared" si="180"/>
        <v>2025-09-21</v>
      </c>
      <c r="C716" s="238" t="str">
        <f t="shared" si="181"/>
        <v>LHR</v>
      </c>
      <c r="D716" s="238" t="str">
        <f t="shared" si="182"/>
        <v>99431913895</v>
      </c>
      <c r="E716" s="238" t="str">
        <f t="shared" si="183"/>
        <v>587196915865</v>
      </c>
      <c r="F716" s="238" t="str">
        <f t="shared" si="184"/>
        <v>고병국</v>
      </c>
      <c r="G716" s="239" t="str">
        <f t="shared" si="185"/>
        <v>BK00000146155</v>
      </c>
      <c r="H716" s="240" t="str">
        <f t="shared" si="186"/>
        <v>목록(Manifest)</v>
      </c>
      <c r="I716" s="241">
        <f t="shared" si="187"/>
        <v>130.34</v>
      </c>
      <c r="J716" s="242">
        <f t="shared" si="188"/>
        <v>1</v>
      </c>
      <c r="K716" s="242">
        <f t="shared" si="189"/>
        <v>1</v>
      </c>
      <c r="L716" s="243">
        <f t="shared" si="190"/>
        <v>1.8</v>
      </c>
      <c r="M716" s="243">
        <f t="shared" si="191"/>
        <v>1.8</v>
      </c>
      <c r="N716" s="149">
        <f t="shared" si="192"/>
        <v>10.56</v>
      </c>
      <c r="O716" s="149">
        <v>3.59</v>
      </c>
      <c r="P716" s="150"/>
      <c r="Q716" s="151">
        <f>VLOOKUP(H716,Mapping!$B$3:$D$13,3,0)</f>
        <v>0</v>
      </c>
      <c r="R716" s="149">
        <f>(IF(VLOOKUP(VLOOKUP(I716,Mapping!$B$15:$D$20,2,1),Mapping!$C$15:$E$20,2,0)=7000,0,VLOOKUP(VLOOKUP(I716,Mapping!$B$15:$D$20,2,1),Mapping!$C$15:$E$20,2,0)))</f>
        <v>0</v>
      </c>
      <c r="S716" s="149"/>
      <c r="T716" s="149"/>
      <c r="U716" s="149">
        <f t="shared" si="193"/>
        <v>14.15</v>
      </c>
      <c r="V716" s="6" t="str">
        <f t="shared" si="178"/>
        <v/>
      </c>
      <c r="X716" s="6" t="s">
        <v>3461</v>
      </c>
      <c r="Y716" s="6" t="s">
        <v>16</v>
      </c>
      <c r="Z716" s="6" t="s">
        <v>3462</v>
      </c>
      <c r="AA716" s="6" t="s">
        <v>3981</v>
      </c>
      <c r="AB716" s="6" t="s">
        <v>416</v>
      </c>
      <c r="AC716" s="6" t="s">
        <v>417</v>
      </c>
      <c r="AD716" s="6" t="s">
        <v>418</v>
      </c>
      <c r="AE716" s="6" t="s">
        <v>156</v>
      </c>
      <c r="AF716" s="6">
        <v>1</v>
      </c>
      <c r="AG716" s="6">
        <v>1</v>
      </c>
      <c r="AH716" s="6">
        <v>1.8</v>
      </c>
      <c r="AI716" s="6">
        <v>1.8</v>
      </c>
      <c r="AJ716" s="6" t="s">
        <v>14</v>
      </c>
      <c r="AK716" s="6">
        <v>130.34</v>
      </c>
      <c r="AL716" s="6" t="s">
        <v>303</v>
      </c>
      <c r="AM716" s="6" t="s">
        <v>303</v>
      </c>
      <c r="AN716" s="6" t="s">
        <v>303</v>
      </c>
      <c r="AO716" s="6" t="s">
        <v>303</v>
      </c>
      <c r="AP716" s="6" t="s">
        <v>303</v>
      </c>
      <c r="AQ716" s="6" t="s">
        <v>304</v>
      </c>
      <c r="AR716" s="6" t="s">
        <v>305</v>
      </c>
      <c r="AS716" s="6" t="s">
        <v>444</v>
      </c>
      <c r="AT716" s="6" t="s">
        <v>156</v>
      </c>
      <c r="AU716" s="6" t="s">
        <v>307</v>
      </c>
      <c r="AV716" s="6" t="s">
        <v>3981</v>
      </c>
      <c r="AW716" s="6" t="s">
        <v>3982</v>
      </c>
      <c r="AX716" s="6" t="s">
        <v>3982</v>
      </c>
      <c r="AY716" s="6" t="s">
        <v>308</v>
      </c>
      <c r="AZ716" s="6" t="s">
        <v>309</v>
      </c>
      <c r="BA716" s="6" t="s">
        <v>310</v>
      </c>
      <c r="BB716" s="6" t="s">
        <v>311</v>
      </c>
      <c r="BC716" s="6" t="s">
        <v>312</v>
      </c>
      <c r="BD716" s="6" t="s">
        <v>156</v>
      </c>
      <c r="BE716" s="6" t="s">
        <v>313</v>
      </c>
    </row>
    <row r="717" spans="1:57" ht="17.399999999999999" x14ac:dyDescent="0.4">
      <c r="A717" s="237">
        <f t="shared" si="179"/>
        <v>715</v>
      </c>
      <c r="B717" s="238" t="str">
        <f t="shared" si="180"/>
        <v>2025-09-21</v>
      </c>
      <c r="C717" s="238" t="str">
        <f t="shared" si="181"/>
        <v>LHR</v>
      </c>
      <c r="D717" s="238" t="str">
        <f t="shared" si="182"/>
        <v>99431913895</v>
      </c>
      <c r="E717" s="238" t="str">
        <f t="shared" si="183"/>
        <v>587196915611</v>
      </c>
      <c r="F717" s="238" t="str">
        <f t="shared" si="184"/>
        <v>최영</v>
      </c>
      <c r="G717" s="239" t="str">
        <f t="shared" si="185"/>
        <v>BK00000146156</v>
      </c>
      <c r="H717" s="240" t="str">
        <f t="shared" si="186"/>
        <v>목록(Manifest)</v>
      </c>
      <c r="I717" s="241">
        <f t="shared" si="187"/>
        <v>70.709999999999994</v>
      </c>
      <c r="J717" s="242">
        <f t="shared" si="188"/>
        <v>1</v>
      </c>
      <c r="K717" s="242">
        <f t="shared" si="189"/>
        <v>2</v>
      </c>
      <c r="L717" s="243">
        <f t="shared" si="190"/>
        <v>0.2</v>
      </c>
      <c r="M717" s="243">
        <f t="shared" si="191"/>
        <v>2</v>
      </c>
      <c r="N717" s="149">
        <f t="shared" si="192"/>
        <v>11.3</v>
      </c>
      <c r="O717" s="149">
        <v>3.59</v>
      </c>
      <c r="P717" s="150"/>
      <c r="Q717" s="151">
        <f>VLOOKUP(H717,Mapping!$B$3:$D$13,3,0)</f>
        <v>0</v>
      </c>
      <c r="R717" s="149">
        <f>(IF(VLOOKUP(VLOOKUP(I717,Mapping!$B$15:$D$20,2,1),Mapping!$C$15:$E$20,2,0)=7000,0,VLOOKUP(VLOOKUP(I717,Mapping!$B$15:$D$20,2,1),Mapping!$C$15:$E$20,2,0)))</f>
        <v>0</v>
      </c>
      <c r="S717" s="149"/>
      <c r="T717" s="149"/>
      <c r="U717" s="149">
        <f t="shared" si="193"/>
        <v>14.89</v>
      </c>
      <c r="V717" s="6" t="str">
        <f t="shared" si="178"/>
        <v/>
      </c>
      <c r="X717" s="6" t="s">
        <v>3461</v>
      </c>
      <c r="Y717" s="6" t="s">
        <v>16</v>
      </c>
      <c r="Z717" s="6" t="s">
        <v>3462</v>
      </c>
      <c r="AA717" s="6" t="s">
        <v>3983</v>
      </c>
      <c r="AB717" s="6" t="s">
        <v>934</v>
      </c>
      <c r="AC717" s="6" t="s">
        <v>935</v>
      </c>
      <c r="AD717" s="6" t="s">
        <v>382</v>
      </c>
      <c r="AE717" s="6" t="s">
        <v>156</v>
      </c>
      <c r="AF717" s="6">
        <v>1</v>
      </c>
      <c r="AG717" s="6">
        <v>2</v>
      </c>
      <c r="AH717" s="6">
        <v>0.2</v>
      </c>
      <c r="AI717" s="6">
        <v>2</v>
      </c>
      <c r="AJ717" s="6" t="s">
        <v>14</v>
      </c>
      <c r="AK717" s="6">
        <v>70.709999999999994</v>
      </c>
      <c r="AL717" s="6" t="s">
        <v>303</v>
      </c>
      <c r="AM717" s="6" t="s">
        <v>303</v>
      </c>
      <c r="AN717" s="6" t="s">
        <v>303</v>
      </c>
      <c r="AO717" s="6" t="s">
        <v>303</v>
      </c>
      <c r="AP717" s="6" t="s">
        <v>303</v>
      </c>
      <c r="AQ717" s="6" t="s">
        <v>304</v>
      </c>
      <c r="AR717" s="6" t="s">
        <v>305</v>
      </c>
      <c r="AS717" s="6" t="s">
        <v>936</v>
      </c>
      <c r="AT717" s="6" t="s">
        <v>156</v>
      </c>
      <c r="AU717" s="6" t="s">
        <v>307</v>
      </c>
      <c r="AV717" s="6" t="s">
        <v>3983</v>
      </c>
      <c r="AW717" s="6" t="s">
        <v>3984</v>
      </c>
      <c r="AX717" s="6" t="s">
        <v>3984</v>
      </c>
      <c r="AY717" s="6" t="s">
        <v>308</v>
      </c>
      <c r="AZ717" s="6" t="s">
        <v>309</v>
      </c>
      <c r="BA717" s="6" t="s">
        <v>310</v>
      </c>
      <c r="BB717" s="6" t="s">
        <v>311</v>
      </c>
      <c r="BC717" s="6" t="s">
        <v>312</v>
      </c>
      <c r="BD717" s="6" t="s">
        <v>156</v>
      </c>
      <c r="BE717" s="6" t="s">
        <v>313</v>
      </c>
    </row>
    <row r="718" spans="1:57" ht="17.399999999999999" x14ac:dyDescent="0.4">
      <c r="A718" s="237">
        <f t="shared" si="179"/>
        <v>716</v>
      </c>
      <c r="B718" s="238" t="str">
        <f t="shared" si="180"/>
        <v>2025-09-21</v>
      </c>
      <c r="C718" s="238" t="str">
        <f t="shared" si="181"/>
        <v>LHR</v>
      </c>
      <c r="D718" s="238" t="str">
        <f t="shared" si="182"/>
        <v>99431913895</v>
      </c>
      <c r="E718" s="238" t="str">
        <f t="shared" si="183"/>
        <v>587196915191</v>
      </c>
      <c r="F718" s="238" t="str">
        <f t="shared" si="184"/>
        <v>이재열</v>
      </c>
      <c r="G718" s="239" t="str">
        <f t="shared" si="185"/>
        <v>BK00000146161</v>
      </c>
      <c r="H718" s="240" t="str">
        <f t="shared" si="186"/>
        <v>목록(Manifest)</v>
      </c>
      <c r="I718" s="241">
        <f t="shared" si="187"/>
        <v>54.01</v>
      </c>
      <c r="J718" s="242">
        <f t="shared" si="188"/>
        <v>1</v>
      </c>
      <c r="K718" s="242">
        <f t="shared" si="189"/>
        <v>1</v>
      </c>
      <c r="L718" s="243">
        <f t="shared" si="190"/>
        <v>0.2</v>
      </c>
      <c r="M718" s="243">
        <f t="shared" si="191"/>
        <v>1</v>
      </c>
      <c r="N718" s="149">
        <f t="shared" si="192"/>
        <v>7.6</v>
      </c>
      <c r="O718" s="149">
        <v>3.59</v>
      </c>
      <c r="P718" s="150"/>
      <c r="Q718" s="151">
        <f>VLOOKUP(H718,Mapping!$B$3:$D$13,3,0)</f>
        <v>0</v>
      </c>
      <c r="R718" s="149">
        <f>(IF(VLOOKUP(VLOOKUP(I718,Mapping!$B$15:$D$20,2,1),Mapping!$C$15:$E$20,2,0)=7000,0,VLOOKUP(VLOOKUP(I718,Mapping!$B$15:$D$20,2,1),Mapping!$C$15:$E$20,2,0)))</f>
        <v>0</v>
      </c>
      <c r="S718" s="149"/>
      <c r="T718" s="149"/>
      <c r="U718" s="149">
        <f t="shared" si="193"/>
        <v>11.19</v>
      </c>
      <c r="V718" s="6" t="str">
        <f t="shared" si="178"/>
        <v/>
      </c>
      <c r="X718" s="6" t="s">
        <v>3461</v>
      </c>
      <c r="Y718" s="6" t="s">
        <v>16</v>
      </c>
      <c r="Z718" s="6" t="s">
        <v>3462</v>
      </c>
      <c r="AA718" s="6" t="s">
        <v>3985</v>
      </c>
      <c r="AB718" s="6" t="s">
        <v>354</v>
      </c>
      <c r="AC718" s="6" t="s">
        <v>355</v>
      </c>
      <c r="AD718" s="6" t="s">
        <v>663</v>
      </c>
      <c r="AE718" s="6" t="s">
        <v>156</v>
      </c>
      <c r="AF718" s="6">
        <v>1</v>
      </c>
      <c r="AG718" s="6">
        <v>1</v>
      </c>
      <c r="AH718" s="6">
        <v>0.2</v>
      </c>
      <c r="AI718" s="6">
        <v>1</v>
      </c>
      <c r="AJ718" s="6" t="s">
        <v>14</v>
      </c>
      <c r="AK718" s="6">
        <v>54.01</v>
      </c>
      <c r="AL718" s="6" t="s">
        <v>303</v>
      </c>
      <c r="AM718" s="6" t="s">
        <v>303</v>
      </c>
      <c r="AN718" s="6" t="s">
        <v>303</v>
      </c>
      <c r="AO718" s="6" t="s">
        <v>303</v>
      </c>
      <c r="AP718" s="6" t="s">
        <v>303</v>
      </c>
      <c r="AQ718" s="6" t="s">
        <v>304</v>
      </c>
      <c r="AR718" s="6" t="s">
        <v>305</v>
      </c>
      <c r="AS718" s="6" t="s">
        <v>356</v>
      </c>
      <c r="AT718" s="6" t="s">
        <v>156</v>
      </c>
      <c r="AU718" s="6" t="s">
        <v>307</v>
      </c>
      <c r="AV718" s="6" t="s">
        <v>3985</v>
      </c>
      <c r="AW718" s="6" t="s">
        <v>3986</v>
      </c>
      <c r="AX718" s="6" t="s">
        <v>3986</v>
      </c>
      <c r="AY718" s="6" t="s">
        <v>308</v>
      </c>
      <c r="AZ718" s="6" t="s">
        <v>309</v>
      </c>
      <c r="BA718" s="6" t="s">
        <v>310</v>
      </c>
      <c r="BB718" s="6" t="s">
        <v>311</v>
      </c>
      <c r="BC718" s="6" t="s">
        <v>312</v>
      </c>
      <c r="BD718" s="6" t="s">
        <v>156</v>
      </c>
      <c r="BE718" s="6" t="s">
        <v>313</v>
      </c>
    </row>
    <row r="719" spans="1:57" ht="17.399999999999999" x14ac:dyDescent="0.4">
      <c r="A719" s="237">
        <f t="shared" si="179"/>
        <v>717</v>
      </c>
      <c r="B719" s="238" t="str">
        <f t="shared" si="180"/>
        <v>2025-09-21</v>
      </c>
      <c r="C719" s="238" t="str">
        <f t="shared" si="181"/>
        <v>LHR</v>
      </c>
      <c r="D719" s="238" t="str">
        <f t="shared" si="182"/>
        <v>99431913895</v>
      </c>
      <c r="E719" s="238" t="str">
        <f t="shared" si="183"/>
        <v>587196915596</v>
      </c>
      <c r="F719" s="238" t="str">
        <f t="shared" si="184"/>
        <v>이선표</v>
      </c>
      <c r="G719" s="239" t="str">
        <f t="shared" si="185"/>
        <v>BK00000146169</v>
      </c>
      <c r="H719" s="240" t="str">
        <f t="shared" si="186"/>
        <v>목록(Manifest)</v>
      </c>
      <c r="I719" s="241">
        <f t="shared" si="187"/>
        <v>108.28</v>
      </c>
      <c r="J719" s="242">
        <f t="shared" si="188"/>
        <v>1</v>
      </c>
      <c r="K719" s="242">
        <f t="shared" si="189"/>
        <v>2</v>
      </c>
      <c r="L719" s="243">
        <f t="shared" si="190"/>
        <v>0.2</v>
      </c>
      <c r="M719" s="243">
        <f t="shared" si="191"/>
        <v>2</v>
      </c>
      <c r="N719" s="149">
        <f t="shared" si="192"/>
        <v>11.3</v>
      </c>
      <c r="O719" s="149">
        <v>3.59</v>
      </c>
      <c r="P719" s="150"/>
      <c r="Q719" s="151">
        <f>VLOOKUP(H719,Mapping!$B$3:$D$13,3,0)</f>
        <v>0</v>
      </c>
      <c r="R719" s="149">
        <f>(IF(VLOOKUP(VLOOKUP(I719,Mapping!$B$15:$D$20,2,1),Mapping!$C$15:$E$20,2,0)=7000,0,VLOOKUP(VLOOKUP(I719,Mapping!$B$15:$D$20,2,1),Mapping!$C$15:$E$20,2,0)))</f>
        <v>0</v>
      </c>
      <c r="S719" s="149"/>
      <c r="T719" s="149"/>
      <c r="U719" s="149">
        <f t="shared" si="193"/>
        <v>14.89</v>
      </c>
      <c r="V719" s="6" t="str">
        <f t="shared" si="178"/>
        <v/>
      </c>
      <c r="X719" s="6" t="s">
        <v>3461</v>
      </c>
      <c r="Y719" s="6" t="s">
        <v>16</v>
      </c>
      <c r="Z719" s="6" t="s">
        <v>3462</v>
      </c>
      <c r="AA719" s="6" t="s">
        <v>3987</v>
      </c>
      <c r="AB719" s="6" t="s">
        <v>3988</v>
      </c>
      <c r="AC719" s="6" t="s">
        <v>3989</v>
      </c>
      <c r="AD719" s="6" t="s">
        <v>3990</v>
      </c>
      <c r="AE719" s="6" t="s">
        <v>156</v>
      </c>
      <c r="AF719" s="6">
        <v>1</v>
      </c>
      <c r="AG719" s="6">
        <v>2</v>
      </c>
      <c r="AH719" s="6">
        <v>0.2</v>
      </c>
      <c r="AI719" s="6">
        <v>2</v>
      </c>
      <c r="AJ719" s="6" t="s">
        <v>14</v>
      </c>
      <c r="AK719" s="6">
        <v>108.28</v>
      </c>
      <c r="AL719" s="6" t="s">
        <v>303</v>
      </c>
      <c r="AM719" s="6" t="s">
        <v>303</v>
      </c>
      <c r="AN719" s="6" t="s">
        <v>303</v>
      </c>
      <c r="AO719" s="6" t="s">
        <v>303</v>
      </c>
      <c r="AP719" s="6" t="s">
        <v>303</v>
      </c>
      <c r="AQ719" s="6" t="s">
        <v>304</v>
      </c>
      <c r="AR719" s="6" t="s">
        <v>305</v>
      </c>
      <c r="AS719" s="6" t="s">
        <v>3991</v>
      </c>
      <c r="AT719" s="6" t="s">
        <v>156</v>
      </c>
      <c r="AU719" s="6" t="s">
        <v>307</v>
      </c>
      <c r="AV719" s="6" t="s">
        <v>3987</v>
      </c>
      <c r="AW719" s="6" t="s">
        <v>3992</v>
      </c>
      <c r="AX719" s="6" t="s">
        <v>3992</v>
      </c>
      <c r="AY719" s="6" t="s">
        <v>308</v>
      </c>
      <c r="AZ719" s="6" t="s">
        <v>309</v>
      </c>
      <c r="BA719" s="6" t="s">
        <v>310</v>
      </c>
      <c r="BB719" s="6" t="s">
        <v>311</v>
      </c>
      <c r="BC719" s="6" t="s">
        <v>312</v>
      </c>
      <c r="BD719" s="6" t="s">
        <v>156</v>
      </c>
      <c r="BE719" s="6" t="s">
        <v>313</v>
      </c>
    </row>
    <row r="720" spans="1:57" ht="17.399999999999999" x14ac:dyDescent="0.4">
      <c r="A720" s="237">
        <f t="shared" si="179"/>
        <v>718</v>
      </c>
      <c r="B720" s="238" t="str">
        <f t="shared" si="180"/>
        <v>2025-09-21</v>
      </c>
      <c r="C720" s="238" t="str">
        <f t="shared" si="181"/>
        <v>LHR</v>
      </c>
      <c r="D720" s="238" t="str">
        <f t="shared" si="182"/>
        <v>99431913895</v>
      </c>
      <c r="E720" s="238" t="str">
        <f t="shared" si="183"/>
        <v>587196915482</v>
      </c>
      <c r="F720" s="238" t="str">
        <f t="shared" si="184"/>
        <v>김성섭</v>
      </c>
      <c r="G720" s="239" t="str">
        <f t="shared" si="185"/>
        <v>BK00000146172</v>
      </c>
      <c r="H720" s="240" t="str">
        <f t="shared" si="186"/>
        <v>목록(Manifest)</v>
      </c>
      <c r="I720" s="241">
        <f t="shared" si="187"/>
        <v>78.510000000000005</v>
      </c>
      <c r="J720" s="242">
        <f t="shared" si="188"/>
        <v>1</v>
      </c>
      <c r="K720" s="242">
        <f t="shared" si="189"/>
        <v>3.5</v>
      </c>
      <c r="L720" s="243">
        <f t="shared" si="190"/>
        <v>0.2</v>
      </c>
      <c r="M720" s="243">
        <f t="shared" si="191"/>
        <v>3.5</v>
      </c>
      <c r="N720" s="149">
        <f t="shared" si="192"/>
        <v>16.850000000000001</v>
      </c>
      <c r="O720" s="149">
        <v>3.59</v>
      </c>
      <c r="P720" s="150"/>
      <c r="Q720" s="151">
        <f>VLOOKUP(H720,Mapping!$B$3:$D$13,3,0)</f>
        <v>0</v>
      </c>
      <c r="R720" s="149">
        <f>(IF(VLOOKUP(VLOOKUP(I720,Mapping!$B$15:$D$20,2,1),Mapping!$C$15:$E$20,2,0)=7000,0,VLOOKUP(VLOOKUP(I720,Mapping!$B$15:$D$20,2,1),Mapping!$C$15:$E$20,2,0)))</f>
        <v>0</v>
      </c>
      <c r="S720" s="149"/>
      <c r="T720" s="149"/>
      <c r="U720" s="149">
        <f t="shared" si="193"/>
        <v>20.440000000000001</v>
      </c>
      <c r="V720" s="6" t="str">
        <f t="shared" si="178"/>
        <v/>
      </c>
      <c r="X720" s="6" t="s">
        <v>3461</v>
      </c>
      <c r="Y720" s="6" t="s">
        <v>16</v>
      </c>
      <c r="Z720" s="6" t="s">
        <v>3462</v>
      </c>
      <c r="AA720" s="6" t="s">
        <v>3993</v>
      </c>
      <c r="AB720" s="6" t="s">
        <v>3994</v>
      </c>
      <c r="AC720" s="6" t="s">
        <v>3995</v>
      </c>
      <c r="AD720" s="6" t="s">
        <v>3996</v>
      </c>
      <c r="AE720" s="6" t="s">
        <v>156</v>
      </c>
      <c r="AF720" s="6">
        <v>1</v>
      </c>
      <c r="AG720" s="6">
        <v>3.5</v>
      </c>
      <c r="AH720" s="6">
        <v>0.2</v>
      </c>
      <c r="AI720" s="6">
        <v>3.5</v>
      </c>
      <c r="AJ720" s="6" t="s">
        <v>14</v>
      </c>
      <c r="AK720" s="6">
        <v>78.510000000000005</v>
      </c>
      <c r="AL720" s="6" t="s">
        <v>303</v>
      </c>
      <c r="AM720" s="6" t="s">
        <v>303</v>
      </c>
      <c r="AN720" s="6" t="s">
        <v>303</v>
      </c>
      <c r="AO720" s="6" t="s">
        <v>303</v>
      </c>
      <c r="AP720" s="6" t="s">
        <v>303</v>
      </c>
      <c r="AQ720" s="6" t="s">
        <v>304</v>
      </c>
      <c r="AR720" s="6" t="s">
        <v>305</v>
      </c>
      <c r="AS720" s="6" t="s">
        <v>316</v>
      </c>
      <c r="AT720" s="6" t="s">
        <v>156</v>
      </c>
      <c r="AU720" s="6" t="s">
        <v>307</v>
      </c>
      <c r="AV720" s="6" t="s">
        <v>3993</v>
      </c>
      <c r="AW720" s="6" t="s">
        <v>3997</v>
      </c>
      <c r="AX720" s="6" t="s">
        <v>3997</v>
      </c>
      <c r="AY720" s="6" t="s">
        <v>308</v>
      </c>
      <c r="AZ720" s="6" t="s">
        <v>309</v>
      </c>
      <c r="BA720" s="6" t="s">
        <v>310</v>
      </c>
      <c r="BB720" s="6" t="s">
        <v>311</v>
      </c>
      <c r="BC720" s="6" t="s">
        <v>312</v>
      </c>
      <c r="BD720" s="6" t="s">
        <v>156</v>
      </c>
      <c r="BE720" s="6" t="s">
        <v>313</v>
      </c>
    </row>
    <row r="721" spans="1:57" ht="17.399999999999999" x14ac:dyDescent="0.4">
      <c r="A721" s="237">
        <f t="shared" si="179"/>
        <v>719</v>
      </c>
      <c r="B721" s="238" t="str">
        <f t="shared" si="180"/>
        <v>2025-09-21</v>
      </c>
      <c r="C721" s="238" t="str">
        <f t="shared" si="181"/>
        <v>LHR</v>
      </c>
      <c r="D721" s="238" t="str">
        <f t="shared" si="182"/>
        <v>99431913895</v>
      </c>
      <c r="E721" s="238" t="str">
        <f t="shared" si="183"/>
        <v>587196915412</v>
      </c>
      <c r="F721" s="238" t="str">
        <f t="shared" si="184"/>
        <v>함연식</v>
      </c>
      <c r="G721" s="239" t="str">
        <f t="shared" si="185"/>
        <v>BK00000146183</v>
      </c>
      <c r="H721" s="240" t="str">
        <f t="shared" si="186"/>
        <v>목록(Manifest)</v>
      </c>
      <c r="I721" s="241">
        <f t="shared" si="187"/>
        <v>94.75</v>
      </c>
      <c r="J721" s="242">
        <f t="shared" si="188"/>
        <v>1</v>
      </c>
      <c r="K721" s="242">
        <f t="shared" si="189"/>
        <v>0.5</v>
      </c>
      <c r="L721" s="243">
        <f t="shared" si="190"/>
        <v>0.2</v>
      </c>
      <c r="M721" s="243">
        <f t="shared" si="191"/>
        <v>0.5</v>
      </c>
      <c r="N721" s="149">
        <f t="shared" si="192"/>
        <v>5.75</v>
      </c>
      <c r="O721" s="149">
        <v>3.59</v>
      </c>
      <c r="P721" s="150"/>
      <c r="Q721" s="151">
        <f>VLOOKUP(H721,Mapping!$B$3:$D$13,3,0)</f>
        <v>0</v>
      </c>
      <c r="R721" s="149">
        <f>(IF(VLOOKUP(VLOOKUP(I721,Mapping!$B$15:$D$20,2,1),Mapping!$C$15:$E$20,2,0)=7000,0,VLOOKUP(VLOOKUP(I721,Mapping!$B$15:$D$20,2,1),Mapping!$C$15:$E$20,2,0)))</f>
        <v>0</v>
      </c>
      <c r="S721" s="149"/>
      <c r="T721" s="149"/>
      <c r="U721" s="149">
        <f t="shared" si="193"/>
        <v>9.34</v>
      </c>
      <c r="V721" s="6" t="str">
        <f t="shared" si="178"/>
        <v/>
      </c>
      <c r="X721" s="6" t="s">
        <v>3461</v>
      </c>
      <c r="Y721" s="6" t="s">
        <v>16</v>
      </c>
      <c r="Z721" s="6" t="s">
        <v>3462</v>
      </c>
      <c r="AA721" s="6" t="s">
        <v>3998</v>
      </c>
      <c r="AB721" s="6" t="s">
        <v>1036</v>
      </c>
      <c r="AC721" s="6" t="s">
        <v>1037</v>
      </c>
      <c r="AD721" s="6" t="s">
        <v>1038</v>
      </c>
      <c r="AE721" s="6" t="s">
        <v>156</v>
      </c>
      <c r="AF721" s="6">
        <v>1</v>
      </c>
      <c r="AG721" s="6">
        <v>0.5</v>
      </c>
      <c r="AH721" s="6">
        <v>0.2</v>
      </c>
      <c r="AI721" s="6">
        <v>0.5</v>
      </c>
      <c r="AJ721" s="6" t="s">
        <v>14</v>
      </c>
      <c r="AK721" s="6">
        <v>94.75</v>
      </c>
      <c r="AL721" s="6" t="s">
        <v>303</v>
      </c>
      <c r="AM721" s="6" t="s">
        <v>303</v>
      </c>
      <c r="AN721" s="6" t="s">
        <v>303</v>
      </c>
      <c r="AO721" s="6" t="s">
        <v>303</v>
      </c>
      <c r="AP721" s="6" t="s">
        <v>303</v>
      </c>
      <c r="AQ721" s="6" t="s">
        <v>304</v>
      </c>
      <c r="AR721" s="6" t="s">
        <v>305</v>
      </c>
      <c r="AS721" s="6" t="s">
        <v>3999</v>
      </c>
      <c r="AT721" s="6" t="s">
        <v>156</v>
      </c>
      <c r="AU721" s="6" t="s">
        <v>307</v>
      </c>
      <c r="AV721" s="6" t="s">
        <v>3998</v>
      </c>
      <c r="AW721" s="6" t="s">
        <v>4000</v>
      </c>
      <c r="AX721" s="6" t="s">
        <v>4000</v>
      </c>
      <c r="AY721" s="6" t="s">
        <v>308</v>
      </c>
      <c r="AZ721" s="6" t="s">
        <v>309</v>
      </c>
      <c r="BA721" s="6" t="s">
        <v>310</v>
      </c>
      <c r="BB721" s="6" t="s">
        <v>311</v>
      </c>
      <c r="BC721" s="6" t="s">
        <v>312</v>
      </c>
      <c r="BD721" s="6" t="s">
        <v>156</v>
      </c>
      <c r="BE721" s="6" t="s">
        <v>313</v>
      </c>
    </row>
    <row r="722" spans="1:57" ht="17.399999999999999" x14ac:dyDescent="0.4">
      <c r="A722" s="237">
        <f t="shared" si="179"/>
        <v>720</v>
      </c>
      <c r="B722" s="238" t="str">
        <f t="shared" si="180"/>
        <v>2025-09-21</v>
      </c>
      <c r="C722" s="238" t="str">
        <f t="shared" si="181"/>
        <v>LHR</v>
      </c>
      <c r="D722" s="238" t="str">
        <f t="shared" si="182"/>
        <v>99431913895</v>
      </c>
      <c r="E722" s="238" t="str">
        <f t="shared" si="183"/>
        <v>587196915821</v>
      </c>
      <c r="F722" s="238" t="str">
        <f t="shared" si="184"/>
        <v>김진아</v>
      </c>
      <c r="G722" s="239" t="str">
        <f t="shared" si="185"/>
        <v>BK00000146184</v>
      </c>
      <c r="H722" s="240" t="str">
        <f t="shared" si="186"/>
        <v>목록(Manifest)</v>
      </c>
      <c r="I722" s="241">
        <f t="shared" si="187"/>
        <v>147.78</v>
      </c>
      <c r="J722" s="242">
        <f t="shared" si="188"/>
        <v>1</v>
      </c>
      <c r="K722" s="242">
        <f t="shared" si="189"/>
        <v>1</v>
      </c>
      <c r="L722" s="243">
        <f t="shared" si="190"/>
        <v>0.2</v>
      </c>
      <c r="M722" s="243">
        <f t="shared" si="191"/>
        <v>1</v>
      </c>
      <c r="N722" s="149">
        <f t="shared" si="192"/>
        <v>7.6</v>
      </c>
      <c r="O722" s="149">
        <v>3.59</v>
      </c>
      <c r="P722" s="150"/>
      <c r="Q722" s="151">
        <f>VLOOKUP(H722,Mapping!$B$3:$D$13,3,0)</f>
        <v>0</v>
      </c>
      <c r="R722" s="149">
        <f>(IF(VLOOKUP(VLOOKUP(I722,Mapping!$B$15:$D$20,2,1),Mapping!$C$15:$E$20,2,0)=7000,0,VLOOKUP(VLOOKUP(I722,Mapping!$B$15:$D$20,2,1),Mapping!$C$15:$E$20,2,0)))</f>
        <v>0</v>
      </c>
      <c r="S722" s="149"/>
      <c r="T722" s="149"/>
      <c r="U722" s="149">
        <f t="shared" si="193"/>
        <v>11.19</v>
      </c>
      <c r="V722" s="6" t="str">
        <f t="shared" si="178"/>
        <v/>
      </c>
      <c r="X722" s="6" t="s">
        <v>3461</v>
      </c>
      <c r="Y722" s="6" t="s">
        <v>16</v>
      </c>
      <c r="Z722" s="6" t="s">
        <v>3462</v>
      </c>
      <c r="AA722" s="6" t="s">
        <v>4001</v>
      </c>
      <c r="AB722" s="6" t="s">
        <v>481</v>
      </c>
      <c r="AC722" s="6" t="s">
        <v>482</v>
      </c>
      <c r="AD722" s="6" t="s">
        <v>483</v>
      </c>
      <c r="AE722" s="6" t="s">
        <v>156</v>
      </c>
      <c r="AF722" s="6">
        <v>1</v>
      </c>
      <c r="AG722" s="6">
        <v>1</v>
      </c>
      <c r="AH722" s="6">
        <v>0.2</v>
      </c>
      <c r="AI722" s="6">
        <v>1</v>
      </c>
      <c r="AJ722" s="6" t="s">
        <v>14</v>
      </c>
      <c r="AK722" s="6">
        <v>147.78</v>
      </c>
      <c r="AL722" s="6" t="s">
        <v>303</v>
      </c>
      <c r="AM722" s="6" t="s">
        <v>303</v>
      </c>
      <c r="AN722" s="6" t="s">
        <v>303</v>
      </c>
      <c r="AO722" s="6" t="s">
        <v>303</v>
      </c>
      <c r="AP722" s="6" t="s">
        <v>303</v>
      </c>
      <c r="AQ722" s="6" t="s">
        <v>304</v>
      </c>
      <c r="AR722" s="6" t="s">
        <v>305</v>
      </c>
      <c r="AS722" s="6" t="s">
        <v>325</v>
      </c>
      <c r="AT722" s="6" t="s">
        <v>156</v>
      </c>
      <c r="AU722" s="6" t="s">
        <v>307</v>
      </c>
      <c r="AV722" s="6" t="s">
        <v>4001</v>
      </c>
      <c r="AW722" s="6" t="s">
        <v>4002</v>
      </c>
      <c r="AX722" s="6" t="s">
        <v>4002</v>
      </c>
      <c r="AY722" s="6" t="s">
        <v>308</v>
      </c>
      <c r="AZ722" s="6" t="s">
        <v>309</v>
      </c>
      <c r="BA722" s="6" t="s">
        <v>310</v>
      </c>
      <c r="BB722" s="6" t="s">
        <v>311</v>
      </c>
      <c r="BC722" s="6" t="s">
        <v>312</v>
      </c>
      <c r="BD722" s="6" t="s">
        <v>156</v>
      </c>
      <c r="BE722" s="6" t="s">
        <v>313</v>
      </c>
    </row>
    <row r="723" spans="1:57" ht="17.399999999999999" x14ac:dyDescent="0.4">
      <c r="A723" s="237">
        <f t="shared" si="179"/>
        <v>721</v>
      </c>
      <c r="B723" s="238" t="str">
        <f t="shared" si="180"/>
        <v>2025-09-21</v>
      </c>
      <c r="C723" s="238" t="str">
        <f t="shared" si="181"/>
        <v>LHR</v>
      </c>
      <c r="D723" s="238" t="str">
        <f t="shared" si="182"/>
        <v>99431913895</v>
      </c>
      <c r="E723" s="238" t="str">
        <f t="shared" si="183"/>
        <v>587196915423</v>
      </c>
      <c r="F723" s="238" t="str">
        <f t="shared" si="184"/>
        <v>석훈</v>
      </c>
      <c r="G723" s="239" t="str">
        <f t="shared" si="185"/>
        <v>BK00000146201</v>
      </c>
      <c r="H723" s="240" t="str">
        <f t="shared" si="186"/>
        <v>선별(검사,Manifest-Inspection)</v>
      </c>
      <c r="I723" s="241">
        <f t="shared" si="187"/>
        <v>147.28</v>
      </c>
      <c r="J723" s="242">
        <f t="shared" si="188"/>
        <v>1</v>
      </c>
      <c r="K723" s="242">
        <f t="shared" si="189"/>
        <v>1.5</v>
      </c>
      <c r="L723" s="243">
        <f t="shared" si="190"/>
        <v>2.8</v>
      </c>
      <c r="M723" s="243">
        <f t="shared" si="191"/>
        <v>2.8</v>
      </c>
      <c r="N723" s="149">
        <f t="shared" si="192"/>
        <v>14.26</v>
      </c>
      <c r="O723" s="149">
        <v>3.59</v>
      </c>
      <c r="P723" s="150"/>
      <c r="Q723" s="151">
        <f>VLOOKUP(H723,Mapping!$B$3:$D$13,3,0)</f>
        <v>0</v>
      </c>
      <c r="R723" s="149">
        <f>(IF(VLOOKUP(VLOOKUP(I723,Mapping!$B$15:$D$20,2,1),Mapping!$C$15:$E$20,2,0)=7000,0,VLOOKUP(VLOOKUP(I723,Mapping!$B$15:$D$20,2,1),Mapping!$C$15:$E$20,2,0)))</f>
        <v>0</v>
      </c>
      <c r="S723" s="149"/>
      <c r="T723" s="149"/>
      <c r="U723" s="149">
        <f t="shared" si="193"/>
        <v>17.850000000000001</v>
      </c>
      <c r="V723" s="6" t="str">
        <f t="shared" si="178"/>
        <v/>
      </c>
      <c r="X723" s="6" t="s">
        <v>3461</v>
      </c>
      <c r="Y723" s="6" t="s">
        <v>16</v>
      </c>
      <c r="Z723" s="6" t="s">
        <v>3462</v>
      </c>
      <c r="AA723" s="6" t="s">
        <v>4003</v>
      </c>
      <c r="AB723" s="6" t="s">
        <v>1565</v>
      </c>
      <c r="AC723" s="6" t="s">
        <v>1566</v>
      </c>
      <c r="AD723" s="6" t="s">
        <v>532</v>
      </c>
      <c r="AE723" s="6" t="s">
        <v>156</v>
      </c>
      <c r="AF723" s="6">
        <v>1</v>
      </c>
      <c r="AG723" s="6">
        <v>1.5</v>
      </c>
      <c r="AH723" s="6">
        <v>2.8</v>
      </c>
      <c r="AI723" s="6">
        <v>2.8</v>
      </c>
      <c r="AJ723" s="6" t="s">
        <v>111</v>
      </c>
      <c r="AK723" s="6">
        <v>147.28</v>
      </c>
      <c r="AL723" s="6" t="s">
        <v>303</v>
      </c>
      <c r="AM723" s="6" t="s">
        <v>303</v>
      </c>
      <c r="AN723" s="6" t="s">
        <v>303</v>
      </c>
      <c r="AO723" s="6" t="s">
        <v>303</v>
      </c>
      <c r="AP723" s="6" t="s">
        <v>303</v>
      </c>
      <c r="AQ723" s="6" t="s">
        <v>304</v>
      </c>
      <c r="AR723" s="6" t="s">
        <v>305</v>
      </c>
      <c r="AS723" s="6" t="s">
        <v>349</v>
      </c>
      <c r="AT723" s="6" t="s">
        <v>156</v>
      </c>
      <c r="AU723" s="6" t="s">
        <v>307</v>
      </c>
      <c r="AV723" s="6" t="s">
        <v>4003</v>
      </c>
      <c r="AW723" s="6" t="s">
        <v>4004</v>
      </c>
      <c r="AX723" s="6" t="s">
        <v>4004</v>
      </c>
      <c r="AY723" s="6" t="s">
        <v>308</v>
      </c>
      <c r="AZ723" s="6" t="s">
        <v>309</v>
      </c>
      <c r="BA723" s="6" t="s">
        <v>310</v>
      </c>
      <c r="BB723" s="6" t="s">
        <v>311</v>
      </c>
      <c r="BC723" s="6" t="s">
        <v>312</v>
      </c>
      <c r="BD723" s="6" t="s">
        <v>156</v>
      </c>
      <c r="BE723" s="6" t="s">
        <v>313</v>
      </c>
    </row>
    <row r="724" spans="1:57" ht="17.399999999999999" x14ac:dyDescent="0.4">
      <c r="A724" s="237">
        <f t="shared" si="179"/>
        <v>722</v>
      </c>
      <c r="B724" s="238" t="str">
        <f t="shared" si="180"/>
        <v>2025-09-21</v>
      </c>
      <c r="C724" s="238" t="str">
        <f t="shared" si="181"/>
        <v>LHR</v>
      </c>
      <c r="D724" s="238" t="str">
        <f t="shared" si="182"/>
        <v>99431913895</v>
      </c>
      <c r="E724" s="238" t="str">
        <f t="shared" si="183"/>
        <v>587196915795</v>
      </c>
      <c r="F724" s="238" t="str">
        <f t="shared" si="184"/>
        <v>박진희</v>
      </c>
      <c r="G724" s="239" t="str">
        <f t="shared" si="185"/>
        <v>BK00000146203</v>
      </c>
      <c r="H724" s="240" t="str">
        <f t="shared" si="186"/>
        <v>목록(Manifest)</v>
      </c>
      <c r="I724" s="241">
        <f t="shared" si="187"/>
        <v>131.30000000000001</v>
      </c>
      <c r="J724" s="242">
        <f t="shared" si="188"/>
        <v>1</v>
      </c>
      <c r="K724" s="242">
        <f t="shared" si="189"/>
        <v>0.5</v>
      </c>
      <c r="L724" s="243">
        <f t="shared" si="190"/>
        <v>0.2</v>
      </c>
      <c r="M724" s="243">
        <f t="shared" si="191"/>
        <v>0.5</v>
      </c>
      <c r="N724" s="149">
        <f t="shared" si="192"/>
        <v>5.75</v>
      </c>
      <c r="O724" s="149">
        <v>3.59</v>
      </c>
      <c r="P724" s="150"/>
      <c r="Q724" s="151">
        <f>VLOOKUP(H724,Mapping!$B$3:$D$13,3,0)</f>
        <v>0</v>
      </c>
      <c r="R724" s="149">
        <f>(IF(VLOOKUP(VLOOKUP(I724,Mapping!$B$15:$D$20,2,1),Mapping!$C$15:$E$20,2,0)=7000,0,VLOOKUP(VLOOKUP(I724,Mapping!$B$15:$D$20,2,1),Mapping!$C$15:$E$20,2,0)))</f>
        <v>0</v>
      </c>
      <c r="S724" s="149"/>
      <c r="T724" s="149"/>
      <c r="U724" s="149">
        <f t="shared" si="193"/>
        <v>9.34</v>
      </c>
      <c r="V724" s="6" t="str">
        <f t="shared" si="178"/>
        <v/>
      </c>
      <c r="X724" s="6" t="s">
        <v>3461</v>
      </c>
      <c r="Y724" s="6" t="s">
        <v>16</v>
      </c>
      <c r="Z724" s="6" t="s">
        <v>3462</v>
      </c>
      <c r="AA724" s="6" t="s">
        <v>4005</v>
      </c>
      <c r="AB724" s="6" t="s">
        <v>499</v>
      </c>
      <c r="AC724" s="6" t="s">
        <v>2211</v>
      </c>
      <c r="AD724" s="6" t="s">
        <v>2212</v>
      </c>
      <c r="AE724" s="6" t="s">
        <v>156</v>
      </c>
      <c r="AF724" s="6">
        <v>1</v>
      </c>
      <c r="AG724" s="6">
        <v>0.5</v>
      </c>
      <c r="AH724" s="6">
        <v>0.2</v>
      </c>
      <c r="AI724" s="6">
        <v>0.5</v>
      </c>
      <c r="AJ724" s="6" t="s">
        <v>14</v>
      </c>
      <c r="AK724" s="6">
        <v>131.30000000000001</v>
      </c>
      <c r="AL724" s="6" t="s">
        <v>303</v>
      </c>
      <c r="AM724" s="6" t="s">
        <v>303</v>
      </c>
      <c r="AN724" s="6" t="s">
        <v>303</v>
      </c>
      <c r="AO724" s="6" t="s">
        <v>303</v>
      </c>
      <c r="AP724" s="6" t="s">
        <v>303</v>
      </c>
      <c r="AQ724" s="6" t="s">
        <v>304</v>
      </c>
      <c r="AR724" s="6" t="s">
        <v>305</v>
      </c>
      <c r="AS724" s="6" t="s">
        <v>591</v>
      </c>
      <c r="AT724" s="6" t="s">
        <v>156</v>
      </c>
      <c r="AU724" s="6" t="s">
        <v>307</v>
      </c>
      <c r="AV724" s="6" t="s">
        <v>4005</v>
      </c>
      <c r="AW724" s="6" t="s">
        <v>4006</v>
      </c>
      <c r="AX724" s="6" t="s">
        <v>4006</v>
      </c>
      <c r="AY724" s="6" t="s">
        <v>308</v>
      </c>
      <c r="AZ724" s="6" t="s">
        <v>309</v>
      </c>
      <c r="BA724" s="6" t="s">
        <v>310</v>
      </c>
      <c r="BB724" s="6" t="s">
        <v>311</v>
      </c>
      <c r="BC724" s="6" t="s">
        <v>312</v>
      </c>
      <c r="BD724" s="6" t="s">
        <v>156</v>
      </c>
      <c r="BE724" s="6" t="s">
        <v>313</v>
      </c>
    </row>
    <row r="725" spans="1:57" ht="17.399999999999999" x14ac:dyDescent="0.4">
      <c r="A725" s="237">
        <f t="shared" si="179"/>
        <v>723</v>
      </c>
      <c r="B725" s="238" t="str">
        <f t="shared" si="180"/>
        <v>2025-09-21</v>
      </c>
      <c r="C725" s="238" t="str">
        <f t="shared" si="181"/>
        <v>LHR</v>
      </c>
      <c r="D725" s="238" t="str">
        <f t="shared" si="182"/>
        <v>99431913895</v>
      </c>
      <c r="E725" s="238" t="str">
        <f t="shared" si="183"/>
        <v>587196915736</v>
      </c>
      <c r="F725" s="238" t="str">
        <f t="shared" si="184"/>
        <v>김병수</v>
      </c>
      <c r="G725" s="239" t="str">
        <f t="shared" si="185"/>
        <v>BK00000146224</v>
      </c>
      <c r="H725" s="240" t="str">
        <f t="shared" si="186"/>
        <v>목록(Manifest)</v>
      </c>
      <c r="I725" s="241">
        <f t="shared" si="187"/>
        <v>142.13</v>
      </c>
      <c r="J725" s="242">
        <f t="shared" si="188"/>
        <v>1</v>
      </c>
      <c r="K725" s="242">
        <f t="shared" si="189"/>
        <v>2</v>
      </c>
      <c r="L725" s="243">
        <f t="shared" si="190"/>
        <v>0.2</v>
      </c>
      <c r="M725" s="243">
        <f t="shared" si="191"/>
        <v>2</v>
      </c>
      <c r="N725" s="149">
        <f t="shared" si="192"/>
        <v>11.3</v>
      </c>
      <c r="O725" s="149">
        <v>3.59</v>
      </c>
      <c r="P725" s="150"/>
      <c r="Q725" s="151">
        <f>VLOOKUP(H725,Mapping!$B$3:$D$13,3,0)</f>
        <v>0</v>
      </c>
      <c r="R725" s="149">
        <f>(IF(VLOOKUP(VLOOKUP(I725,Mapping!$B$15:$D$20,2,1),Mapping!$C$15:$E$20,2,0)=7000,0,VLOOKUP(VLOOKUP(I725,Mapping!$B$15:$D$20,2,1),Mapping!$C$15:$E$20,2,0)))</f>
        <v>0</v>
      </c>
      <c r="S725" s="149"/>
      <c r="T725" s="149"/>
      <c r="U725" s="149">
        <f t="shared" si="193"/>
        <v>14.89</v>
      </c>
      <c r="V725" s="6" t="str">
        <f t="shared" si="178"/>
        <v/>
      </c>
      <c r="X725" s="6" t="s">
        <v>3461</v>
      </c>
      <c r="Y725" s="6" t="s">
        <v>16</v>
      </c>
      <c r="Z725" s="6" t="s">
        <v>3462</v>
      </c>
      <c r="AA725" s="6" t="s">
        <v>4007</v>
      </c>
      <c r="AB725" s="6" t="s">
        <v>4008</v>
      </c>
      <c r="AC725" s="6" t="s">
        <v>4009</v>
      </c>
      <c r="AD725" s="6" t="s">
        <v>673</v>
      </c>
      <c r="AE725" s="6" t="s">
        <v>156</v>
      </c>
      <c r="AF725" s="6">
        <v>1</v>
      </c>
      <c r="AG725" s="6">
        <v>2</v>
      </c>
      <c r="AH725" s="6">
        <v>0.2</v>
      </c>
      <c r="AI725" s="6">
        <v>2</v>
      </c>
      <c r="AJ725" s="6" t="s">
        <v>14</v>
      </c>
      <c r="AK725" s="6">
        <v>142.13</v>
      </c>
      <c r="AL725" s="6" t="s">
        <v>303</v>
      </c>
      <c r="AM725" s="6" t="s">
        <v>303</v>
      </c>
      <c r="AN725" s="6" t="s">
        <v>303</v>
      </c>
      <c r="AO725" s="6" t="s">
        <v>303</v>
      </c>
      <c r="AP725" s="6" t="s">
        <v>303</v>
      </c>
      <c r="AQ725" s="6" t="s">
        <v>304</v>
      </c>
      <c r="AR725" s="6" t="s">
        <v>305</v>
      </c>
      <c r="AS725" s="6" t="s">
        <v>3730</v>
      </c>
      <c r="AT725" s="6" t="s">
        <v>156</v>
      </c>
      <c r="AU725" s="6" t="s">
        <v>307</v>
      </c>
      <c r="AV725" s="6" t="s">
        <v>4007</v>
      </c>
      <c r="AW725" s="6" t="s">
        <v>4010</v>
      </c>
      <c r="AX725" s="6" t="s">
        <v>4010</v>
      </c>
      <c r="AY725" s="6" t="s">
        <v>308</v>
      </c>
      <c r="AZ725" s="6" t="s">
        <v>309</v>
      </c>
      <c r="BA725" s="6" t="s">
        <v>310</v>
      </c>
      <c r="BB725" s="6" t="s">
        <v>311</v>
      </c>
      <c r="BC725" s="6" t="s">
        <v>312</v>
      </c>
      <c r="BD725" s="6" t="s">
        <v>156</v>
      </c>
      <c r="BE725" s="6" t="s">
        <v>313</v>
      </c>
    </row>
    <row r="726" spans="1:57" ht="17.399999999999999" x14ac:dyDescent="0.4">
      <c r="A726" s="237">
        <f t="shared" si="179"/>
        <v>724</v>
      </c>
      <c r="B726" s="238" t="str">
        <f t="shared" si="180"/>
        <v>2025-09-21</v>
      </c>
      <c r="C726" s="238" t="str">
        <f t="shared" si="181"/>
        <v>LHR</v>
      </c>
      <c r="D726" s="238" t="str">
        <f t="shared" si="182"/>
        <v>99431913895</v>
      </c>
      <c r="E726" s="238" t="str">
        <f t="shared" si="183"/>
        <v>587196915740</v>
      </c>
      <c r="F726" s="238" t="str">
        <f t="shared" si="184"/>
        <v>윤영민</v>
      </c>
      <c r="G726" s="239" t="str">
        <f t="shared" si="185"/>
        <v>BK00000146225</v>
      </c>
      <c r="H726" s="240" t="str">
        <f t="shared" si="186"/>
        <v>목록(Manifest)</v>
      </c>
      <c r="I726" s="241">
        <f t="shared" si="187"/>
        <v>142.13</v>
      </c>
      <c r="J726" s="242">
        <f t="shared" si="188"/>
        <v>1</v>
      </c>
      <c r="K726" s="242">
        <f t="shared" si="189"/>
        <v>2</v>
      </c>
      <c r="L726" s="243">
        <f t="shared" si="190"/>
        <v>0.2</v>
      </c>
      <c r="M726" s="243">
        <f t="shared" si="191"/>
        <v>2</v>
      </c>
      <c r="N726" s="149">
        <f t="shared" si="192"/>
        <v>11.3</v>
      </c>
      <c r="O726" s="149">
        <v>3.59</v>
      </c>
      <c r="P726" s="150"/>
      <c r="Q726" s="151">
        <f>VLOOKUP(H726,Mapping!$B$3:$D$13,3,0)</f>
        <v>0</v>
      </c>
      <c r="R726" s="149">
        <f>(IF(VLOOKUP(VLOOKUP(I726,Mapping!$B$15:$D$20,2,1),Mapping!$C$15:$E$20,2,0)=7000,0,VLOOKUP(VLOOKUP(I726,Mapping!$B$15:$D$20,2,1),Mapping!$C$15:$E$20,2,0)))</f>
        <v>0</v>
      </c>
      <c r="S726" s="149"/>
      <c r="T726" s="149"/>
      <c r="U726" s="149">
        <f t="shared" si="193"/>
        <v>14.89</v>
      </c>
      <c r="V726" s="6" t="str">
        <f t="shared" si="178"/>
        <v/>
      </c>
      <c r="X726" s="6" t="s">
        <v>3461</v>
      </c>
      <c r="Y726" s="6" t="s">
        <v>16</v>
      </c>
      <c r="Z726" s="6" t="s">
        <v>3462</v>
      </c>
      <c r="AA726" s="6" t="s">
        <v>4011</v>
      </c>
      <c r="AB726" s="6" t="s">
        <v>3727</v>
      </c>
      <c r="AC726" s="6" t="s">
        <v>3728</v>
      </c>
      <c r="AD726" s="6" t="s">
        <v>3729</v>
      </c>
      <c r="AE726" s="6" t="s">
        <v>156</v>
      </c>
      <c r="AF726" s="6">
        <v>1</v>
      </c>
      <c r="AG726" s="6">
        <v>2</v>
      </c>
      <c r="AH726" s="6">
        <v>0.2</v>
      </c>
      <c r="AI726" s="6">
        <v>2</v>
      </c>
      <c r="AJ726" s="6" t="s">
        <v>14</v>
      </c>
      <c r="AK726" s="6">
        <v>142.13</v>
      </c>
      <c r="AL726" s="6" t="s">
        <v>303</v>
      </c>
      <c r="AM726" s="6" t="s">
        <v>303</v>
      </c>
      <c r="AN726" s="6" t="s">
        <v>303</v>
      </c>
      <c r="AO726" s="6" t="s">
        <v>303</v>
      </c>
      <c r="AP726" s="6" t="s">
        <v>303</v>
      </c>
      <c r="AQ726" s="6" t="s">
        <v>304</v>
      </c>
      <c r="AR726" s="6" t="s">
        <v>305</v>
      </c>
      <c r="AS726" s="6" t="s">
        <v>3730</v>
      </c>
      <c r="AT726" s="6" t="s">
        <v>156</v>
      </c>
      <c r="AU726" s="6" t="s">
        <v>307</v>
      </c>
      <c r="AV726" s="6" t="s">
        <v>4011</v>
      </c>
      <c r="AW726" s="6" t="s">
        <v>4012</v>
      </c>
      <c r="AX726" s="6" t="s">
        <v>4012</v>
      </c>
      <c r="AY726" s="6" t="s">
        <v>308</v>
      </c>
      <c r="AZ726" s="6" t="s">
        <v>309</v>
      </c>
      <c r="BA726" s="6" t="s">
        <v>310</v>
      </c>
      <c r="BB726" s="6" t="s">
        <v>311</v>
      </c>
      <c r="BC726" s="6" t="s">
        <v>312</v>
      </c>
      <c r="BD726" s="6" t="s">
        <v>156</v>
      </c>
      <c r="BE726" s="6" t="s">
        <v>313</v>
      </c>
    </row>
    <row r="727" spans="1:57" ht="17.399999999999999" x14ac:dyDescent="0.4">
      <c r="A727" s="237">
        <f t="shared" si="179"/>
        <v>725</v>
      </c>
      <c r="B727" s="238" t="str">
        <f t="shared" si="180"/>
        <v>2025-09-21</v>
      </c>
      <c r="C727" s="238" t="str">
        <f t="shared" si="181"/>
        <v>LHR</v>
      </c>
      <c r="D727" s="238" t="str">
        <f t="shared" si="182"/>
        <v>99431913895</v>
      </c>
      <c r="E727" s="238" t="str">
        <f t="shared" si="183"/>
        <v>587196915854</v>
      </c>
      <c r="F727" s="238" t="str">
        <f t="shared" si="184"/>
        <v>임윤규</v>
      </c>
      <c r="G727" s="239" t="str">
        <f t="shared" si="185"/>
        <v>BK00000146232</v>
      </c>
      <c r="H727" s="240" t="str">
        <f t="shared" si="186"/>
        <v>목록(Manifest)</v>
      </c>
      <c r="I727" s="241">
        <f t="shared" si="187"/>
        <v>146.19</v>
      </c>
      <c r="J727" s="242">
        <f t="shared" si="188"/>
        <v>1</v>
      </c>
      <c r="K727" s="242">
        <f t="shared" si="189"/>
        <v>1.5</v>
      </c>
      <c r="L727" s="243">
        <f t="shared" si="190"/>
        <v>2.6</v>
      </c>
      <c r="M727" s="243">
        <f t="shared" si="191"/>
        <v>2.6</v>
      </c>
      <c r="N727" s="149">
        <f t="shared" si="192"/>
        <v>13.52</v>
      </c>
      <c r="O727" s="149">
        <v>3.59</v>
      </c>
      <c r="P727" s="150"/>
      <c r="Q727" s="151">
        <f>VLOOKUP(H727,Mapping!$B$3:$D$13,3,0)</f>
        <v>0</v>
      </c>
      <c r="R727" s="149">
        <f>(IF(VLOOKUP(VLOOKUP(I727,Mapping!$B$15:$D$20,2,1),Mapping!$C$15:$E$20,2,0)=7000,0,VLOOKUP(VLOOKUP(I727,Mapping!$B$15:$D$20,2,1),Mapping!$C$15:$E$20,2,0)))</f>
        <v>0</v>
      </c>
      <c r="S727" s="149"/>
      <c r="T727" s="149"/>
      <c r="U727" s="149">
        <f t="shared" si="193"/>
        <v>17.11</v>
      </c>
      <c r="V727" s="6" t="str">
        <f t="shared" si="178"/>
        <v/>
      </c>
      <c r="X727" s="6" t="s">
        <v>3461</v>
      </c>
      <c r="Y727" s="6" t="s">
        <v>16</v>
      </c>
      <c r="Z727" s="6" t="s">
        <v>3462</v>
      </c>
      <c r="AA727" s="6" t="s">
        <v>4013</v>
      </c>
      <c r="AB727" s="6" t="s">
        <v>492</v>
      </c>
      <c r="AC727" s="6" t="s">
        <v>493</v>
      </c>
      <c r="AD727" s="6" t="s">
        <v>494</v>
      </c>
      <c r="AE727" s="6" t="s">
        <v>156</v>
      </c>
      <c r="AF727" s="6">
        <v>1</v>
      </c>
      <c r="AG727" s="6">
        <v>1.5</v>
      </c>
      <c r="AH727" s="6">
        <v>2.6</v>
      </c>
      <c r="AI727" s="6">
        <v>2.6</v>
      </c>
      <c r="AJ727" s="6" t="s">
        <v>14</v>
      </c>
      <c r="AK727" s="6">
        <v>146.19</v>
      </c>
      <c r="AL727" s="6" t="s">
        <v>303</v>
      </c>
      <c r="AM727" s="6" t="s">
        <v>303</v>
      </c>
      <c r="AN727" s="6" t="s">
        <v>303</v>
      </c>
      <c r="AO727" s="6" t="s">
        <v>303</v>
      </c>
      <c r="AP727" s="6" t="s">
        <v>303</v>
      </c>
      <c r="AQ727" s="6" t="s">
        <v>304</v>
      </c>
      <c r="AR727" s="6" t="s">
        <v>305</v>
      </c>
      <c r="AS727" s="6" t="s">
        <v>435</v>
      </c>
      <c r="AT727" s="6" t="s">
        <v>156</v>
      </c>
      <c r="AU727" s="6" t="s">
        <v>307</v>
      </c>
      <c r="AV727" s="6" t="s">
        <v>4013</v>
      </c>
      <c r="AW727" s="6" t="s">
        <v>4014</v>
      </c>
      <c r="AX727" s="6" t="s">
        <v>4014</v>
      </c>
      <c r="AY727" s="6" t="s">
        <v>308</v>
      </c>
      <c r="AZ727" s="6" t="s">
        <v>309</v>
      </c>
      <c r="BA727" s="6" t="s">
        <v>310</v>
      </c>
      <c r="BB727" s="6" t="s">
        <v>311</v>
      </c>
      <c r="BC727" s="6" t="s">
        <v>312</v>
      </c>
      <c r="BD727" s="6" t="s">
        <v>156</v>
      </c>
      <c r="BE727" s="6" t="s">
        <v>313</v>
      </c>
    </row>
    <row r="728" spans="1:57" ht="17.399999999999999" x14ac:dyDescent="0.4">
      <c r="A728" s="237">
        <f t="shared" si="179"/>
        <v>726</v>
      </c>
      <c r="B728" s="238" t="str">
        <f t="shared" si="180"/>
        <v>2025-09-25</v>
      </c>
      <c r="C728" s="238" t="str">
        <f t="shared" si="181"/>
        <v>LHR</v>
      </c>
      <c r="D728" s="238" t="str">
        <f t="shared" si="182"/>
        <v>99431913906</v>
      </c>
      <c r="E728" s="238" t="str">
        <f t="shared" si="183"/>
        <v>587196916930</v>
      </c>
      <c r="F728" s="238" t="str">
        <f t="shared" si="184"/>
        <v>김영천</v>
      </c>
      <c r="G728" s="239" t="str">
        <f t="shared" si="185"/>
        <v>BK00000146362</v>
      </c>
      <c r="H728" s="240" t="str">
        <f t="shared" si="186"/>
        <v>목록(Manifest)</v>
      </c>
      <c r="I728" s="241">
        <f t="shared" si="187"/>
        <v>110.41</v>
      </c>
      <c r="J728" s="242">
        <f t="shared" si="188"/>
        <v>1</v>
      </c>
      <c r="K728" s="242">
        <f t="shared" si="189"/>
        <v>1</v>
      </c>
      <c r="L728" s="243">
        <f t="shared" si="190"/>
        <v>0.2</v>
      </c>
      <c r="M728" s="243">
        <f t="shared" si="191"/>
        <v>1</v>
      </c>
      <c r="N728" s="149">
        <f t="shared" si="192"/>
        <v>7.6</v>
      </c>
      <c r="O728" s="149">
        <v>3.59</v>
      </c>
      <c r="P728" s="150"/>
      <c r="Q728" s="151">
        <f>VLOOKUP(H728,Mapping!$B$3:$D$13,3,0)</f>
        <v>0</v>
      </c>
      <c r="R728" s="149">
        <f>(IF(VLOOKUP(VLOOKUP(I728,Mapping!$B$15:$D$20,2,1),Mapping!$C$15:$E$20,2,0)=7000,0,VLOOKUP(VLOOKUP(I728,Mapping!$B$15:$D$20,2,1),Mapping!$C$15:$E$20,2,0)))</f>
        <v>0</v>
      </c>
      <c r="S728" s="149"/>
      <c r="T728" s="149"/>
      <c r="U728" s="149">
        <f t="shared" si="193"/>
        <v>11.19</v>
      </c>
      <c r="V728" s="6" t="str">
        <f t="shared" si="178"/>
        <v/>
      </c>
      <c r="X728" s="6" t="s">
        <v>4015</v>
      </c>
      <c r="Y728" s="6" t="s">
        <v>16</v>
      </c>
      <c r="Z728" s="6" t="s">
        <v>4016</v>
      </c>
      <c r="AA728" s="6" t="s">
        <v>4017</v>
      </c>
      <c r="AB728" s="6" t="s">
        <v>248</v>
      </c>
      <c r="AC728" s="6" t="s">
        <v>503</v>
      </c>
      <c r="AD728" s="6" t="s">
        <v>504</v>
      </c>
      <c r="AE728" s="6" t="s">
        <v>156</v>
      </c>
      <c r="AF728" s="6">
        <v>1</v>
      </c>
      <c r="AG728" s="6">
        <v>1</v>
      </c>
      <c r="AH728" s="6">
        <v>0.2</v>
      </c>
      <c r="AI728" s="6">
        <v>1</v>
      </c>
      <c r="AJ728" s="6" t="s">
        <v>14</v>
      </c>
      <c r="AK728" s="6">
        <v>110.41</v>
      </c>
      <c r="AL728" s="6" t="s">
        <v>303</v>
      </c>
      <c r="AM728" s="6" t="s">
        <v>303</v>
      </c>
      <c r="AN728" s="6" t="s">
        <v>303</v>
      </c>
      <c r="AO728" s="6" t="s">
        <v>303</v>
      </c>
      <c r="AP728" s="6" t="s">
        <v>303</v>
      </c>
      <c r="AQ728" s="6" t="s">
        <v>304</v>
      </c>
      <c r="AR728" s="6" t="s">
        <v>305</v>
      </c>
      <c r="AS728" s="6" t="s">
        <v>316</v>
      </c>
      <c r="AT728" s="6" t="s">
        <v>156</v>
      </c>
      <c r="AU728" s="6" t="s">
        <v>307</v>
      </c>
      <c r="AV728" s="6" t="s">
        <v>4017</v>
      </c>
      <c r="AW728" s="6" t="s">
        <v>4018</v>
      </c>
      <c r="AX728" s="6" t="s">
        <v>4018</v>
      </c>
      <c r="AY728" s="6" t="s">
        <v>308</v>
      </c>
      <c r="AZ728" s="6" t="s">
        <v>309</v>
      </c>
      <c r="BA728" s="6" t="s">
        <v>310</v>
      </c>
      <c r="BB728" s="6" t="s">
        <v>311</v>
      </c>
      <c r="BC728" s="6" t="s">
        <v>312</v>
      </c>
      <c r="BD728" s="6" t="s">
        <v>156</v>
      </c>
      <c r="BE728" s="6" t="s">
        <v>313</v>
      </c>
    </row>
    <row r="729" spans="1:57" ht="17.399999999999999" x14ac:dyDescent="0.4">
      <c r="A729" s="237">
        <f t="shared" si="179"/>
        <v>727</v>
      </c>
      <c r="B729" s="238" t="str">
        <f t="shared" si="180"/>
        <v>2025-09-25</v>
      </c>
      <c r="C729" s="238" t="str">
        <f t="shared" si="181"/>
        <v>LHR</v>
      </c>
      <c r="D729" s="238" t="str">
        <f t="shared" si="182"/>
        <v>99431913906</v>
      </c>
      <c r="E729" s="238" t="str">
        <f t="shared" si="183"/>
        <v>587196916753</v>
      </c>
      <c r="F729" s="238" t="str">
        <f t="shared" si="184"/>
        <v>정인흥</v>
      </c>
      <c r="G729" s="239" t="str">
        <f t="shared" si="185"/>
        <v>BK00000146448</v>
      </c>
      <c r="H729" s="240" t="str">
        <f t="shared" si="186"/>
        <v>목록(Manifest)</v>
      </c>
      <c r="I729" s="241">
        <f t="shared" si="187"/>
        <v>50.25</v>
      </c>
      <c r="J729" s="242">
        <f t="shared" si="188"/>
        <v>1</v>
      </c>
      <c r="K729" s="242">
        <f t="shared" si="189"/>
        <v>0.5</v>
      </c>
      <c r="L729" s="243">
        <f t="shared" si="190"/>
        <v>0.2</v>
      </c>
      <c r="M729" s="243">
        <f t="shared" si="191"/>
        <v>0.5</v>
      </c>
      <c r="N729" s="149">
        <f t="shared" si="192"/>
        <v>5.75</v>
      </c>
      <c r="O729" s="149">
        <v>3.59</v>
      </c>
      <c r="P729" s="150"/>
      <c r="Q729" s="151">
        <f>VLOOKUP(H729,Mapping!$B$3:$D$13,3,0)</f>
        <v>0</v>
      </c>
      <c r="R729" s="149">
        <f>(IF(VLOOKUP(VLOOKUP(I729,Mapping!$B$15:$D$20,2,1),Mapping!$C$15:$E$20,2,0)=7000,0,VLOOKUP(VLOOKUP(I729,Mapping!$B$15:$D$20,2,1),Mapping!$C$15:$E$20,2,0)))</f>
        <v>0</v>
      </c>
      <c r="S729" s="149"/>
      <c r="T729" s="149"/>
      <c r="U729" s="149">
        <f t="shared" si="193"/>
        <v>9.34</v>
      </c>
      <c r="V729" s="6" t="str">
        <f t="shared" si="178"/>
        <v/>
      </c>
      <c r="X729" s="6" t="s">
        <v>4015</v>
      </c>
      <c r="Y729" s="6" t="s">
        <v>16</v>
      </c>
      <c r="Z729" s="6" t="s">
        <v>4016</v>
      </c>
      <c r="AA729" s="6" t="s">
        <v>4019</v>
      </c>
      <c r="AB729" s="6" t="s">
        <v>838</v>
      </c>
      <c r="AC729" s="6" t="s">
        <v>839</v>
      </c>
      <c r="AD729" s="6" t="s">
        <v>840</v>
      </c>
      <c r="AE729" s="6" t="s">
        <v>156</v>
      </c>
      <c r="AF729" s="6">
        <v>1</v>
      </c>
      <c r="AG729" s="6">
        <v>0.5</v>
      </c>
      <c r="AH729" s="6">
        <v>0.2</v>
      </c>
      <c r="AI729" s="6">
        <v>0.5</v>
      </c>
      <c r="AJ729" s="6" t="s">
        <v>14</v>
      </c>
      <c r="AK729" s="6">
        <v>50.25</v>
      </c>
      <c r="AL729" s="6" t="s">
        <v>303</v>
      </c>
      <c r="AM729" s="6" t="s">
        <v>303</v>
      </c>
      <c r="AN729" s="6" t="s">
        <v>303</v>
      </c>
      <c r="AO729" s="6" t="s">
        <v>303</v>
      </c>
      <c r="AP729" s="6" t="s">
        <v>303</v>
      </c>
      <c r="AQ729" s="6" t="s">
        <v>304</v>
      </c>
      <c r="AR729" s="6" t="s">
        <v>305</v>
      </c>
      <c r="AS729" s="6" t="s">
        <v>316</v>
      </c>
      <c r="AT729" s="6" t="s">
        <v>156</v>
      </c>
      <c r="AU729" s="6" t="s">
        <v>307</v>
      </c>
      <c r="AV729" s="6" t="s">
        <v>4019</v>
      </c>
      <c r="AW729" s="6" t="s">
        <v>4020</v>
      </c>
      <c r="AX729" s="6" t="s">
        <v>4020</v>
      </c>
      <c r="AY729" s="6" t="s">
        <v>308</v>
      </c>
      <c r="AZ729" s="6" t="s">
        <v>309</v>
      </c>
      <c r="BA729" s="6" t="s">
        <v>310</v>
      </c>
      <c r="BB729" s="6" t="s">
        <v>311</v>
      </c>
      <c r="BC729" s="6" t="s">
        <v>312</v>
      </c>
      <c r="BD729" s="6" t="s">
        <v>156</v>
      </c>
      <c r="BE729" s="6" t="s">
        <v>313</v>
      </c>
    </row>
    <row r="730" spans="1:57" ht="17.399999999999999" x14ac:dyDescent="0.4">
      <c r="A730" s="237">
        <f t="shared" si="179"/>
        <v>728</v>
      </c>
      <c r="B730" s="238" t="str">
        <f t="shared" si="180"/>
        <v>2025-09-25</v>
      </c>
      <c r="C730" s="238" t="str">
        <f t="shared" si="181"/>
        <v>LHR</v>
      </c>
      <c r="D730" s="238" t="str">
        <f t="shared" si="182"/>
        <v>99431913906</v>
      </c>
      <c r="E730" s="238" t="str">
        <f t="shared" si="183"/>
        <v>587196916624</v>
      </c>
      <c r="F730" s="238" t="str">
        <f t="shared" si="184"/>
        <v>폭스아이디어</v>
      </c>
      <c r="G730" s="239" t="str">
        <f t="shared" si="185"/>
        <v>BK00000146337</v>
      </c>
      <c r="H730" s="240" t="str">
        <f t="shared" si="186"/>
        <v>일반(목록배제,Normal-Manifest Exception)</v>
      </c>
      <c r="I730" s="241">
        <f t="shared" si="187"/>
        <v>33.15</v>
      </c>
      <c r="J730" s="242">
        <f t="shared" si="188"/>
        <v>1</v>
      </c>
      <c r="K730" s="242">
        <f t="shared" si="189"/>
        <v>1.5</v>
      </c>
      <c r="L730" s="243">
        <f t="shared" si="190"/>
        <v>0.2</v>
      </c>
      <c r="M730" s="243">
        <f t="shared" si="191"/>
        <v>1.5</v>
      </c>
      <c r="N730" s="149">
        <f t="shared" si="192"/>
        <v>9.4499999999999993</v>
      </c>
      <c r="O730" s="149">
        <v>3.59</v>
      </c>
      <c r="P730" s="150"/>
      <c r="Q730" s="151">
        <f>VLOOKUP(H730,Mapping!$B$3:$D$13,3,0)</f>
        <v>0.8</v>
      </c>
      <c r="R730" s="149">
        <f>(IF(VLOOKUP(VLOOKUP(I730,Mapping!$B$15:$D$20,2,1),Mapping!$C$15:$E$20,2,0)=7000,0,VLOOKUP(VLOOKUP(I730,Mapping!$B$15:$D$20,2,1),Mapping!$C$15:$E$20,2,0)))</f>
        <v>0</v>
      </c>
      <c r="S730" s="149"/>
      <c r="T730" s="149"/>
      <c r="U730" s="149">
        <f t="shared" si="193"/>
        <v>13.84</v>
      </c>
      <c r="V730" s="6" t="str">
        <f t="shared" si="178"/>
        <v>[사업자]</v>
      </c>
      <c r="X730" s="6" t="s">
        <v>4015</v>
      </c>
      <c r="Y730" s="6" t="s">
        <v>16</v>
      </c>
      <c r="Z730" s="6" t="s">
        <v>4016</v>
      </c>
      <c r="AA730" s="6" t="s">
        <v>4021</v>
      </c>
      <c r="AB730" s="6" t="s">
        <v>179</v>
      </c>
      <c r="AC730" s="6" t="s">
        <v>450</v>
      </c>
      <c r="AD730" s="6" t="s">
        <v>451</v>
      </c>
      <c r="AE730" s="6" t="s">
        <v>157</v>
      </c>
      <c r="AF730" s="6">
        <v>1</v>
      </c>
      <c r="AG730" s="6">
        <v>1.5</v>
      </c>
      <c r="AH730" s="6">
        <v>0.2</v>
      </c>
      <c r="AI730" s="6">
        <v>1.5</v>
      </c>
      <c r="AJ730" s="6" t="s">
        <v>110</v>
      </c>
      <c r="AK730" s="6">
        <v>33.15</v>
      </c>
      <c r="AL730" s="6" t="s">
        <v>303</v>
      </c>
      <c r="AM730" s="6" t="s">
        <v>303</v>
      </c>
      <c r="AN730" s="6" t="s">
        <v>303</v>
      </c>
      <c r="AO730" s="6" t="s">
        <v>303</v>
      </c>
      <c r="AP730" s="6" t="s">
        <v>303</v>
      </c>
      <c r="AQ730" s="6" t="s">
        <v>304</v>
      </c>
      <c r="AR730" s="6" t="s">
        <v>305</v>
      </c>
      <c r="AS730" s="6" t="s">
        <v>317</v>
      </c>
      <c r="AT730" s="6" t="s">
        <v>156</v>
      </c>
      <c r="AU730" s="6" t="s">
        <v>307</v>
      </c>
      <c r="AV730" s="6" t="s">
        <v>4021</v>
      </c>
      <c r="AW730" s="6" t="s">
        <v>4022</v>
      </c>
      <c r="AX730" s="6" t="s">
        <v>4022</v>
      </c>
      <c r="AY730" s="6" t="s">
        <v>308</v>
      </c>
      <c r="AZ730" s="6" t="s">
        <v>309</v>
      </c>
      <c r="BA730" s="6" t="s">
        <v>310</v>
      </c>
      <c r="BB730" s="6" t="s">
        <v>311</v>
      </c>
      <c r="BC730" s="6" t="s">
        <v>312</v>
      </c>
      <c r="BD730" s="6" t="s">
        <v>156</v>
      </c>
      <c r="BE730" s="6" t="s">
        <v>313</v>
      </c>
    </row>
    <row r="731" spans="1:57" ht="17.399999999999999" x14ac:dyDescent="0.4">
      <c r="A731" s="237">
        <f t="shared" si="179"/>
        <v>729</v>
      </c>
      <c r="B731" s="238" t="str">
        <f t="shared" si="180"/>
        <v>2025-09-25</v>
      </c>
      <c r="C731" s="238" t="str">
        <f t="shared" si="181"/>
        <v>LHR</v>
      </c>
      <c r="D731" s="238" t="str">
        <f t="shared" si="182"/>
        <v>99431913906</v>
      </c>
      <c r="E731" s="238" t="str">
        <f t="shared" si="183"/>
        <v>587196916882</v>
      </c>
      <c r="F731" s="238" t="str">
        <f t="shared" si="184"/>
        <v>김원용</v>
      </c>
      <c r="G731" s="239" t="str">
        <f t="shared" si="185"/>
        <v>BK00000146117</v>
      </c>
      <c r="H731" s="240" t="str">
        <f t="shared" si="186"/>
        <v>목록(Manifest)</v>
      </c>
      <c r="I731" s="241">
        <f t="shared" si="187"/>
        <v>84.31</v>
      </c>
      <c r="J731" s="242">
        <f t="shared" si="188"/>
        <v>1</v>
      </c>
      <c r="K731" s="242">
        <f t="shared" si="189"/>
        <v>2</v>
      </c>
      <c r="L731" s="243">
        <f t="shared" si="190"/>
        <v>0.2</v>
      </c>
      <c r="M731" s="243">
        <f t="shared" si="191"/>
        <v>2</v>
      </c>
      <c r="N731" s="149">
        <f t="shared" si="192"/>
        <v>11.3</v>
      </c>
      <c r="O731" s="149">
        <v>3.59</v>
      </c>
      <c r="P731" s="150"/>
      <c r="Q731" s="151">
        <f>VLOOKUP(H731,Mapping!$B$3:$D$13,3,0)</f>
        <v>0</v>
      </c>
      <c r="R731" s="149">
        <f>(IF(VLOOKUP(VLOOKUP(I731,Mapping!$B$15:$D$20,2,1),Mapping!$C$15:$E$20,2,0)=7000,0,VLOOKUP(VLOOKUP(I731,Mapping!$B$15:$D$20,2,1),Mapping!$C$15:$E$20,2,0)))</f>
        <v>0</v>
      </c>
      <c r="S731" s="149"/>
      <c r="T731" s="149"/>
      <c r="U731" s="149">
        <f t="shared" si="193"/>
        <v>14.89</v>
      </c>
      <c r="V731" s="6" t="str">
        <f t="shared" si="178"/>
        <v/>
      </c>
      <c r="X731" s="6" t="s">
        <v>4015</v>
      </c>
      <c r="Y731" s="6" t="s">
        <v>16</v>
      </c>
      <c r="Z731" s="6" t="s">
        <v>4016</v>
      </c>
      <c r="AA731" s="6" t="s">
        <v>4023</v>
      </c>
      <c r="AB731" s="6" t="s">
        <v>4024</v>
      </c>
      <c r="AC731" s="6" t="s">
        <v>4025</v>
      </c>
      <c r="AD731" s="6" t="s">
        <v>4026</v>
      </c>
      <c r="AE731" s="6" t="s">
        <v>156</v>
      </c>
      <c r="AF731" s="6">
        <v>1</v>
      </c>
      <c r="AG731" s="6">
        <v>2</v>
      </c>
      <c r="AH731" s="6">
        <v>0.2</v>
      </c>
      <c r="AI731" s="6">
        <v>2</v>
      </c>
      <c r="AJ731" s="6" t="s">
        <v>14</v>
      </c>
      <c r="AK731" s="6">
        <v>84.31</v>
      </c>
      <c r="AL731" s="6" t="s">
        <v>303</v>
      </c>
      <c r="AM731" s="6" t="s">
        <v>303</v>
      </c>
      <c r="AN731" s="6" t="s">
        <v>303</v>
      </c>
      <c r="AO731" s="6" t="s">
        <v>303</v>
      </c>
      <c r="AP731" s="6" t="s">
        <v>303</v>
      </c>
      <c r="AQ731" s="6" t="s">
        <v>304</v>
      </c>
      <c r="AR731" s="6" t="s">
        <v>305</v>
      </c>
      <c r="AS731" s="6" t="s">
        <v>316</v>
      </c>
      <c r="AT731" s="6" t="s">
        <v>156</v>
      </c>
      <c r="AU731" s="6" t="s">
        <v>307</v>
      </c>
      <c r="AV731" s="6" t="s">
        <v>4023</v>
      </c>
      <c r="AW731" s="6" t="s">
        <v>4027</v>
      </c>
      <c r="AX731" s="6" t="s">
        <v>4027</v>
      </c>
      <c r="AY731" s="6" t="s">
        <v>308</v>
      </c>
      <c r="AZ731" s="6" t="s">
        <v>309</v>
      </c>
      <c r="BA731" s="6" t="s">
        <v>310</v>
      </c>
      <c r="BB731" s="6" t="s">
        <v>311</v>
      </c>
      <c r="BC731" s="6" t="s">
        <v>312</v>
      </c>
      <c r="BD731" s="6" t="s">
        <v>156</v>
      </c>
      <c r="BE731" s="6" t="s">
        <v>313</v>
      </c>
    </row>
    <row r="732" spans="1:57" ht="17.399999999999999" x14ac:dyDescent="0.4">
      <c r="A732" s="237">
        <f t="shared" si="179"/>
        <v>730</v>
      </c>
      <c r="B732" s="238" t="str">
        <f t="shared" si="180"/>
        <v>2025-09-25</v>
      </c>
      <c r="C732" s="238" t="str">
        <f t="shared" si="181"/>
        <v>LHR</v>
      </c>
      <c r="D732" s="238" t="str">
        <f t="shared" si="182"/>
        <v>99431913906</v>
      </c>
      <c r="E732" s="238" t="str">
        <f t="shared" si="183"/>
        <v>587196916580</v>
      </c>
      <c r="F732" s="238" t="str">
        <f t="shared" si="184"/>
        <v>이여진</v>
      </c>
      <c r="G732" s="239" t="str">
        <f t="shared" si="185"/>
        <v>BK00000146168</v>
      </c>
      <c r="H732" s="240" t="str">
        <f t="shared" si="186"/>
        <v>일반(목록배제,Normal-Manifest Exception)</v>
      </c>
      <c r="I732" s="241">
        <f t="shared" si="187"/>
        <v>127.08</v>
      </c>
      <c r="J732" s="242">
        <f t="shared" si="188"/>
        <v>1</v>
      </c>
      <c r="K732" s="242">
        <f t="shared" si="189"/>
        <v>1</v>
      </c>
      <c r="L732" s="243">
        <f t="shared" si="190"/>
        <v>0.2</v>
      </c>
      <c r="M732" s="243">
        <f t="shared" si="191"/>
        <v>1</v>
      </c>
      <c r="N732" s="149">
        <f t="shared" si="192"/>
        <v>7.6</v>
      </c>
      <c r="O732" s="149">
        <v>3.59</v>
      </c>
      <c r="P732" s="150"/>
      <c r="Q732" s="151">
        <f>VLOOKUP(H732,Mapping!$B$3:$D$13,3,0)</f>
        <v>0.8</v>
      </c>
      <c r="R732" s="149">
        <f>(IF(VLOOKUP(VLOOKUP(I732,Mapping!$B$15:$D$20,2,1),Mapping!$C$15:$E$20,2,0)=7000,0,VLOOKUP(VLOOKUP(I732,Mapping!$B$15:$D$20,2,1),Mapping!$C$15:$E$20,2,0)))</f>
        <v>0</v>
      </c>
      <c r="S732" s="149"/>
      <c r="T732" s="149"/>
      <c r="U732" s="149">
        <f t="shared" si="193"/>
        <v>11.99</v>
      </c>
      <c r="V732" s="6" t="str">
        <f t="shared" si="178"/>
        <v/>
      </c>
      <c r="X732" s="6" t="s">
        <v>4015</v>
      </c>
      <c r="Y732" s="6" t="s">
        <v>16</v>
      </c>
      <c r="Z732" s="6" t="s">
        <v>4016</v>
      </c>
      <c r="AA732" s="6" t="s">
        <v>4028</v>
      </c>
      <c r="AB732" s="6" t="s">
        <v>4029</v>
      </c>
      <c r="AC732" s="6" t="s">
        <v>4030</v>
      </c>
      <c r="AD732" s="6" t="s">
        <v>4031</v>
      </c>
      <c r="AE732" s="6" t="s">
        <v>156</v>
      </c>
      <c r="AF732" s="6">
        <v>1</v>
      </c>
      <c r="AG732" s="6">
        <v>1</v>
      </c>
      <c r="AH732" s="6">
        <v>0.2</v>
      </c>
      <c r="AI732" s="6">
        <v>1</v>
      </c>
      <c r="AJ732" s="6" t="s">
        <v>110</v>
      </c>
      <c r="AK732" s="6">
        <v>127.08</v>
      </c>
      <c r="AL732" s="6" t="s">
        <v>303</v>
      </c>
      <c r="AM732" s="6" t="s">
        <v>303</v>
      </c>
      <c r="AN732" s="6" t="s">
        <v>303</v>
      </c>
      <c r="AO732" s="6" t="s">
        <v>303</v>
      </c>
      <c r="AP732" s="6" t="s">
        <v>303</v>
      </c>
      <c r="AQ732" s="6" t="s">
        <v>304</v>
      </c>
      <c r="AR732" s="6" t="s">
        <v>305</v>
      </c>
      <c r="AS732" s="6" t="s">
        <v>316</v>
      </c>
      <c r="AT732" s="6" t="s">
        <v>156</v>
      </c>
      <c r="AU732" s="6" t="s">
        <v>307</v>
      </c>
      <c r="AV732" s="6" t="s">
        <v>4028</v>
      </c>
      <c r="AW732" s="6" t="s">
        <v>4032</v>
      </c>
      <c r="AX732" s="6" t="s">
        <v>4032</v>
      </c>
      <c r="AY732" s="6" t="s">
        <v>308</v>
      </c>
      <c r="AZ732" s="6" t="s">
        <v>309</v>
      </c>
      <c r="BA732" s="6" t="s">
        <v>310</v>
      </c>
      <c r="BB732" s="6" t="s">
        <v>311</v>
      </c>
      <c r="BC732" s="6" t="s">
        <v>312</v>
      </c>
      <c r="BD732" s="6" t="s">
        <v>156</v>
      </c>
      <c r="BE732" s="6" t="s">
        <v>313</v>
      </c>
    </row>
    <row r="733" spans="1:57" ht="17.399999999999999" x14ac:dyDescent="0.4">
      <c r="A733" s="237">
        <f t="shared" si="179"/>
        <v>731</v>
      </c>
      <c r="B733" s="238" t="str">
        <f t="shared" si="180"/>
        <v>2025-09-25</v>
      </c>
      <c r="C733" s="238" t="str">
        <f t="shared" si="181"/>
        <v>LHR</v>
      </c>
      <c r="D733" s="238" t="str">
        <f t="shared" si="182"/>
        <v>99431913906</v>
      </c>
      <c r="E733" s="238" t="str">
        <f t="shared" si="183"/>
        <v>587196916705</v>
      </c>
      <c r="F733" s="238" t="str">
        <f t="shared" si="184"/>
        <v>원종남</v>
      </c>
      <c r="G733" s="239" t="str">
        <f t="shared" si="185"/>
        <v>BK00000146166</v>
      </c>
      <c r="H733" s="240" t="str">
        <f t="shared" si="186"/>
        <v>목록(Manifest)</v>
      </c>
      <c r="I733" s="241">
        <f t="shared" si="187"/>
        <v>142.78</v>
      </c>
      <c r="J733" s="242">
        <f t="shared" si="188"/>
        <v>1</v>
      </c>
      <c r="K733" s="242">
        <f t="shared" si="189"/>
        <v>1</v>
      </c>
      <c r="L733" s="243">
        <f t="shared" si="190"/>
        <v>0.2</v>
      </c>
      <c r="M733" s="243">
        <f t="shared" si="191"/>
        <v>1</v>
      </c>
      <c r="N733" s="149">
        <f t="shared" si="192"/>
        <v>7.6</v>
      </c>
      <c r="O733" s="149">
        <v>3.59</v>
      </c>
      <c r="P733" s="150"/>
      <c r="Q733" s="151">
        <f>VLOOKUP(H733,Mapping!$B$3:$D$13,3,0)</f>
        <v>0</v>
      </c>
      <c r="R733" s="149">
        <f>(IF(VLOOKUP(VLOOKUP(I733,Mapping!$B$15:$D$20,2,1),Mapping!$C$15:$E$20,2,0)=7000,0,VLOOKUP(VLOOKUP(I733,Mapping!$B$15:$D$20,2,1),Mapping!$C$15:$E$20,2,0)))</f>
        <v>0</v>
      </c>
      <c r="S733" s="149"/>
      <c r="T733" s="149"/>
      <c r="U733" s="149">
        <f t="shared" si="193"/>
        <v>11.19</v>
      </c>
      <c r="V733" s="6" t="str">
        <f t="shared" si="178"/>
        <v/>
      </c>
      <c r="X733" s="6" t="s">
        <v>4015</v>
      </c>
      <c r="Y733" s="6" t="s">
        <v>16</v>
      </c>
      <c r="Z733" s="6" t="s">
        <v>4016</v>
      </c>
      <c r="AA733" s="6" t="s">
        <v>4033</v>
      </c>
      <c r="AB733" s="6" t="s">
        <v>205</v>
      </c>
      <c r="AC733" s="6" t="s">
        <v>524</v>
      </c>
      <c r="AD733" s="6" t="s">
        <v>525</v>
      </c>
      <c r="AE733" s="6" t="s">
        <v>156</v>
      </c>
      <c r="AF733" s="6">
        <v>1</v>
      </c>
      <c r="AG733" s="6">
        <v>1</v>
      </c>
      <c r="AH733" s="6">
        <v>0.2</v>
      </c>
      <c r="AI733" s="6">
        <v>1</v>
      </c>
      <c r="AJ733" s="6" t="s">
        <v>14</v>
      </c>
      <c r="AK733" s="6">
        <v>142.78</v>
      </c>
      <c r="AL733" s="6" t="s">
        <v>303</v>
      </c>
      <c r="AM733" s="6" t="s">
        <v>303</v>
      </c>
      <c r="AN733" s="6" t="s">
        <v>303</v>
      </c>
      <c r="AO733" s="6" t="s">
        <v>303</v>
      </c>
      <c r="AP733" s="6" t="s">
        <v>303</v>
      </c>
      <c r="AQ733" s="6" t="s">
        <v>304</v>
      </c>
      <c r="AR733" s="6" t="s">
        <v>305</v>
      </c>
      <c r="AS733" s="6" t="s">
        <v>526</v>
      </c>
      <c r="AT733" s="6" t="s">
        <v>156</v>
      </c>
      <c r="AU733" s="6" t="s">
        <v>307</v>
      </c>
      <c r="AV733" s="6" t="s">
        <v>4033</v>
      </c>
      <c r="AW733" s="6" t="s">
        <v>4034</v>
      </c>
      <c r="AX733" s="6" t="s">
        <v>4034</v>
      </c>
      <c r="AY733" s="6" t="s">
        <v>308</v>
      </c>
      <c r="AZ733" s="6" t="s">
        <v>309</v>
      </c>
      <c r="BA733" s="6" t="s">
        <v>310</v>
      </c>
      <c r="BB733" s="6" t="s">
        <v>311</v>
      </c>
      <c r="BC733" s="6" t="s">
        <v>312</v>
      </c>
      <c r="BD733" s="6" t="s">
        <v>156</v>
      </c>
      <c r="BE733" s="6" t="s">
        <v>313</v>
      </c>
    </row>
    <row r="734" spans="1:57" ht="17.399999999999999" x14ac:dyDescent="0.4">
      <c r="A734" s="237">
        <f t="shared" si="179"/>
        <v>732</v>
      </c>
      <c r="B734" s="238" t="str">
        <f t="shared" si="180"/>
        <v>2025-09-25</v>
      </c>
      <c r="C734" s="238" t="str">
        <f t="shared" si="181"/>
        <v>LHR</v>
      </c>
      <c r="D734" s="238" t="str">
        <f t="shared" si="182"/>
        <v>99431913906</v>
      </c>
      <c r="E734" s="238" t="str">
        <f t="shared" si="183"/>
        <v>587196916543</v>
      </c>
      <c r="F734" s="238" t="str">
        <f t="shared" si="184"/>
        <v>김태현</v>
      </c>
      <c r="G734" s="239" t="str">
        <f t="shared" si="185"/>
        <v>BK00000146068</v>
      </c>
      <c r="H734" s="240" t="str">
        <f t="shared" si="186"/>
        <v>목록(Manifest)</v>
      </c>
      <c r="I734" s="241">
        <f t="shared" si="187"/>
        <v>146.69</v>
      </c>
      <c r="J734" s="242">
        <f t="shared" si="188"/>
        <v>1</v>
      </c>
      <c r="K734" s="242">
        <f t="shared" si="189"/>
        <v>1.5</v>
      </c>
      <c r="L734" s="243">
        <f t="shared" si="190"/>
        <v>3.2</v>
      </c>
      <c r="M734" s="243">
        <f t="shared" si="191"/>
        <v>3.2</v>
      </c>
      <c r="N734" s="149">
        <f t="shared" si="192"/>
        <v>15.740000000000002</v>
      </c>
      <c r="O734" s="149">
        <v>3.59</v>
      </c>
      <c r="P734" s="150"/>
      <c r="Q734" s="151">
        <f>VLOOKUP(H734,Mapping!$B$3:$D$13,3,0)</f>
        <v>0</v>
      </c>
      <c r="R734" s="149">
        <f>(IF(VLOOKUP(VLOOKUP(I734,Mapping!$B$15:$D$20,2,1),Mapping!$C$15:$E$20,2,0)=7000,0,VLOOKUP(VLOOKUP(I734,Mapping!$B$15:$D$20,2,1),Mapping!$C$15:$E$20,2,0)))</f>
        <v>0</v>
      </c>
      <c r="S734" s="149"/>
      <c r="T734" s="149"/>
      <c r="U734" s="149">
        <f t="shared" si="193"/>
        <v>19.330000000000002</v>
      </c>
      <c r="V734" s="6" t="str">
        <f t="shared" si="178"/>
        <v/>
      </c>
      <c r="X734" s="6" t="s">
        <v>4015</v>
      </c>
      <c r="Y734" s="6" t="s">
        <v>16</v>
      </c>
      <c r="Z734" s="6" t="s">
        <v>4016</v>
      </c>
      <c r="AA734" s="6" t="s">
        <v>4035</v>
      </c>
      <c r="AB734" s="6" t="s">
        <v>194</v>
      </c>
      <c r="AC734" s="6" t="s">
        <v>328</v>
      </c>
      <c r="AD734" s="6" t="s">
        <v>393</v>
      </c>
      <c r="AE734" s="6" t="s">
        <v>156</v>
      </c>
      <c r="AF734" s="6">
        <v>1</v>
      </c>
      <c r="AG734" s="6">
        <v>1.5</v>
      </c>
      <c r="AH734" s="6">
        <v>3.2</v>
      </c>
      <c r="AI734" s="6">
        <v>3.2</v>
      </c>
      <c r="AJ734" s="6" t="s">
        <v>14</v>
      </c>
      <c r="AK734" s="6">
        <v>146.69</v>
      </c>
      <c r="AL734" s="6" t="s">
        <v>303</v>
      </c>
      <c r="AM734" s="6" t="s">
        <v>303</v>
      </c>
      <c r="AN734" s="6" t="s">
        <v>303</v>
      </c>
      <c r="AO734" s="6" t="s">
        <v>303</v>
      </c>
      <c r="AP734" s="6" t="s">
        <v>303</v>
      </c>
      <c r="AQ734" s="6" t="s">
        <v>304</v>
      </c>
      <c r="AR734" s="6" t="s">
        <v>305</v>
      </c>
      <c r="AS734" s="6" t="s">
        <v>316</v>
      </c>
      <c r="AT734" s="6" t="s">
        <v>156</v>
      </c>
      <c r="AU734" s="6" t="s">
        <v>307</v>
      </c>
      <c r="AV734" s="6" t="s">
        <v>4035</v>
      </c>
      <c r="AW734" s="6" t="s">
        <v>4036</v>
      </c>
      <c r="AX734" s="6" t="s">
        <v>4036</v>
      </c>
      <c r="AY734" s="6" t="s">
        <v>308</v>
      </c>
      <c r="AZ734" s="6" t="s">
        <v>309</v>
      </c>
      <c r="BA734" s="6" t="s">
        <v>310</v>
      </c>
      <c r="BB734" s="6" t="s">
        <v>311</v>
      </c>
      <c r="BC734" s="6" t="s">
        <v>312</v>
      </c>
      <c r="BD734" s="6" t="s">
        <v>156</v>
      </c>
      <c r="BE734" s="6" t="s">
        <v>313</v>
      </c>
    </row>
    <row r="735" spans="1:57" ht="17.399999999999999" x14ac:dyDescent="0.4">
      <c r="A735" s="237">
        <f t="shared" si="179"/>
        <v>733</v>
      </c>
      <c r="B735" s="238" t="str">
        <f t="shared" si="180"/>
        <v>2025-09-25</v>
      </c>
      <c r="C735" s="238" t="str">
        <f t="shared" si="181"/>
        <v>LHR</v>
      </c>
      <c r="D735" s="238" t="str">
        <f t="shared" si="182"/>
        <v>99431913906</v>
      </c>
      <c r="E735" s="238" t="str">
        <f t="shared" si="183"/>
        <v>587196916790</v>
      </c>
      <c r="F735" s="238" t="str">
        <f t="shared" si="184"/>
        <v>이창윤</v>
      </c>
      <c r="G735" s="239" t="str">
        <f t="shared" si="185"/>
        <v>BK00000144632</v>
      </c>
      <c r="H735" s="240" t="str">
        <f t="shared" si="186"/>
        <v>목록(Manifest)</v>
      </c>
      <c r="I735" s="241">
        <f t="shared" si="187"/>
        <v>144.13</v>
      </c>
      <c r="J735" s="242">
        <f t="shared" si="188"/>
        <v>1</v>
      </c>
      <c r="K735" s="242">
        <f t="shared" si="189"/>
        <v>2.5</v>
      </c>
      <c r="L735" s="243">
        <f t="shared" si="190"/>
        <v>0.2</v>
      </c>
      <c r="M735" s="243">
        <f t="shared" si="191"/>
        <v>2.5</v>
      </c>
      <c r="N735" s="149">
        <f t="shared" si="192"/>
        <v>13.15</v>
      </c>
      <c r="O735" s="149">
        <v>3.59</v>
      </c>
      <c r="P735" s="150"/>
      <c r="Q735" s="151">
        <f>VLOOKUP(H735,Mapping!$B$3:$D$13,3,0)</f>
        <v>0</v>
      </c>
      <c r="R735" s="149">
        <f>(IF(VLOOKUP(VLOOKUP(I735,Mapping!$B$15:$D$20,2,1),Mapping!$C$15:$E$20,2,0)=7000,0,VLOOKUP(VLOOKUP(I735,Mapping!$B$15:$D$20,2,1),Mapping!$C$15:$E$20,2,0)))</f>
        <v>0</v>
      </c>
      <c r="S735" s="149"/>
      <c r="T735" s="149"/>
      <c r="U735" s="149">
        <f t="shared" si="193"/>
        <v>16.740000000000002</v>
      </c>
      <c r="V735" s="6" t="str">
        <f t="shared" si="178"/>
        <v/>
      </c>
      <c r="X735" s="6" t="s">
        <v>4015</v>
      </c>
      <c r="Y735" s="6" t="s">
        <v>16</v>
      </c>
      <c r="Z735" s="6" t="s">
        <v>4016</v>
      </c>
      <c r="AA735" s="6" t="s">
        <v>4037</v>
      </c>
      <c r="AB735" s="6" t="s">
        <v>201</v>
      </c>
      <c r="AC735" s="6" t="s">
        <v>497</v>
      </c>
      <c r="AD735" s="6" t="s">
        <v>498</v>
      </c>
      <c r="AE735" s="6" t="s">
        <v>156</v>
      </c>
      <c r="AF735" s="6">
        <v>1</v>
      </c>
      <c r="AG735" s="6">
        <v>2.5</v>
      </c>
      <c r="AH735" s="6">
        <v>0.2</v>
      </c>
      <c r="AI735" s="6">
        <v>2.5</v>
      </c>
      <c r="AJ735" s="6" t="s">
        <v>14</v>
      </c>
      <c r="AK735" s="6">
        <v>144.13</v>
      </c>
      <c r="AL735" s="6" t="s">
        <v>303</v>
      </c>
      <c r="AM735" s="6" t="s">
        <v>303</v>
      </c>
      <c r="AN735" s="6" t="s">
        <v>303</v>
      </c>
      <c r="AO735" s="6" t="s">
        <v>303</v>
      </c>
      <c r="AP735" s="6" t="s">
        <v>303</v>
      </c>
      <c r="AQ735" s="6" t="s">
        <v>304</v>
      </c>
      <c r="AR735" s="6" t="s">
        <v>305</v>
      </c>
      <c r="AS735" s="6" t="s">
        <v>1137</v>
      </c>
      <c r="AT735" s="6" t="s">
        <v>156</v>
      </c>
      <c r="AU735" s="6" t="s">
        <v>307</v>
      </c>
      <c r="AV735" s="6" t="s">
        <v>4037</v>
      </c>
      <c r="AW735" s="6" t="s">
        <v>4038</v>
      </c>
      <c r="AX735" s="6" t="s">
        <v>4038</v>
      </c>
      <c r="AY735" s="6" t="s">
        <v>308</v>
      </c>
      <c r="AZ735" s="6" t="s">
        <v>309</v>
      </c>
      <c r="BA735" s="6" t="s">
        <v>310</v>
      </c>
      <c r="BB735" s="6" t="s">
        <v>311</v>
      </c>
      <c r="BC735" s="6" t="s">
        <v>312</v>
      </c>
      <c r="BD735" s="6" t="s">
        <v>156</v>
      </c>
      <c r="BE735" s="6" t="s">
        <v>313</v>
      </c>
    </row>
    <row r="736" spans="1:57" ht="17.399999999999999" x14ac:dyDescent="0.4">
      <c r="A736" s="237">
        <f t="shared" si="179"/>
        <v>734</v>
      </c>
      <c r="B736" s="238" t="str">
        <f t="shared" si="180"/>
        <v>2025-09-25</v>
      </c>
      <c r="C736" s="238" t="str">
        <f t="shared" si="181"/>
        <v>LHR</v>
      </c>
      <c r="D736" s="238" t="str">
        <f t="shared" si="182"/>
        <v>99431913906</v>
      </c>
      <c r="E736" s="238" t="str">
        <f t="shared" si="183"/>
        <v>587196916554</v>
      </c>
      <c r="F736" s="238" t="str">
        <f t="shared" si="184"/>
        <v>빅슬립</v>
      </c>
      <c r="G736" s="239" t="str">
        <f t="shared" si="185"/>
        <v>BK00000144021</v>
      </c>
      <c r="H736" s="240" t="str">
        <f t="shared" si="186"/>
        <v>일반(목록배제,Normal-Manifest Exception)</v>
      </c>
      <c r="I736" s="241">
        <f t="shared" si="187"/>
        <v>24.48</v>
      </c>
      <c r="J736" s="242">
        <f t="shared" si="188"/>
        <v>1</v>
      </c>
      <c r="K736" s="242">
        <f t="shared" si="189"/>
        <v>3</v>
      </c>
      <c r="L736" s="243">
        <f t="shared" si="190"/>
        <v>5.6</v>
      </c>
      <c r="M736" s="243">
        <f t="shared" si="191"/>
        <v>6</v>
      </c>
      <c r="N736" s="149">
        <f t="shared" si="192"/>
        <v>26.1</v>
      </c>
      <c r="O736" s="149">
        <v>3.59</v>
      </c>
      <c r="P736" s="150"/>
      <c r="Q736" s="151">
        <f>VLOOKUP(H736,Mapping!$B$3:$D$13,3,0)</f>
        <v>0.8</v>
      </c>
      <c r="R736" s="149">
        <f>(IF(VLOOKUP(VLOOKUP(I736,Mapping!$B$15:$D$20,2,1),Mapping!$C$15:$E$20,2,0)=7000,0,VLOOKUP(VLOOKUP(I736,Mapping!$B$15:$D$20,2,1),Mapping!$C$15:$E$20,2,0)))</f>
        <v>0</v>
      </c>
      <c r="S736" s="149"/>
      <c r="T736" s="149"/>
      <c r="U736" s="149">
        <f t="shared" si="193"/>
        <v>30.490000000000002</v>
      </c>
      <c r="V736" s="6" t="str">
        <f t="shared" si="178"/>
        <v>[사업자]</v>
      </c>
      <c r="X736" s="6" t="s">
        <v>4015</v>
      </c>
      <c r="Y736" s="6" t="s">
        <v>16</v>
      </c>
      <c r="Z736" s="6" t="s">
        <v>4016</v>
      </c>
      <c r="AA736" s="6" t="s">
        <v>4039</v>
      </c>
      <c r="AB736" s="6" t="s">
        <v>196</v>
      </c>
      <c r="AC736" s="6" t="s">
        <v>436</v>
      </c>
      <c r="AD736" s="6" t="s">
        <v>437</v>
      </c>
      <c r="AE736" s="6" t="s">
        <v>157</v>
      </c>
      <c r="AF736" s="6">
        <v>1</v>
      </c>
      <c r="AG736" s="6">
        <v>3</v>
      </c>
      <c r="AH736" s="6">
        <v>5.6</v>
      </c>
      <c r="AI736" s="6">
        <v>6</v>
      </c>
      <c r="AJ736" s="6" t="s">
        <v>110</v>
      </c>
      <c r="AK736" s="6">
        <v>24.48</v>
      </c>
      <c r="AL736" s="6" t="s">
        <v>303</v>
      </c>
      <c r="AM736" s="6" t="s">
        <v>303</v>
      </c>
      <c r="AN736" s="6" t="s">
        <v>303</v>
      </c>
      <c r="AO736" s="6" t="s">
        <v>303</v>
      </c>
      <c r="AP736" s="6" t="s">
        <v>156</v>
      </c>
      <c r="AQ736" s="6" t="s">
        <v>304</v>
      </c>
      <c r="AR736" s="6" t="s">
        <v>305</v>
      </c>
      <c r="AS736" s="6" t="s">
        <v>316</v>
      </c>
      <c r="AT736" s="6" t="s">
        <v>156</v>
      </c>
      <c r="AU736" s="6" t="s">
        <v>307</v>
      </c>
      <c r="AV736" s="6" t="s">
        <v>4039</v>
      </c>
      <c r="AW736" s="6" t="s">
        <v>4040</v>
      </c>
      <c r="AX736" s="6" t="s">
        <v>4040</v>
      </c>
      <c r="AY736" s="6" t="s">
        <v>308</v>
      </c>
      <c r="AZ736" s="6" t="s">
        <v>309</v>
      </c>
      <c r="BA736" s="6" t="s">
        <v>310</v>
      </c>
      <c r="BB736" s="6" t="s">
        <v>311</v>
      </c>
      <c r="BC736" s="6" t="s">
        <v>312</v>
      </c>
      <c r="BD736" s="6" t="s">
        <v>156</v>
      </c>
      <c r="BE736" s="6" t="s">
        <v>313</v>
      </c>
    </row>
    <row r="737" spans="1:57" ht="17.399999999999999" x14ac:dyDescent="0.4">
      <c r="A737" s="237">
        <f t="shared" si="179"/>
        <v>735</v>
      </c>
      <c r="B737" s="238" t="str">
        <f t="shared" si="180"/>
        <v>2025-09-25</v>
      </c>
      <c r="C737" s="238" t="str">
        <f t="shared" si="181"/>
        <v>LHR</v>
      </c>
      <c r="D737" s="238" t="str">
        <f t="shared" si="182"/>
        <v>99431913906</v>
      </c>
      <c r="E737" s="238" t="str">
        <f t="shared" si="183"/>
        <v>587196916915</v>
      </c>
      <c r="F737" s="238" t="str">
        <f t="shared" si="184"/>
        <v>정현애</v>
      </c>
      <c r="G737" s="239" t="str">
        <f t="shared" si="185"/>
        <v>BK00000145348</v>
      </c>
      <c r="H737" s="240" t="str">
        <f t="shared" si="186"/>
        <v>목록(Manifest)</v>
      </c>
      <c r="I737" s="241">
        <f t="shared" si="187"/>
        <v>139.24</v>
      </c>
      <c r="J737" s="242">
        <f t="shared" si="188"/>
        <v>1</v>
      </c>
      <c r="K737" s="242">
        <f t="shared" si="189"/>
        <v>2</v>
      </c>
      <c r="L737" s="243">
        <f t="shared" si="190"/>
        <v>0.2</v>
      </c>
      <c r="M737" s="243">
        <f t="shared" si="191"/>
        <v>2</v>
      </c>
      <c r="N737" s="149">
        <f t="shared" si="192"/>
        <v>11.3</v>
      </c>
      <c r="O737" s="149">
        <v>3.59</v>
      </c>
      <c r="P737" s="150"/>
      <c r="Q737" s="151">
        <f>VLOOKUP(H737,Mapping!$B$3:$D$13,3,0)</f>
        <v>0</v>
      </c>
      <c r="R737" s="149">
        <f>(IF(VLOOKUP(VLOOKUP(I737,Mapping!$B$15:$D$20,2,1),Mapping!$C$15:$E$20,2,0)=7000,0,VLOOKUP(VLOOKUP(I737,Mapping!$B$15:$D$20,2,1),Mapping!$C$15:$E$20,2,0)))</f>
        <v>0</v>
      </c>
      <c r="S737" s="149"/>
      <c r="T737" s="149"/>
      <c r="U737" s="149">
        <f t="shared" si="193"/>
        <v>14.89</v>
      </c>
      <c r="V737" s="6" t="str">
        <f t="shared" si="178"/>
        <v/>
      </c>
      <c r="X737" s="6" t="s">
        <v>4015</v>
      </c>
      <c r="Y737" s="6" t="s">
        <v>16</v>
      </c>
      <c r="Z737" s="6" t="s">
        <v>4016</v>
      </c>
      <c r="AA737" s="6" t="s">
        <v>4041</v>
      </c>
      <c r="AB737" s="6" t="s">
        <v>4042</v>
      </c>
      <c r="AC737" s="6" t="s">
        <v>4043</v>
      </c>
      <c r="AD737" s="6" t="s">
        <v>4044</v>
      </c>
      <c r="AE737" s="6" t="s">
        <v>156</v>
      </c>
      <c r="AF737" s="6">
        <v>1</v>
      </c>
      <c r="AG737" s="6">
        <v>2</v>
      </c>
      <c r="AH737" s="6">
        <v>0.2</v>
      </c>
      <c r="AI737" s="6">
        <v>2</v>
      </c>
      <c r="AJ737" s="6" t="s">
        <v>14</v>
      </c>
      <c r="AK737" s="6">
        <v>139.24</v>
      </c>
      <c r="AL737" s="6" t="s">
        <v>303</v>
      </c>
      <c r="AM737" s="6" t="s">
        <v>303</v>
      </c>
      <c r="AN737" s="6" t="s">
        <v>303</v>
      </c>
      <c r="AO737" s="6" t="s">
        <v>303</v>
      </c>
      <c r="AP737" s="6" t="s">
        <v>303</v>
      </c>
      <c r="AQ737" s="6" t="s">
        <v>304</v>
      </c>
      <c r="AR737" s="6" t="s">
        <v>305</v>
      </c>
      <c r="AS737" s="6" t="s">
        <v>595</v>
      </c>
      <c r="AT737" s="6" t="s">
        <v>156</v>
      </c>
      <c r="AU737" s="6" t="s">
        <v>307</v>
      </c>
      <c r="AV737" s="6" t="s">
        <v>4041</v>
      </c>
      <c r="AW737" s="6" t="s">
        <v>4045</v>
      </c>
      <c r="AX737" s="6" t="s">
        <v>4045</v>
      </c>
      <c r="AY737" s="6" t="s">
        <v>308</v>
      </c>
      <c r="AZ737" s="6" t="s">
        <v>309</v>
      </c>
      <c r="BA737" s="6" t="s">
        <v>310</v>
      </c>
      <c r="BB737" s="6" t="s">
        <v>311</v>
      </c>
      <c r="BC737" s="6" t="s">
        <v>312</v>
      </c>
      <c r="BD737" s="6" t="s">
        <v>156</v>
      </c>
      <c r="BE737" s="6" t="s">
        <v>313</v>
      </c>
    </row>
    <row r="738" spans="1:57" ht="17.399999999999999" x14ac:dyDescent="0.4">
      <c r="A738" s="237">
        <f t="shared" si="179"/>
        <v>736</v>
      </c>
      <c r="B738" s="238" t="str">
        <f t="shared" si="180"/>
        <v>2025-09-25</v>
      </c>
      <c r="C738" s="238" t="str">
        <f t="shared" si="181"/>
        <v>LHR</v>
      </c>
      <c r="D738" s="238" t="str">
        <f t="shared" si="182"/>
        <v>99431913906</v>
      </c>
      <c r="E738" s="238" t="str">
        <f t="shared" si="183"/>
        <v>587196916635</v>
      </c>
      <c r="F738" s="238" t="str">
        <f t="shared" si="184"/>
        <v>식품안전정보원</v>
      </c>
      <c r="G738" s="239" t="str">
        <f t="shared" si="185"/>
        <v>BK00000145557</v>
      </c>
      <c r="H738" s="240" t="str">
        <f t="shared" si="186"/>
        <v>간이(Simple)</v>
      </c>
      <c r="I738" s="241">
        <f t="shared" si="187"/>
        <v>792.89</v>
      </c>
      <c r="J738" s="242">
        <f t="shared" si="188"/>
        <v>1</v>
      </c>
      <c r="K738" s="242">
        <f t="shared" si="189"/>
        <v>2</v>
      </c>
      <c r="L738" s="243">
        <f t="shared" si="190"/>
        <v>0.2</v>
      </c>
      <c r="M738" s="243">
        <f t="shared" si="191"/>
        <v>2</v>
      </c>
      <c r="N738" s="149">
        <f t="shared" si="192"/>
        <v>11.3</v>
      </c>
      <c r="O738" s="149">
        <v>3.59</v>
      </c>
      <c r="P738" s="150"/>
      <c r="Q738" s="151">
        <f>VLOOKUP(H738,Mapping!$B$3:$D$13,3,0)</f>
        <v>0.8</v>
      </c>
      <c r="R738" s="149">
        <f>(IF(VLOOKUP(VLOOKUP(I738,Mapping!$B$15:$D$20,2,1),Mapping!$C$15:$E$20,2,0)=7000,0,VLOOKUP(VLOOKUP(I738,Mapping!$B$15:$D$20,2,1),Mapping!$C$15:$E$20,2,0)))</f>
        <v>0</v>
      </c>
      <c r="S738" s="149"/>
      <c r="T738" s="149"/>
      <c r="U738" s="149">
        <f t="shared" si="193"/>
        <v>15.690000000000001</v>
      </c>
      <c r="V738" s="6" t="str">
        <f t="shared" si="178"/>
        <v>[사업자]</v>
      </c>
      <c r="X738" s="6" t="s">
        <v>4015</v>
      </c>
      <c r="Y738" s="6" t="s">
        <v>16</v>
      </c>
      <c r="Z738" s="6" t="s">
        <v>4016</v>
      </c>
      <c r="AA738" s="6" t="s">
        <v>4046</v>
      </c>
      <c r="AB738" s="6" t="s">
        <v>276</v>
      </c>
      <c r="AC738" s="6" t="s">
        <v>994</v>
      </c>
      <c r="AD738" s="6" t="s">
        <v>741</v>
      </c>
      <c r="AE738" s="6" t="s">
        <v>157</v>
      </c>
      <c r="AF738" s="6">
        <v>1</v>
      </c>
      <c r="AG738" s="6">
        <v>2</v>
      </c>
      <c r="AH738" s="6">
        <v>0.2</v>
      </c>
      <c r="AI738" s="6">
        <v>2</v>
      </c>
      <c r="AJ738" s="6" t="s">
        <v>15</v>
      </c>
      <c r="AK738" s="6">
        <v>792.89</v>
      </c>
      <c r="AL738" s="6" t="s">
        <v>303</v>
      </c>
      <c r="AM738" s="6" t="s">
        <v>303</v>
      </c>
      <c r="AN738" s="6" t="s">
        <v>303</v>
      </c>
      <c r="AO738" s="6" t="s">
        <v>303</v>
      </c>
      <c r="AP738" s="6" t="s">
        <v>303</v>
      </c>
      <c r="AQ738" s="6" t="s">
        <v>304</v>
      </c>
      <c r="AR738" s="6" t="s">
        <v>305</v>
      </c>
      <c r="AS738" s="6" t="s">
        <v>317</v>
      </c>
      <c r="AT738" s="6" t="s">
        <v>156</v>
      </c>
      <c r="AU738" s="6" t="s">
        <v>307</v>
      </c>
      <c r="AV738" s="6" t="s">
        <v>4046</v>
      </c>
      <c r="AW738" s="6" t="s">
        <v>4047</v>
      </c>
      <c r="AX738" s="6" t="s">
        <v>4047</v>
      </c>
      <c r="AY738" s="6" t="s">
        <v>308</v>
      </c>
      <c r="AZ738" s="6" t="s">
        <v>309</v>
      </c>
      <c r="BA738" s="6" t="s">
        <v>310</v>
      </c>
      <c r="BB738" s="6" t="s">
        <v>311</v>
      </c>
      <c r="BC738" s="6" t="s">
        <v>312</v>
      </c>
      <c r="BD738" s="6" t="s">
        <v>156</v>
      </c>
      <c r="BE738" s="6" t="s">
        <v>313</v>
      </c>
    </row>
    <row r="739" spans="1:57" ht="17.399999999999999" x14ac:dyDescent="0.4">
      <c r="A739" s="237">
        <f t="shared" si="179"/>
        <v>737</v>
      </c>
      <c r="B739" s="238" t="str">
        <f t="shared" si="180"/>
        <v>2025-09-25</v>
      </c>
      <c r="C739" s="238" t="str">
        <f t="shared" si="181"/>
        <v>LHR</v>
      </c>
      <c r="D739" s="238" t="str">
        <f t="shared" si="182"/>
        <v>99431913906</v>
      </c>
      <c r="E739" s="238" t="str">
        <f t="shared" si="183"/>
        <v>587196916786</v>
      </c>
      <c r="F739" s="238" t="str">
        <f t="shared" si="184"/>
        <v>신애숙</v>
      </c>
      <c r="G739" s="239" t="str">
        <f t="shared" si="185"/>
        <v>BK00000146283</v>
      </c>
      <c r="H739" s="240" t="str">
        <f t="shared" si="186"/>
        <v>일반(목록배제,Normal-Manifest Exception)</v>
      </c>
      <c r="I739" s="241">
        <f t="shared" si="187"/>
        <v>61.87</v>
      </c>
      <c r="J739" s="242">
        <f t="shared" si="188"/>
        <v>1</v>
      </c>
      <c r="K739" s="242">
        <f t="shared" si="189"/>
        <v>0.5</v>
      </c>
      <c r="L739" s="243">
        <f t="shared" si="190"/>
        <v>0.2</v>
      </c>
      <c r="M739" s="243">
        <f t="shared" si="191"/>
        <v>0.5</v>
      </c>
      <c r="N739" s="149">
        <f t="shared" si="192"/>
        <v>5.75</v>
      </c>
      <c r="O739" s="149">
        <v>3.59</v>
      </c>
      <c r="P739" s="150"/>
      <c r="Q739" s="151">
        <f>VLOOKUP(H739,Mapping!$B$3:$D$13,3,0)</f>
        <v>0.8</v>
      </c>
      <c r="R739" s="149">
        <f>(IF(VLOOKUP(VLOOKUP(I739,Mapping!$B$15:$D$20,2,1),Mapping!$C$15:$E$20,2,0)=7000,0,VLOOKUP(VLOOKUP(I739,Mapping!$B$15:$D$20,2,1),Mapping!$C$15:$E$20,2,0)))</f>
        <v>0</v>
      </c>
      <c r="S739" s="149"/>
      <c r="T739" s="149"/>
      <c r="U739" s="149">
        <f t="shared" si="193"/>
        <v>10.14</v>
      </c>
      <c r="V739" s="6" t="str">
        <f t="shared" si="178"/>
        <v/>
      </c>
      <c r="X739" s="6" t="s">
        <v>4015</v>
      </c>
      <c r="Y739" s="6" t="s">
        <v>16</v>
      </c>
      <c r="Z739" s="6" t="s">
        <v>4016</v>
      </c>
      <c r="AA739" s="6" t="s">
        <v>4048</v>
      </c>
      <c r="AB739" s="6" t="s">
        <v>3523</v>
      </c>
      <c r="AC739" s="6" t="s">
        <v>3524</v>
      </c>
      <c r="AD739" s="6" t="s">
        <v>3525</v>
      </c>
      <c r="AE739" s="6" t="s">
        <v>156</v>
      </c>
      <c r="AF739" s="6">
        <v>1</v>
      </c>
      <c r="AG739" s="6">
        <v>0.5</v>
      </c>
      <c r="AH739" s="6">
        <v>0.2</v>
      </c>
      <c r="AI739" s="6">
        <v>0.5</v>
      </c>
      <c r="AJ739" s="6" t="s">
        <v>110</v>
      </c>
      <c r="AK739" s="6">
        <v>61.87</v>
      </c>
      <c r="AL739" s="6" t="s">
        <v>303</v>
      </c>
      <c r="AM739" s="6" t="s">
        <v>303</v>
      </c>
      <c r="AN739" s="6" t="s">
        <v>303</v>
      </c>
      <c r="AO739" s="6" t="s">
        <v>303</v>
      </c>
      <c r="AP739" s="6" t="s">
        <v>303</v>
      </c>
      <c r="AQ739" s="6" t="s">
        <v>304</v>
      </c>
      <c r="AR739" s="6" t="s">
        <v>305</v>
      </c>
      <c r="AS739" s="6" t="s">
        <v>317</v>
      </c>
      <c r="AT739" s="6" t="s">
        <v>156</v>
      </c>
      <c r="AU739" s="6" t="s">
        <v>307</v>
      </c>
      <c r="AV739" s="6" t="s">
        <v>4048</v>
      </c>
      <c r="AW739" s="6" t="s">
        <v>4049</v>
      </c>
      <c r="AX739" s="6" t="s">
        <v>4049</v>
      </c>
      <c r="AY739" s="6" t="s">
        <v>308</v>
      </c>
      <c r="AZ739" s="6" t="s">
        <v>309</v>
      </c>
      <c r="BA739" s="6" t="s">
        <v>310</v>
      </c>
      <c r="BB739" s="6" t="s">
        <v>311</v>
      </c>
      <c r="BC739" s="6" t="s">
        <v>312</v>
      </c>
      <c r="BD739" s="6" t="s">
        <v>156</v>
      </c>
      <c r="BE739" s="6" t="s">
        <v>313</v>
      </c>
    </row>
    <row r="740" spans="1:57" ht="17.399999999999999" x14ac:dyDescent="0.4">
      <c r="A740" s="237">
        <f t="shared" si="179"/>
        <v>738</v>
      </c>
      <c r="B740" s="238" t="str">
        <f t="shared" si="180"/>
        <v>2025-09-25</v>
      </c>
      <c r="C740" s="238" t="str">
        <f t="shared" si="181"/>
        <v>LHR</v>
      </c>
      <c r="D740" s="238" t="str">
        <f t="shared" si="182"/>
        <v>99431913906</v>
      </c>
      <c r="E740" s="238" t="str">
        <f t="shared" si="183"/>
        <v>587196916532</v>
      </c>
      <c r="F740" s="238" t="str">
        <f t="shared" si="184"/>
        <v>유정민</v>
      </c>
      <c r="G740" s="239" t="str">
        <f t="shared" si="185"/>
        <v>BK00000145790</v>
      </c>
      <c r="H740" s="240" t="str">
        <f t="shared" si="186"/>
        <v>목록(Manifest)</v>
      </c>
      <c r="I740" s="241">
        <f t="shared" si="187"/>
        <v>101.97</v>
      </c>
      <c r="J740" s="242">
        <f t="shared" si="188"/>
        <v>1</v>
      </c>
      <c r="K740" s="242">
        <f t="shared" si="189"/>
        <v>0.5</v>
      </c>
      <c r="L740" s="243">
        <f t="shared" si="190"/>
        <v>0.2</v>
      </c>
      <c r="M740" s="243">
        <f t="shared" si="191"/>
        <v>0.5</v>
      </c>
      <c r="N740" s="149">
        <f t="shared" si="192"/>
        <v>5.75</v>
      </c>
      <c r="O740" s="149">
        <v>3.59</v>
      </c>
      <c r="P740" s="150"/>
      <c r="Q740" s="151">
        <f>VLOOKUP(H740,Mapping!$B$3:$D$13,3,0)</f>
        <v>0</v>
      </c>
      <c r="R740" s="149">
        <f>(IF(VLOOKUP(VLOOKUP(I740,Mapping!$B$15:$D$20,2,1),Mapping!$C$15:$E$20,2,0)=7000,0,VLOOKUP(VLOOKUP(I740,Mapping!$B$15:$D$20,2,1),Mapping!$C$15:$E$20,2,0)))</f>
        <v>0</v>
      </c>
      <c r="S740" s="149"/>
      <c r="T740" s="149"/>
      <c r="U740" s="149">
        <f t="shared" si="193"/>
        <v>9.34</v>
      </c>
      <c r="V740" s="6" t="str">
        <f t="shared" si="178"/>
        <v/>
      </c>
      <c r="X740" s="6" t="s">
        <v>4015</v>
      </c>
      <c r="Y740" s="6" t="s">
        <v>16</v>
      </c>
      <c r="Z740" s="6" t="s">
        <v>4016</v>
      </c>
      <c r="AA740" s="6" t="s">
        <v>4050</v>
      </c>
      <c r="AB740" s="6" t="s">
        <v>4051</v>
      </c>
      <c r="AC740" s="6" t="s">
        <v>4052</v>
      </c>
      <c r="AD740" s="6" t="s">
        <v>4053</v>
      </c>
      <c r="AE740" s="6" t="s">
        <v>156</v>
      </c>
      <c r="AF740" s="6">
        <v>1</v>
      </c>
      <c r="AG740" s="6">
        <v>0.5</v>
      </c>
      <c r="AH740" s="6">
        <v>0.2</v>
      </c>
      <c r="AI740" s="6">
        <v>0.5</v>
      </c>
      <c r="AJ740" s="6" t="s">
        <v>14</v>
      </c>
      <c r="AK740" s="6">
        <v>101.97</v>
      </c>
      <c r="AL740" s="6" t="s">
        <v>303</v>
      </c>
      <c r="AM740" s="6" t="s">
        <v>303</v>
      </c>
      <c r="AN740" s="6" t="s">
        <v>303</v>
      </c>
      <c r="AO740" s="6" t="s">
        <v>303</v>
      </c>
      <c r="AP740" s="6" t="s">
        <v>303</v>
      </c>
      <c r="AQ740" s="6" t="s">
        <v>304</v>
      </c>
      <c r="AR740" s="6" t="s">
        <v>305</v>
      </c>
      <c r="AS740" s="6" t="s">
        <v>4054</v>
      </c>
      <c r="AT740" s="6" t="s">
        <v>156</v>
      </c>
      <c r="AU740" s="6" t="s">
        <v>307</v>
      </c>
      <c r="AV740" s="6" t="s">
        <v>4050</v>
      </c>
      <c r="AW740" s="6" t="s">
        <v>4055</v>
      </c>
      <c r="AX740" s="6" t="s">
        <v>4055</v>
      </c>
      <c r="AY740" s="6" t="s">
        <v>308</v>
      </c>
      <c r="AZ740" s="6" t="s">
        <v>309</v>
      </c>
      <c r="BA740" s="6" t="s">
        <v>310</v>
      </c>
      <c r="BB740" s="6" t="s">
        <v>311</v>
      </c>
      <c r="BC740" s="6" t="s">
        <v>312</v>
      </c>
      <c r="BD740" s="6" t="s">
        <v>156</v>
      </c>
      <c r="BE740" s="6" t="s">
        <v>313</v>
      </c>
    </row>
    <row r="741" spans="1:57" ht="17.399999999999999" x14ac:dyDescent="0.4">
      <c r="A741" s="237">
        <f t="shared" si="179"/>
        <v>739</v>
      </c>
      <c r="B741" s="238" t="str">
        <f t="shared" si="180"/>
        <v>2025-09-25</v>
      </c>
      <c r="C741" s="238" t="str">
        <f t="shared" si="181"/>
        <v>LHR</v>
      </c>
      <c r="D741" s="238" t="str">
        <f t="shared" si="182"/>
        <v>99431913906</v>
      </c>
      <c r="E741" s="238" t="str">
        <f t="shared" si="183"/>
        <v>587196916591</v>
      </c>
      <c r="F741" s="238" t="str">
        <f t="shared" si="184"/>
        <v>신해정</v>
      </c>
      <c r="G741" s="239" t="str">
        <f t="shared" si="185"/>
        <v>BK00000145802</v>
      </c>
      <c r="H741" s="240" t="str">
        <f t="shared" si="186"/>
        <v>목록(Manifest)</v>
      </c>
      <c r="I741" s="241">
        <f t="shared" si="187"/>
        <v>76.150000000000006</v>
      </c>
      <c r="J741" s="242">
        <f t="shared" si="188"/>
        <v>1</v>
      </c>
      <c r="K741" s="242">
        <f t="shared" si="189"/>
        <v>2.5</v>
      </c>
      <c r="L741" s="243">
        <f t="shared" si="190"/>
        <v>3.8</v>
      </c>
      <c r="M741" s="243">
        <f t="shared" si="191"/>
        <v>3.8</v>
      </c>
      <c r="N741" s="149">
        <f t="shared" si="192"/>
        <v>17.96</v>
      </c>
      <c r="O741" s="149">
        <v>3.59</v>
      </c>
      <c r="P741" s="150"/>
      <c r="Q741" s="151">
        <f>VLOOKUP(H741,Mapping!$B$3:$D$13,3,0)</f>
        <v>0</v>
      </c>
      <c r="R741" s="149">
        <f>(IF(VLOOKUP(VLOOKUP(I741,Mapping!$B$15:$D$20,2,1),Mapping!$C$15:$E$20,2,0)=7000,0,VLOOKUP(VLOOKUP(I741,Mapping!$B$15:$D$20,2,1),Mapping!$C$15:$E$20,2,0)))</f>
        <v>0</v>
      </c>
      <c r="S741" s="149"/>
      <c r="T741" s="149"/>
      <c r="U741" s="149">
        <f t="shared" si="193"/>
        <v>21.55</v>
      </c>
      <c r="V741" s="6" t="str">
        <f t="shared" si="178"/>
        <v/>
      </c>
      <c r="X741" s="6" t="s">
        <v>4015</v>
      </c>
      <c r="Y741" s="6" t="s">
        <v>16</v>
      </c>
      <c r="Z741" s="6" t="s">
        <v>4016</v>
      </c>
      <c r="AA741" s="6" t="s">
        <v>4056</v>
      </c>
      <c r="AB741" s="6" t="s">
        <v>875</v>
      </c>
      <c r="AC741" s="6" t="s">
        <v>876</v>
      </c>
      <c r="AD741" s="6" t="s">
        <v>877</v>
      </c>
      <c r="AE741" s="6" t="s">
        <v>156</v>
      </c>
      <c r="AF741" s="6">
        <v>1</v>
      </c>
      <c r="AG741" s="6">
        <v>2.5</v>
      </c>
      <c r="AH741" s="6">
        <v>3.8</v>
      </c>
      <c r="AI741" s="6">
        <v>3.8</v>
      </c>
      <c r="AJ741" s="6" t="s">
        <v>14</v>
      </c>
      <c r="AK741" s="6">
        <v>76.150000000000006</v>
      </c>
      <c r="AL741" s="6" t="s">
        <v>303</v>
      </c>
      <c r="AM741" s="6" t="s">
        <v>303</v>
      </c>
      <c r="AN741" s="6" t="s">
        <v>303</v>
      </c>
      <c r="AO741" s="6" t="s">
        <v>303</v>
      </c>
      <c r="AP741" s="6" t="s">
        <v>303</v>
      </c>
      <c r="AQ741" s="6" t="s">
        <v>304</v>
      </c>
      <c r="AR741" s="6" t="s">
        <v>305</v>
      </c>
      <c r="AS741" s="6" t="s">
        <v>4057</v>
      </c>
      <c r="AT741" s="6" t="s">
        <v>156</v>
      </c>
      <c r="AU741" s="6" t="s">
        <v>307</v>
      </c>
      <c r="AV741" s="6" t="s">
        <v>4056</v>
      </c>
      <c r="AW741" s="6" t="s">
        <v>4058</v>
      </c>
      <c r="AX741" s="6" t="s">
        <v>4058</v>
      </c>
      <c r="AY741" s="6" t="s">
        <v>308</v>
      </c>
      <c r="AZ741" s="6" t="s">
        <v>309</v>
      </c>
      <c r="BA741" s="6" t="s">
        <v>310</v>
      </c>
      <c r="BB741" s="6" t="s">
        <v>311</v>
      </c>
      <c r="BC741" s="6" t="s">
        <v>312</v>
      </c>
      <c r="BD741" s="6" t="s">
        <v>156</v>
      </c>
      <c r="BE741" s="6" t="s">
        <v>313</v>
      </c>
    </row>
    <row r="742" spans="1:57" ht="17.399999999999999" x14ac:dyDescent="0.4">
      <c r="A742" s="237">
        <f t="shared" si="179"/>
        <v>740</v>
      </c>
      <c r="B742" s="238" t="str">
        <f t="shared" si="180"/>
        <v>2025-09-25</v>
      </c>
      <c r="C742" s="238" t="str">
        <f t="shared" si="181"/>
        <v>LHR</v>
      </c>
      <c r="D742" s="238" t="str">
        <f t="shared" si="182"/>
        <v>99431913906</v>
      </c>
      <c r="E742" s="238" t="str">
        <f t="shared" si="183"/>
        <v>587196916650</v>
      </c>
      <c r="F742" s="238" t="str">
        <f t="shared" si="184"/>
        <v>이현주</v>
      </c>
      <c r="G742" s="239" t="str">
        <f t="shared" si="185"/>
        <v>BK00000145840</v>
      </c>
      <c r="H742" s="240" t="str">
        <f t="shared" si="186"/>
        <v>목록(Manifest)</v>
      </c>
      <c r="I742" s="241">
        <f t="shared" si="187"/>
        <v>15.19</v>
      </c>
      <c r="J742" s="242">
        <f t="shared" si="188"/>
        <v>1</v>
      </c>
      <c r="K742" s="242">
        <f t="shared" si="189"/>
        <v>1</v>
      </c>
      <c r="L742" s="243">
        <f t="shared" si="190"/>
        <v>1.1000000000000001</v>
      </c>
      <c r="M742" s="243">
        <f t="shared" si="191"/>
        <v>1.1000000000000001</v>
      </c>
      <c r="N742" s="149">
        <f t="shared" si="192"/>
        <v>7.9700000000000006</v>
      </c>
      <c r="O742" s="149">
        <v>3.59</v>
      </c>
      <c r="P742" s="150"/>
      <c r="Q742" s="151">
        <f>VLOOKUP(H742,Mapping!$B$3:$D$13,3,0)</f>
        <v>0</v>
      </c>
      <c r="R742" s="149">
        <f>(IF(VLOOKUP(VLOOKUP(I742,Mapping!$B$15:$D$20,2,1),Mapping!$C$15:$E$20,2,0)=7000,0,VLOOKUP(VLOOKUP(I742,Mapping!$B$15:$D$20,2,1),Mapping!$C$15:$E$20,2,0)))</f>
        <v>0</v>
      </c>
      <c r="S742" s="149"/>
      <c r="T742" s="149"/>
      <c r="U742" s="149">
        <f t="shared" si="193"/>
        <v>11.56</v>
      </c>
      <c r="V742" s="6" t="str">
        <f t="shared" si="178"/>
        <v/>
      </c>
      <c r="X742" s="6" t="s">
        <v>4015</v>
      </c>
      <c r="Y742" s="6" t="s">
        <v>16</v>
      </c>
      <c r="Z742" s="6" t="s">
        <v>4016</v>
      </c>
      <c r="AA742" s="6" t="s">
        <v>4059</v>
      </c>
      <c r="AB742" s="6" t="s">
        <v>4060</v>
      </c>
      <c r="AC742" s="6" t="s">
        <v>4061</v>
      </c>
      <c r="AD742" s="6" t="s">
        <v>4062</v>
      </c>
      <c r="AE742" s="6" t="s">
        <v>156</v>
      </c>
      <c r="AF742" s="6">
        <v>1</v>
      </c>
      <c r="AG742" s="6">
        <v>1</v>
      </c>
      <c r="AH742" s="6">
        <v>1.1000000000000001</v>
      </c>
      <c r="AI742" s="6">
        <v>1.1000000000000001</v>
      </c>
      <c r="AJ742" s="6" t="s">
        <v>14</v>
      </c>
      <c r="AK742" s="6">
        <v>15.19</v>
      </c>
      <c r="AL742" s="6" t="s">
        <v>303</v>
      </c>
      <c r="AM742" s="6" t="s">
        <v>303</v>
      </c>
      <c r="AN742" s="6" t="s">
        <v>303</v>
      </c>
      <c r="AO742" s="6" t="s">
        <v>303</v>
      </c>
      <c r="AP742" s="6" t="s">
        <v>303</v>
      </c>
      <c r="AQ742" s="6" t="s">
        <v>304</v>
      </c>
      <c r="AR742" s="6" t="s">
        <v>305</v>
      </c>
      <c r="AS742" s="6" t="s">
        <v>471</v>
      </c>
      <c r="AT742" s="6" t="s">
        <v>156</v>
      </c>
      <c r="AU742" s="6" t="s">
        <v>307</v>
      </c>
      <c r="AV742" s="6" t="s">
        <v>4059</v>
      </c>
      <c r="AW742" s="6" t="s">
        <v>4063</v>
      </c>
      <c r="AX742" s="6" t="s">
        <v>4063</v>
      </c>
      <c r="AY742" s="6" t="s">
        <v>308</v>
      </c>
      <c r="AZ742" s="6" t="s">
        <v>309</v>
      </c>
      <c r="BA742" s="6" t="s">
        <v>310</v>
      </c>
      <c r="BB742" s="6" t="s">
        <v>311</v>
      </c>
      <c r="BC742" s="6" t="s">
        <v>312</v>
      </c>
      <c r="BD742" s="6" t="s">
        <v>156</v>
      </c>
      <c r="BE742" s="6" t="s">
        <v>313</v>
      </c>
    </row>
    <row r="743" spans="1:57" ht="17.399999999999999" x14ac:dyDescent="0.4">
      <c r="A743" s="237">
        <f t="shared" si="179"/>
        <v>741</v>
      </c>
      <c r="B743" s="238" t="str">
        <f t="shared" si="180"/>
        <v>2025-09-25</v>
      </c>
      <c r="C743" s="238" t="str">
        <f t="shared" si="181"/>
        <v>LHR</v>
      </c>
      <c r="D743" s="238" t="str">
        <f t="shared" si="182"/>
        <v>99431913906</v>
      </c>
      <c r="E743" s="238" t="str">
        <f t="shared" si="183"/>
        <v>587196916506</v>
      </c>
      <c r="F743" s="238" t="str">
        <f t="shared" si="184"/>
        <v>김다미</v>
      </c>
      <c r="G743" s="239" t="str">
        <f t="shared" si="185"/>
        <v>BK00000146009</v>
      </c>
      <c r="H743" s="240" t="str">
        <f t="shared" si="186"/>
        <v>목록(Manifest)</v>
      </c>
      <c r="I743" s="241">
        <f t="shared" si="187"/>
        <v>70.64</v>
      </c>
      <c r="J743" s="242">
        <f t="shared" si="188"/>
        <v>1</v>
      </c>
      <c r="K743" s="242">
        <f t="shared" si="189"/>
        <v>0.5</v>
      </c>
      <c r="L743" s="243">
        <f t="shared" si="190"/>
        <v>0.8</v>
      </c>
      <c r="M743" s="243">
        <f t="shared" si="191"/>
        <v>0.8</v>
      </c>
      <c r="N743" s="149">
        <f t="shared" si="192"/>
        <v>6.86</v>
      </c>
      <c r="O743" s="149">
        <v>3.59</v>
      </c>
      <c r="P743" s="150"/>
      <c r="Q743" s="151">
        <f>VLOOKUP(H743,Mapping!$B$3:$D$13,3,0)</f>
        <v>0</v>
      </c>
      <c r="R743" s="149">
        <f>(IF(VLOOKUP(VLOOKUP(I743,Mapping!$B$15:$D$20,2,1),Mapping!$C$15:$E$20,2,0)=7000,0,VLOOKUP(VLOOKUP(I743,Mapping!$B$15:$D$20,2,1),Mapping!$C$15:$E$20,2,0)))</f>
        <v>0</v>
      </c>
      <c r="S743" s="149"/>
      <c r="T743" s="149"/>
      <c r="U743" s="149">
        <f t="shared" si="193"/>
        <v>10.45</v>
      </c>
      <c r="V743" s="6" t="str">
        <f t="shared" si="178"/>
        <v/>
      </c>
      <c r="X743" s="6" t="s">
        <v>4015</v>
      </c>
      <c r="Y743" s="6" t="s">
        <v>16</v>
      </c>
      <c r="Z743" s="6" t="s">
        <v>4016</v>
      </c>
      <c r="AA743" s="6" t="s">
        <v>4064</v>
      </c>
      <c r="AB743" s="6" t="s">
        <v>4065</v>
      </c>
      <c r="AC743" s="6" t="s">
        <v>4066</v>
      </c>
      <c r="AD743" s="6" t="s">
        <v>4067</v>
      </c>
      <c r="AE743" s="6" t="s">
        <v>156</v>
      </c>
      <c r="AF743" s="6">
        <v>1</v>
      </c>
      <c r="AG743" s="6">
        <v>0.5</v>
      </c>
      <c r="AH743" s="6">
        <v>0.8</v>
      </c>
      <c r="AI743" s="6">
        <v>0.8</v>
      </c>
      <c r="AJ743" s="6" t="s">
        <v>14</v>
      </c>
      <c r="AK743" s="6">
        <v>70.64</v>
      </c>
      <c r="AL743" s="6" t="s">
        <v>303</v>
      </c>
      <c r="AM743" s="6" t="s">
        <v>303</v>
      </c>
      <c r="AN743" s="6" t="s">
        <v>303</v>
      </c>
      <c r="AO743" s="6" t="s">
        <v>303</v>
      </c>
      <c r="AP743" s="6" t="s">
        <v>303</v>
      </c>
      <c r="AQ743" s="6" t="s">
        <v>304</v>
      </c>
      <c r="AR743" s="6" t="s">
        <v>305</v>
      </c>
      <c r="AS743" s="6" t="s">
        <v>4068</v>
      </c>
      <c r="AT743" s="6" t="s">
        <v>156</v>
      </c>
      <c r="AU743" s="6" t="s">
        <v>307</v>
      </c>
      <c r="AV743" s="6" t="s">
        <v>4064</v>
      </c>
      <c r="AW743" s="6" t="s">
        <v>4069</v>
      </c>
      <c r="AX743" s="6" t="s">
        <v>4069</v>
      </c>
      <c r="AY743" s="6" t="s">
        <v>308</v>
      </c>
      <c r="AZ743" s="6" t="s">
        <v>309</v>
      </c>
      <c r="BA743" s="6" t="s">
        <v>310</v>
      </c>
      <c r="BB743" s="6" t="s">
        <v>311</v>
      </c>
      <c r="BC743" s="6" t="s">
        <v>312</v>
      </c>
      <c r="BD743" s="6" t="s">
        <v>156</v>
      </c>
      <c r="BE743" s="6" t="s">
        <v>313</v>
      </c>
    </row>
    <row r="744" spans="1:57" ht="17.399999999999999" x14ac:dyDescent="0.4">
      <c r="A744" s="237">
        <f t="shared" si="179"/>
        <v>742</v>
      </c>
      <c r="B744" s="238" t="str">
        <f t="shared" si="180"/>
        <v>2025-09-25</v>
      </c>
      <c r="C744" s="238" t="str">
        <f t="shared" si="181"/>
        <v>LHR</v>
      </c>
      <c r="D744" s="238" t="str">
        <f t="shared" si="182"/>
        <v>99431913906</v>
      </c>
      <c r="E744" s="238" t="str">
        <f t="shared" si="183"/>
        <v>587196916576</v>
      </c>
      <c r="F744" s="238" t="str">
        <f t="shared" si="184"/>
        <v>임상엽</v>
      </c>
      <c r="G744" s="239" t="str">
        <f t="shared" si="185"/>
        <v>BK00000146279</v>
      </c>
      <c r="H744" s="240" t="str">
        <f t="shared" si="186"/>
        <v>목록(Manifest)</v>
      </c>
      <c r="I744" s="241">
        <f t="shared" si="187"/>
        <v>88.39</v>
      </c>
      <c r="J744" s="242">
        <f t="shared" si="188"/>
        <v>1</v>
      </c>
      <c r="K744" s="242">
        <f t="shared" si="189"/>
        <v>1</v>
      </c>
      <c r="L744" s="243">
        <f t="shared" si="190"/>
        <v>5.0999999999999996</v>
      </c>
      <c r="M744" s="243">
        <f t="shared" si="191"/>
        <v>5.5</v>
      </c>
      <c r="N744" s="149">
        <f t="shared" si="192"/>
        <v>24.25</v>
      </c>
      <c r="O744" s="149">
        <v>3.59</v>
      </c>
      <c r="P744" s="150"/>
      <c r="Q744" s="151">
        <f>VLOOKUP(H744,Mapping!$B$3:$D$13,3,0)</f>
        <v>0</v>
      </c>
      <c r="R744" s="149">
        <f>(IF(VLOOKUP(VLOOKUP(I744,Mapping!$B$15:$D$20,2,1),Mapping!$C$15:$E$20,2,0)=7000,0,VLOOKUP(VLOOKUP(I744,Mapping!$B$15:$D$20,2,1),Mapping!$C$15:$E$20,2,0)))</f>
        <v>0</v>
      </c>
      <c r="S744" s="149"/>
      <c r="T744" s="149"/>
      <c r="U744" s="149">
        <f t="shared" si="193"/>
        <v>27.84</v>
      </c>
      <c r="V744" s="6" t="str">
        <f t="shared" si="178"/>
        <v/>
      </c>
      <c r="X744" s="6" t="s">
        <v>4015</v>
      </c>
      <c r="Y744" s="6" t="s">
        <v>16</v>
      </c>
      <c r="Z744" s="6" t="s">
        <v>4016</v>
      </c>
      <c r="AA744" s="6" t="s">
        <v>4070</v>
      </c>
      <c r="AB744" s="6" t="s">
        <v>4071</v>
      </c>
      <c r="AC744" s="6" t="s">
        <v>4072</v>
      </c>
      <c r="AD744" s="6" t="s">
        <v>4073</v>
      </c>
      <c r="AE744" s="6" t="s">
        <v>156</v>
      </c>
      <c r="AF744" s="6">
        <v>1</v>
      </c>
      <c r="AG744" s="6">
        <v>1</v>
      </c>
      <c r="AH744" s="6">
        <v>5.0999999999999996</v>
      </c>
      <c r="AI744" s="6">
        <v>5.5</v>
      </c>
      <c r="AJ744" s="6" t="s">
        <v>14</v>
      </c>
      <c r="AK744" s="6">
        <v>88.39</v>
      </c>
      <c r="AL744" s="6" t="s">
        <v>303</v>
      </c>
      <c r="AM744" s="6" t="s">
        <v>303</v>
      </c>
      <c r="AN744" s="6" t="s">
        <v>303</v>
      </c>
      <c r="AO744" s="6" t="s">
        <v>303</v>
      </c>
      <c r="AP744" s="6" t="s">
        <v>303</v>
      </c>
      <c r="AQ744" s="6" t="s">
        <v>304</v>
      </c>
      <c r="AR744" s="6" t="s">
        <v>305</v>
      </c>
      <c r="AS744" s="6" t="s">
        <v>314</v>
      </c>
      <c r="AT744" s="6" t="s">
        <v>156</v>
      </c>
      <c r="AU744" s="6" t="s">
        <v>307</v>
      </c>
      <c r="AV744" s="6" t="s">
        <v>4070</v>
      </c>
      <c r="AW744" s="6" t="s">
        <v>4074</v>
      </c>
      <c r="AX744" s="6" t="s">
        <v>4074</v>
      </c>
      <c r="AY744" s="6" t="s">
        <v>308</v>
      </c>
      <c r="AZ744" s="6" t="s">
        <v>309</v>
      </c>
      <c r="BA744" s="6" t="s">
        <v>310</v>
      </c>
      <c r="BB744" s="6" t="s">
        <v>311</v>
      </c>
      <c r="BC744" s="6" t="s">
        <v>312</v>
      </c>
      <c r="BD744" s="6" t="s">
        <v>156</v>
      </c>
      <c r="BE744" s="6" t="s">
        <v>313</v>
      </c>
    </row>
    <row r="745" spans="1:57" ht="17.399999999999999" x14ac:dyDescent="0.4">
      <c r="A745" s="237">
        <f t="shared" si="179"/>
        <v>743</v>
      </c>
      <c r="B745" s="238" t="str">
        <f t="shared" si="180"/>
        <v>2025-09-25</v>
      </c>
      <c r="C745" s="238" t="str">
        <f t="shared" si="181"/>
        <v>LHR</v>
      </c>
      <c r="D745" s="238" t="str">
        <f t="shared" si="182"/>
        <v>99431913906</v>
      </c>
      <c r="E745" s="238" t="str">
        <f t="shared" si="183"/>
        <v>587196916742</v>
      </c>
      <c r="F745" s="238" t="str">
        <f t="shared" si="184"/>
        <v>에스엠풋발</v>
      </c>
      <c r="G745" s="239" t="str">
        <f t="shared" si="185"/>
        <v>BK00000146081</v>
      </c>
      <c r="H745" s="240" t="str">
        <f t="shared" si="186"/>
        <v>일반(목록배제,Normal-Manifest Exception)</v>
      </c>
      <c r="I745" s="241">
        <f t="shared" si="187"/>
        <v>116.84</v>
      </c>
      <c r="J745" s="242">
        <f t="shared" si="188"/>
        <v>1</v>
      </c>
      <c r="K745" s="242">
        <f t="shared" si="189"/>
        <v>3</v>
      </c>
      <c r="L745" s="243">
        <f t="shared" si="190"/>
        <v>0.2</v>
      </c>
      <c r="M745" s="243">
        <f t="shared" si="191"/>
        <v>3</v>
      </c>
      <c r="N745" s="149">
        <f t="shared" si="192"/>
        <v>15</v>
      </c>
      <c r="O745" s="149">
        <v>3.59</v>
      </c>
      <c r="P745" s="150"/>
      <c r="Q745" s="151">
        <f>VLOOKUP(H745,Mapping!$B$3:$D$13,3,0)</f>
        <v>0.8</v>
      </c>
      <c r="R745" s="149">
        <f>(IF(VLOOKUP(VLOOKUP(I745,Mapping!$B$15:$D$20,2,1),Mapping!$C$15:$E$20,2,0)=7000,0,VLOOKUP(VLOOKUP(I745,Mapping!$B$15:$D$20,2,1),Mapping!$C$15:$E$20,2,0)))</f>
        <v>0</v>
      </c>
      <c r="S745" s="149"/>
      <c r="T745" s="149"/>
      <c r="U745" s="149">
        <f t="shared" si="193"/>
        <v>19.39</v>
      </c>
      <c r="V745" s="6" t="str">
        <f t="shared" si="178"/>
        <v>[사업자]</v>
      </c>
      <c r="X745" s="6" t="s">
        <v>4015</v>
      </c>
      <c r="Y745" s="6" t="s">
        <v>16</v>
      </c>
      <c r="Z745" s="6" t="s">
        <v>4016</v>
      </c>
      <c r="AA745" s="6" t="s">
        <v>4075</v>
      </c>
      <c r="AB745" s="6" t="s">
        <v>4076</v>
      </c>
      <c r="AC745" s="6" t="s">
        <v>598</v>
      </c>
      <c r="AD745" s="6" t="s">
        <v>599</v>
      </c>
      <c r="AE745" s="6" t="s">
        <v>157</v>
      </c>
      <c r="AF745" s="6">
        <v>1</v>
      </c>
      <c r="AG745" s="6">
        <v>3</v>
      </c>
      <c r="AH745" s="6">
        <v>0.2</v>
      </c>
      <c r="AI745" s="6">
        <v>3</v>
      </c>
      <c r="AJ745" s="6" t="s">
        <v>110</v>
      </c>
      <c r="AK745" s="6">
        <v>116.84</v>
      </c>
      <c r="AL745" s="6" t="s">
        <v>303</v>
      </c>
      <c r="AM745" s="6" t="s">
        <v>303</v>
      </c>
      <c r="AN745" s="6" t="s">
        <v>303</v>
      </c>
      <c r="AO745" s="6" t="s">
        <v>303</v>
      </c>
      <c r="AP745" s="6" t="s">
        <v>303</v>
      </c>
      <c r="AQ745" s="6" t="s">
        <v>304</v>
      </c>
      <c r="AR745" s="6" t="s">
        <v>305</v>
      </c>
      <c r="AS745" s="6" t="s">
        <v>316</v>
      </c>
      <c r="AT745" s="6" t="s">
        <v>156</v>
      </c>
      <c r="AU745" s="6" t="s">
        <v>307</v>
      </c>
      <c r="AV745" s="6" t="s">
        <v>4075</v>
      </c>
      <c r="AW745" s="6" t="s">
        <v>4077</v>
      </c>
      <c r="AX745" s="6" t="s">
        <v>4077</v>
      </c>
      <c r="AY745" s="6" t="s">
        <v>308</v>
      </c>
      <c r="AZ745" s="6" t="s">
        <v>309</v>
      </c>
      <c r="BA745" s="6" t="s">
        <v>310</v>
      </c>
      <c r="BB745" s="6" t="s">
        <v>311</v>
      </c>
      <c r="BC745" s="6" t="s">
        <v>312</v>
      </c>
      <c r="BD745" s="6" t="s">
        <v>156</v>
      </c>
      <c r="BE745" s="6" t="s">
        <v>313</v>
      </c>
    </row>
    <row r="746" spans="1:57" ht="17.399999999999999" x14ac:dyDescent="0.4">
      <c r="A746" s="237">
        <f t="shared" si="179"/>
        <v>744</v>
      </c>
      <c r="B746" s="238" t="str">
        <f t="shared" si="180"/>
        <v>2025-09-25</v>
      </c>
      <c r="C746" s="238" t="str">
        <f t="shared" si="181"/>
        <v>LHR</v>
      </c>
      <c r="D746" s="238" t="str">
        <f t="shared" si="182"/>
        <v>99431913906</v>
      </c>
      <c r="E746" s="238" t="str">
        <f t="shared" si="183"/>
        <v>587196916834</v>
      </c>
      <c r="F746" s="238" t="str">
        <f t="shared" si="184"/>
        <v>스틸맥스주식회사</v>
      </c>
      <c r="G746" s="239" t="str">
        <f t="shared" si="185"/>
        <v>BK00000146094</v>
      </c>
      <c r="H746" s="240" t="str">
        <f t="shared" si="186"/>
        <v>간이(Simple)</v>
      </c>
      <c r="I746" s="241">
        <f t="shared" si="187"/>
        <v>1223.8599999999999</v>
      </c>
      <c r="J746" s="242">
        <f t="shared" si="188"/>
        <v>1</v>
      </c>
      <c r="K746" s="242">
        <f t="shared" si="189"/>
        <v>48</v>
      </c>
      <c r="L746" s="243">
        <f t="shared" si="190"/>
        <v>0.2</v>
      </c>
      <c r="M746" s="243">
        <f t="shared" si="191"/>
        <v>48</v>
      </c>
      <c r="N746" s="149">
        <f t="shared" si="192"/>
        <v>181.5</v>
      </c>
      <c r="O746" s="149">
        <v>3.59</v>
      </c>
      <c r="P746" s="150"/>
      <c r="Q746" s="151">
        <f>VLOOKUP(H746,Mapping!$B$3:$D$13,3,0)</f>
        <v>0.8</v>
      </c>
      <c r="R746" s="149">
        <f>(IF(VLOOKUP(VLOOKUP(I746,Mapping!$B$15:$D$20,2,1),Mapping!$C$15:$E$20,2,0)=7000,0,VLOOKUP(VLOOKUP(I746,Mapping!$B$15:$D$20,2,1),Mapping!$C$15:$E$20,2,0)))</f>
        <v>0</v>
      </c>
      <c r="S746" s="149"/>
      <c r="T746" s="149"/>
      <c r="U746" s="149">
        <f t="shared" si="193"/>
        <v>185.89000000000001</v>
      </c>
      <c r="V746" s="6" t="str">
        <f t="shared" si="178"/>
        <v>포장불량/[사업자]</v>
      </c>
      <c r="X746" s="6" t="s">
        <v>4015</v>
      </c>
      <c r="Y746" s="6" t="s">
        <v>16</v>
      </c>
      <c r="Z746" s="6" t="s">
        <v>4016</v>
      </c>
      <c r="AA746" s="6" t="s">
        <v>4078</v>
      </c>
      <c r="AB746" s="6" t="s">
        <v>3370</v>
      </c>
      <c r="AC746" s="6" t="s">
        <v>3371</v>
      </c>
      <c r="AD746" s="6" t="s">
        <v>3372</v>
      </c>
      <c r="AE746" s="6" t="s">
        <v>4079</v>
      </c>
      <c r="AF746" s="6">
        <v>1</v>
      </c>
      <c r="AG746" s="6">
        <v>48</v>
      </c>
      <c r="AH746" s="6">
        <v>0.2</v>
      </c>
      <c r="AI746" s="6">
        <v>48</v>
      </c>
      <c r="AJ746" s="6" t="s">
        <v>15</v>
      </c>
      <c r="AK746" s="6">
        <v>1223.8599999999999</v>
      </c>
      <c r="AL746" s="6" t="s">
        <v>303</v>
      </c>
      <c r="AM746" s="6" t="s">
        <v>303</v>
      </c>
      <c r="AN746" s="6" t="s">
        <v>303</v>
      </c>
      <c r="AO746" s="6" t="s">
        <v>156</v>
      </c>
      <c r="AP746" s="6" t="s">
        <v>156</v>
      </c>
      <c r="AQ746" s="6" t="s">
        <v>304</v>
      </c>
      <c r="AR746" s="6" t="s">
        <v>305</v>
      </c>
      <c r="AS746" s="6" t="s">
        <v>4080</v>
      </c>
      <c r="AT746" s="6" t="s">
        <v>156</v>
      </c>
      <c r="AU746" s="6" t="s">
        <v>307</v>
      </c>
      <c r="AV746" s="6" t="s">
        <v>4078</v>
      </c>
      <c r="AW746" s="6" t="s">
        <v>4081</v>
      </c>
      <c r="AX746" s="6" t="s">
        <v>4081</v>
      </c>
      <c r="AY746" s="6" t="s">
        <v>308</v>
      </c>
      <c r="AZ746" s="6" t="s">
        <v>309</v>
      </c>
      <c r="BA746" s="6" t="s">
        <v>310</v>
      </c>
      <c r="BB746" s="6" t="s">
        <v>311</v>
      </c>
      <c r="BC746" s="6" t="s">
        <v>312</v>
      </c>
      <c r="BD746" s="6" t="s">
        <v>156</v>
      </c>
      <c r="BE746" s="6" t="s">
        <v>313</v>
      </c>
    </row>
    <row r="747" spans="1:57" ht="17.399999999999999" x14ac:dyDescent="0.4">
      <c r="A747" s="237">
        <f t="shared" si="179"/>
        <v>745</v>
      </c>
      <c r="B747" s="238" t="str">
        <f t="shared" si="180"/>
        <v>2025-09-25</v>
      </c>
      <c r="C747" s="238" t="str">
        <f t="shared" si="181"/>
        <v>LHR</v>
      </c>
      <c r="D747" s="238" t="str">
        <f t="shared" si="182"/>
        <v>99431913906</v>
      </c>
      <c r="E747" s="238" t="str">
        <f t="shared" si="183"/>
        <v>587196916845</v>
      </c>
      <c r="F747" s="238" t="str">
        <f t="shared" si="184"/>
        <v>손현우</v>
      </c>
      <c r="G747" s="239" t="str">
        <f t="shared" si="185"/>
        <v>BK00000146100</v>
      </c>
      <c r="H747" s="240" t="str">
        <f t="shared" si="186"/>
        <v>목록(Manifest)</v>
      </c>
      <c r="I747" s="241">
        <f t="shared" si="187"/>
        <v>115.59</v>
      </c>
      <c r="J747" s="242">
        <f t="shared" si="188"/>
        <v>1</v>
      </c>
      <c r="K747" s="242">
        <f t="shared" si="189"/>
        <v>0.5</v>
      </c>
      <c r="L747" s="243">
        <f t="shared" si="190"/>
        <v>1.2</v>
      </c>
      <c r="M747" s="243">
        <f t="shared" si="191"/>
        <v>1.2</v>
      </c>
      <c r="N747" s="149">
        <f t="shared" si="192"/>
        <v>8.34</v>
      </c>
      <c r="O747" s="149">
        <v>3.59</v>
      </c>
      <c r="P747" s="150"/>
      <c r="Q747" s="151">
        <f>VLOOKUP(H747,Mapping!$B$3:$D$13,3,0)</f>
        <v>0</v>
      </c>
      <c r="R747" s="149">
        <f>(IF(VLOOKUP(VLOOKUP(I747,Mapping!$B$15:$D$20,2,1),Mapping!$C$15:$E$20,2,0)=7000,0,VLOOKUP(VLOOKUP(I747,Mapping!$B$15:$D$20,2,1),Mapping!$C$15:$E$20,2,0)))</f>
        <v>0</v>
      </c>
      <c r="S747" s="149"/>
      <c r="T747" s="149"/>
      <c r="U747" s="149">
        <f t="shared" si="193"/>
        <v>11.93</v>
      </c>
      <c r="V747" s="6" t="str">
        <f t="shared" si="178"/>
        <v/>
      </c>
      <c r="X747" s="6" t="s">
        <v>4015</v>
      </c>
      <c r="Y747" s="6" t="s">
        <v>16</v>
      </c>
      <c r="Z747" s="6" t="s">
        <v>4016</v>
      </c>
      <c r="AA747" s="6" t="s">
        <v>4082</v>
      </c>
      <c r="AB747" s="6" t="s">
        <v>1722</v>
      </c>
      <c r="AC747" s="6" t="s">
        <v>1723</v>
      </c>
      <c r="AD747" s="6" t="s">
        <v>1724</v>
      </c>
      <c r="AE747" s="6" t="s">
        <v>156</v>
      </c>
      <c r="AF747" s="6">
        <v>1</v>
      </c>
      <c r="AG747" s="6">
        <v>0.5</v>
      </c>
      <c r="AH747" s="6">
        <v>1.2</v>
      </c>
      <c r="AI747" s="6">
        <v>1.2</v>
      </c>
      <c r="AJ747" s="6" t="s">
        <v>14</v>
      </c>
      <c r="AK747" s="6">
        <v>115.59</v>
      </c>
      <c r="AL747" s="6" t="s">
        <v>303</v>
      </c>
      <c r="AM747" s="6" t="s">
        <v>303</v>
      </c>
      <c r="AN747" s="6" t="s">
        <v>303</v>
      </c>
      <c r="AO747" s="6" t="s">
        <v>303</v>
      </c>
      <c r="AP747" s="6" t="s">
        <v>303</v>
      </c>
      <c r="AQ747" s="6" t="s">
        <v>304</v>
      </c>
      <c r="AR747" s="6" t="s">
        <v>305</v>
      </c>
      <c r="AS747" s="6" t="s">
        <v>316</v>
      </c>
      <c r="AT747" s="6" t="s">
        <v>156</v>
      </c>
      <c r="AU747" s="6" t="s">
        <v>307</v>
      </c>
      <c r="AV747" s="6" t="s">
        <v>4082</v>
      </c>
      <c r="AW747" s="6" t="s">
        <v>4083</v>
      </c>
      <c r="AX747" s="6" t="s">
        <v>4083</v>
      </c>
      <c r="AY747" s="6" t="s">
        <v>308</v>
      </c>
      <c r="AZ747" s="6" t="s">
        <v>309</v>
      </c>
      <c r="BA747" s="6" t="s">
        <v>310</v>
      </c>
      <c r="BB747" s="6" t="s">
        <v>311</v>
      </c>
      <c r="BC747" s="6" t="s">
        <v>312</v>
      </c>
      <c r="BD747" s="6" t="s">
        <v>156</v>
      </c>
      <c r="BE747" s="6" t="s">
        <v>313</v>
      </c>
    </row>
    <row r="748" spans="1:57" ht="17.399999999999999" x14ac:dyDescent="0.4">
      <c r="A748" s="237">
        <f t="shared" si="179"/>
        <v>746</v>
      </c>
      <c r="B748" s="238" t="str">
        <f t="shared" si="180"/>
        <v>2025-09-25</v>
      </c>
      <c r="C748" s="238" t="str">
        <f t="shared" si="181"/>
        <v>LHR</v>
      </c>
      <c r="D748" s="238" t="str">
        <f t="shared" si="182"/>
        <v>99431913906</v>
      </c>
      <c r="E748" s="238" t="str">
        <f t="shared" si="183"/>
        <v>587196916716</v>
      </c>
      <c r="F748" s="238" t="str">
        <f t="shared" si="184"/>
        <v>오종목</v>
      </c>
      <c r="G748" s="239" t="str">
        <f t="shared" si="185"/>
        <v>BK00000146144</v>
      </c>
      <c r="H748" s="240" t="str">
        <f t="shared" si="186"/>
        <v>목록(Manifest)</v>
      </c>
      <c r="I748" s="241">
        <f t="shared" si="187"/>
        <v>35.340000000000003</v>
      </c>
      <c r="J748" s="242">
        <f t="shared" si="188"/>
        <v>1</v>
      </c>
      <c r="K748" s="242">
        <f t="shared" si="189"/>
        <v>0.5</v>
      </c>
      <c r="L748" s="243">
        <f t="shared" si="190"/>
        <v>0.2</v>
      </c>
      <c r="M748" s="243">
        <f t="shared" si="191"/>
        <v>0.5</v>
      </c>
      <c r="N748" s="149">
        <f t="shared" si="192"/>
        <v>5.75</v>
      </c>
      <c r="O748" s="149">
        <v>3.59</v>
      </c>
      <c r="P748" s="150"/>
      <c r="Q748" s="151">
        <f>VLOOKUP(H748,Mapping!$B$3:$D$13,3,0)</f>
        <v>0</v>
      </c>
      <c r="R748" s="149">
        <f>(IF(VLOOKUP(VLOOKUP(I748,Mapping!$B$15:$D$20,2,1),Mapping!$C$15:$E$20,2,0)=7000,0,VLOOKUP(VLOOKUP(I748,Mapping!$B$15:$D$20,2,1),Mapping!$C$15:$E$20,2,0)))</f>
        <v>0</v>
      </c>
      <c r="S748" s="149"/>
      <c r="T748" s="149"/>
      <c r="U748" s="149">
        <f t="shared" si="193"/>
        <v>9.34</v>
      </c>
      <c r="V748" s="6" t="str">
        <f t="shared" si="178"/>
        <v/>
      </c>
      <c r="X748" s="6" t="s">
        <v>4015</v>
      </c>
      <c r="Y748" s="6" t="s">
        <v>16</v>
      </c>
      <c r="Z748" s="6" t="s">
        <v>4016</v>
      </c>
      <c r="AA748" s="6" t="s">
        <v>4084</v>
      </c>
      <c r="AB748" s="6" t="s">
        <v>4085</v>
      </c>
      <c r="AC748" s="6" t="s">
        <v>4086</v>
      </c>
      <c r="AD748" s="6" t="s">
        <v>445</v>
      </c>
      <c r="AE748" s="6" t="s">
        <v>156</v>
      </c>
      <c r="AF748" s="6">
        <v>1</v>
      </c>
      <c r="AG748" s="6">
        <v>0.5</v>
      </c>
      <c r="AH748" s="6">
        <v>0.2</v>
      </c>
      <c r="AI748" s="6">
        <v>0.5</v>
      </c>
      <c r="AJ748" s="6" t="s">
        <v>14</v>
      </c>
      <c r="AK748" s="6">
        <v>35.340000000000003</v>
      </c>
      <c r="AL748" s="6" t="s">
        <v>303</v>
      </c>
      <c r="AM748" s="6" t="s">
        <v>303</v>
      </c>
      <c r="AN748" s="6" t="s">
        <v>303</v>
      </c>
      <c r="AO748" s="6" t="s">
        <v>303</v>
      </c>
      <c r="AP748" s="6" t="s">
        <v>303</v>
      </c>
      <c r="AQ748" s="6" t="s">
        <v>304</v>
      </c>
      <c r="AR748" s="6" t="s">
        <v>305</v>
      </c>
      <c r="AS748" s="6" t="s">
        <v>4087</v>
      </c>
      <c r="AT748" s="6" t="s">
        <v>156</v>
      </c>
      <c r="AU748" s="6" t="s">
        <v>307</v>
      </c>
      <c r="AV748" s="6" t="s">
        <v>4084</v>
      </c>
      <c r="AW748" s="6" t="s">
        <v>4088</v>
      </c>
      <c r="AX748" s="6" t="s">
        <v>4088</v>
      </c>
      <c r="AY748" s="6" t="s">
        <v>308</v>
      </c>
      <c r="AZ748" s="6" t="s">
        <v>309</v>
      </c>
      <c r="BA748" s="6" t="s">
        <v>310</v>
      </c>
      <c r="BB748" s="6" t="s">
        <v>311</v>
      </c>
      <c r="BC748" s="6" t="s">
        <v>312</v>
      </c>
      <c r="BD748" s="6" t="s">
        <v>156</v>
      </c>
      <c r="BE748" s="6" t="s">
        <v>313</v>
      </c>
    </row>
    <row r="749" spans="1:57" ht="17.399999999999999" x14ac:dyDescent="0.4">
      <c r="A749" s="237">
        <f t="shared" si="179"/>
        <v>747</v>
      </c>
      <c r="B749" s="238" t="str">
        <f t="shared" si="180"/>
        <v>2025-09-25</v>
      </c>
      <c r="C749" s="238" t="str">
        <f t="shared" si="181"/>
        <v>LHR</v>
      </c>
      <c r="D749" s="238" t="str">
        <f t="shared" si="182"/>
        <v>99431913906</v>
      </c>
      <c r="E749" s="238" t="str">
        <f t="shared" si="183"/>
        <v>587196916893</v>
      </c>
      <c r="F749" s="238" t="str">
        <f t="shared" si="184"/>
        <v>이나영</v>
      </c>
      <c r="G749" s="239" t="str">
        <f t="shared" si="185"/>
        <v>BK00000146145</v>
      </c>
      <c r="H749" s="240" t="str">
        <f t="shared" si="186"/>
        <v>목록(Manifest)</v>
      </c>
      <c r="I749" s="241">
        <f t="shared" si="187"/>
        <v>36.700000000000003</v>
      </c>
      <c r="J749" s="242">
        <f t="shared" si="188"/>
        <v>1</v>
      </c>
      <c r="K749" s="242">
        <f t="shared" si="189"/>
        <v>0.5</v>
      </c>
      <c r="L749" s="243">
        <f t="shared" si="190"/>
        <v>0.2</v>
      </c>
      <c r="M749" s="243">
        <f t="shared" si="191"/>
        <v>0.5</v>
      </c>
      <c r="N749" s="149">
        <f t="shared" si="192"/>
        <v>5.75</v>
      </c>
      <c r="O749" s="149">
        <v>3.59</v>
      </c>
      <c r="P749" s="150"/>
      <c r="Q749" s="151">
        <f>VLOOKUP(H749,Mapping!$B$3:$D$13,3,0)</f>
        <v>0</v>
      </c>
      <c r="R749" s="149">
        <f>(IF(VLOOKUP(VLOOKUP(I749,Mapping!$B$15:$D$20,2,1),Mapping!$C$15:$E$20,2,0)=7000,0,VLOOKUP(VLOOKUP(I749,Mapping!$B$15:$D$20,2,1),Mapping!$C$15:$E$20,2,0)))</f>
        <v>0</v>
      </c>
      <c r="S749" s="149"/>
      <c r="T749" s="149"/>
      <c r="U749" s="149">
        <f t="shared" si="193"/>
        <v>9.34</v>
      </c>
      <c r="V749" s="6" t="str">
        <f t="shared" si="178"/>
        <v/>
      </c>
      <c r="X749" s="6" t="s">
        <v>4015</v>
      </c>
      <c r="Y749" s="6" t="s">
        <v>16</v>
      </c>
      <c r="Z749" s="6" t="s">
        <v>4016</v>
      </c>
      <c r="AA749" s="6" t="s">
        <v>4089</v>
      </c>
      <c r="AB749" s="6" t="s">
        <v>4090</v>
      </c>
      <c r="AC749" s="6" t="s">
        <v>4091</v>
      </c>
      <c r="AD749" s="6" t="s">
        <v>4092</v>
      </c>
      <c r="AE749" s="6" t="s">
        <v>156</v>
      </c>
      <c r="AF749" s="6">
        <v>1</v>
      </c>
      <c r="AG749" s="6">
        <v>0.5</v>
      </c>
      <c r="AH749" s="6">
        <v>0.2</v>
      </c>
      <c r="AI749" s="6">
        <v>0.5</v>
      </c>
      <c r="AJ749" s="6" t="s">
        <v>14</v>
      </c>
      <c r="AK749" s="6">
        <v>36.700000000000003</v>
      </c>
      <c r="AL749" s="6" t="s">
        <v>303</v>
      </c>
      <c r="AM749" s="6" t="s">
        <v>303</v>
      </c>
      <c r="AN749" s="6" t="s">
        <v>303</v>
      </c>
      <c r="AO749" s="6" t="s">
        <v>303</v>
      </c>
      <c r="AP749" s="6" t="s">
        <v>303</v>
      </c>
      <c r="AQ749" s="6" t="s">
        <v>304</v>
      </c>
      <c r="AR749" s="6" t="s">
        <v>305</v>
      </c>
      <c r="AS749" s="6" t="s">
        <v>316</v>
      </c>
      <c r="AT749" s="6" t="s">
        <v>156</v>
      </c>
      <c r="AU749" s="6" t="s">
        <v>307</v>
      </c>
      <c r="AV749" s="6" t="s">
        <v>4089</v>
      </c>
      <c r="AW749" s="6" t="s">
        <v>4093</v>
      </c>
      <c r="AX749" s="6" t="s">
        <v>4093</v>
      </c>
      <c r="AY749" s="6" t="s">
        <v>308</v>
      </c>
      <c r="AZ749" s="6" t="s">
        <v>309</v>
      </c>
      <c r="BA749" s="6" t="s">
        <v>310</v>
      </c>
      <c r="BB749" s="6" t="s">
        <v>311</v>
      </c>
      <c r="BC749" s="6" t="s">
        <v>312</v>
      </c>
      <c r="BD749" s="6" t="s">
        <v>156</v>
      </c>
      <c r="BE749" s="6" t="s">
        <v>313</v>
      </c>
    </row>
    <row r="750" spans="1:57" ht="17.399999999999999" x14ac:dyDescent="0.4">
      <c r="A750" s="237">
        <f t="shared" si="179"/>
        <v>748</v>
      </c>
      <c r="B750" s="238" t="str">
        <f t="shared" si="180"/>
        <v>2025-09-25</v>
      </c>
      <c r="C750" s="238" t="str">
        <f t="shared" si="181"/>
        <v>LHR</v>
      </c>
      <c r="D750" s="238" t="str">
        <f t="shared" si="182"/>
        <v>99431913906</v>
      </c>
      <c r="E750" s="238" t="str">
        <f t="shared" si="183"/>
        <v>587196916602</v>
      </c>
      <c r="F750" s="238" t="str">
        <f t="shared" si="184"/>
        <v>박송순</v>
      </c>
      <c r="G750" s="239" t="str">
        <f t="shared" si="185"/>
        <v>BK00000146152</v>
      </c>
      <c r="H750" s="240" t="str">
        <f t="shared" si="186"/>
        <v>목록(Manifest)</v>
      </c>
      <c r="I750" s="241">
        <f t="shared" si="187"/>
        <v>74.11</v>
      </c>
      <c r="J750" s="242">
        <f t="shared" si="188"/>
        <v>1</v>
      </c>
      <c r="K750" s="242">
        <f t="shared" si="189"/>
        <v>0.5</v>
      </c>
      <c r="L750" s="243">
        <f t="shared" si="190"/>
        <v>0.2</v>
      </c>
      <c r="M750" s="243">
        <f t="shared" si="191"/>
        <v>0.5</v>
      </c>
      <c r="N750" s="149">
        <f t="shared" si="192"/>
        <v>5.75</v>
      </c>
      <c r="O750" s="149">
        <v>3.59</v>
      </c>
      <c r="P750" s="150"/>
      <c r="Q750" s="151">
        <f>VLOOKUP(H750,Mapping!$B$3:$D$13,3,0)</f>
        <v>0</v>
      </c>
      <c r="R750" s="149">
        <f>(IF(VLOOKUP(VLOOKUP(I750,Mapping!$B$15:$D$20,2,1),Mapping!$C$15:$E$20,2,0)=7000,0,VLOOKUP(VLOOKUP(I750,Mapping!$B$15:$D$20,2,1),Mapping!$C$15:$E$20,2,0)))</f>
        <v>0</v>
      </c>
      <c r="S750" s="149"/>
      <c r="T750" s="149"/>
      <c r="U750" s="149">
        <f t="shared" si="193"/>
        <v>9.34</v>
      </c>
      <c r="V750" s="6" t="str">
        <f t="shared" si="178"/>
        <v/>
      </c>
      <c r="X750" s="6" t="s">
        <v>4015</v>
      </c>
      <c r="Y750" s="6" t="s">
        <v>16</v>
      </c>
      <c r="Z750" s="6" t="s">
        <v>4016</v>
      </c>
      <c r="AA750" s="6" t="s">
        <v>4094</v>
      </c>
      <c r="AB750" s="6" t="s">
        <v>4095</v>
      </c>
      <c r="AC750" s="6" t="s">
        <v>4096</v>
      </c>
      <c r="AD750" s="6" t="s">
        <v>4097</v>
      </c>
      <c r="AE750" s="6" t="s">
        <v>156</v>
      </c>
      <c r="AF750" s="6">
        <v>1</v>
      </c>
      <c r="AG750" s="6">
        <v>0.5</v>
      </c>
      <c r="AH750" s="6">
        <v>0.2</v>
      </c>
      <c r="AI750" s="6">
        <v>0.5</v>
      </c>
      <c r="AJ750" s="6" t="s">
        <v>14</v>
      </c>
      <c r="AK750" s="6">
        <v>74.11</v>
      </c>
      <c r="AL750" s="6" t="s">
        <v>303</v>
      </c>
      <c r="AM750" s="6" t="s">
        <v>303</v>
      </c>
      <c r="AN750" s="6" t="s">
        <v>303</v>
      </c>
      <c r="AO750" s="6" t="s">
        <v>303</v>
      </c>
      <c r="AP750" s="6" t="s">
        <v>303</v>
      </c>
      <c r="AQ750" s="6" t="s">
        <v>304</v>
      </c>
      <c r="AR750" s="6" t="s">
        <v>305</v>
      </c>
      <c r="AS750" s="6" t="s">
        <v>470</v>
      </c>
      <c r="AT750" s="6" t="s">
        <v>156</v>
      </c>
      <c r="AU750" s="6" t="s">
        <v>307</v>
      </c>
      <c r="AV750" s="6" t="s">
        <v>4094</v>
      </c>
      <c r="AW750" s="6" t="s">
        <v>4098</v>
      </c>
      <c r="AX750" s="6" t="s">
        <v>4098</v>
      </c>
      <c r="AY750" s="6" t="s">
        <v>308</v>
      </c>
      <c r="AZ750" s="6" t="s">
        <v>309</v>
      </c>
      <c r="BA750" s="6" t="s">
        <v>310</v>
      </c>
      <c r="BB750" s="6" t="s">
        <v>311</v>
      </c>
      <c r="BC750" s="6" t="s">
        <v>312</v>
      </c>
      <c r="BD750" s="6" t="s">
        <v>156</v>
      </c>
      <c r="BE750" s="6" t="s">
        <v>313</v>
      </c>
    </row>
    <row r="751" spans="1:57" ht="17.399999999999999" x14ac:dyDescent="0.4">
      <c r="A751" s="237">
        <f t="shared" si="179"/>
        <v>749</v>
      </c>
      <c r="B751" s="238" t="str">
        <f t="shared" si="180"/>
        <v>2025-09-25</v>
      </c>
      <c r="C751" s="238" t="str">
        <f t="shared" si="181"/>
        <v>LHR</v>
      </c>
      <c r="D751" s="238" t="str">
        <f t="shared" si="182"/>
        <v>99431913906</v>
      </c>
      <c r="E751" s="238" t="str">
        <f t="shared" si="183"/>
        <v>587196916613</v>
      </c>
      <c r="F751" s="238" t="str">
        <f t="shared" si="184"/>
        <v>진유준</v>
      </c>
      <c r="G751" s="239" t="str">
        <f t="shared" si="185"/>
        <v>BK00000146167</v>
      </c>
      <c r="H751" s="240" t="str">
        <f t="shared" si="186"/>
        <v>목록(Manifest)</v>
      </c>
      <c r="I751" s="241">
        <f t="shared" si="187"/>
        <v>38.08</v>
      </c>
      <c r="J751" s="242">
        <f t="shared" si="188"/>
        <v>1</v>
      </c>
      <c r="K751" s="242">
        <f t="shared" si="189"/>
        <v>1</v>
      </c>
      <c r="L751" s="243">
        <f t="shared" si="190"/>
        <v>0.2</v>
      </c>
      <c r="M751" s="243">
        <f t="shared" si="191"/>
        <v>1</v>
      </c>
      <c r="N751" s="149">
        <f t="shared" si="192"/>
        <v>7.6</v>
      </c>
      <c r="O751" s="149">
        <v>3.59</v>
      </c>
      <c r="P751" s="150"/>
      <c r="Q751" s="151">
        <f>VLOOKUP(H751,Mapping!$B$3:$D$13,3,0)</f>
        <v>0</v>
      </c>
      <c r="R751" s="149">
        <f>(IF(VLOOKUP(VLOOKUP(I751,Mapping!$B$15:$D$20,2,1),Mapping!$C$15:$E$20,2,0)=7000,0,VLOOKUP(VLOOKUP(I751,Mapping!$B$15:$D$20,2,1),Mapping!$C$15:$E$20,2,0)))</f>
        <v>0</v>
      </c>
      <c r="S751" s="149"/>
      <c r="T751" s="149"/>
      <c r="U751" s="149">
        <f t="shared" si="193"/>
        <v>11.19</v>
      </c>
      <c r="V751" s="6" t="str">
        <f t="shared" si="178"/>
        <v/>
      </c>
      <c r="X751" s="6" t="s">
        <v>4015</v>
      </c>
      <c r="Y751" s="6" t="s">
        <v>16</v>
      </c>
      <c r="Z751" s="6" t="s">
        <v>4016</v>
      </c>
      <c r="AA751" s="6" t="s">
        <v>4099</v>
      </c>
      <c r="AB751" s="6" t="s">
        <v>946</v>
      </c>
      <c r="AC751" s="6" t="s">
        <v>947</v>
      </c>
      <c r="AD751" s="6" t="s">
        <v>948</v>
      </c>
      <c r="AE751" s="6" t="s">
        <v>156</v>
      </c>
      <c r="AF751" s="6">
        <v>1</v>
      </c>
      <c r="AG751" s="6">
        <v>1</v>
      </c>
      <c r="AH751" s="6">
        <v>0.2</v>
      </c>
      <c r="AI751" s="6">
        <v>1</v>
      </c>
      <c r="AJ751" s="6" t="s">
        <v>14</v>
      </c>
      <c r="AK751" s="6">
        <v>38.08</v>
      </c>
      <c r="AL751" s="6" t="s">
        <v>303</v>
      </c>
      <c r="AM751" s="6" t="s">
        <v>303</v>
      </c>
      <c r="AN751" s="6" t="s">
        <v>303</v>
      </c>
      <c r="AO751" s="6" t="s">
        <v>303</v>
      </c>
      <c r="AP751" s="6" t="s">
        <v>303</v>
      </c>
      <c r="AQ751" s="6" t="s">
        <v>304</v>
      </c>
      <c r="AR751" s="6" t="s">
        <v>305</v>
      </c>
      <c r="AS751" s="6" t="s">
        <v>882</v>
      </c>
      <c r="AT751" s="6" t="s">
        <v>156</v>
      </c>
      <c r="AU751" s="6" t="s">
        <v>307</v>
      </c>
      <c r="AV751" s="6" t="s">
        <v>4099</v>
      </c>
      <c r="AW751" s="6" t="s">
        <v>4100</v>
      </c>
      <c r="AX751" s="6" t="s">
        <v>4100</v>
      </c>
      <c r="AY751" s="6" t="s">
        <v>308</v>
      </c>
      <c r="AZ751" s="6" t="s">
        <v>309</v>
      </c>
      <c r="BA751" s="6" t="s">
        <v>310</v>
      </c>
      <c r="BB751" s="6" t="s">
        <v>311</v>
      </c>
      <c r="BC751" s="6" t="s">
        <v>312</v>
      </c>
      <c r="BD751" s="6" t="s">
        <v>156</v>
      </c>
      <c r="BE751" s="6" t="s">
        <v>313</v>
      </c>
    </row>
    <row r="752" spans="1:57" ht="17.399999999999999" x14ac:dyDescent="0.4">
      <c r="A752" s="237">
        <f t="shared" si="179"/>
        <v>750</v>
      </c>
      <c r="B752" s="238" t="str">
        <f t="shared" si="180"/>
        <v>2025-09-25</v>
      </c>
      <c r="C752" s="238" t="str">
        <f t="shared" si="181"/>
        <v>LHR</v>
      </c>
      <c r="D752" s="238" t="str">
        <f t="shared" si="182"/>
        <v>99431913906</v>
      </c>
      <c r="E752" s="238" t="str">
        <f t="shared" si="183"/>
        <v>587196916801</v>
      </c>
      <c r="F752" s="238" t="str">
        <f t="shared" si="184"/>
        <v>이진원</v>
      </c>
      <c r="G752" s="239" t="str">
        <f t="shared" si="185"/>
        <v>BK00000146174</v>
      </c>
      <c r="H752" s="240" t="str">
        <f t="shared" si="186"/>
        <v>목록(Manifest)</v>
      </c>
      <c r="I752" s="241">
        <f t="shared" si="187"/>
        <v>93.81</v>
      </c>
      <c r="J752" s="242">
        <f t="shared" si="188"/>
        <v>1</v>
      </c>
      <c r="K752" s="242">
        <f t="shared" si="189"/>
        <v>0.5</v>
      </c>
      <c r="L752" s="243">
        <f t="shared" si="190"/>
        <v>0.2</v>
      </c>
      <c r="M752" s="243">
        <f t="shared" si="191"/>
        <v>0.5</v>
      </c>
      <c r="N752" s="149">
        <f t="shared" si="192"/>
        <v>5.75</v>
      </c>
      <c r="O752" s="149">
        <v>3.59</v>
      </c>
      <c r="P752" s="150"/>
      <c r="Q752" s="151">
        <f>VLOOKUP(H752,Mapping!$B$3:$D$13,3,0)</f>
        <v>0</v>
      </c>
      <c r="R752" s="149">
        <f>(IF(VLOOKUP(VLOOKUP(I752,Mapping!$B$15:$D$20,2,1),Mapping!$C$15:$E$20,2,0)=7000,0,VLOOKUP(VLOOKUP(I752,Mapping!$B$15:$D$20,2,1),Mapping!$C$15:$E$20,2,0)))</f>
        <v>0</v>
      </c>
      <c r="S752" s="149"/>
      <c r="T752" s="149"/>
      <c r="U752" s="149">
        <f t="shared" si="193"/>
        <v>9.34</v>
      </c>
      <c r="V752" s="6" t="str">
        <f t="shared" si="178"/>
        <v/>
      </c>
      <c r="X752" s="6" t="s">
        <v>4015</v>
      </c>
      <c r="Y752" s="6" t="s">
        <v>16</v>
      </c>
      <c r="Z752" s="6" t="s">
        <v>4016</v>
      </c>
      <c r="AA752" s="6" t="s">
        <v>4101</v>
      </c>
      <c r="AB752" s="6" t="s">
        <v>4102</v>
      </c>
      <c r="AC752" s="6" t="s">
        <v>4103</v>
      </c>
      <c r="AD752" s="6" t="s">
        <v>4104</v>
      </c>
      <c r="AE752" s="6" t="s">
        <v>156</v>
      </c>
      <c r="AF752" s="6">
        <v>1</v>
      </c>
      <c r="AG752" s="6">
        <v>0.5</v>
      </c>
      <c r="AH752" s="6">
        <v>0.2</v>
      </c>
      <c r="AI752" s="6">
        <v>0.5</v>
      </c>
      <c r="AJ752" s="6" t="s">
        <v>14</v>
      </c>
      <c r="AK752" s="6">
        <v>93.81</v>
      </c>
      <c r="AL752" s="6" t="s">
        <v>303</v>
      </c>
      <c r="AM752" s="6" t="s">
        <v>303</v>
      </c>
      <c r="AN752" s="6" t="s">
        <v>303</v>
      </c>
      <c r="AO752" s="6" t="s">
        <v>303</v>
      </c>
      <c r="AP752" s="6" t="s">
        <v>303</v>
      </c>
      <c r="AQ752" s="6" t="s">
        <v>304</v>
      </c>
      <c r="AR752" s="6" t="s">
        <v>305</v>
      </c>
      <c r="AS752" s="6" t="s">
        <v>4105</v>
      </c>
      <c r="AT752" s="6" t="s">
        <v>156</v>
      </c>
      <c r="AU752" s="6" t="s">
        <v>307</v>
      </c>
      <c r="AV752" s="6" t="s">
        <v>4101</v>
      </c>
      <c r="AW752" s="6" t="s">
        <v>4106</v>
      </c>
      <c r="AX752" s="6" t="s">
        <v>4106</v>
      </c>
      <c r="AY752" s="6" t="s">
        <v>308</v>
      </c>
      <c r="AZ752" s="6" t="s">
        <v>309</v>
      </c>
      <c r="BA752" s="6" t="s">
        <v>310</v>
      </c>
      <c r="BB752" s="6" t="s">
        <v>311</v>
      </c>
      <c r="BC752" s="6" t="s">
        <v>312</v>
      </c>
      <c r="BD752" s="6" t="s">
        <v>156</v>
      </c>
      <c r="BE752" s="6" t="s">
        <v>313</v>
      </c>
    </row>
    <row r="753" spans="1:57" ht="17.399999999999999" x14ac:dyDescent="0.4">
      <c r="A753" s="237">
        <f t="shared" si="179"/>
        <v>751</v>
      </c>
      <c r="B753" s="238" t="str">
        <f t="shared" si="180"/>
        <v>2025-09-25</v>
      </c>
      <c r="C753" s="238" t="str">
        <f t="shared" si="181"/>
        <v>LHR</v>
      </c>
      <c r="D753" s="238" t="str">
        <f t="shared" si="182"/>
        <v>99431913906</v>
      </c>
      <c r="E753" s="238" t="str">
        <f t="shared" si="183"/>
        <v>587196916661</v>
      </c>
      <c r="F753" s="238" t="str">
        <f t="shared" si="184"/>
        <v>고민규</v>
      </c>
      <c r="G753" s="239" t="str">
        <f t="shared" si="185"/>
        <v>BK00000146176</v>
      </c>
      <c r="H753" s="240" t="str">
        <f t="shared" si="186"/>
        <v>목록(Manifest)</v>
      </c>
      <c r="I753" s="241">
        <f t="shared" si="187"/>
        <v>108.78</v>
      </c>
      <c r="J753" s="242">
        <f t="shared" si="188"/>
        <v>1</v>
      </c>
      <c r="K753" s="242">
        <f t="shared" si="189"/>
        <v>0.5</v>
      </c>
      <c r="L753" s="243">
        <f t="shared" si="190"/>
        <v>0.2</v>
      </c>
      <c r="M753" s="243">
        <f t="shared" si="191"/>
        <v>0.5</v>
      </c>
      <c r="N753" s="149">
        <f t="shared" si="192"/>
        <v>5.75</v>
      </c>
      <c r="O753" s="149">
        <v>3.59</v>
      </c>
      <c r="P753" s="150"/>
      <c r="Q753" s="151">
        <f>VLOOKUP(H753,Mapping!$B$3:$D$13,3,0)</f>
        <v>0</v>
      </c>
      <c r="R753" s="149">
        <f>(IF(VLOOKUP(VLOOKUP(I753,Mapping!$B$15:$D$20,2,1),Mapping!$C$15:$E$20,2,0)=7000,0,VLOOKUP(VLOOKUP(I753,Mapping!$B$15:$D$20,2,1),Mapping!$C$15:$E$20,2,0)))</f>
        <v>0</v>
      </c>
      <c r="S753" s="149"/>
      <c r="T753" s="149"/>
      <c r="U753" s="149">
        <f t="shared" si="193"/>
        <v>9.34</v>
      </c>
      <c r="V753" s="6" t="str">
        <f t="shared" si="178"/>
        <v/>
      </c>
      <c r="X753" s="6" t="s">
        <v>4015</v>
      </c>
      <c r="Y753" s="6" t="s">
        <v>16</v>
      </c>
      <c r="Z753" s="6" t="s">
        <v>4016</v>
      </c>
      <c r="AA753" s="6" t="s">
        <v>4107</v>
      </c>
      <c r="AB753" s="6" t="s">
        <v>4108</v>
      </c>
      <c r="AC753" s="6" t="s">
        <v>4109</v>
      </c>
      <c r="AD753" s="6" t="s">
        <v>4110</v>
      </c>
      <c r="AE753" s="6" t="s">
        <v>156</v>
      </c>
      <c r="AF753" s="6">
        <v>1</v>
      </c>
      <c r="AG753" s="6">
        <v>0.5</v>
      </c>
      <c r="AH753" s="6">
        <v>0.2</v>
      </c>
      <c r="AI753" s="6">
        <v>0.5</v>
      </c>
      <c r="AJ753" s="6" t="s">
        <v>14</v>
      </c>
      <c r="AK753" s="6">
        <v>108.78</v>
      </c>
      <c r="AL753" s="6" t="s">
        <v>303</v>
      </c>
      <c r="AM753" s="6" t="s">
        <v>303</v>
      </c>
      <c r="AN753" s="6" t="s">
        <v>303</v>
      </c>
      <c r="AO753" s="6" t="s">
        <v>303</v>
      </c>
      <c r="AP753" s="6" t="s">
        <v>303</v>
      </c>
      <c r="AQ753" s="6" t="s">
        <v>304</v>
      </c>
      <c r="AR753" s="6" t="s">
        <v>305</v>
      </c>
      <c r="AS753" s="6" t="s">
        <v>857</v>
      </c>
      <c r="AT753" s="6" t="s">
        <v>156</v>
      </c>
      <c r="AU753" s="6" t="s">
        <v>307</v>
      </c>
      <c r="AV753" s="6" t="s">
        <v>4107</v>
      </c>
      <c r="AW753" s="6" t="s">
        <v>4111</v>
      </c>
      <c r="AX753" s="6" t="s">
        <v>4111</v>
      </c>
      <c r="AY753" s="6" t="s">
        <v>308</v>
      </c>
      <c r="AZ753" s="6" t="s">
        <v>309</v>
      </c>
      <c r="BA753" s="6" t="s">
        <v>310</v>
      </c>
      <c r="BB753" s="6" t="s">
        <v>311</v>
      </c>
      <c r="BC753" s="6" t="s">
        <v>312</v>
      </c>
      <c r="BD753" s="6" t="s">
        <v>156</v>
      </c>
      <c r="BE753" s="6" t="s">
        <v>313</v>
      </c>
    </row>
    <row r="754" spans="1:57" ht="17.399999999999999" x14ac:dyDescent="0.4">
      <c r="A754" s="237">
        <f t="shared" si="179"/>
        <v>752</v>
      </c>
      <c r="B754" s="238" t="str">
        <f t="shared" si="180"/>
        <v>2025-09-25</v>
      </c>
      <c r="C754" s="238" t="str">
        <f t="shared" si="181"/>
        <v>LHR</v>
      </c>
      <c r="D754" s="238" t="str">
        <f t="shared" si="182"/>
        <v>99431913906</v>
      </c>
      <c r="E754" s="238" t="str">
        <f t="shared" si="183"/>
        <v>587196916860</v>
      </c>
      <c r="F754" s="238" t="str">
        <f t="shared" si="184"/>
        <v>최태영</v>
      </c>
      <c r="G754" s="239" t="str">
        <f t="shared" si="185"/>
        <v>BK00000146177</v>
      </c>
      <c r="H754" s="240" t="str">
        <f t="shared" si="186"/>
        <v>일반(목록배제,Normal-Manifest Exception)</v>
      </c>
      <c r="I754" s="241">
        <f t="shared" si="187"/>
        <v>144.29</v>
      </c>
      <c r="J754" s="242">
        <f t="shared" si="188"/>
        <v>1</v>
      </c>
      <c r="K754" s="242">
        <f t="shared" si="189"/>
        <v>3.5</v>
      </c>
      <c r="L754" s="243">
        <f t="shared" si="190"/>
        <v>3.9</v>
      </c>
      <c r="M754" s="243">
        <f t="shared" si="191"/>
        <v>3.9</v>
      </c>
      <c r="N754" s="149">
        <f t="shared" si="192"/>
        <v>18.329999999999998</v>
      </c>
      <c r="O754" s="149">
        <v>3.59</v>
      </c>
      <c r="P754" s="150"/>
      <c r="Q754" s="151">
        <f>VLOOKUP(H754,Mapping!$B$3:$D$13,3,0)</f>
        <v>0.8</v>
      </c>
      <c r="R754" s="149">
        <f>(IF(VLOOKUP(VLOOKUP(I754,Mapping!$B$15:$D$20,2,1),Mapping!$C$15:$E$20,2,0)=7000,0,VLOOKUP(VLOOKUP(I754,Mapping!$B$15:$D$20,2,1),Mapping!$C$15:$E$20,2,0)))</f>
        <v>0</v>
      </c>
      <c r="S754" s="149"/>
      <c r="T754" s="149"/>
      <c r="U754" s="149">
        <f t="shared" si="193"/>
        <v>22.72</v>
      </c>
      <c r="V754" s="6" t="str">
        <f t="shared" si="178"/>
        <v/>
      </c>
      <c r="X754" s="6" t="s">
        <v>4015</v>
      </c>
      <c r="Y754" s="6" t="s">
        <v>16</v>
      </c>
      <c r="Z754" s="6" t="s">
        <v>4016</v>
      </c>
      <c r="AA754" s="6" t="s">
        <v>4112</v>
      </c>
      <c r="AB754" s="6" t="s">
        <v>4113</v>
      </c>
      <c r="AC754" s="6" t="s">
        <v>4114</v>
      </c>
      <c r="AD754" s="6" t="s">
        <v>4115</v>
      </c>
      <c r="AE754" s="6" t="s">
        <v>156</v>
      </c>
      <c r="AF754" s="6">
        <v>1</v>
      </c>
      <c r="AG754" s="6">
        <v>3.5</v>
      </c>
      <c r="AH754" s="6">
        <v>3.9</v>
      </c>
      <c r="AI754" s="6">
        <v>3.9</v>
      </c>
      <c r="AJ754" s="6" t="s">
        <v>110</v>
      </c>
      <c r="AK754" s="6">
        <v>144.29</v>
      </c>
      <c r="AL754" s="6" t="s">
        <v>303</v>
      </c>
      <c r="AM754" s="6" t="s">
        <v>303</v>
      </c>
      <c r="AN754" s="6" t="s">
        <v>303</v>
      </c>
      <c r="AO754" s="6" t="s">
        <v>303</v>
      </c>
      <c r="AP754" s="6" t="s">
        <v>303</v>
      </c>
      <c r="AQ754" s="6" t="s">
        <v>304</v>
      </c>
      <c r="AR754" s="6" t="s">
        <v>305</v>
      </c>
      <c r="AS754" s="6" t="s">
        <v>533</v>
      </c>
      <c r="AT754" s="6" t="s">
        <v>156</v>
      </c>
      <c r="AU754" s="6" t="s">
        <v>307</v>
      </c>
      <c r="AV754" s="6" t="s">
        <v>4112</v>
      </c>
      <c r="AW754" s="6" t="s">
        <v>4116</v>
      </c>
      <c r="AX754" s="6" t="s">
        <v>4116</v>
      </c>
      <c r="AY754" s="6" t="s">
        <v>308</v>
      </c>
      <c r="AZ754" s="6" t="s">
        <v>309</v>
      </c>
      <c r="BA754" s="6" t="s">
        <v>310</v>
      </c>
      <c r="BB754" s="6" t="s">
        <v>311</v>
      </c>
      <c r="BC754" s="6" t="s">
        <v>312</v>
      </c>
      <c r="BD754" s="6" t="s">
        <v>156</v>
      </c>
      <c r="BE754" s="6" t="s">
        <v>313</v>
      </c>
    </row>
    <row r="755" spans="1:57" ht="17.399999999999999" x14ac:dyDescent="0.4">
      <c r="A755" s="237">
        <f t="shared" si="179"/>
        <v>753</v>
      </c>
      <c r="B755" s="238" t="str">
        <f t="shared" si="180"/>
        <v>2025-09-25</v>
      </c>
      <c r="C755" s="238" t="str">
        <f t="shared" si="181"/>
        <v>LHR</v>
      </c>
      <c r="D755" s="238" t="str">
        <f t="shared" si="182"/>
        <v>99431913906</v>
      </c>
      <c r="E755" s="238" t="str">
        <f t="shared" si="183"/>
        <v>587196916510</v>
      </c>
      <c r="F755" s="238" t="str">
        <f t="shared" si="184"/>
        <v>김지선</v>
      </c>
      <c r="G755" s="239" t="str">
        <f t="shared" si="185"/>
        <v>BK00000146178</v>
      </c>
      <c r="H755" s="240" t="str">
        <f t="shared" si="186"/>
        <v>동물검역(Animal Inspection)</v>
      </c>
      <c r="I755" s="241">
        <f t="shared" si="187"/>
        <v>123.52</v>
      </c>
      <c r="J755" s="242">
        <f t="shared" si="188"/>
        <v>1</v>
      </c>
      <c r="K755" s="242">
        <f t="shared" si="189"/>
        <v>2.5</v>
      </c>
      <c r="L755" s="243">
        <f t="shared" si="190"/>
        <v>0.2</v>
      </c>
      <c r="M755" s="243">
        <f t="shared" si="191"/>
        <v>2.5</v>
      </c>
      <c r="N755" s="149">
        <f t="shared" si="192"/>
        <v>13.15</v>
      </c>
      <c r="O755" s="149">
        <v>3.59</v>
      </c>
      <c r="P755" s="150"/>
      <c r="Q755" s="151">
        <f>VLOOKUP(H755,Mapping!$B$3:$D$13,3,0)</f>
        <v>0.8</v>
      </c>
      <c r="R755" s="149">
        <f>(IF(VLOOKUP(VLOOKUP(I755,Mapping!$B$15:$D$20,2,1),Mapping!$C$15:$E$20,2,0)=7000,0,VLOOKUP(VLOOKUP(I755,Mapping!$B$15:$D$20,2,1),Mapping!$C$15:$E$20,2,0)))</f>
        <v>0</v>
      </c>
      <c r="S755" s="149"/>
      <c r="T755" s="149"/>
      <c r="U755" s="149">
        <f t="shared" si="193"/>
        <v>17.540000000000003</v>
      </c>
      <c r="V755" s="6" t="str">
        <f t="shared" si="178"/>
        <v>(예정재전송)</v>
      </c>
      <c r="X755" s="6" t="s">
        <v>4015</v>
      </c>
      <c r="Y755" s="6" t="s">
        <v>16</v>
      </c>
      <c r="Z755" s="6" t="s">
        <v>4016</v>
      </c>
      <c r="AA755" s="6" t="s">
        <v>4117</v>
      </c>
      <c r="AB755" s="6" t="s">
        <v>4118</v>
      </c>
      <c r="AC755" s="6" t="s">
        <v>4119</v>
      </c>
      <c r="AD755" s="6" t="s">
        <v>2574</v>
      </c>
      <c r="AE755" s="6" t="s">
        <v>1744</v>
      </c>
      <c r="AF755" s="6">
        <v>1</v>
      </c>
      <c r="AG755" s="6">
        <v>2.5</v>
      </c>
      <c r="AH755" s="6">
        <v>0.2</v>
      </c>
      <c r="AI755" s="6">
        <v>2.5</v>
      </c>
      <c r="AJ755" s="6" t="s">
        <v>166</v>
      </c>
      <c r="AK755" s="6">
        <v>123.52</v>
      </c>
      <c r="AL755" s="6" t="s">
        <v>303</v>
      </c>
      <c r="AM755" s="6" t="s">
        <v>303</v>
      </c>
      <c r="AN755" s="6" t="s">
        <v>156</v>
      </c>
      <c r="AO755" s="6" t="s">
        <v>156</v>
      </c>
      <c r="AP755" s="6" t="s">
        <v>156</v>
      </c>
      <c r="AQ755" s="6" t="s">
        <v>304</v>
      </c>
      <c r="AR755" s="6" t="s">
        <v>305</v>
      </c>
      <c r="AS755" s="6" t="s">
        <v>4120</v>
      </c>
      <c r="AT755" s="6" t="s">
        <v>156</v>
      </c>
      <c r="AU755" s="6" t="s">
        <v>307</v>
      </c>
      <c r="AV755" s="6" t="s">
        <v>4117</v>
      </c>
      <c r="AW755" s="6" t="s">
        <v>4121</v>
      </c>
      <c r="AX755" s="6" t="s">
        <v>4121</v>
      </c>
      <c r="AY755" s="6" t="s">
        <v>308</v>
      </c>
      <c r="AZ755" s="6" t="s">
        <v>309</v>
      </c>
      <c r="BA755" s="6" t="s">
        <v>310</v>
      </c>
      <c r="BB755" s="6" t="s">
        <v>311</v>
      </c>
      <c r="BC755" s="6" t="s">
        <v>312</v>
      </c>
      <c r="BD755" s="6" t="s">
        <v>156</v>
      </c>
      <c r="BE755" s="6" t="s">
        <v>313</v>
      </c>
    </row>
    <row r="756" spans="1:57" ht="17.399999999999999" x14ac:dyDescent="0.4">
      <c r="A756" s="237">
        <f t="shared" si="179"/>
        <v>754</v>
      </c>
      <c r="B756" s="238" t="str">
        <f t="shared" si="180"/>
        <v>2025-09-25</v>
      </c>
      <c r="C756" s="238" t="str">
        <f t="shared" si="181"/>
        <v>LHR</v>
      </c>
      <c r="D756" s="238" t="str">
        <f t="shared" si="182"/>
        <v>99431913906</v>
      </c>
      <c r="E756" s="238" t="str">
        <f t="shared" si="183"/>
        <v>587196916521</v>
      </c>
      <c r="F756" s="238" t="str">
        <f t="shared" si="184"/>
        <v>김윤관</v>
      </c>
      <c r="G756" s="239" t="str">
        <f t="shared" si="185"/>
        <v>BK00000146179</v>
      </c>
      <c r="H756" s="240" t="str">
        <f t="shared" si="186"/>
        <v>목록(Manifest)</v>
      </c>
      <c r="I756" s="241">
        <f t="shared" si="187"/>
        <v>132.25</v>
      </c>
      <c r="J756" s="242">
        <f t="shared" si="188"/>
        <v>1</v>
      </c>
      <c r="K756" s="242">
        <f t="shared" si="189"/>
        <v>7.5</v>
      </c>
      <c r="L756" s="243">
        <f t="shared" si="190"/>
        <v>0.2</v>
      </c>
      <c r="M756" s="243">
        <f t="shared" si="191"/>
        <v>7.5</v>
      </c>
      <c r="N756" s="149">
        <f t="shared" si="192"/>
        <v>31.650000000000002</v>
      </c>
      <c r="O756" s="149">
        <v>3.59</v>
      </c>
      <c r="P756" s="150"/>
      <c r="Q756" s="151">
        <f>VLOOKUP(H756,Mapping!$B$3:$D$13,3,0)</f>
        <v>0</v>
      </c>
      <c r="R756" s="149">
        <f>(IF(VLOOKUP(VLOOKUP(I756,Mapping!$B$15:$D$20,2,1),Mapping!$C$15:$E$20,2,0)=7000,0,VLOOKUP(VLOOKUP(I756,Mapping!$B$15:$D$20,2,1),Mapping!$C$15:$E$20,2,0)))</f>
        <v>0</v>
      </c>
      <c r="S756" s="149"/>
      <c r="T756" s="149"/>
      <c r="U756" s="149">
        <f t="shared" si="193"/>
        <v>35.24</v>
      </c>
      <c r="V756" s="6" t="str">
        <f t="shared" si="178"/>
        <v/>
      </c>
      <c r="X756" s="6" t="s">
        <v>4015</v>
      </c>
      <c r="Y756" s="6" t="s">
        <v>16</v>
      </c>
      <c r="Z756" s="6" t="s">
        <v>4016</v>
      </c>
      <c r="AA756" s="6" t="s">
        <v>4122</v>
      </c>
      <c r="AB756" s="6" t="s">
        <v>4123</v>
      </c>
      <c r="AC756" s="6" t="s">
        <v>4124</v>
      </c>
      <c r="AD756" s="6" t="s">
        <v>4125</v>
      </c>
      <c r="AE756" s="6" t="s">
        <v>156</v>
      </c>
      <c r="AF756" s="6">
        <v>1</v>
      </c>
      <c r="AG756" s="6">
        <v>7.5</v>
      </c>
      <c r="AH756" s="6">
        <v>0.2</v>
      </c>
      <c r="AI756" s="6">
        <v>7.5</v>
      </c>
      <c r="AJ756" s="6" t="s">
        <v>14</v>
      </c>
      <c r="AK756" s="6">
        <v>132.25</v>
      </c>
      <c r="AL756" s="6" t="s">
        <v>303</v>
      </c>
      <c r="AM756" s="6" t="s">
        <v>303</v>
      </c>
      <c r="AN756" s="6" t="s">
        <v>303</v>
      </c>
      <c r="AO756" s="6" t="s">
        <v>303</v>
      </c>
      <c r="AP756" s="6" t="s">
        <v>303</v>
      </c>
      <c r="AQ756" s="6" t="s">
        <v>304</v>
      </c>
      <c r="AR756" s="6" t="s">
        <v>305</v>
      </c>
      <c r="AS756" s="6" t="s">
        <v>807</v>
      </c>
      <c r="AT756" s="6" t="s">
        <v>156</v>
      </c>
      <c r="AU756" s="6" t="s">
        <v>307</v>
      </c>
      <c r="AV756" s="6" t="s">
        <v>4122</v>
      </c>
      <c r="AW756" s="6" t="s">
        <v>4126</v>
      </c>
      <c r="AX756" s="6" t="s">
        <v>4126</v>
      </c>
      <c r="AY756" s="6" t="s">
        <v>308</v>
      </c>
      <c r="AZ756" s="6" t="s">
        <v>309</v>
      </c>
      <c r="BA756" s="6" t="s">
        <v>310</v>
      </c>
      <c r="BB756" s="6" t="s">
        <v>311</v>
      </c>
      <c r="BC756" s="6" t="s">
        <v>312</v>
      </c>
      <c r="BD756" s="6" t="s">
        <v>156</v>
      </c>
      <c r="BE756" s="6" t="s">
        <v>313</v>
      </c>
    </row>
    <row r="757" spans="1:57" ht="17.399999999999999" x14ac:dyDescent="0.4">
      <c r="A757" s="237">
        <f t="shared" si="179"/>
        <v>755</v>
      </c>
      <c r="B757" s="238" t="str">
        <f t="shared" si="180"/>
        <v>2025-09-25</v>
      </c>
      <c r="C757" s="238" t="str">
        <f t="shared" si="181"/>
        <v>LHR</v>
      </c>
      <c r="D757" s="238" t="str">
        <f t="shared" si="182"/>
        <v>99431913906</v>
      </c>
      <c r="E757" s="238" t="str">
        <f t="shared" si="183"/>
        <v>587196916683</v>
      </c>
      <c r="F757" s="238" t="str">
        <f t="shared" si="184"/>
        <v>이진웅</v>
      </c>
      <c r="G757" s="239" t="str">
        <f t="shared" si="185"/>
        <v>BK00000146199</v>
      </c>
      <c r="H757" s="240" t="str">
        <f t="shared" si="186"/>
        <v>목록(Manifest)</v>
      </c>
      <c r="I757" s="241">
        <f t="shared" si="187"/>
        <v>49.47</v>
      </c>
      <c r="J757" s="242">
        <f t="shared" si="188"/>
        <v>1</v>
      </c>
      <c r="K757" s="242">
        <f t="shared" si="189"/>
        <v>0.5</v>
      </c>
      <c r="L757" s="243">
        <f t="shared" si="190"/>
        <v>0.2</v>
      </c>
      <c r="M757" s="243">
        <f t="shared" si="191"/>
        <v>0.5</v>
      </c>
      <c r="N757" s="149">
        <f t="shared" si="192"/>
        <v>5.75</v>
      </c>
      <c r="O757" s="149">
        <v>3.59</v>
      </c>
      <c r="P757" s="150"/>
      <c r="Q757" s="151">
        <f>VLOOKUP(H757,Mapping!$B$3:$D$13,3,0)</f>
        <v>0</v>
      </c>
      <c r="R757" s="149">
        <f>(IF(VLOOKUP(VLOOKUP(I757,Mapping!$B$15:$D$20,2,1),Mapping!$C$15:$E$20,2,0)=7000,0,VLOOKUP(VLOOKUP(I757,Mapping!$B$15:$D$20,2,1),Mapping!$C$15:$E$20,2,0)))</f>
        <v>0</v>
      </c>
      <c r="S757" s="149"/>
      <c r="T757" s="149"/>
      <c r="U757" s="149">
        <f t="shared" si="193"/>
        <v>9.34</v>
      </c>
      <c r="V757" s="6" t="str">
        <f t="shared" si="178"/>
        <v/>
      </c>
      <c r="X757" s="6" t="s">
        <v>4015</v>
      </c>
      <c r="Y757" s="6" t="s">
        <v>16</v>
      </c>
      <c r="Z757" s="6" t="s">
        <v>4016</v>
      </c>
      <c r="AA757" s="6" t="s">
        <v>4127</v>
      </c>
      <c r="AB757" s="6" t="s">
        <v>775</v>
      </c>
      <c r="AC757" s="6" t="s">
        <v>776</v>
      </c>
      <c r="AD757" s="6" t="s">
        <v>777</v>
      </c>
      <c r="AE757" s="6" t="s">
        <v>156</v>
      </c>
      <c r="AF757" s="6">
        <v>1</v>
      </c>
      <c r="AG757" s="6">
        <v>0.5</v>
      </c>
      <c r="AH757" s="6">
        <v>0.2</v>
      </c>
      <c r="AI757" s="6">
        <v>0.5</v>
      </c>
      <c r="AJ757" s="6" t="s">
        <v>14</v>
      </c>
      <c r="AK757" s="6">
        <v>49.47</v>
      </c>
      <c r="AL757" s="6" t="s">
        <v>303</v>
      </c>
      <c r="AM757" s="6" t="s">
        <v>303</v>
      </c>
      <c r="AN757" s="6" t="s">
        <v>303</v>
      </c>
      <c r="AO757" s="6" t="s">
        <v>303</v>
      </c>
      <c r="AP757" s="6" t="s">
        <v>303</v>
      </c>
      <c r="AQ757" s="6" t="s">
        <v>304</v>
      </c>
      <c r="AR757" s="6" t="s">
        <v>305</v>
      </c>
      <c r="AS757" s="6" t="s">
        <v>316</v>
      </c>
      <c r="AT757" s="6" t="s">
        <v>156</v>
      </c>
      <c r="AU757" s="6" t="s">
        <v>307</v>
      </c>
      <c r="AV757" s="6" t="s">
        <v>4127</v>
      </c>
      <c r="AW757" s="6" t="s">
        <v>4128</v>
      </c>
      <c r="AX757" s="6" t="s">
        <v>4128</v>
      </c>
      <c r="AY757" s="6" t="s">
        <v>308</v>
      </c>
      <c r="AZ757" s="6" t="s">
        <v>309</v>
      </c>
      <c r="BA757" s="6" t="s">
        <v>310</v>
      </c>
      <c r="BB757" s="6" t="s">
        <v>311</v>
      </c>
      <c r="BC757" s="6" t="s">
        <v>312</v>
      </c>
      <c r="BD757" s="6" t="s">
        <v>156</v>
      </c>
      <c r="BE757" s="6" t="s">
        <v>313</v>
      </c>
    </row>
    <row r="758" spans="1:57" ht="17.399999999999999" x14ac:dyDescent="0.4">
      <c r="A758" s="237">
        <f t="shared" si="179"/>
        <v>756</v>
      </c>
      <c r="B758" s="238" t="str">
        <f t="shared" si="180"/>
        <v>2025-09-25</v>
      </c>
      <c r="C758" s="238" t="str">
        <f t="shared" si="181"/>
        <v>LHR</v>
      </c>
      <c r="D758" s="238" t="str">
        <f t="shared" si="182"/>
        <v>99431913906</v>
      </c>
      <c r="E758" s="238" t="str">
        <f t="shared" si="183"/>
        <v>587196916856</v>
      </c>
      <c r="F758" s="238" t="str">
        <f t="shared" si="184"/>
        <v>박스완</v>
      </c>
      <c r="G758" s="239" t="str">
        <f t="shared" si="185"/>
        <v>BK00000146205</v>
      </c>
      <c r="H758" s="240" t="str">
        <f t="shared" si="186"/>
        <v>목록(Manifest)</v>
      </c>
      <c r="I758" s="241">
        <f t="shared" si="187"/>
        <v>140.62</v>
      </c>
      <c r="J758" s="242">
        <f t="shared" si="188"/>
        <v>1</v>
      </c>
      <c r="K758" s="242">
        <f t="shared" si="189"/>
        <v>2.5</v>
      </c>
      <c r="L758" s="243">
        <f t="shared" si="190"/>
        <v>0.2</v>
      </c>
      <c r="M758" s="243">
        <f t="shared" si="191"/>
        <v>2.5</v>
      </c>
      <c r="N758" s="149">
        <f t="shared" si="192"/>
        <v>13.15</v>
      </c>
      <c r="O758" s="149">
        <v>3.59</v>
      </c>
      <c r="P758" s="150"/>
      <c r="Q758" s="151">
        <f>VLOOKUP(H758,Mapping!$B$3:$D$13,3,0)</f>
        <v>0</v>
      </c>
      <c r="R758" s="149">
        <f>(IF(VLOOKUP(VLOOKUP(I758,Mapping!$B$15:$D$20,2,1),Mapping!$C$15:$E$20,2,0)=7000,0,VLOOKUP(VLOOKUP(I758,Mapping!$B$15:$D$20,2,1),Mapping!$C$15:$E$20,2,0)))</f>
        <v>0</v>
      </c>
      <c r="S758" s="149"/>
      <c r="T758" s="149"/>
      <c r="U758" s="149">
        <f t="shared" si="193"/>
        <v>16.740000000000002</v>
      </c>
      <c r="V758" s="6" t="str">
        <f t="shared" si="178"/>
        <v/>
      </c>
      <c r="X758" s="6" t="s">
        <v>4015</v>
      </c>
      <c r="Y758" s="6" t="s">
        <v>16</v>
      </c>
      <c r="Z758" s="6" t="s">
        <v>4016</v>
      </c>
      <c r="AA758" s="6" t="s">
        <v>4129</v>
      </c>
      <c r="AB758" s="6" t="s">
        <v>4130</v>
      </c>
      <c r="AC758" s="6" t="s">
        <v>4131</v>
      </c>
      <c r="AD758" s="6" t="s">
        <v>4132</v>
      </c>
      <c r="AE758" s="6" t="s">
        <v>156</v>
      </c>
      <c r="AF758" s="6">
        <v>1</v>
      </c>
      <c r="AG758" s="6">
        <v>2.5</v>
      </c>
      <c r="AH758" s="6">
        <v>0.2</v>
      </c>
      <c r="AI758" s="6">
        <v>2.5</v>
      </c>
      <c r="AJ758" s="6" t="s">
        <v>14</v>
      </c>
      <c r="AK758" s="6">
        <v>140.62</v>
      </c>
      <c r="AL758" s="6" t="s">
        <v>303</v>
      </c>
      <c r="AM758" s="6" t="s">
        <v>303</v>
      </c>
      <c r="AN758" s="6" t="s">
        <v>303</v>
      </c>
      <c r="AO758" s="6" t="s">
        <v>303</v>
      </c>
      <c r="AP758" s="6" t="s">
        <v>303</v>
      </c>
      <c r="AQ758" s="6" t="s">
        <v>304</v>
      </c>
      <c r="AR758" s="6" t="s">
        <v>305</v>
      </c>
      <c r="AS758" s="6" t="s">
        <v>352</v>
      </c>
      <c r="AT758" s="6" t="s">
        <v>156</v>
      </c>
      <c r="AU758" s="6" t="s">
        <v>307</v>
      </c>
      <c r="AV758" s="6" t="s">
        <v>4129</v>
      </c>
      <c r="AW758" s="6" t="s">
        <v>4133</v>
      </c>
      <c r="AX758" s="6" t="s">
        <v>4133</v>
      </c>
      <c r="AY758" s="6" t="s">
        <v>308</v>
      </c>
      <c r="AZ758" s="6" t="s">
        <v>309</v>
      </c>
      <c r="BA758" s="6" t="s">
        <v>310</v>
      </c>
      <c r="BB758" s="6" t="s">
        <v>311</v>
      </c>
      <c r="BC758" s="6" t="s">
        <v>312</v>
      </c>
      <c r="BD758" s="6" t="s">
        <v>156</v>
      </c>
      <c r="BE758" s="6" t="s">
        <v>313</v>
      </c>
    </row>
    <row r="759" spans="1:57" ht="17.399999999999999" x14ac:dyDescent="0.4">
      <c r="A759" s="237">
        <f t="shared" si="179"/>
        <v>757</v>
      </c>
      <c r="B759" s="238" t="str">
        <f t="shared" si="180"/>
        <v>2025-09-25</v>
      </c>
      <c r="C759" s="238" t="str">
        <f t="shared" si="181"/>
        <v>LHR</v>
      </c>
      <c r="D759" s="238" t="str">
        <f t="shared" si="182"/>
        <v>99431913906</v>
      </c>
      <c r="E759" s="238" t="str">
        <f t="shared" si="183"/>
        <v>587196916812</v>
      </c>
      <c r="F759" s="238" t="str">
        <f t="shared" si="184"/>
        <v>윤태훈</v>
      </c>
      <c r="G759" s="239" t="str">
        <f t="shared" si="185"/>
        <v>BK00000146212</v>
      </c>
      <c r="H759" s="240" t="str">
        <f t="shared" si="186"/>
        <v>목록(Manifest)</v>
      </c>
      <c r="I759" s="241">
        <f t="shared" si="187"/>
        <v>108.77</v>
      </c>
      <c r="J759" s="242">
        <f t="shared" si="188"/>
        <v>1</v>
      </c>
      <c r="K759" s="242">
        <f t="shared" si="189"/>
        <v>0.5</v>
      </c>
      <c r="L759" s="243">
        <f t="shared" si="190"/>
        <v>0.2</v>
      </c>
      <c r="M759" s="243">
        <f t="shared" si="191"/>
        <v>0.5</v>
      </c>
      <c r="N759" s="149">
        <f t="shared" si="192"/>
        <v>5.75</v>
      </c>
      <c r="O759" s="149">
        <v>3.59</v>
      </c>
      <c r="P759" s="150"/>
      <c r="Q759" s="151">
        <f>VLOOKUP(H759,Mapping!$B$3:$D$13,3,0)</f>
        <v>0</v>
      </c>
      <c r="R759" s="149">
        <f>(IF(VLOOKUP(VLOOKUP(I759,Mapping!$B$15:$D$20,2,1),Mapping!$C$15:$E$20,2,0)=7000,0,VLOOKUP(VLOOKUP(I759,Mapping!$B$15:$D$20,2,1),Mapping!$C$15:$E$20,2,0)))</f>
        <v>0</v>
      </c>
      <c r="S759" s="149"/>
      <c r="T759" s="149"/>
      <c r="U759" s="149">
        <f t="shared" si="193"/>
        <v>9.34</v>
      </c>
      <c r="V759" s="6" t="str">
        <f t="shared" si="178"/>
        <v/>
      </c>
      <c r="X759" s="6" t="s">
        <v>4015</v>
      </c>
      <c r="Y759" s="6" t="s">
        <v>16</v>
      </c>
      <c r="Z759" s="6" t="s">
        <v>4016</v>
      </c>
      <c r="AA759" s="6" t="s">
        <v>4134</v>
      </c>
      <c r="AB759" s="6" t="s">
        <v>2171</v>
      </c>
      <c r="AC759" s="6" t="s">
        <v>2172</v>
      </c>
      <c r="AD759" s="6" t="s">
        <v>2173</v>
      </c>
      <c r="AE759" s="6" t="s">
        <v>156</v>
      </c>
      <c r="AF759" s="6">
        <v>1</v>
      </c>
      <c r="AG759" s="6">
        <v>0.5</v>
      </c>
      <c r="AH759" s="6">
        <v>0.2</v>
      </c>
      <c r="AI759" s="6">
        <v>0.5</v>
      </c>
      <c r="AJ759" s="6" t="s">
        <v>14</v>
      </c>
      <c r="AK759" s="6">
        <v>108.77</v>
      </c>
      <c r="AL759" s="6" t="s">
        <v>303</v>
      </c>
      <c r="AM759" s="6" t="s">
        <v>303</v>
      </c>
      <c r="AN759" s="6" t="s">
        <v>303</v>
      </c>
      <c r="AO759" s="6" t="s">
        <v>303</v>
      </c>
      <c r="AP759" s="6" t="s">
        <v>303</v>
      </c>
      <c r="AQ759" s="6" t="s">
        <v>304</v>
      </c>
      <c r="AR759" s="6" t="s">
        <v>305</v>
      </c>
      <c r="AS759" s="6" t="s">
        <v>316</v>
      </c>
      <c r="AT759" s="6" t="s">
        <v>156</v>
      </c>
      <c r="AU759" s="6" t="s">
        <v>307</v>
      </c>
      <c r="AV759" s="6" t="s">
        <v>4134</v>
      </c>
      <c r="AW759" s="6" t="s">
        <v>4135</v>
      </c>
      <c r="AX759" s="6" t="s">
        <v>4135</v>
      </c>
      <c r="AY759" s="6" t="s">
        <v>308</v>
      </c>
      <c r="AZ759" s="6" t="s">
        <v>309</v>
      </c>
      <c r="BA759" s="6" t="s">
        <v>310</v>
      </c>
      <c r="BB759" s="6" t="s">
        <v>311</v>
      </c>
      <c r="BC759" s="6" t="s">
        <v>312</v>
      </c>
      <c r="BD759" s="6" t="s">
        <v>156</v>
      </c>
      <c r="BE759" s="6" t="s">
        <v>313</v>
      </c>
    </row>
    <row r="760" spans="1:57" ht="17.399999999999999" x14ac:dyDescent="0.4">
      <c r="A760" s="237">
        <f t="shared" si="179"/>
        <v>758</v>
      </c>
      <c r="B760" s="238" t="str">
        <f t="shared" si="180"/>
        <v>2025-09-25</v>
      </c>
      <c r="C760" s="238" t="str">
        <f t="shared" si="181"/>
        <v>LHR</v>
      </c>
      <c r="D760" s="238" t="str">
        <f t="shared" si="182"/>
        <v>99431913906</v>
      </c>
      <c r="E760" s="238" t="str">
        <f t="shared" si="183"/>
        <v>587196916871</v>
      </c>
      <c r="F760" s="238" t="str">
        <f t="shared" si="184"/>
        <v>김민중</v>
      </c>
      <c r="G760" s="239" t="str">
        <f t="shared" si="185"/>
        <v>BK00000146223</v>
      </c>
      <c r="H760" s="240" t="str">
        <f t="shared" si="186"/>
        <v>목록(Manifest)</v>
      </c>
      <c r="I760" s="241">
        <f t="shared" si="187"/>
        <v>80.23</v>
      </c>
      <c r="J760" s="242">
        <f t="shared" si="188"/>
        <v>1</v>
      </c>
      <c r="K760" s="242">
        <f t="shared" si="189"/>
        <v>0.5</v>
      </c>
      <c r="L760" s="243">
        <f t="shared" si="190"/>
        <v>0.2</v>
      </c>
      <c r="M760" s="243">
        <f t="shared" si="191"/>
        <v>0.5</v>
      </c>
      <c r="N760" s="149">
        <f t="shared" si="192"/>
        <v>5.75</v>
      </c>
      <c r="O760" s="149">
        <v>3.59</v>
      </c>
      <c r="P760" s="150"/>
      <c r="Q760" s="151">
        <f>VLOOKUP(H760,Mapping!$B$3:$D$13,3,0)</f>
        <v>0</v>
      </c>
      <c r="R760" s="149">
        <f>(IF(VLOOKUP(VLOOKUP(I760,Mapping!$B$15:$D$20,2,1),Mapping!$C$15:$E$20,2,0)=7000,0,VLOOKUP(VLOOKUP(I760,Mapping!$B$15:$D$20,2,1),Mapping!$C$15:$E$20,2,0)))</f>
        <v>0</v>
      </c>
      <c r="S760" s="149"/>
      <c r="T760" s="149"/>
      <c r="U760" s="149">
        <f t="shared" si="193"/>
        <v>9.34</v>
      </c>
      <c r="V760" s="6" t="str">
        <f t="shared" si="178"/>
        <v/>
      </c>
      <c r="X760" s="6" t="s">
        <v>4015</v>
      </c>
      <c r="Y760" s="6" t="s">
        <v>16</v>
      </c>
      <c r="Z760" s="6" t="s">
        <v>4016</v>
      </c>
      <c r="AA760" s="6" t="s">
        <v>4136</v>
      </c>
      <c r="AB760" s="6" t="s">
        <v>4137</v>
      </c>
      <c r="AC760" s="6" t="s">
        <v>4138</v>
      </c>
      <c r="AD760" s="6" t="s">
        <v>4139</v>
      </c>
      <c r="AE760" s="6" t="s">
        <v>156</v>
      </c>
      <c r="AF760" s="6">
        <v>1</v>
      </c>
      <c r="AG760" s="6">
        <v>0.5</v>
      </c>
      <c r="AH760" s="6">
        <v>0.2</v>
      </c>
      <c r="AI760" s="6">
        <v>0.5</v>
      </c>
      <c r="AJ760" s="6" t="s">
        <v>14</v>
      </c>
      <c r="AK760" s="6">
        <v>80.23</v>
      </c>
      <c r="AL760" s="6" t="s">
        <v>303</v>
      </c>
      <c r="AM760" s="6" t="s">
        <v>303</v>
      </c>
      <c r="AN760" s="6" t="s">
        <v>303</v>
      </c>
      <c r="AO760" s="6" t="s">
        <v>303</v>
      </c>
      <c r="AP760" s="6" t="s">
        <v>303</v>
      </c>
      <c r="AQ760" s="6" t="s">
        <v>304</v>
      </c>
      <c r="AR760" s="6" t="s">
        <v>305</v>
      </c>
      <c r="AS760" s="6" t="s">
        <v>316</v>
      </c>
      <c r="AT760" s="6" t="s">
        <v>156</v>
      </c>
      <c r="AU760" s="6" t="s">
        <v>307</v>
      </c>
      <c r="AV760" s="6" t="s">
        <v>4136</v>
      </c>
      <c r="AW760" s="6" t="s">
        <v>4140</v>
      </c>
      <c r="AX760" s="6" t="s">
        <v>4140</v>
      </c>
      <c r="AY760" s="6" t="s">
        <v>308</v>
      </c>
      <c r="AZ760" s="6" t="s">
        <v>309</v>
      </c>
      <c r="BA760" s="6" t="s">
        <v>310</v>
      </c>
      <c r="BB760" s="6" t="s">
        <v>311</v>
      </c>
      <c r="BC760" s="6" t="s">
        <v>312</v>
      </c>
      <c r="BD760" s="6" t="s">
        <v>156</v>
      </c>
      <c r="BE760" s="6" t="s">
        <v>313</v>
      </c>
    </row>
    <row r="761" spans="1:57" ht="17.399999999999999" x14ac:dyDescent="0.4">
      <c r="A761" s="237">
        <f t="shared" si="179"/>
        <v>759</v>
      </c>
      <c r="B761" s="238" t="str">
        <f t="shared" si="180"/>
        <v>2025-09-25</v>
      </c>
      <c r="C761" s="238" t="str">
        <f t="shared" si="181"/>
        <v>LHR</v>
      </c>
      <c r="D761" s="238" t="str">
        <f t="shared" si="182"/>
        <v>99431913906</v>
      </c>
      <c r="E761" s="238" t="str">
        <f t="shared" si="183"/>
        <v>587196916694</v>
      </c>
      <c r="F761" s="238" t="str">
        <f t="shared" si="184"/>
        <v>김정민</v>
      </c>
      <c r="G761" s="239" t="str">
        <f t="shared" si="185"/>
        <v>BK00000146226</v>
      </c>
      <c r="H761" s="240" t="str">
        <f t="shared" si="186"/>
        <v>목록(Manifest)</v>
      </c>
      <c r="I761" s="241">
        <f t="shared" si="187"/>
        <v>129.1</v>
      </c>
      <c r="J761" s="242">
        <f t="shared" si="188"/>
        <v>1</v>
      </c>
      <c r="K761" s="242">
        <f t="shared" si="189"/>
        <v>0.5</v>
      </c>
      <c r="L761" s="243">
        <f t="shared" si="190"/>
        <v>0.2</v>
      </c>
      <c r="M761" s="243">
        <f t="shared" si="191"/>
        <v>0.5</v>
      </c>
      <c r="N761" s="149">
        <f t="shared" si="192"/>
        <v>5.75</v>
      </c>
      <c r="O761" s="149">
        <v>3.59</v>
      </c>
      <c r="P761" s="150"/>
      <c r="Q761" s="151">
        <f>VLOOKUP(H761,Mapping!$B$3:$D$13,3,0)</f>
        <v>0</v>
      </c>
      <c r="R761" s="149">
        <f>(IF(VLOOKUP(VLOOKUP(I761,Mapping!$B$15:$D$20,2,1),Mapping!$C$15:$E$20,2,0)=7000,0,VLOOKUP(VLOOKUP(I761,Mapping!$B$15:$D$20,2,1),Mapping!$C$15:$E$20,2,0)))</f>
        <v>0</v>
      </c>
      <c r="S761" s="149"/>
      <c r="T761" s="149"/>
      <c r="U761" s="149">
        <f t="shared" si="193"/>
        <v>9.34</v>
      </c>
      <c r="V761" s="6" t="str">
        <f t="shared" si="178"/>
        <v/>
      </c>
      <c r="X761" s="6" t="s">
        <v>4015</v>
      </c>
      <c r="Y761" s="6" t="s">
        <v>16</v>
      </c>
      <c r="Z761" s="6" t="s">
        <v>4016</v>
      </c>
      <c r="AA761" s="6" t="s">
        <v>4141</v>
      </c>
      <c r="AB761" s="6" t="s">
        <v>180</v>
      </c>
      <c r="AC761" s="6" t="s">
        <v>4142</v>
      </c>
      <c r="AD761" s="6" t="s">
        <v>4143</v>
      </c>
      <c r="AE761" s="6" t="s">
        <v>156</v>
      </c>
      <c r="AF761" s="6">
        <v>1</v>
      </c>
      <c r="AG761" s="6">
        <v>0.5</v>
      </c>
      <c r="AH761" s="6">
        <v>0.2</v>
      </c>
      <c r="AI761" s="6">
        <v>0.5</v>
      </c>
      <c r="AJ761" s="6" t="s">
        <v>14</v>
      </c>
      <c r="AK761" s="6">
        <v>129.1</v>
      </c>
      <c r="AL761" s="6" t="s">
        <v>303</v>
      </c>
      <c r="AM761" s="6" t="s">
        <v>303</v>
      </c>
      <c r="AN761" s="6" t="s">
        <v>303</v>
      </c>
      <c r="AO761" s="6" t="s">
        <v>303</v>
      </c>
      <c r="AP761" s="6" t="s">
        <v>303</v>
      </c>
      <c r="AQ761" s="6" t="s">
        <v>304</v>
      </c>
      <c r="AR761" s="6" t="s">
        <v>305</v>
      </c>
      <c r="AS761" s="6" t="s">
        <v>4144</v>
      </c>
      <c r="AT761" s="6" t="s">
        <v>156</v>
      </c>
      <c r="AU761" s="6" t="s">
        <v>307</v>
      </c>
      <c r="AV761" s="6" t="s">
        <v>4141</v>
      </c>
      <c r="AW761" s="6" t="s">
        <v>4145</v>
      </c>
      <c r="AX761" s="6" t="s">
        <v>4145</v>
      </c>
      <c r="AY761" s="6" t="s">
        <v>308</v>
      </c>
      <c r="AZ761" s="6" t="s">
        <v>309</v>
      </c>
      <c r="BA761" s="6" t="s">
        <v>310</v>
      </c>
      <c r="BB761" s="6" t="s">
        <v>311</v>
      </c>
      <c r="BC761" s="6" t="s">
        <v>312</v>
      </c>
      <c r="BD761" s="6" t="s">
        <v>156</v>
      </c>
      <c r="BE761" s="6" t="s">
        <v>313</v>
      </c>
    </row>
    <row r="762" spans="1:57" ht="17.399999999999999" x14ac:dyDescent="0.4">
      <c r="A762" s="237">
        <f t="shared" si="179"/>
        <v>760</v>
      </c>
      <c r="B762" s="238" t="str">
        <f t="shared" si="180"/>
        <v>2025-09-25</v>
      </c>
      <c r="C762" s="238" t="str">
        <f t="shared" si="181"/>
        <v>LHR</v>
      </c>
      <c r="D762" s="238" t="str">
        <f t="shared" si="182"/>
        <v>99431913906</v>
      </c>
      <c r="E762" s="238" t="str">
        <f t="shared" si="183"/>
        <v>587196916672</v>
      </c>
      <c r="F762" s="238" t="str">
        <f t="shared" si="184"/>
        <v>문세윤</v>
      </c>
      <c r="G762" s="239" t="str">
        <f t="shared" si="185"/>
        <v>BK00000146229</v>
      </c>
      <c r="H762" s="240" t="str">
        <f t="shared" si="186"/>
        <v>목록(Manifest)</v>
      </c>
      <c r="I762" s="241">
        <f t="shared" si="187"/>
        <v>56.43</v>
      </c>
      <c r="J762" s="242">
        <f t="shared" si="188"/>
        <v>1</v>
      </c>
      <c r="K762" s="242">
        <f t="shared" si="189"/>
        <v>0.5</v>
      </c>
      <c r="L762" s="243">
        <f t="shared" si="190"/>
        <v>0.2</v>
      </c>
      <c r="M762" s="243">
        <f t="shared" si="191"/>
        <v>0.5</v>
      </c>
      <c r="N762" s="149">
        <f t="shared" si="192"/>
        <v>5.75</v>
      </c>
      <c r="O762" s="149">
        <v>3.59</v>
      </c>
      <c r="P762" s="150"/>
      <c r="Q762" s="151">
        <f>VLOOKUP(H762,Mapping!$B$3:$D$13,3,0)</f>
        <v>0</v>
      </c>
      <c r="R762" s="149">
        <f>(IF(VLOOKUP(VLOOKUP(I762,Mapping!$B$15:$D$20,2,1),Mapping!$C$15:$E$20,2,0)=7000,0,VLOOKUP(VLOOKUP(I762,Mapping!$B$15:$D$20,2,1),Mapping!$C$15:$E$20,2,0)))</f>
        <v>0</v>
      </c>
      <c r="S762" s="149"/>
      <c r="T762" s="149"/>
      <c r="U762" s="149">
        <f t="shared" si="193"/>
        <v>9.34</v>
      </c>
      <c r="V762" s="6" t="str">
        <f t="shared" si="178"/>
        <v/>
      </c>
      <c r="X762" s="6" t="s">
        <v>4015</v>
      </c>
      <c r="Y762" s="6" t="s">
        <v>16</v>
      </c>
      <c r="Z762" s="6" t="s">
        <v>4016</v>
      </c>
      <c r="AA762" s="6" t="s">
        <v>4146</v>
      </c>
      <c r="AB762" s="6" t="s">
        <v>368</v>
      </c>
      <c r="AC762" s="6" t="s">
        <v>369</v>
      </c>
      <c r="AD762" s="6" t="s">
        <v>4147</v>
      </c>
      <c r="AE762" s="6" t="s">
        <v>156</v>
      </c>
      <c r="AF762" s="6">
        <v>1</v>
      </c>
      <c r="AG762" s="6">
        <v>0.5</v>
      </c>
      <c r="AH762" s="6">
        <v>0.2</v>
      </c>
      <c r="AI762" s="6">
        <v>0.5</v>
      </c>
      <c r="AJ762" s="6" t="s">
        <v>14</v>
      </c>
      <c r="AK762" s="6">
        <v>56.43</v>
      </c>
      <c r="AL762" s="6" t="s">
        <v>303</v>
      </c>
      <c r="AM762" s="6" t="s">
        <v>303</v>
      </c>
      <c r="AN762" s="6" t="s">
        <v>303</v>
      </c>
      <c r="AO762" s="6" t="s">
        <v>303</v>
      </c>
      <c r="AP762" s="6" t="s">
        <v>303</v>
      </c>
      <c r="AQ762" s="6" t="s">
        <v>304</v>
      </c>
      <c r="AR762" s="6" t="s">
        <v>305</v>
      </c>
      <c r="AS762" s="6" t="s">
        <v>316</v>
      </c>
      <c r="AT762" s="6" t="s">
        <v>156</v>
      </c>
      <c r="AU762" s="6" t="s">
        <v>307</v>
      </c>
      <c r="AV762" s="6" t="s">
        <v>4146</v>
      </c>
      <c r="AW762" s="6" t="s">
        <v>4148</v>
      </c>
      <c r="AX762" s="6" t="s">
        <v>4148</v>
      </c>
      <c r="AY762" s="6" t="s">
        <v>308</v>
      </c>
      <c r="AZ762" s="6" t="s">
        <v>309</v>
      </c>
      <c r="BA762" s="6" t="s">
        <v>310</v>
      </c>
      <c r="BB762" s="6" t="s">
        <v>311</v>
      </c>
      <c r="BC762" s="6" t="s">
        <v>312</v>
      </c>
      <c r="BD762" s="6" t="s">
        <v>156</v>
      </c>
      <c r="BE762" s="6" t="s">
        <v>313</v>
      </c>
    </row>
    <row r="763" spans="1:57" ht="17.399999999999999" x14ac:dyDescent="0.4">
      <c r="A763" s="237">
        <f t="shared" si="179"/>
        <v>761</v>
      </c>
      <c r="B763" s="238" t="str">
        <f t="shared" si="180"/>
        <v>2025-09-25</v>
      </c>
      <c r="C763" s="238" t="str">
        <f t="shared" si="181"/>
        <v>LHR</v>
      </c>
      <c r="D763" s="238" t="str">
        <f t="shared" si="182"/>
        <v>99431913906</v>
      </c>
      <c r="E763" s="238" t="str">
        <f t="shared" si="183"/>
        <v>587196916731</v>
      </c>
      <c r="F763" s="238" t="str">
        <f t="shared" si="184"/>
        <v>이현성</v>
      </c>
      <c r="G763" s="239" t="str">
        <f t="shared" si="185"/>
        <v>BK00000146251</v>
      </c>
      <c r="H763" s="240" t="str">
        <f t="shared" si="186"/>
        <v>목록(Manifest)</v>
      </c>
      <c r="I763" s="241">
        <f t="shared" si="187"/>
        <v>41.16</v>
      </c>
      <c r="J763" s="242">
        <f t="shared" si="188"/>
        <v>1</v>
      </c>
      <c r="K763" s="242">
        <f t="shared" si="189"/>
        <v>0.5</v>
      </c>
      <c r="L763" s="243">
        <f t="shared" si="190"/>
        <v>0.2</v>
      </c>
      <c r="M763" s="243">
        <f t="shared" si="191"/>
        <v>0.5</v>
      </c>
      <c r="N763" s="149">
        <f t="shared" si="192"/>
        <v>5.75</v>
      </c>
      <c r="O763" s="149">
        <v>3.59</v>
      </c>
      <c r="P763" s="150"/>
      <c r="Q763" s="151">
        <f>VLOOKUP(H763,Mapping!$B$3:$D$13,3,0)</f>
        <v>0</v>
      </c>
      <c r="R763" s="149">
        <f>(IF(VLOOKUP(VLOOKUP(I763,Mapping!$B$15:$D$20,2,1),Mapping!$C$15:$E$20,2,0)=7000,0,VLOOKUP(VLOOKUP(I763,Mapping!$B$15:$D$20,2,1),Mapping!$C$15:$E$20,2,0)))</f>
        <v>0</v>
      </c>
      <c r="S763" s="149"/>
      <c r="T763" s="149"/>
      <c r="U763" s="149">
        <f t="shared" si="193"/>
        <v>9.34</v>
      </c>
      <c r="V763" s="6" t="str">
        <f t="shared" si="178"/>
        <v/>
      </c>
      <c r="X763" s="6" t="s">
        <v>4015</v>
      </c>
      <c r="Y763" s="6" t="s">
        <v>16</v>
      </c>
      <c r="Z763" s="6" t="s">
        <v>4016</v>
      </c>
      <c r="AA763" s="6" t="s">
        <v>4149</v>
      </c>
      <c r="AB763" s="6" t="s">
        <v>4150</v>
      </c>
      <c r="AC763" s="6" t="s">
        <v>4151</v>
      </c>
      <c r="AD763" s="6" t="s">
        <v>4152</v>
      </c>
      <c r="AE763" s="6" t="s">
        <v>156</v>
      </c>
      <c r="AF763" s="6">
        <v>1</v>
      </c>
      <c r="AG763" s="6">
        <v>0.5</v>
      </c>
      <c r="AH763" s="6">
        <v>0.2</v>
      </c>
      <c r="AI763" s="6">
        <v>0.5</v>
      </c>
      <c r="AJ763" s="6" t="s">
        <v>14</v>
      </c>
      <c r="AK763" s="6">
        <v>41.16</v>
      </c>
      <c r="AL763" s="6" t="s">
        <v>303</v>
      </c>
      <c r="AM763" s="6" t="s">
        <v>303</v>
      </c>
      <c r="AN763" s="6" t="s">
        <v>303</v>
      </c>
      <c r="AO763" s="6" t="s">
        <v>303</v>
      </c>
      <c r="AP763" s="6" t="s">
        <v>303</v>
      </c>
      <c r="AQ763" s="6" t="s">
        <v>304</v>
      </c>
      <c r="AR763" s="6" t="s">
        <v>305</v>
      </c>
      <c r="AS763" s="6" t="s">
        <v>4153</v>
      </c>
      <c r="AT763" s="6" t="s">
        <v>156</v>
      </c>
      <c r="AU763" s="6" t="s">
        <v>307</v>
      </c>
      <c r="AV763" s="6" t="s">
        <v>4149</v>
      </c>
      <c r="AW763" s="6" t="s">
        <v>4154</v>
      </c>
      <c r="AX763" s="6" t="s">
        <v>4154</v>
      </c>
      <c r="AY763" s="6" t="s">
        <v>308</v>
      </c>
      <c r="AZ763" s="6" t="s">
        <v>309</v>
      </c>
      <c r="BA763" s="6" t="s">
        <v>310</v>
      </c>
      <c r="BB763" s="6" t="s">
        <v>311</v>
      </c>
      <c r="BC763" s="6" t="s">
        <v>312</v>
      </c>
      <c r="BD763" s="6" t="s">
        <v>156</v>
      </c>
      <c r="BE763" s="6" t="s">
        <v>313</v>
      </c>
    </row>
    <row r="764" spans="1:57" ht="17.399999999999999" x14ac:dyDescent="0.4">
      <c r="A764" s="237">
        <f t="shared" si="179"/>
        <v>762</v>
      </c>
      <c r="B764" s="238" t="str">
        <f t="shared" si="180"/>
        <v>2025-09-25</v>
      </c>
      <c r="C764" s="238" t="str">
        <f t="shared" si="181"/>
        <v>LHR</v>
      </c>
      <c r="D764" s="238" t="str">
        <f t="shared" si="182"/>
        <v>99431913906</v>
      </c>
      <c r="E764" s="238" t="str">
        <f t="shared" si="183"/>
        <v>587196916926</v>
      </c>
      <c r="F764" s="238" t="str">
        <f t="shared" si="184"/>
        <v>정석훈</v>
      </c>
      <c r="G764" s="239" t="str">
        <f t="shared" si="185"/>
        <v>BK00000146263</v>
      </c>
      <c r="H764" s="240" t="str">
        <f t="shared" si="186"/>
        <v>목록(Manifest)</v>
      </c>
      <c r="I764" s="241">
        <f t="shared" si="187"/>
        <v>141.29</v>
      </c>
      <c r="J764" s="242">
        <f t="shared" si="188"/>
        <v>1</v>
      </c>
      <c r="K764" s="242">
        <f t="shared" si="189"/>
        <v>0.5</v>
      </c>
      <c r="L764" s="243">
        <f t="shared" si="190"/>
        <v>0.2</v>
      </c>
      <c r="M764" s="243">
        <f t="shared" si="191"/>
        <v>0.5</v>
      </c>
      <c r="N764" s="149">
        <f t="shared" si="192"/>
        <v>5.75</v>
      </c>
      <c r="O764" s="149">
        <v>3.59</v>
      </c>
      <c r="P764" s="150"/>
      <c r="Q764" s="151">
        <f>VLOOKUP(H764,Mapping!$B$3:$D$13,3,0)</f>
        <v>0</v>
      </c>
      <c r="R764" s="149">
        <f>(IF(VLOOKUP(VLOOKUP(I764,Mapping!$B$15:$D$20,2,1),Mapping!$C$15:$E$20,2,0)=7000,0,VLOOKUP(VLOOKUP(I764,Mapping!$B$15:$D$20,2,1),Mapping!$C$15:$E$20,2,0)))</f>
        <v>0</v>
      </c>
      <c r="S764" s="149"/>
      <c r="T764" s="149"/>
      <c r="U764" s="149">
        <f t="shared" si="193"/>
        <v>9.34</v>
      </c>
      <c r="V764" s="6" t="str">
        <f t="shared" si="178"/>
        <v/>
      </c>
      <c r="X764" s="6" t="s">
        <v>4015</v>
      </c>
      <c r="Y764" s="6" t="s">
        <v>16</v>
      </c>
      <c r="Z764" s="6" t="s">
        <v>4016</v>
      </c>
      <c r="AA764" s="6" t="s">
        <v>4155</v>
      </c>
      <c r="AB764" s="6" t="s">
        <v>580</v>
      </c>
      <c r="AC764" s="6" t="s">
        <v>581</v>
      </c>
      <c r="AD764" s="6" t="s">
        <v>582</v>
      </c>
      <c r="AE764" s="6" t="s">
        <v>156</v>
      </c>
      <c r="AF764" s="6">
        <v>1</v>
      </c>
      <c r="AG764" s="6">
        <v>0.5</v>
      </c>
      <c r="AH764" s="6">
        <v>0.2</v>
      </c>
      <c r="AI764" s="6">
        <v>0.5</v>
      </c>
      <c r="AJ764" s="6" t="s">
        <v>14</v>
      </c>
      <c r="AK764" s="6">
        <v>141.29</v>
      </c>
      <c r="AL764" s="6" t="s">
        <v>303</v>
      </c>
      <c r="AM764" s="6" t="s">
        <v>303</v>
      </c>
      <c r="AN764" s="6" t="s">
        <v>303</v>
      </c>
      <c r="AO764" s="6" t="s">
        <v>303</v>
      </c>
      <c r="AP764" s="6" t="s">
        <v>303</v>
      </c>
      <c r="AQ764" s="6" t="s">
        <v>304</v>
      </c>
      <c r="AR764" s="6" t="s">
        <v>305</v>
      </c>
      <c r="AS764" s="6" t="s">
        <v>316</v>
      </c>
      <c r="AT764" s="6" t="s">
        <v>156</v>
      </c>
      <c r="AU764" s="6" t="s">
        <v>307</v>
      </c>
      <c r="AV764" s="6" t="s">
        <v>4155</v>
      </c>
      <c r="AW764" s="6" t="s">
        <v>4156</v>
      </c>
      <c r="AX764" s="6" t="s">
        <v>4156</v>
      </c>
      <c r="AY764" s="6" t="s">
        <v>308</v>
      </c>
      <c r="AZ764" s="6" t="s">
        <v>309</v>
      </c>
      <c r="BA764" s="6" t="s">
        <v>310</v>
      </c>
      <c r="BB764" s="6" t="s">
        <v>311</v>
      </c>
      <c r="BC764" s="6" t="s">
        <v>312</v>
      </c>
      <c r="BD764" s="6" t="s">
        <v>156</v>
      </c>
      <c r="BE764" s="6" t="s">
        <v>313</v>
      </c>
    </row>
    <row r="765" spans="1:57" ht="17.399999999999999" x14ac:dyDescent="0.4">
      <c r="A765" s="237">
        <f t="shared" si="179"/>
        <v>763</v>
      </c>
      <c r="B765" s="238" t="str">
        <f t="shared" si="180"/>
        <v>2025-09-25</v>
      </c>
      <c r="C765" s="238" t="str">
        <f t="shared" si="181"/>
        <v>LHR</v>
      </c>
      <c r="D765" s="238" t="str">
        <f t="shared" si="182"/>
        <v>99431913906</v>
      </c>
      <c r="E765" s="238" t="str">
        <f t="shared" si="183"/>
        <v>587196916646</v>
      </c>
      <c r="F765" s="238" t="str">
        <f t="shared" si="184"/>
        <v>김은주</v>
      </c>
      <c r="G765" s="239" t="str">
        <f t="shared" si="185"/>
        <v>BK00000146266</v>
      </c>
      <c r="H765" s="240" t="str">
        <f t="shared" si="186"/>
        <v>간이(Simple)</v>
      </c>
      <c r="I765" s="241">
        <f t="shared" si="187"/>
        <v>379.4</v>
      </c>
      <c r="J765" s="242">
        <f t="shared" si="188"/>
        <v>1</v>
      </c>
      <c r="K765" s="242">
        <f t="shared" si="189"/>
        <v>1.5</v>
      </c>
      <c r="L765" s="243">
        <f t="shared" si="190"/>
        <v>3.6</v>
      </c>
      <c r="M765" s="243">
        <f t="shared" si="191"/>
        <v>3.6</v>
      </c>
      <c r="N765" s="149">
        <f t="shared" si="192"/>
        <v>17.22</v>
      </c>
      <c r="O765" s="149">
        <v>3.59</v>
      </c>
      <c r="P765" s="150"/>
      <c r="Q765" s="151">
        <f>VLOOKUP(H765,Mapping!$B$3:$D$13,3,0)</f>
        <v>0.8</v>
      </c>
      <c r="R765" s="149">
        <f>(IF(VLOOKUP(VLOOKUP(I765,Mapping!$B$15:$D$20,2,1),Mapping!$C$15:$E$20,2,0)=7000,0,VLOOKUP(VLOOKUP(I765,Mapping!$B$15:$D$20,2,1),Mapping!$C$15:$E$20,2,0)))</f>
        <v>0</v>
      </c>
      <c r="S765" s="149"/>
      <c r="T765" s="149"/>
      <c r="U765" s="149">
        <f t="shared" si="193"/>
        <v>21.61</v>
      </c>
      <c r="V765" s="6" t="str">
        <f t="shared" si="178"/>
        <v/>
      </c>
      <c r="X765" s="6" t="s">
        <v>4015</v>
      </c>
      <c r="Y765" s="6" t="s">
        <v>16</v>
      </c>
      <c r="Z765" s="6" t="s">
        <v>4016</v>
      </c>
      <c r="AA765" s="6" t="s">
        <v>4157</v>
      </c>
      <c r="AB765" s="6" t="s">
        <v>4158</v>
      </c>
      <c r="AC765" s="6" t="s">
        <v>4159</v>
      </c>
      <c r="AD765" s="6" t="s">
        <v>4160</v>
      </c>
      <c r="AE765" s="6" t="s">
        <v>156</v>
      </c>
      <c r="AF765" s="6">
        <v>1</v>
      </c>
      <c r="AG765" s="6">
        <v>1.5</v>
      </c>
      <c r="AH765" s="6">
        <v>3.6</v>
      </c>
      <c r="AI765" s="6">
        <v>3.6</v>
      </c>
      <c r="AJ765" s="6" t="s">
        <v>15</v>
      </c>
      <c r="AK765" s="6">
        <v>379.4</v>
      </c>
      <c r="AL765" s="6" t="s">
        <v>303</v>
      </c>
      <c r="AM765" s="6" t="s">
        <v>303</v>
      </c>
      <c r="AN765" s="6" t="s">
        <v>303</v>
      </c>
      <c r="AO765" s="6" t="s">
        <v>303</v>
      </c>
      <c r="AP765" s="6" t="s">
        <v>156</v>
      </c>
      <c r="AQ765" s="6" t="s">
        <v>304</v>
      </c>
      <c r="AR765" s="6" t="s">
        <v>305</v>
      </c>
      <c r="AS765" s="6" t="s">
        <v>4161</v>
      </c>
      <c r="AT765" s="6" t="s">
        <v>156</v>
      </c>
      <c r="AU765" s="6" t="s">
        <v>307</v>
      </c>
      <c r="AV765" s="6" t="s">
        <v>4157</v>
      </c>
      <c r="AW765" s="6" t="s">
        <v>4162</v>
      </c>
      <c r="AX765" s="6" t="s">
        <v>4162</v>
      </c>
      <c r="AY765" s="6" t="s">
        <v>308</v>
      </c>
      <c r="AZ765" s="6" t="s">
        <v>309</v>
      </c>
      <c r="BA765" s="6" t="s">
        <v>310</v>
      </c>
      <c r="BB765" s="6" t="s">
        <v>311</v>
      </c>
      <c r="BC765" s="6" t="s">
        <v>312</v>
      </c>
      <c r="BD765" s="6" t="s">
        <v>156</v>
      </c>
      <c r="BE765" s="6" t="s">
        <v>313</v>
      </c>
    </row>
    <row r="766" spans="1:57" ht="17.399999999999999" x14ac:dyDescent="0.4">
      <c r="A766" s="237">
        <f t="shared" si="179"/>
        <v>764</v>
      </c>
      <c r="B766" s="238" t="str">
        <f t="shared" si="180"/>
        <v>2025-09-25</v>
      </c>
      <c r="C766" s="238" t="str">
        <f t="shared" si="181"/>
        <v>LHR</v>
      </c>
      <c r="D766" s="238" t="str">
        <f t="shared" si="182"/>
        <v>99431913906</v>
      </c>
      <c r="E766" s="238" t="str">
        <f t="shared" si="183"/>
        <v>587196916775</v>
      </c>
      <c r="F766" s="238" t="str">
        <f t="shared" si="184"/>
        <v>이형주</v>
      </c>
      <c r="G766" s="239" t="str">
        <f t="shared" si="185"/>
        <v>BK00000146272</v>
      </c>
      <c r="H766" s="240" t="str">
        <f t="shared" si="186"/>
        <v>목록(Manifest)</v>
      </c>
      <c r="I766" s="241">
        <f t="shared" si="187"/>
        <v>36.18</v>
      </c>
      <c r="J766" s="242">
        <f t="shared" si="188"/>
        <v>1</v>
      </c>
      <c r="K766" s="242">
        <f t="shared" si="189"/>
        <v>2</v>
      </c>
      <c r="L766" s="243">
        <f t="shared" si="190"/>
        <v>0.2</v>
      </c>
      <c r="M766" s="243">
        <f t="shared" si="191"/>
        <v>2</v>
      </c>
      <c r="N766" s="149">
        <f t="shared" si="192"/>
        <v>11.3</v>
      </c>
      <c r="O766" s="149">
        <v>3.59</v>
      </c>
      <c r="P766" s="150"/>
      <c r="Q766" s="151">
        <f>VLOOKUP(H766,Mapping!$B$3:$D$13,3,0)</f>
        <v>0</v>
      </c>
      <c r="R766" s="149">
        <f>(IF(VLOOKUP(VLOOKUP(I766,Mapping!$B$15:$D$20,2,1),Mapping!$C$15:$E$20,2,0)=7000,0,VLOOKUP(VLOOKUP(I766,Mapping!$B$15:$D$20,2,1),Mapping!$C$15:$E$20,2,0)))</f>
        <v>0</v>
      </c>
      <c r="S766" s="149"/>
      <c r="T766" s="149"/>
      <c r="U766" s="149">
        <f t="shared" si="193"/>
        <v>14.89</v>
      </c>
      <c r="V766" s="6" t="str">
        <f t="shared" si="178"/>
        <v/>
      </c>
      <c r="X766" s="6" t="s">
        <v>4015</v>
      </c>
      <c r="Y766" s="6" t="s">
        <v>16</v>
      </c>
      <c r="Z766" s="6" t="s">
        <v>4016</v>
      </c>
      <c r="AA766" s="6" t="s">
        <v>4163</v>
      </c>
      <c r="AB766" s="6" t="s">
        <v>4164</v>
      </c>
      <c r="AC766" s="6" t="s">
        <v>4165</v>
      </c>
      <c r="AD766" s="6" t="s">
        <v>4166</v>
      </c>
      <c r="AE766" s="6" t="s">
        <v>156</v>
      </c>
      <c r="AF766" s="6">
        <v>1</v>
      </c>
      <c r="AG766" s="6">
        <v>2</v>
      </c>
      <c r="AH766" s="6">
        <v>0.2</v>
      </c>
      <c r="AI766" s="6">
        <v>2</v>
      </c>
      <c r="AJ766" s="6" t="s">
        <v>14</v>
      </c>
      <c r="AK766" s="6">
        <v>36.18</v>
      </c>
      <c r="AL766" s="6" t="s">
        <v>303</v>
      </c>
      <c r="AM766" s="6" t="s">
        <v>303</v>
      </c>
      <c r="AN766" s="6" t="s">
        <v>303</v>
      </c>
      <c r="AO766" s="6" t="s">
        <v>303</v>
      </c>
      <c r="AP766" s="6" t="s">
        <v>303</v>
      </c>
      <c r="AQ766" s="6" t="s">
        <v>304</v>
      </c>
      <c r="AR766" s="6" t="s">
        <v>305</v>
      </c>
      <c r="AS766" s="6" t="s">
        <v>807</v>
      </c>
      <c r="AT766" s="6" t="s">
        <v>156</v>
      </c>
      <c r="AU766" s="6" t="s">
        <v>307</v>
      </c>
      <c r="AV766" s="6" t="s">
        <v>4163</v>
      </c>
      <c r="AW766" s="6" t="s">
        <v>4167</v>
      </c>
      <c r="AX766" s="6" t="s">
        <v>4167</v>
      </c>
      <c r="AY766" s="6" t="s">
        <v>308</v>
      </c>
      <c r="AZ766" s="6" t="s">
        <v>309</v>
      </c>
      <c r="BA766" s="6" t="s">
        <v>310</v>
      </c>
      <c r="BB766" s="6" t="s">
        <v>311</v>
      </c>
      <c r="BC766" s="6" t="s">
        <v>312</v>
      </c>
      <c r="BD766" s="6" t="s">
        <v>156</v>
      </c>
      <c r="BE766" s="6" t="s">
        <v>313</v>
      </c>
    </row>
    <row r="767" spans="1:57" ht="17.399999999999999" x14ac:dyDescent="0.4">
      <c r="A767" s="237">
        <f t="shared" si="179"/>
        <v>765</v>
      </c>
      <c r="B767" s="238" t="str">
        <f t="shared" si="180"/>
        <v>2025-09-25</v>
      </c>
      <c r="C767" s="238" t="str">
        <f t="shared" si="181"/>
        <v>LHR</v>
      </c>
      <c r="D767" s="238" t="str">
        <f t="shared" si="182"/>
        <v>99431913906</v>
      </c>
      <c r="E767" s="238" t="str">
        <f t="shared" si="183"/>
        <v>587196916764</v>
      </c>
      <c r="F767" s="238" t="str">
        <f t="shared" si="184"/>
        <v>이재경</v>
      </c>
      <c r="G767" s="239" t="str">
        <f t="shared" si="185"/>
        <v>BK00000146277</v>
      </c>
      <c r="H767" s="240" t="str">
        <f t="shared" si="186"/>
        <v>목록(Manifest)</v>
      </c>
      <c r="I767" s="241">
        <f t="shared" si="187"/>
        <v>61.19</v>
      </c>
      <c r="J767" s="242">
        <f t="shared" si="188"/>
        <v>1</v>
      </c>
      <c r="K767" s="242">
        <f t="shared" si="189"/>
        <v>1</v>
      </c>
      <c r="L767" s="243">
        <f t="shared" si="190"/>
        <v>0.2</v>
      </c>
      <c r="M767" s="243">
        <f t="shared" si="191"/>
        <v>1</v>
      </c>
      <c r="N767" s="149">
        <f t="shared" si="192"/>
        <v>7.6</v>
      </c>
      <c r="O767" s="149">
        <v>3.59</v>
      </c>
      <c r="P767" s="150"/>
      <c r="Q767" s="151">
        <f>VLOOKUP(H767,Mapping!$B$3:$D$13,3,0)</f>
        <v>0</v>
      </c>
      <c r="R767" s="149">
        <f>(IF(VLOOKUP(VLOOKUP(I767,Mapping!$B$15:$D$20,2,1),Mapping!$C$15:$E$20,2,0)=7000,0,VLOOKUP(VLOOKUP(I767,Mapping!$B$15:$D$20,2,1),Mapping!$C$15:$E$20,2,0)))</f>
        <v>0</v>
      </c>
      <c r="S767" s="149"/>
      <c r="T767" s="149"/>
      <c r="U767" s="149">
        <f t="shared" si="193"/>
        <v>11.19</v>
      </c>
      <c r="V767" s="6" t="str">
        <f t="shared" si="178"/>
        <v/>
      </c>
      <c r="X767" s="6" t="s">
        <v>4015</v>
      </c>
      <c r="Y767" s="6" t="s">
        <v>16</v>
      </c>
      <c r="Z767" s="6" t="s">
        <v>4016</v>
      </c>
      <c r="AA767" s="6" t="s">
        <v>4168</v>
      </c>
      <c r="AB767" s="6" t="s">
        <v>3289</v>
      </c>
      <c r="AC767" s="6" t="s">
        <v>3290</v>
      </c>
      <c r="AD767" s="6" t="s">
        <v>844</v>
      </c>
      <c r="AE767" s="6" t="s">
        <v>156</v>
      </c>
      <c r="AF767" s="6">
        <v>1</v>
      </c>
      <c r="AG767" s="6">
        <v>1</v>
      </c>
      <c r="AH767" s="6">
        <v>0.2</v>
      </c>
      <c r="AI767" s="6">
        <v>1</v>
      </c>
      <c r="AJ767" s="6" t="s">
        <v>14</v>
      </c>
      <c r="AK767" s="6">
        <v>61.19</v>
      </c>
      <c r="AL767" s="6" t="s">
        <v>303</v>
      </c>
      <c r="AM767" s="6" t="s">
        <v>303</v>
      </c>
      <c r="AN767" s="6" t="s">
        <v>303</v>
      </c>
      <c r="AO767" s="6" t="s">
        <v>303</v>
      </c>
      <c r="AP767" s="6" t="s">
        <v>303</v>
      </c>
      <c r="AQ767" s="6" t="s">
        <v>304</v>
      </c>
      <c r="AR767" s="6" t="s">
        <v>305</v>
      </c>
      <c r="AS767" s="6" t="s">
        <v>4169</v>
      </c>
      <c r="AT767" s="6" t="s">
        <v>156</v>
      </c>
      <c r="AU767" s="6" t="s">
        <v>307</v>
      </c>
      <c r="AV767" s="6" t="s">
        <v>4168</v>
      </c>
      <c r="AW767" s="6" t="s">
        <v>4170</v>
      </c>
      <c r="AX767" s="6" t="s">
        <v>4170</v>
      </c>
      <c r="AY767" s="6" t="s">
        <v>308</v>
      </c>
      <c r="AZ767" s="6" t="s">
        <v>309</v>
      </c>
      <c r="BA767" s="6" t="s">
        <v>310</v>
      </c>
      <c r="BB767" s="6" t="s">
        <v>311</v>
      </c>
      <c r="BC767" s="6" t="s">
        <v>312</v>
      </c>
      <c r="BD767" s="6" t="s">
        <v>156</v>
      </c>
      <c r="BE767" s="6" t="s">
        <v>313</v>
      </c>
    </row>
    <row r="768" spans="1:57" ht="17.399999999999999" x14ac:dyDescent="0.4">
      <c r="A768" s="237">
        <f t="shared" si="179"/>
        <v>766</v>
      </c>
      <c r="B768" s="238" t="str">
        <f t="shared" si="180"/>
        <v>2025-09-25</v>
      </c>
      <c r="C768" s="238" t="str">
        <f t="shared" si="181"/>
        <v>LHR</v>
      </c>
      <c r="D768" s="238" t="str">
        <f t="shared" si="182"/>
        <v>99431913906</v>
      </c>
      <c r="E768" s="238" t="str">
        <f t="shared" si="183"/>
        <v>587196916565</v>
      </c>
      <c r="F768" s="238" t="str">
        <f t="shared" si="184"/>
        <v>신진아</v>
      </c>
      <c r="G768" s="239" t="str">
        <f t="shared" si="185"/>
        <v>BK00000146285</v>
      </c>
      <c r="H768" s="240" t="str">
        <f t="shared" si="186"/>
        <v>목록(Manifest)</v>
      </c>
      <c r="I768" s="241">
        <f t="shared" si="187"/>
        <v>95.16</v>
      </c>
      <c r="J768" s="242">
        <f t="shared" si="188"/>
        <v>1</v>
      </c>
      <c r="K768" s="242">
        <f t="shared" si="189"/>
        <v>0.5</v>
      </c>
      <c r="L768" s="243">
        <f t="shared" si="190"/>
        <v>0.2</v>
      </c>
      <c r="M768" s="243">
        <f t="shared" si="191"/>
        <v>0.5</v>
      </c>
      <c r="N768" s="149">
        <f t="shared" si="192"/>
        <v>5.75</v>
      </c>
      <c r="O768" s="149">
        <v>3.59</v>
      </c>
      <c r="P768" s="150"/>
      <c r="Q768" s="151">
        <f>VLOOKUP(H768,Mapping!$B$3:$D$13,3,0)</f>
        <v>0</v>
      </c>
      <c r="R768" s="149">
        <f>(IF(VLOOKUP(VLOOKUP(I768,Mapping!$B$15:$D$20,2,1),Mapping!$C$15:$E$20,2,0)=7000,0,VLOOKUP(VLOOKUP(I768,Mapping!$B$15:$D$20,2,1),Mapping!$C$15:$E$20,2,0)))</f>
        <v>0</v>
      </c>
      <c r="S768" s="149"/>
      <c r="T768" s="149"/>
      <c r="U768" s="149">
        <f t="shared" si="193"/>
        <v>9.34</v>
      </c>
      <c r="V768" s="6" t="str">
        <f t="shared" si="178"/>
        <v/>
      </c>
      <c r="X768" s="6" t="s">
        <v>4015</v>
      </c>
      <c r="Y768" s="6" t="s">
        <v>16</v>
      </c>
      <c r="Z768" s="6" t="s">
        <v>4016</v>
      </c>
      <c r="AA768" s="6" t="s">
        <v>4171</v>
      </c>
      <c r="AB768" s="6" t="s">
        <v>2391</v>
      </c>
      <c r="AC768" s="6" t="s">
        <v>2392</v>
      </c>
      <c r="AD768" s="6" t="s">
        <v>2393</v>
      </c>
      <c r="AE768" s="6" t="s">
        <v>156</v>
      </c>
      <c r="AF768" s="6">
        <v>1</v>
      </c>
      <c r="AG768" s="6">
        <v>0.5</v>
      </c>
      <c r="AH768" s="6">
        <v>0.2</v>
      </c>
      <c r="AI768" s="6">
        <v>0.5</v>
      </c>
      <c r="AJ768" s="6" t="s">
        <v>14</v>
      </c>
      <c r="AK768" s="6">
        <v>95.16</v>
      </c>
      <c r="AL768" s="6" t="s">
        <v>303</v>
      </c>
      <c r="AM768" s="6" t="s">
        <v>303</v>
      </c>
      <c r="AN768" s="6" t="s">
        <v>303</v>
      </c>
      <c r="AO768" s="6" t="s">
        <v>303</v>
      </c>
      <c r="AP768" s="6" t="s">
        <v>303</v>
      </c>
      <c r="AQ768" s="6" t="s">
        <v>304</v>
      </c>
      <c r="AR768" s="6" t="s">
        <v>305</v>
      </c>
      <c r="AS768" s="6" t="s">
        <v>2394</v>
      </c>
      <c r="AT768" s="6" t="s">
        <v>156</v>
      </c>
      <c r="AU768" s="6" t="s">
        <v>307</v>
      </c>
      <c r="AV768" s="6" t="s">
        <v>4171</v>
      </c>
      <c r="AW768" s="6" t="s">
        <v>4172</v>
      </c>
      <c r="AX768" s="6" t="s">
        <v>4172</v>
      </c>
      <c r="AY768" s="6" t="s">
        <v>308</v>
      </c>
      <c r="AZ768" s="6" t="s">
        <v>309</v>
      </c>
      <c r="BA768" s="6" t="s">
        <v>310</v>
      </c>
      <c r="BB768" s="6" t="s">
        <v>311</v>
      </c>
      <c r="BC768" s="6" t="s">
        <v>312</v>
      </c>
      <c r="BD768" s="6" t="s">
        <v>156</v>
      </c>
      <c r="BE768" s="6" t="s">
        <v>313</v>
      </c>
    </row>
    <row r="769" spans="1:57" ht="17.399999999999999" x14ac:dyDescent="0.4">
      <c r="A769" s="237">
        <f t="shared" si="179"/>
        <v>767</v>
      </c>
      <c r="B769" s="238" t="str">
        <f t="shared" si="180"/>
        <v>2025-09-25</v>
      </c>
      <c r="C769" s="238" t="str">
        <f t="shared" si="181"/>
        <v>LHR</v>
      </c>
      <c r="D769" s="238" t="str">
        <f t="shared" si="182"/>
        <v>99431913906</v>
      </c>
      <c r="E769" s="238" t="str">
        <f t="shared" si="183"/>
        <v>587196916823</v>
      </c>
      <c r="F769" s="238" t="str">
        <f t="shared" si="184"/>
        <v>JP볼트산업</v>
      </c>
      <c r="G769" s="239" t="str">
        <f t="shared" si="185"/>
        <v>BK00000146311</v>
      </c>
      <c r="H769" s="240" t="str">
        <f t="shared" si="186"/>
        <v>간이(Simple)</v>
      </c>
      <c r="I769" s="241">
        <f t="shared" si="187"/>
        <v>248.04</v>
      </c>
      <c r="J769" s="242">
        <f t="shared" si="188"/>
        <v>1</v>
      </c>
      <c r="K769" s="242">
        <f t="shared" si="189"/>
        <v>4</v>
      </c>
      <c r="L769" s="243">
        <f t="shared" si="190"/>
        <v>0.2</v>
      </c>
      <c r="M769" s="243">
        <f t="shared" si="191"/>
        <v>4</v>
      </c>
      <c r="N769" s="149">
        <f t="shared" si="192"/>
        <v>18.700000000000003</v>
      </c>
      <c r="O769" s="149">
        <v>3.59</v>
      </c>
      <c r="P769" s="150"/>
      <c r="Q769" s="151">
        <f>VLOOKUP(H769,Mapping!$B$3:$D$13,3,0)</f>
        <v>0.8</v>
      </c>
      <c r="R769" s="149">
        <f>(IF(VLOOKUP(VLOOKUP(I769,Mapping!$B$15:$D$20,2,1),Mapping!$C$15:$E$20,2,0)=7000,0,VLOOKUP(VLOOKUP(I769,Mapping!$B$15:$D$20,2,1),Mapping!$C$15:$E$20,2,0)))</f>
        <v>0</v>
      </c>
      <c r="S769" s="149"/>
      <c r="T769" s="149"/>
      <c r="U769" s="149">
        <f t="shared" si="193"/>
        <v>23.090000000000003</v>
      </c>
      <c r="V769" s="6" t="str">
        <f t="shared" si="178"/>
        <v>[사업자]</v>
      </c>
      <c r="X769" s="6" t="s">
        <v>4015</v>
      </c>
      <c r="Y769" s="6" t="s">
        <v>16</v>
      </c>
      <c r="Z769" s="6" t="s">
        <v>4016</v>
      </c>
      <c r="AA769" s="6" t="s">
        <v>4173</v>
      </c>
      <c r="AB769" s="6" t="s">
        <v>4174</v>
      </c>
      <c r="AC769" s="6" t="s">
        <v>4175</v>
      </c>
      <c r="AD769" s="6" t="s">
        <v>4176</v>
      </c>
      <c r="AE769" s="6" t="s">
        <v>157</v>
      </c>
      <c r="AF769" s="6">
        <v>1</v>
      </c>
      <c r="AG769" s="6">
        <v>4</v>
      </c>
      <c r="AH769" s="6">
        <v>0.2</v>
      </c>
      <c r="AI769" s="6">
        <v>4</v>
      </c>
      <c r="AJ769" s="6" t="s">
        <v>15</v>
      </c>
      <c r="AK769" s="6">
        <v>248.04</v>
      </c>
      <c r="AL769" s="6" t="s">
        <v>303</v>
      </c>
      <c r="AM769" s="6" t="s">
        <v>303</v>
      </c>
      <c r="AN769" s="6" t="s">
        <v>303</v>
      </c>
      <c r="AO769" s="6" t="s">
        <v>303</v>
      </c>
      <c r="AP769" s="6" t="s">
        <v>303</v>
      </c>
      <c r="AQ769" s="6" t="s">
        <v>304</v>
      </c>
      <c r="AR769" s="6" t="s">
        <v>305</v>
      </c>
      <c r="AS769" s="6" t="s">
        <v>4177</v>
      </c>
      <c r="AT769" s="6" t="s">
        <v>156</v>
      </c>
      <c r="AU769" s="6" t="s">
        <v>307</v>
      </c>
      <c r="AV769" s="6" t="s">
        <v>4173</v>
      </c>
      <c r="AW769" s="6" t="s">
        <v>4178</v>
      </c>
      <c r="AX769" s="6" t="s">
        <v>4178</v>
      </c>
      <c r="AY769" s="6" t="s">
        <v>308</v>
      </c>
      <c r="AZ769" s="6" t="s">
        <v>309</v>
      </c>
      <c r="BA769" s="6" t="s">
        <v>310</v>
      </c>
      <c r="BB769" s="6" t="s">
        <v>311</v>
      </c>
      <c r="BC769" s="6" t="s">
        <v>312</v>
      </c>
      <c r="BD769" s="6" t="s">
        <v>156</v>
      </c>
      <c r="BE769" s="6" t="s">
        <v>313</v>
      </c>
    </row>
    <row r="770" spans="1:57" ht="17.399999999999999" x14ac:dyDescent="0.4">
      <c r="A770" s="237">
        <f t="shared" si="179"/>
        <v>768</v>
      </c>
      <c r="B770" s="238" t="str">
        <f t="shared" si="180"/>
        <v>2025-09-25</v>
      </c>
      <c r="C770" s="238" t="str">
        <f t="shared" si="181"/>
        <v>LHR</v>
      </c>
      <c r="D770" s="238" t="str">
        <f t="shared" si="182"/>
        <v>99431913906</v>
      </c>
      <c r="E770" s="238" t="str">
        <f t="shared" si="183"/>
        <v>587196916904</v>
      </c>
      <c r="F770" s="238" t="str">
        <f t="shared" si="184"/>
        <v>김조운</v>
      </c>
      <c r="G770" s="239" t="str">
        <f t="shared" si="185"/>
        <v>BK00000146330</v>
      </c>
      <c r="H770" s="240" t="str">
        <f t="shared" si="186"/>
        <v>목록(Manifest)</v>
      </c>
      <c r="I770" s="241">
        <f t="shared" si="187"/>
        <v>144.13999999999999</v>
      </c>
      <c r="J770" s="242">
        <f t="shared" si="188"/>
        <v>1</v>
      </c>
      <c r="K770" s="242">
        <f t="shared" si="189"/>
        <v>0.5</v>
      </c>
      <c r="L770" s="243">
        <f t="shared" si="190"/>
        <v>0.2</v>
      </c>
      <c r="M770" s="243">
        <f t="shared" si="191"/>
        <v>0.5</v>
      </c>
      <c r="N770" s="149">
        <f t="shared" si="192"/>
        <v>5.75</v>
      </c>
      <c r="O770" s="149">
        <v>3.59</v>
      </c>
      <c r="P770" s="150"/>
      <c r="Q770" s="151">
        <f>VLOOKUP(H770,Mapping!$B$3:$D$13,3,0)</f>
        <v>0</v>
      </c>
      <c r="R770" s="149">
        <f>(IF(VLOOKUP(VLOOKUP(I770,Mapping!$B$15:$D$20,2,1),Mapping!$C$15:$E$20,2,0)=7000,0,VLOOKUP(VLOOKUP(I770,Mapping!$B$15:$D$20,2,1),Mapping!$C$15:$E$20,2,0)))</f>
        <v>0</v>
      </c>
      <c r="S770" s="149"/>
      <c r="T770" s="149"/>
      <c r="U770" s="149">
        <f t="shared" si="193"/>
        <v>9.34</v>
      </c>
      <c r="V770" s="6" t="str">
        <f t="shared" si="178"/>
        <v/>
      </c>
      <c r="X770" s="6" t="s">
        <v>4015</v>
      </c>
      <c r="Y770" s="6" t="s">
        <v>16</v>
      </c>
      <c r="Z770" s="6" t="s">
        <v>4016</v>
      </c>
      <c r="AA770" s="6" t="s">
        <v>4179</v>
      </c>
      <c r="AB770" s="6" t="s">
        <v>4180</v>
      </c>
      <c r="AC770" s="6" t="s">
        <v>4181</v>
      </c>
      <c r="AD770" s="6" t="s">
        <v>4182</v>
      </c>
      <c r="AE770" s="6" t="s">
        <v>156</v>
      </c>
      <c r="AF770" s="6">
        <v>1</v>
      </c>
      <c r="AG770" s="6">
        <v>0.5</v>
      </c>
      <c r="AH770" s="6">
        <v>0.2</v>
      </c>
      <c r="AI770" s="6">
        <v>0.5</v>
      </c>
      <c r="AJ770" s="6" t="s">
        <v>14</v>
      </c>
      <c r="AK770" s="6">
        <v>144.13999999999999</v>
      </c>
      <c r="AL770" s="6" t="s">
        <v>303</v>
      </c>
      <c r="AM770" s="6" t="s">
        <v>303</v>
      </c>
      <c r="AN770" s="6" t="s">
        <v>303</v>
      </c>
      <c r="AO770" s="6" t="s">
        <v>303</v>
      </c>
      <c r="AP770" s="6" t="s">
        <v>303</v>
      </c>
      <c r="AQ770" s="6" t="s">
        <v>304</v>
      </c>
      <c r="AR770" s="6" t="s">
        <v>305</v>
      </c>
      <c r="AS770" s="6" t="s">
        <v>3644</v>
      </c>
      <c r="AT770" s="6" t="s">
        <v>156</v>
      </c>
      <c r="AU770" s="6" t="s">
        <v>307</v>
      </c>
      <c r="AV770" s="6" t="s">
        <v>4179</v>
      </c>
      <c r="AW770" s="6" t="s">
        <v>4183</v>
      </c>
      <c r="AX770" s="6" t="s">
        <v>4183</v>
      </c>
      <c r="AY770" s="6" t="s">
        <v>308</v>
      </c>
      <c r="AZ770" s="6" t="s">
        <v>309</v>
      </c>
      <c r="BA770" s="6" t="s">
        <v>310</v>
      </c>
      <c r="BB770" s="6" t="s">
        <v>311</v>
      </c>
      <c r="BC770" s="6" t="s">
        <v>312</v>
      </c>
      <c r="BD770" s="6" t="s">
        <v>156</v>
      </c>
      <c r="BE770" s="6" t="s">
        <v>313</v>
      </c>
    </row>
    <row r="771" spans="1:57" ht="17.399999999999999" x14ac:dyDescent="0.4">
      <c r="A771" s="237">
        <f t="shared" si="179"/>
        <v>769</v>
      </c>
      <c r="B771" s="238" t="str">
        <f t="shared" si="180"/>
        <v>2025-09-25</v>
      </c>
      <c r="C771" s="238" t="str">
        <f t="shared" si="181"/>
        <v>LHR</v>
      </c>
      <c r="D771" s="238" t="str">
        <f t="shared" si="182"/>
        <v>99431913906</v>
      </c>
      <c r="E771" s="238" t="str">
        <f t="shared" si="183"/>
        <v>587196916720</v>
      </c>
      <c r="F771" s="238" t="str">
        <f t="shared" si="184"/>
        <v>안주영</v>
      </c>
      <c r="G771" s="239" t="str">
        <f t="shared" si="185"/>
        <v>BK00000146363</v>
      </c>
      <c r="H771" s="240" t="str">
        <f t="shared" si="186"/>
        <v>목록(Manifest)</v>
      </c>
      <c r="I771" s="241">
        <f t="shared" si="187"/>
        <v>94.03</v>
      </c>
      <c r="J771" s="242">
        <f t="shared" si="188"/>
        <v>1</v>
      </c>
      <c r="K771" s="242">
        <f t="shared" si="189"/>
        <v>1.5</v>
      </c>
      <c r="L771" s="243">
        <f t="shared" si="190"/>
        <v>0.2</v>
      </c>
      <c r="M771" s="243">
        <f t="shared" si="191"/>
        <v>1.5</v>
      </c>
      <c r="N771" s="149">
        <f t="shared" si="192"/>
        <v>9.4499999999999993</v>
      </c>
      <c r="O771" s="149">
        <v>3.59</v>
      </c>
      <c r="P771" s="150"/>
      <c r="Q771" s="151">
        <f>VLOOKUP(H771,Mapping!$B$3:$D$13,3,0)</f>
        <v>0</v>
      </c>
      <c r="R771" s="149">
        <f>(IF(VLOOKUP(VLOOKUP(I771,Mapping!$B$15:$D$20,2,1),Mapping!$C$15:$E$20,2,0)=7000,0,VLOOKUP(VLOOKUP(I771,Mapping!$B$15:$D$20,2,1),Mapping!$C$15:$E$20,2,0)))</f>
        <v>0</v>
      </c>
      <c r="S771" s="149"/>
      <c r="T771" s="149"/>
      <c r="U771" s="149">
        <f t="shared" si="193"/>
        <v>13.04</v>
      </c>
      <c r="V771" s="6" t="str">
        <f t="shared" si="178"/>
        <v/>
      </c>
      <c r="X771" s="6" t="s">
        <v>4015</v>
      </c>
      <c r="Y771" s="6" t="s">
        <v>16</v>
      </c>
      <c r="Z771" s="6" t="s">
        <v>4016</v>
      </c>
      <c r="AA771" s="6" t="s">
        <v>4184</v>
      </c>
      <c r="AB771" s="6" t="s">
        <v>4185</v>
      </c>
      <c r="AC771" s="6" t="s">
        <v>4186</v>
      </c>
      <c r="AD771" s="6" t="s">
        <v>4187</v>
      </c>
      <c r="AE771" s="6" t="s">
        <v>156</v>
      </c>
      <c r="AF771" s="6">
        <v>1</v>
      </c>
      <c r="AG771" s="6">
        <v>1.5</v>
      </c>
      <c r="AH771" s="6">
        <v>0.2</v>
      </c>
      <c r="AI771" s="6">
        <v>1.5</v>
      </c>
      <c r="AJ771" s="6" t="s">
        <v>14</v>
      </c>
      <c r="AK771" s="6">
        <v>94.03</v>
      </c>
      <c r="AL771" s="6" t="s">
        <v>303</v>
      </c>
      <c r="AM771" s="6" t="s">
        <v>303</v>
      </c>
      <c r="AN771" s="6" t="s">
        <v>303</v>
      </c>
      <c r="AO771" s="6" t="s">
        <v>303</v>
      </c>
      <c r="AP771" s="6" t="s">
        <v>303</v>
      </c>
      <c r="AQ771" s="6" t="s">
        <v>304</v>
      </c>
      <c r="AR771" s="6" t="s">
        <v>305</v>
      </c>
      <c r="AS771" s="6" t="s">
        <v>523</v>
      </c>
      <c r="AT771" s="6" t="s">
        <v>156</v>
      </c>
      <c r="AU771" s="6" t="s">
        <v>307</v>
      </c>
      <c r="AV771" s="6" t="s">
        <v>4184</v>
      </c>
      <c r="AW771" s="6" t="s">
        <v>4188</v>
      </c>
      <c r="AX771" s="6" t="s">
        <v>4188</v>
      </c>
      <c r="AY771" s="6" t="s">
        <v>308</v>
      </c>
      <c r="AZ771" s="6" t="s">
        <v>309</v>
      </c>
      <c r="BA771" s="6" t="s">
        <v>310</v>
      </c>
      <c r="BB771" s="6" t="s">
        <v>311</v>
      </c>
      <c r="BC771" s="6" t="s">
        <v>312</v>
      </c>
      <c r="BD771" s="6" t="s">
        <v>156</v>
      </c>
      <c r="BE771" s="6" t="s">
        <v>313</v>
      </c>
    </row>
    <row r="772" spans="1:57" ht="17.399999999999999" x14ac:dyDescent="0.4">
      <c r="A772" s="237">
        <f t="shared" si="179"/>
        <v>770</v>
      </c>
      <c r="B772" s="238" t="str">
        <f t="shared" si="180"/>
        <v>2025-09-25</v>
      </c>
      <c r="C772" s="238" t="str">
        <f t="shared" si="181"/>
        <v>LHR</v>
      </c>
      <c r="D772" s="238" t="str">
        <f t="shared" si="182"/>
        <v>99431913906</v>
      </c>
      <c r="E772" s="238" t="str">
        <f t="shared" si="183"/>
        <v>587196916941</v>
      </c>
      <c r="F772" s="238" t="str">
        <f t="shared" si="184"/>
        <v>장재욱</v>
      </c>
      <c r="G772" s="239" t="str">
        <f t="shared" si="185"/>
        <v>BK00000146390</v>
      </c>
      <c r="H772" s="240" t="str">
        <f t="shared" si="186"/>
        <v>목록(Manifest)</v>
      </c>
      <c r="I772" s="241">
        <f t="shared" si="187"/>
        <v>59.83</v>
      </c>
      <c r="J772" s="242">
        <f t="shared" si="188"/>
        <v>1</v>
      </c>
      <c r="K772" s="242">
        <f t="shared" si="189"/>
        <v>0.5</v>
      </c>
      <c r="L772" s="243">
        <f t="shared" si="190"/>
        <v>0.2</v>
      </c>
      <c r="M772" s="243">
        <f t="shared" si="191"/>
        <v>0.5</v>
      </c>
      <c r="N772" s="149">
        <f t="shared" si="192"/>
        <v>5.75</v>
      </c>
      <c r="O772" s="149">
        <v>3.59</v>
      </c>
      <c r="P772" s="150"/>
      <c r="Q772" s="151">
        <f>VLOOKUP(H772,Mapping!$B$3:$D$13,3,0)</f>
        <v>0</v>
      </c>
      <c r="R772" s="149">
        <f>(IF(VLOOKUP(VLOOKUP(I772,Mapping!$B$15:$D$20,2,1),Mapping!$C$15:$E$20,2,0)=7000,0,VLOOKUP(VLOOKUP(I772,Mapping!$B$15:$D$20,2,1),Mapping!$C$15:$E$20,2,0)))</f>
        <v>0</v>
      </c>
      <c r="S772" s="149"/>
      <c r="T772" s="149"/>
      <c r="U772" s="149">
        <f t="shared" si="193"/>
        <v>9.34</v>
      </c>
      <c r="V772" s="6" t="str">
        <f t="shared" ref="V772:V835" si="194">AE772</f>
        <v/>
      </c>
      <c r="X772" s="6" t="s">
        <v>4015</v>
      </c>
      <c r="Y772" s="6" t="s">
        <v>16</v>
      </c>
      <c r="Z772" s="6" t="s">
        <v>4016</v>
      </c>
      <c r="AA772" s="6" t="s">
        <v>4189</v>
      </c>
      <c r="AB772" s="6" t="s">
        <v>1078</v>
      </c>
      <c r="AC772" s="6" t="s">
        <v>1079</v>
      </c>
      <c r="AD772" s="6" t="s">
        <v>1080</v>
      </c>
      <c r="AE772" s="6" t="s">
        <v>156</v>
      </c>
      <c r="AF772" s="6">
        <v>1</v>
      </c>
      <c r="AG772" s="6">
        <v>0.5</v>
      </c>
      <c r="AH772" s="6">
        <v>0.2</v>
      </c>
      <c r="AI772" s="6">
        <v>0.5</v>
      </c>
      <c r="AJ772" s="6" t="s">
        <v>14</v>
      </c>
      <c r="AK772" s="6">
        <v>59.83</v>
      </c>
      <c r="AL772" s="6" t="s">
        <v>303</v>
      </c>
      <c r="AM772" s="6" t="s">
        <v>303</v>
      </c>
      <c r="AN772" s="6" t="s">
        <v>303</v>
      </c>
      <c r="AO772" s="6" t="s">
        <v>303</v>
      </c>
      <c r="AP772" s="6" t="s">
        <v>303</v>
      </c>
      <c r="AQ772" s="6" t="s">
        <v>304</v>
      </c>
      <c r="AR772" s="6" t="s">
        <v>305</v>
      </c>
      <c r="AS772" s="6" t="s">
        <v>316</v>
      </c>
      <c r="AT772" s="6" t="s">
        <v>156</v>
      </c>
      <c r="AU772" s="6" t="s">
        <v>307</v>
      </c>
      <c r="AV772" s="6" t="s">
        <v>4189</v>
      </c>
      <c r="AW772" s="6" t="s">
        <v>4190</v>
      </c>
      <c r="AX772" s="6" t="s">
        <v>4190</v>
      </c>
      <c r="AY772" s="6" t="s">
        <v>308</v>
      </c>
      <c r="AZ772" s="6" t="s">
        <v>309</v>
      </c>
      <c r="BA772" s="6" t="s">
        <v>310</v>
      </c>
      <c r="BB772" s="6" t="s">
        <v>311</v>
      </c>
      <c r="BC772" s="6" t="s">
        <v>312</v>
      </c>
      <c r="BD772" s="6" t="s">
        <v>156</v>
      </c>
      <c r="BE772" s="6" t="s">
        <v>313</v>
      </c>
    </row>
    <row r="773" spans="1:57" ht="17.399999999999999" x14ac:dyDescent="0.4">
      <c r="A773" s="237">
        <f t="shared" ref="A773:A836" si="195">A772+1</f>
        <v>771</v>
      </c>
      <c r="B773" s="238" t="str">
        <f t="shared" ref="B773:B836" si="196">X773</f>
        <v>2025-09-25</v>
      </c>
      <c r="C773" s="238" t="str">
        <f t="shared" ref="C773:C836" si="197">Y773</f>
        <v>LHR</v>
      </c>
      <c r="D773" s="238" t="str">
        <f t="shared" ref="D773:D836" si="198">Z773</f>
        <v>99431913906</v>
      </c>
      <c r="E773" s="238" t="str">
        <f t="shared" ref="E773:E836" si="199">AA773</f>
        <v>587196916952</v>
      </c>
      <c r="F773" s="238" t="str">
        <f t="shared" ref="F773:F836" si="200">AB773</f>
        <v>장재원</v>
      </c>
      <c r="G773" s="239" t="str">
        <f t="shared" ref="G773:G836" si="201">AW773</f>
        <v>BK00000146346</v>
      </c>
      <c r="H773" s="240" t="str">
        <f t="shared" ref="H773:H836" si="202">AJ773</f>
        <v>목록(Manifest)</v>
      </c>
      <c r="I773" s="241">
        <f t="shared" ref="I773:I836" si="203">AK773</f>
        <v>149.55000000000001</v>
      </c>
      <c r="J773" s="242">
        <f t="shared" ref="J773:J836" si="204">AF773</f>
        <v>1</v>
      </c>
      <c r="K773" s="242">
        <f t="shared" ref="K773:K836" si="205">AG773</f>
        <v>1</v>
      </c>
      <c r="L773" s="243">
        <f t="shared" ref="L773:L836" si="206">AH773</f>
        <v>2.7</v>
      </c>
      <c r="M773" s="243">
        <f t="shared" ref="M773:M836" si="207">AI773</f>
        <v>2.7</v>
      </c>
      <c r="N773" s="149">
        <f t="shared" ref="N773:N836" si="208">5.75+(M773-0.5)/0.5*1.85</f>
        <v>13.89</v>
      </c>
      <c r="O773" s="149">
        <v>3.59</v>
      </c>
      <c r="P773" s="150"/>
      <c r="Q773" s="151">
        <f>VLOOKUP(H773,Mapping!$B$3:$D$13,3,0)</f>
        <v>0</v>
      </c>
      <c r="R773" s="149">
        <f>(IF(VLOOKUP(VLOOKUP(I773,Mapping!$B$15:$D$20,2,1),Mapping!$C$15:$E$20,2,0)=7000,0,VLOOKUP(VLOOKUP(I773,Mapping!$B$15:$D$20,2,1),Mapping!$C$15:$E$20,2,0)))</f>
        <v>0</v>
      </c>
      <c r="S773" s="149"/>
      <c r="T773" s="149"/>
      <c r="U773" s="149">
        <f t="shared" ref="U773:U836" si="209">SUM(N773:T773)</f>
        <v>17.48</v>
      </c>
      <c r="V773" s="6" t="str">
        <f t="shared" si="194"/>
        <v/>
      </c>
      <c r="X773" s="6" t="s">
        <v>4015</v>
      </c>
      <c r="Y773" s="6" t="s">
        <v>16</v>
      </c>
      <c r="Z773" s="6" t="s">
        <v>4016</v>
      </c>
      <c r="AA773" s="6" t="s">
        <v>4191</v>
      </c>
      <c r="AB773" s="6" t="s">
        <v>4192</v>
      </c>
      <c r="AC773" s="6" t="s">
        <v>4193</v>
      </c>
      <c r="AD773" s="6" t="s">
        <v>4194</v>
      </c>
      <c r="AE773" s="6" t="s">
        <v>156</v>
      </c>
      <c r="AF773" s="6">
        <v>1</v>
      </c>
      <c r="AG773" s="6">
        <v>1</v>
      </c>
      <c r="AH773" s="6">
        <v>2.7</v>
      </c>
      <c r="AI773" s="6">
        <v>2.7</v>
      </c>
      <c r="AJ773" s="6" t="s">
        <v>14</v>
      </c>
      <c r="AK773" s="6">
        <v>149.55000000000001</v>
      </c>
      <c r="AL773" s="6" t="s">
        <v>303</v>
      </c>
      <c r="AM773" s="6" t="s">
        <v>303</v>
      </c>
      <c r="AN773" s="6" t="s">
        <v>303</v>
      </c>
      <c r="AO773" s="6" t="s">
        <v>303</v>
      </c>
      <c r="AP773" s="6" t="s">
        <v>303</v>
      </c>
      <c r="AQ773" s="6" t="s">
        <v>304</v>
      </c>
      <c r="AR773" s="6" t="s">
        <v>305</v>
      </c>
      <c r="AS773" s="6" t="s">
        <v>1042</v>
      </c>
      <c r="AT773" s="6" t="s">
        <v>156</v>
      </c>
      <c r="AU773" s="6" t="s">
        <v>307</v>
      </c>
      <c r="AV773" s="6" t="s">
        <v>4191</v>
      </c>
      <c r="AW773" s="6" t="s">
        <v>4195</v>
      </c>
      <c r="AX773" s="6" t="s">
        <v>4195</v>
      </c>
      <c r="AY773" s="6" t="s">
        <v>308</v>
      </c>
      <c r="AZ773" s="6" t="s">
        <v>309</v>
      </c>
      <c r="BA773" s="6" t="s">
        <v>310</v>
      </c>
      <c r="BB773" s="6" t="s">
        <v>311</v>
      </c>
      <c r="BC773" s="6" t="s">
        <v>312</v>
      </c>
      <c r="BD773" s="6" t="s">
        <v>156</v>
      </c>
      <c r="BE773" s="6" t="s">
        <v>313</v>
      </c>
    </row>
    <row r="774" spans="1:57" ht="17.399999999999999" x14ac:dyDescent="0.4">
      <c r="A774" s="237">
        <f t="shared" si="195"/>
        <v>772</v>
      </c>
      <c r="B774" s="238" t="str">
        <f t="shared" si="196"/>
        <v>2025-09-28</v>
      </c>
      <c r="C774" s="238" t="str">
        <f t="shared" si="197"/>
        <v>LHR</v>
      </c>
      <c r="D774" s="238" t="str">
        <f t="shared" si="198"/>
        <v>99431913910</v>
      </c>
      <c r="E774" s="238" t="str">
        <f t="shared" si="199"/>
        <v>587196917044</v>
      </c>
      <c r="F774" s="238" t="str">
        <f t="shared" si="200"/>
        <v>김태현</v>
      </c>
      <c r="G774" s="239" t="str">
        <f t="shared" si="201"/>
        <v>BK00000146401</v>
      </c>
      <c r="H774" s="240" t="str">
        <f t="shared" si="202"/>
        <v>일반(NORMAL)</v>
      </c>
      <c r="I774" s="241">
        <f t="shared" si="203"/>
        <v>143.31</v>
      </c>
      <c r="J774" s="242">
        <f t="shared" si="204"/>
        <v>1</v>
      </c>
      <c r="K774" s="242">
        <f t="shared" si="205"/>
        <v>1</v>
      </c>
      <c r="L774" s="243">
        <f t="shared" si="206"/>
        <v>3.4</v>
      </c>
      <c r="M774" s="243">
        <f t="shared" si="207"/>
        <v>3.4</v>
      </c>
      <c r="N774" s="149">
        <f t="shared" si="208"/>
        <v>16.48</v>
      </c>
      <c r="O774" s="149">
        <v>3.59</v>
      </c>
      <c r="P774" s="150"/>
      <c r="Q774" s="151">
        <f>VLOOKUP(H774,Mapping!$B$3:$D$13,3,0)</f>
        <v>0.8</v>
      </c>
      <c r="R774" s="149">
        <f>(IF(VLOOKUP(VLOOKUP(I774,Mapping!$B$15:$D$20,2,1),Mapping!$C$15:$E$20,2,0)=7000,0,VLOOKUP(VLOOKUP(I774,Mapping!$B$15:$D$20,2,1),Mapping!$C$15:$E$20,2,0)))</f>
        <v>0</v>
      </c>
      <c r="S774" s="149"/>
      <c r="T774" s="149"/>
      <c r="U774" s="149">
        <f t="shared" si="209"/>
        <v>20.87</v>
      </c>
      <c r="V774" s="6" t="str">
        <f t="shared" si="194"/>
        <v>합산+587196917033,587196918890</v>
      </c>
      <c r="X774" s="6" t="s">
        <v>4196</v>
      </c>
      <c r="Y774" s="6" t="s">
        <v>16</v>
      </c>
      <c r="Z774" s="6" t="s">
        <v>4197</v>
      </c>
      <c r="AA774" s="6" t="s">
        <v>4198</v>
      </c>
      <c r="AB774" s="6" t="s">
        <v>194</v>
      </c>
      <c r="AC774" s="6" t="s">
        <v>328</v>
      </c>
      <c r="AD774" s="6" t="s">
        <v>393</v>
      </c>
      <c r="AE774" s="6" t="s">
        <v>4199</v>
      </c>
      <c r="AF774" s="6">
        <v>1</v>
      </c>
      <c r="AG774" s="6">
        <v>1</v>
      </c>
      <c r="AH774" s="6">
        <v>3.4</v>
      </c>
      <c r="AI774" s="6">
        <v>3.4</v>
      </c>
      <c r="AJ774" s="6" t="s">
        <v>112</v>
      </c>
      <c r="AK774" s="6">
        <v>143.31</v>
      </c>
      <c r="AL774" s="6" t="s">
        <v>303</v>
      </c>
      <c r="AM774" s="6" t="s">
        <v>303</v>
      </c>
      <c r="AN774" s="6" t="s">
        <v>303</v>
      </c>
      <c r="AO774" s="6" t="s">
        <v>303</v>
      </c>
      <c r="AP774" s="6" t="s">
        <v>156</v>
      </c>
      <c r="AQ774" s="6" t="s">
        <v>304</v>
      </c>
      <c r="AR774" s="6" t="s">
        <v>305</v>
      </c>
      <c r="AS774" s="6" t="s">
        <v>316</v>
      </c>
      <c r="AT774" s="6" t="s">
        <v>156</v>
      </c>
      <c r="AU774" s="6" t="s">
        <v>307</v>
      </c>
      <c r="AV774" s="6" t="s">
        <v>4198</v>
      </c>
      <c r="AW774" s="6" t="s">
        <v>4200</v>
      </c>
      <c r="AX774" s="6" t="s">
        <v>4200</v>
      </c>
      <c r="AY774" s="6" t="s">
        <v>308</v>
      </c>
      <c r="AZ774" s="6" t="s">
        <v>771</v>
      </c>
      <c r="BA774" s="6" t="s">
        <v>310</v>
      </c>
      <c r="BB774" s="6" t="s">
        <v>311</v>
      </c>
      <c r="BC774" s="6" t="s">
        <v>312</v>
      </c>
      <c r="BD774" s="6" t="s">
        <v>156</v>
      </c>
      <c r="BE774" s="6" t="s">
        <v>313</v>
      </c>
    </row>
    <row r="775" spans="1:57" ht="17.399999999999999" x14ac:dyDescent="0.4">
      <c r="A775" s="237">
        <f t="shared" si="195"/>
        <v>773</v>
      </c>
      <c r="B775" s="238" t="str">
        <f t="shared" si="196"/>
        <v>2025-09-28</v>
      </c>
      <c r="C775" s="238" t="str">
        <f t="shared" si="197"/>
        <v>LHR</v>
      </c>
      <c r="D775" s="238" t="str">
        <f t="shared" si="198"/>
        <v>99431913910</v>
      </c>
      <c r="E775" s="238" t="str">
        <f t="shared" si="199"/>
        <v>587196917276</v>
      </c>
      <c r="F775" s="238" t="str">
        <f t="shared" si="200"/>
        <v>남중희</v>
      </c>
      <c r="G775" s="239" t="str">
        <f t="shared" si="201"/>
        <v>BK00000146239</v>
      </c>
      <c r="H775" s="240" t="str">
        <f t="shared" si="202"/>
        <v>목록(Manifest)</v>
      </c>
      <c r="I775" s="241">
        <f t="shared" si="203"/>
        <v>146.54</v>
      </c>
      <c r="J775" s="242">
        <f t="shared" si="204"/>
        <v>1</v>
      </c>
      <c r="K775" s="242">
        <f t="shared" si="205"/>
        <v>3</v>
      </c>
      <c r="L775" s="243">
        <f t="shared" si="206"/>
        <v>0.2</v>
      </c>
      <c r="M775" s="243">
        <f t="shared" si="207"/>
        <v>3</v>
      </c>
      <c r="N775" s="149">
        <f t="shared" si="208"/>
        <v>15</v>
      </c>
      <c r="O775" s="149">
        <v>3.59</v>
      </c>
      <c r="P775" s="150"/>
      <c r="Q775" s="151">
        <f>VLOOKUP(H775,Mapping!$B$3:$D$13,3,0)</f>
        <v>0</v>
      </c>
      <c r="R775" s="149">
        <f>(IF(VLOOKUP(VLOOKUP(I775,Mapping!$B$15:$D$20,2,1),Mapping!$C$15:$E$20,2,0)=7000,0,VLOOKUP(VLOOKUP(I775,Mapping!$B$15:$D$20,2,1),Mapping!$C$15:$E$20,2,0)))</f>
        <v>0</v>
      </c>
      <c r="S775" s="149"/>
      <c r="T775" s="149"/>
      <c r="U775" s="149">
        <f t="shared" si="209"/>
        <v>18.59</v>
      </c>
      <c r="V775" s="6" t="str">
        <f t="shared" si="194"/>
        <v/>
      </c>
      <c r="X775" s="6" t="s">
        <v>4196</v>
      </c>
      <c r="Y775" s="6" t="s">
        <v>16</v>
      </c>
      <c r="Z775" s="6" t="s">
        <v>4197</v>
      </c>
      <c r="AA775" s="6" t="s">
        <v>4201</v>
      </c>
      <c r="AB775" s="6" t="s">
        <v>4202</v>
      </c>
      <c r="AC775" s="6" t="s">
        <v>4203</v>
      </c>
      <c r="AD775" s="6" t="s">
        <v>4204</v>
      </c>
      <c r="AE775" s="6" t="s">
        <v>156</v>
      </c>
      <c r="AF775" s="6">
        <v>1</v>
      </c>
      <c r="AG775" s="6">
        <v>3</v>
      </c>
      <c r="AH775" s="6">
        <v>0.2</v>
      </c>
      <c r="AI775" s="6">
        <v>3</v>
      </c>
      <c r="AJ775" s="6" t="s">
        <v>14</v>
      </c>
      <c r="AK775" s="6">
        <v>146.54</v>
      </c>
      <c r="AL775" s="6" t="s">
        <v>303</v>
      </c>
      <c r="AM775" s="6" t="s">
        <v>303</v>
      </c>
      <c r="AN775" s="6" t="s">
        <v>303</v>
      </c>
      <c r="AO775" s="6" t="s">
        <v>303</v>
      </c>
      <c r="AP775" s="6" t="s">
        <v>156</v>
      </c>
      <c r="AQ775" s="6" t="s">
        <v>304</v>
      </c>
      <c r="AR775" s="6" t="s">
        <v>305</v>
      </c>
      <c r="AS775" s="6" t="s">
        <v>316</v>
      </c>
      <c r="AT775" s="6" t="s">
        <v>156</v>
      </c>
      <c r="AU775" s="6" t="s">
        <v>307</v>
      </c>
      <c r="AV775" s="6" t="s">
        <v>4201</v>
      </c>
      <c r="AW775" s="6" t="s">
        <v>4205</v>
      </c>
      <c r="AX775" s="6" t="s">
        <v>4205</v>
      </c>
      <c r="AY775" s="6" t="s">
        <v>308</v>
      </c>
      <c r="AZ775" s="6" t="s">
        <v>771</v>
      </c>
      <c r="BA775" s="6" t="s">
        <v>310</v>
      </c>
      <c r="BB775" s="6" t="s">
        <v>311</v>
      </c>
      <c r="BC775" s="6" t="s">
        <v>312</v>
      </c>
      <c r="BD775" s="6" t="s">
        <v>156</v>
      </c>
      <c r="BE775" s="6" t="s">
        <v>313</v>
      </c>
    </row>
    <row r="776" spans="1:57" ht="17.399999999999999" x14ac:dyDescent="0.4">
      <c r="A776" s="237">
        <f t="shared" si="195"/>
        <v>774</v>
      </c>
      <c r="B776" s="238" t="str">
        <f t="shared" si="196"/>
        <v>2025-09-28</v>
      </c>
      <c r="C776" s="238" t="str">
        <f t="shared" si="197"/>
        <v>LHR</v>
      </c>
      <c r="D776" s="238" t="str">
        <f t="shared" si="198"/>
        <v>99431913910</v>
      </c>
      <c r="E776" s="238" t="str">
        <f t="shared" si="199"/>
        <v>587196917674</v>
      </c>
      <c r="F776" s="238" t="str">
        <f t="shared" si="200"/>
        <v>김학원</v>
      </c>
      <c r="G776" s="239" t="str">
        <f t="shared" si="201"/>
        <v>BK00000146554</v>
      </c>
      <c r="H776" s="240" t="str">
        <f t="shared" si="202"/>
        <v>목록(Manifest)</v>
      </c>
      <c r="I776" s="241">
        <f t="shared" si="203"/>
        <v>81.52</v>
      </c>
      <c r="J776" s="242">
        <f t="shared" si="204"/>
        <v>1</v>
      </c>
      <c r="K776" s="242">
        <f t="shared" si="205"/>
        <v>0.5</v>
      </c>
      <c r="L776" s="243">
        <f t="shared" si="206"/>
        <v>0.7</v>
      </c>
      <c r="M776" s="243">
        <f t="shared" si="207"/>
        <v>0.7</v>
      </c>
      <c r="N776" s="149">
        <f t="shared" si="208"/>
        <v>6.49</v>
      </c>
      <c r="O776" s="149">
        <v>3.59</v>
      </c>
      <c r="P776" s="150"/>
      <c r="Q776" s="151">
        <f>VLOOKUP(H776,Mapping!$B$3:$D$13,3,0)</f>
        <v>0</v>
      </c>
      <c r="R776" s="149">
        <f>(IF(VLOOKUP(VLOOKUP(I776,Mapping!$B$15:$D$20,2,1),Mapping!$C$15:$E$20,2,0)=7000,0,VLOOKUP(VLOOKUP(I776,Mapping!$B$15:$D$20,2,1),Mapping!$C$15:$E$20,2,0)))</f>
        <v>0</v>
      </c>
      <c r="S776" s="149"/>
      <c r="T776" s="149"/>
      <c r="U776" s="149">
        <f t="shared" si="209"/>
        <v>10.08</v>
      </c>
      <c r="V776" s="6" t="str">
        <f t="shared" si="194"/>
        <v/>
      </c>
      <c r="X776" s="6" t="s">
        <v>4196</v>
      </c>
      <c r="Y776" s="6" t="s">
        <v>16</v>
      </c>
      <c r="Z776" s="6" t="s">
        <v>4197</v>
      </c>
      <c r="AA776" s="6" t="s">
        <v>4206</v>
      </c>
      <c r="AB776" s="6" t="s">
        <v>4207</v>
      </c>
      <c r="AC776" s="6" t="s">
        <v>4208</v>
      </c>
      <c r="AD776" s="6" t="s">
        <v>4209</v>
      </c>
      <c r="AE776" s="6" t="s">
        <v>156</v>
      </c>
      <c r="AF776" s="6">
        <v>1</v>
      </c>
      <c r="AG776" s="6">
        <v>0.5</v>
      </c>
      <c r="AH776" s="6">
        <v>0.7</v>
      </c>
      <c r="AI776" s="6">
        <v>0.7</v>
      </c>
      <c r="AJ776" s="6" t="s">
        <v>14</v>
      </c>
      <c r="AK776" s="6">
        <v>81.52</v>
      </c>
      <c r="AL776" s="6" t="s">
        <v>303</v>
      </c>
      <c r="AM776" s="6" t="s">
        <v>303</v>
      </c>
      <c r="AN776" s="6" t="s">
        <v>303</v>
      </c>
      <c r="AO776" s="6" t="s">
        <v>303</v>
      </c>
      <c r="AP776" s="6" t="s">
        <v>156</v>
      </c>
      <c r="AQ776" s="6" t="s">
        <v>304</v>
      </c>
      <c r="AR776" s="6" t="s">
        <v>305</v>
      </c>
      <c r="AS776" s="6" t="s">
        <v>4210</v>
      </c>
      <c r="AT776" s="6" t="s">
        <v>156</v>
      </c>
      <c r="AU776" s="6" t="s">
        <v>307</v>
      </c>
      <c r="AV776" s="6" t="s">
        <v>4206</v>
      </c>
      <c r="AW776" s="6" t="s">
        <v>4211</v>
      </c>
      <c r="AX776" s="6" t="s">
        <v>4211</v>
      </c>
      <c r="AY776" s="6" t="s">
        <v>308</v>
      </c>
      <c r="AZ776" s="6" t="s">
        <v>771</v>
      </c>
      <c r="BA776" s="6" t="s">
        <v>310</v>
      </c>
      <c r="BB776" s="6" t="s">
        <v>311</v>
      </c>
      <c r="BC776" s="6" t="s">
        <v>312</v>
      </c>
      <c r="BD776" s="6" t="s">
        <v>156</v>
      </c>
      <c r="BE776" s="6" t="s">
        <v>313</v>
      </c>
    </row>
    <row r="777" spans="1:57" ht="17.399999999999999" x14ac:dyDescent="0.4">
      <c r="A777" s="237">
        <f t="shared" si="195"/>
        <v>775</v>
      </c>
      <c r="B777" s="238" t="str">
        <f t="shared" si="196"/>
        <v>2025-09-28</v>
      </c>
      <c r="C777" s="238" t="str">
        <f t="shared" si="197"/>
        <v>LHR</v>
      </c>
      <c r="D777" s="238" t="str">
        <f t="shared" si="198"/>
        <v>99431913910</v>
      </c>
      <c r="E777" s="238" t="str">
        <f t="shared" si="199"/>
        <v>587196917372</v>
      </c>
      <c r="F777" s="238" t="str">
        <f t="shared" si="200"/>
        <v>김진환</v>
      </c>
      <c r="G777" s="239" t="str">
        <f t="shared" si="201"/>
        <v>BK00000146236</v>
      </c>
      <c r="H777" s="240" t="str">
        <f t="shared" si="202"/>
        <v>일반(목록배제,Normal-Manifest Exception)</v>
      </c>
      <c r="I777" s="241">
        <f t="shared" si="203"/>
        <v>114.21</v>
      </c>
      <c r="J777" s="242">
        <f t="shared" si="204"/>
        <v>1</v>
      </c>
      <c r="K777" s="242">
        <f t="shared" si="205"/>
        <v>2</v>
      </c>
      <c r="L777" s="243">
        <f t="shared" si="206"/>
        <v>0.2</v>
      </c>
      <c r="M777" s="243">
        <f t="shared" si="207"/>
        <v>2</v>
      </c>
      <c r="N777" s="149">
        <f t="shared" si="208"/>
        <v>11.3</v>
      </c>
      <c r="O777" s="149">
        <v>3.59</v>
      </c>
      <c r="P777" s="150"/>
      <c r="Q777" s="151">
        <f>VLOOKUP(H777,Mapping!$B$3:$D$13,3,0)</f>
        <v>0.8</v>
      </c>
      <c r="R777" s="149">
        <f>(IF(VLOOKUP(VLOOKUP(I777,Mapping!$B$15:$D$20,2,1),Mapping!$C$15:$E$20,2,0)=7000,0,VLOOKUP(VLOOKUP(I777,Mapping!$B$15:$D$20,2,1),Mapping!$C$15:$E$20,2,0)))</f>
        <v>0</v>
      </c>
      <c r="S777" s="149"/>
      <c r="T777" s="149"/>
      <c r="U777" s="149">
        <f t="shared" si="209"/>
        <v>15.690000000000001</v>
      </c>
      <c r="V777" s="6" t="str">
        <f t="shared" si="194"/>
        <v/>
      </c>
      <c r="X777" s="6" t="s">
        <v>4196</v>
      </c>
      <c r="Y777" s="6" t="s">
        <v>16</v>
      </c>
      <c r="Z777" s="6" t="s">
        <v>4197</v>
      </c>
      <c r="AA777" s="6" t="s">
        <v>4212</v>
      </c>
      <c r="AB777" s="6" t="s">
        <v>530</v>
      </c>
      <c r="AC777" s="6" t="s">
        <v>531</v>
      </c>
      <c r="AD777" s="6" t="s">
        <v>532</v>
      </c>
      <c r="AE777" s="6" t="s">
        <v>156</v>
      </c>
      <c r="AF777" s="6">
        <v>1</v>
      </c>
      <c r="AG777" s="6">
        <v>2</v>
      </c>
      <c r="AH777" s="6">
        <v>0.2</v>
      </c>
      <c r="AI777" s="6">
        <v>2</v>
      </c>
      <c r="AJ777" s="6" t="s">
        <v>110</v>
      </c>
      <c r="AK777" s="6">
        <v>114.21</v>
      </c>
      <c r="AL777" s="6" t="s">
        <v>303</v>
      </c>
      <c r="AM777" s="6" t="s">
        <v>303</v>
      </c>
      <c r="AN777" s="6" t="s">
        <v>303</v>
      </c>
      <c r="AO777" s="6" t="s">
        <v>303</v>
      </c>
      <c r="AP777" s="6" t="s">
        <v>156</v>
      </c>
      <c r="AQ777" s="6" t="s">
        <v>304</v>
      </c>
      <c r="AR777" s="6" t="s">
        <v>305</v>
      </c>
      <c r="AS777" s="6" t="s">
        <v>317</v>
      </c>
      <c r="AT777" s="6" t="s">
        <v>156</v>
      </c>
      <c r="AU777" s="6" t="s">
        <v>307</v>
      </c>
      <c r="AV777" s="6" t="s">
        <v>4212</v>
      </c>
      <c r="AW777" s="6" t="s">
        <v>4213</v>
      </c>
      <c r="AX777" s="6" t="s">
        <v>4213</v>
      </c>
      <c r="AY777" s="6" t="s">
        <v>308</v>
      </c>
      <c r="AZ777" s="6" t="s">
        <v>771</v>
      </c>
      <c r="BA777" s="6" t="s">
        <v>310</v>
      </c>
      <c r="BB777" s="6" t="s">
        <v>311</v>
      </c>
      <c r="BC777" s="6" t="s">
        <v>312</v>
      </c>
      <c r="BD777" s="6" t="s">
        <v>156</v>
      </c>
      <c r="BE777" s="6" t="s">
        <v>313</v>
      </c>
    </row>
    <row r="778" spans="1:57" ht="17.399999999999999" x14ac:dyDescent="0.4">
      <c r="A778" s="237">
        <f t="shared" si="195"/>
        <v>776</v>
      </c>
      <c r="B778" s="238" t="str">
        <f t="shared" si="196"/>
        <v>2025-09-28</v>
      </c>
      <c r="C778" s="238" t="str">
        <f t="shared" si="197"/>
        <v>LHR</v>
      </c>
      <c r="D778" s="238" t="str">
        <f t="shared" si="198"/>
        <v>99431913910</v>
      </c>
      <c r="E778" s="238" t="str">
        <f t="shared" si="199"/>
        <v>587196917232</v>
      </c>
      <c r="F778" s="238" t="str">
        <f t="shared" si="200"/>
        <v>손윤철</v>
      </c>
      <c r="G778" s="239" t="str">
        <f t="shared" si="201"/>
        <v>BK00000146171</v>
      </c>
      <c r="H778" s="240" t="str">
        <f t="shared" si="202"/>
        <v>일반(목록배제,Normal-Manifest Exception)</v>
      </c>
      <c r="I778" s="241">
        <f t="shared" si="203"/>
        <v>70.72</v>
      </c>
      <c r="J778" s="242">
        <f t="shared" si="204"/>
        <v>1</v>
      </c>
      <c r="K778" s="242">
        <f t="shared" si="205"/>
        <v>4.5</v>
      </c>
      <c r="L778" s="243">
        <f t="shared" si="206"/>
        <v>0.2</v>
      </c>
      <c r="M778" s="243">
        <f t="shared" si="207"/>
        <v>4.5</v>
      </c>
      <c r="N778" s="149">
        <f t="shared" si="208"/>
        <v>20.55</v>
      </c>
      <c r="O778" s="149">
        <v>3.59</v>
      </c>
      <c r="P778" s="150"/>
      <c r="Q778" s="151">
        <f>VLOOKUP(H778,Mapping!$B$3:$D$13,3,0)</f>
        <v>0.8</v>
      </c>
      <c r="R778" s="149">
        <f>(IF(VLOOKUP(VLOOKUP(I778,Mapping!$B$15:$D$20,2,1),Mapping!$C$15:$E$20,2,0)=7000,0,VLOOKUP(VLOOKUP(I778,Mapping!$B$15:$D$20,2,1),Mapping!$C$15:$E$20,2,0)))</f>
        <v>0</v>
      </c>
      <c r="S778" s="149"/>
      <c r="T778" s="149"/>
      <c r="U778" s="149">
        <f t="shared" si="209"/>
        <v>24.94</v>
      </c>
      <c r="V778" s="6" t="str">
        <f t="shared" si="194"/>
        <v/>
      </c>
      <c r="X778" s="6" t="s">
        <v>4196</v>
      </c>
      <c r="Y778" s="6" t="s">
        <v>16</v>
      </c>
      <c r="Z778" s="6" t="s">
        <v>4197</v>
      </c>
      <c r="AA778" s="6" t="s">
        <v>4214</v>
      </c>
      <c r="AB778" s="6" t="s">
        <v>4215</v>
      </c>
      <c r="AC778" s="6" t="s">
        <v>4216</v>
      </c>
      <c r="AD778" s="6" t="s">
        <v>593</v>
      </c>
      <c r="AE778" s="6" t="s">
        <v>156</v>
      </c>
      <c r="AF778" s="6">
        <v>1</v>
      </c>
      <c r="AG778" s="6">
        <v>4.5</v>
      </c>
      <c r="AH778" s="6">
        <v>0.2</v>
      </c>
      <c r="AI778" s="6">
        <v>4.5</v>
      </c>
      <c r="AJ778" s="6" t="s">
        <v>110</v>
      </c>
      <c r="AK778" s="6">
        <v>70.72</v>
      </c>
      <c r="AL778" s="6" t="s">
        <v>303</v>
      </c>
      <c r="AM778" s="6" t="s">
        <v>303</v>
      </c>
      <c r="AN778" s="6" t="s">
        <v>303</v>
      </c>
      <c r="AO778" s="6" t="s">
        <v>303</v>
      </c>
      <c r="AP778" s="6" t="s">
        <v>156</v>
      </c>
      <c r="AQ778" s="6" t="s">
        <v>304</v>
      </c>
      <c r="AR778" s="6" t="s">
        <v>305</v>
      </c>
      <c r="AS778" s="6" t="s">
        <v>316</v>
      </c>
      <c r="AT778" s="6" t="s">
        <v>156</v>
      </c>
      <c r="AU778" s="6" t="s">
        <v>307</v>
      </c>
      <c r="AV778" s="6" t="s">
        <v>4214</v>
      </c>
      <c r="AW778" s="6" t="s">
        <v>4217</v>
      </c>
      <c r="AX778" s="6" t="s">
        <v>4217</v>
      </c>
      <c r="AY778" s="6" t="s">
        <v>308</v>
      </c>
      <c r="AZ778" s="6" t="s">
        <v>771</v>
      </c>
      <c r="BA778" s="6" t="s">
        <v>310</v>
      </c>
      <c r="BB778" s="6" t="s">
        <v>311</v>
      </c>
      <c r="BC778" s="6" t="s">
        <v>312</v>
      </c>
      <c r="BD778" s="6" t="s">
        <v>156</v>
      </c>
      <c r="BE778" s="6" t="s">
        <v>313</v>
      </c>
    </row>
    <row r="779" spans="1:57" ht="17.399999999999999" x14ac:dyDescent="0.4">
      <c r="A779" s="237">
        <f t="shared" si="195"/>
        <v>777</v>
      </c>
      <c r="B779" s="238" t="str">
        <f t="shared" si="196"/>
        <v>2025-09-28</v>
      </c>
      <c r="C779" s="238" t="str">
        <f t="shared" si="197"/>
        <v>LHR</v>
      </c>
      <c r="D779" s="238" t="str">
        <f t="shared" si="198"/>
        <v>99431913910</v>
      </c>
      <c r="E779" s="238" t="str">
        <f t="shared" si="199"/>
        <v>587196917162</v>
      </c>
      <c r="F779" s="238" t="str">
        <f t="shared" si="200"/>
        <v>김일곤</v>
      </c>
      <c r="G779" s="239" t="str">
        <f t="shared" si="201"/>
        <v>BK00000145839</v>
      </c>
      <c r="H779" s="240" t="str">
        <f t="shared" si="202"/>
        <v>목록(Manifest)</v>
      </c>
      <c r="I779" s="241">
        <f t="shared" si="203"/>
        <v>107.08</v>
      </c>
      <c r="J779" s="242">
        <f t="shared" si="204"/>
        <v>1</v>
      </c>
      <c r="K779" s="242">
        <f t="shared" si="205"/>
        <v>1</v>
      </c>
      <c r="L779" s="243">
        <f t="shared" si="206"/>
        <v>0.2</v>
      </c>
      <c r="M779" s="243">
        <f t="shared" si="207"/>
        <v>1</v>
      </c>
      <c r="N779" s="149">
        <f t="shared" si="208"/>
        <v>7.6</v>
      </c>
      <c r="O779" s="149">
        <v>3.59</v>
      </c>
      <c r="P779" s="150"/>
      <c r="Q779" s="151">
        <f>VLOOKUP(H779,Mapping!$B$3:$D$13,3,0)</f>
        <v>0</v>
      </c>
      <c r="R779" s="149">
        <f>(IF(VLOOKUP(VLOOKUP(I779,Mapping!$B$15:$D$20,2,1),Mapping!$C$15:$E$20,2,0)=7000,0,VLOOKUP(VLOOKUP(I779,Mapping!$B$15:$D$20,2,1),Mapping!$C$15:$E$20,2,0)))</f>
        <v>0</v>
      </c>
      <c r="S779" s="149"/>
      <c r="T779" s="149"/>
      <c r="U779" s="149">
        <f t="shared" si="209"/>
        <v>11.19</v>
      </c>
      <c r="V779" s="6" t="str">
        <f t="shared" si="194"/>
        <v/>
      </c>
      <c r="X779" s="6" t="s">
        <v>4196</v>
      </c>
      <c r="Y779" s="6" t="s">
        <v>16</v>
      </c>
      <c r="Z779" s="6" t="s">
        <v>4197</v>
      </c>
      <c r="AA779" s="6" t="s">
        <v>4218</v>
      </c>
      <c r="AB779" s="6" t="s">
        <v>2469</v>
      </c>
      <c r="AC779" s="6" t="s">
        <v>2470</v>
      </c>
      <c r="AD779" s="6" t="s">
        <v>2471</v>
      </c>
      <c r="AE779" s="6" t="s">
        <v>156</v>
      </c>
      <c r="AF779" s="6">
        <v>1</v>
      </c>
      <c r="AG779" s="6">
        <v>1</v>
      </c>
      <c r="AH779" s="6">
        <v>0.2</v>
      </c>
      <c r="AI779" s="6">
        <v>1</v>
      </c>
      <c r="AJ779" s="6" t="s">
        <v>14</v>
      </c>
      <c r="AK779" s="6">
        <v>107.08</v>
      </c>
      <c r="AL779" s="6" t="s">
        <v>303</v>
      </c>
      <c r="AM779" s="6" t="s">
        <v>303</v>
      </c>
      <c r="AN779" s="6" t="s">
        <v>303</v>
      </c>
      <c r="AO779" s="6" t="s">
        <v>303</v>
      </c>
      <c r="AP779" s="6" t="s">
        <v>156</v>
      </c>
      <c r="AQ779" s="6" t="s">
        <v>304</v>
      </c>
      <c r="AR779" s="6" t="s">
        <v>305</v>
      </c>
      <c r="AS779" s="6" t="s">
        <v>316</v>
      </c>
      <c r="AT779" s="6" t="s">
        <v>156</v>
      </c>
      <c r="AU779" s="6" t="s">
        <v>307</v>
      </c>
      <c r="AV779" s="6" t="s">
        <v>4218</v>
      </c>
      <c r="AW779" s="6" t="s">
        <v>4219</v>
      </c>
      <c r="AX779" s="6" t="s">
        <v>4219</v>
      </c>
      <c r="AY779" s="6" t="s">
        <v>308</v>
      </c>
      <c r="AZ779" s="6" t="s">
        <v>771</v>
      </c>
      <c r="BA779" s="6" t="s">
        <v>310</v>
      </c>
      <c r="BB779" s="6" t="s">
        <v>311</v>
      </c>
      <c r="BC779" s="6" t="s">
        <v>312</v>
      </c>
      <c r="BD779" s="6" t="s">
        <v>156</v>
      </c>
      <c r="BE779" s="6" t="s">
        <v>313</v>
      </c>
    </row>
    <row r="780" spans="1:57" ht="17.399999999999999" x14ac:dyDescent="0.4">
      <c r="A780" s="237">
        <f t="shared" si="195"/>
        <v>778</v>
      </c>
      <c r="B780" s="238" t="str">
        <f t="shared" si="196"/>
        <v>2025-09-28</v>
      </c>
      <c r="C780" s="238" t="str">
        <f t="shared" si="197"/>
        <v>LHR</v>
      </c>
      <c r="D780" s="238" t="str">
        <f t="shared" si="198"/>
        <v>99431913910</v>
      </c>
      <c r="E780" s="238" t="str">
        <f t="shared" si="199"/>
        <v>587196917604</v>
      </c>
      <c r="F780" s="238" t="str">
        <f t="shared" si="200"/>
        <v>구승현</v>
      </c>
      <c r="G780" s="239" t="str">
        <f t="shared" si="201"/>
        <v>BK00000145643</v>
      </c>
      <c r="H780" s="240" t="str">
        <f t="shared" si="202"/>
        <v>목록(Manifest)</v>
      </c>
      <c r="I780" s="241">
        <f t="shared" si="203"/>
        <v>134.63</v>
      </c>
      <c r="J780" s="242">
        <f t="shared" si="204"/>
        <v>1</v>
      </c>
      <c r="K780" s="242">
        <f t="shared" si="205"/>
        <v>5.5</v>
      </c>
      <c r="L780" s="243">
        <f t="shared" si="206"/>
        <v>6.2</v>
      </c>
      <c r="M780" s="243">
        <f t="shared" si="207"/>
        <v>6.5</v>
      </c>
      <c r="N780" s="149">
        <f t="shared" si="208"/>
        <v>27.950000000000003</v>
      </c>
      <c r="O780" s="149">
        <v>3.59</v>
      </c>
      <c r="P780" s="150"/>
      <c r="Q780" s="151">
        <f>VLOOKUP(H780,Mapping!$B$3:$D$13,3,0)</f>
        <v>0</v>
      </c>
      <c r="R780" s="149">
        <f>(IF(VLOOKUP(VLOOKUP(I780,Mapping!$B$15:$D$20,2,1),Mapping!$C$15:$E$20,2,0)=7000,0,VLOOKUP(VLOOKUP(I780,Mapping!$B$15:$D$20,2,1),Mapping!$C$15:$E$20,2,0)))</f>
        <v>0</v>
      </c>
      <c r="S780" s="149"/>
      <c r="T780" s="149"/>
      <c r="U780" s="149">
        <f t="shared" si="209"/>
        <v>31.540000000000003</v>
      </c>
      <c r="V780" s="6" t="str">
        <f t="shared" si="194"/>
        <v/>
      </c>
      <c r="X780" s="6" t="s">
        <v>4196</v>
      </c>
      <c r="Y780" s="6" t="s">
        <v>16</v>
      </c>
      <c r="Z780" s="6" t="s">
        <v>4197</v>
      </c>
      <c r="AA780" s="6" t="s">
        <v>4220</v>
      </c>
      <c r="AB780" s="6" t="s">
        <v>773</v>
      </c>
      <c r="AC780" s="6" t="s">
        <v>412</v>
      </c>
      <c r="AD780" s="6" t="s">
        <v>413</v>
      </c>
      <c r="AE780" s="6" t="s">
        <v>156</v>
      </c>
      <c r="AF780" s="6">
        <v>1</v>
      </c>
      <c r="AG780" s="6">
        <v>5.5</v>
      </c>
      <c r="AH780" s="6">
        <v>6.2</v>
      </c>
      <c r="AI780" s="6">
        <v>6.5</v>
      </c>
      <c r="AJ780" s="6" t="s">
        <v>14</v>
      </c>
      <c r="AK780" s="6">
        <v>134.63</v>
      </c>
      <c r="AL780" s="6" t="s">
        <v>303</v>
      </c>
      <c r="AM780" s="6" t="s">
        <v>303</v>
      </c>
      <c r="AN780" s="6" t="s">
        <v>303</v>
      </c>
      <c r="AO780" s="6" t="s">
        <v>303</v>
      </c>
      <c r="AP780" s="6" t="s">
        <v>156</v>
      </c>
      <c r="AQ780" s="6" t="s">
        <v>304</v>
      </c>
      <c r="AR780" s="6" t="s">
        <v>305</v>
      </c>
      <c r="AS780" s="6" t="s">
        <v>316</v>
      </c>
      <c r="AT780" s="6" t="s">
        <v>156</v>
      </c>
      <c r="AU780" s="6" t="s">
        <v>307</v>
      </c>
      <c r="AV780" s="6" t="s">
        <v>4220</v>
      </c>
      <c r="AW780" s="6" t="s">
        <v>4221</v>
      </c>
      <c r="AX780" s="6" t="s">
        <v>4221</v>
      </c>
      <c r="AY780" s="6" t="s">
        <v>308</v>
      </c>
      <c r="AZ780" s="6" t="s">
        <v>771</v>
      </c>
      <c r="BA780" s="6" t="s">
        <v>310</v>
      </c>
      <c r="BB780" s="6" t="s">
        <v>311</v>
      </c>
      <c r="BC780" s="6" t="s">
        <v>312</v>
      </c>
      <c r="BD780" s="6" t="s">
        <v>156</v>
      </c>
      <c r="BE780" s="6" t="s">
        <v>313</v>
      </c>
    </row>
    <row r="781" spans="1:57" ht="17.399999999999999" x14ac:dyDescent="0.4">
      <c r="A781" s="237">
        <f t="shared" si="195"/>
        <v>779</v>
      </c>
      <c r="B781" s="238" t="str">
        <f t="shared" si="196"/>
        <v>2025-09-28</v>
      </c>
      <c r="C781" s="238" t="str">
        <f t="shared" si="197"/>
        <v>LHR</v>
      </c>
      <c r="D781" s="238" t="str">
        <f t="shared" si="198"/>
        <v>99431913910</v>
      </c>
      <c r="E781" s="238" t="str">
        <f t="shared" si="199"/>
        <v>587196917011</v>
      </c>
      <c r="F781" s="238" t="str">
        <f t="shared" si="200"/>
        <v>정문권</v>
      </c>
      <c r="G781" s="239" t="str">
        <f t="shared" si="201"/>
        <v>BK00000146393</v>
      </c>
      <c r="H781" s="240" t="str">
        <f t="shared" si="202"/>
        <v>일반(NORMAL)</v>
      </c>
      <c r="I781" s="241">
        <f t="shared" si="203"/>
        <v>116.77</v>
      </c>
      <c r="J781" s="242">
        <f t="shared" si="204"/>
        <v>1</v>
      </c>
      <c r="K781" s="242">
        <f t="shared" si="205"/>
        <v>3.5</v>
      </c>
      <c r="L781" s="243">
        <f t="shared" si="206"/>
        <v>0.2</v>
      </c>
      <c r="M781" s="243">
        <f t="shared" si="207"/>
        <v>3.5</v>
      </c>
      <c r="N781" s="149">
        <f t="shared" si="208"/>
        <v>16.850000000000001</v>
      </c>
      <c r="O781" s="149">
        <v>3.59</v>
      </c>
      <c r="P781" s="150"/>
      <c r="Q781" s="151">
        <f>VLOOKUP(H781,Mapping!$B$3:$D$13,3,0)</f>
        <v>0.8</v>
      </c>
      <c r="R781" s="149">
        <f>(IF(VLOOKUP(VLOOKUP(I781,Mapping!$B$15:$D$20,2,1),Mapping!$C$15:$E$20,2,0)=7000,0,VLOOKUP(VLOOKUP(I781,Mapping!$B$15:$D$20,2,1),Mapping!$C$15:$E$20,2,0)))</f>
        <v>0</v>
      </c>
      <c r="S781" s="149"/>
      <c r="T781" s="149"/>
      <c r="U781" s="149">
        <f t="shared" si="209"/>
        <v>21.240000000000002</v>
      </c>
      <c r="V781" s="6" t="str">
        <f t="shared" si="194"/>
        <v>합산+587196917431</v>
      </c>
      <c r="X781" s="6" t="s">
        <v>4196</v>
      </c>
      <c r="Y781" s="6" t="s">
        <v>16</v>
      </c>
      <c r="Z781" s="6" t="s">
        <v>4197</v>
      </c>
      <c r="AA781" s="6" t="s">
        <v>4222</v>
      </c>
      <c r="AB781" s="6" t="s">
        <v>447</v>
      </c>
      <c r="AC781" s="6" t="s">
        <v>448</v>
      </c>
      <c r="AD781" s="6" t="s">
        <v>449</v>
      </c>
      <c r="AE781" s="6" t="s">
        <v>4223</v>
      </c>
      <c r="AF781" s="6">
        <v>1</v>
      </c>
      <c r="AG781" s="6">
        <v>3.5</v>
      </c>
      <c r="AH781" s="6">
        <v>0.2</v>
      </c>
      <c r="AI781" s="6">
        <v>3.5</v>
      </c>
      <c r="AJ781" s="6" t="s">
        <v>112</v>
      </c>
      <c r="AK781" s="6">
        <v>116.77</v>
      </c>
      <c r="AL781" s="6" t="s">
        <v>303</v>
      </c>
      <c r="AM781" s="6" t="s">
        <v>303</v>
      </c>
      <c r="AN781" s="6" t="s">
        <v>303</v>
      </c>
      <c r="AO781" s="6" t="s">
        <v>303</v>
      </c>
      <c r="AP781" s="6" t="s">
        <v>156</v>
      </c>
      <c r="AQ781" s="6" t="s">
        <v>304</v>
      </c>
      <c r="AR781" s="6" t="s">
        <v>305</v>
      </c>
      <c r="AS781" s="6" t="s">
        <v>316</v>
      </c>
      <c r="AT781" s="6" t="s">
        <v>156</v>
      </c>
      <c r="AU781" s="6" t="s">
        <v>307</v>
      </c>
      <c r="AV781" s="6" t="s">
        <v>4222</v>
      </c>
      <c r="AW781" s="6" t="s">
        <v>4224</v>
      </c>
      <c r="AX781" s="6" t="s">
        <v>4224</v>
      </c>
      <c r="AY781" s="6" t="s">
        <v>308</v>
      </c>
      <c r="AZ781" s="6" t="s">
        <v>771</v>
      </c>
      <c r="BA781" s="6" t="s">
        <v>310</v>
      </c>
      <c r="BB781" s="6" t="s">
        <v>311</v>
      </c>
      <c r="BC781" s="6" t="s">
        <v>312</v>
      </c>
      <c r="BD781" s="6" t="s">
        <v>156</v>
      </c>
      <c r="BE781" s="6" t="s">
        <v>313</v>
      </c>
    </row>
    <row r="782" spans="1:57" ht="17.399999999999999" x14ac:dyDescent="0.4">
      <c r="A782" s="237">
        <f t="shared" si="195"/>
        <v>780</v>
      </c>
      <c r="B782" s="238" t="str">
        <f t="shared" si="196"/>
        <v>2025-09-28</v>
      </c>
      <c r="C782" s="238" t="str">
        <f t="shared" si="197"/>
        <v>LHR</v>
      </c>
      <c r="D782" s="238" t="str">
        <f t="shared" si="198"/>
        <v>99431913910</v>
      </c>
      <c r="E782" s="238" t="str">
        <f t="shared" si="199"/>
        <v>587196917313</v>
      </c>
      <c r="F782" s="238" t="str">
        <f t="shared" si="200"/>
        <v>방옥희</v>
      </c>
      <c r="G782" s="239" t="str">
        <f t="shared" si="201"/>
        <v>BK00000146419</v>
      </c>
      <c r="H782" s="240" t="str">
        <f t="shared" si="202"/>
        <v>목록(Manifest)</v>
      </c>
      <c r="I782" s="241">
        <f t="shared" si="203"/>
        <v>98.86</v>
      </c>
      <c r="J782" s="242">
        <f t="shared" si="204"/>
        <v>1</v>
      </c>
      <c r="K782" s="242">
        <f t="shared" si="205"/>
        <v>1</v>
      </c>
      <c r="L782" s="243">
        <f t="shared" si="206"/>
        <v>0.2</v>
      </c>
      <c r="M782" s="243">
        <f t="shared" si="207"/>
        <v>1</v>
      </c>
      <c r="N782" s="149">
        <f t="shared" si="208"/>
        <v>7.6</v>
      </c>
      <c r="O782" s="149">
        <v>3.59</v>
      </c>
      <c r="P782" s="150"/>
      <c r="Q782" s="151">
        <f>VLOOKUP(H782,Mapping!$B$3:$D$13,3,0)</f>
        <v>0</v>
      </c>
      <c r="R782" s="149">
        <f>(IF(VLOOKUP(VLOOKUP(I782,Mapping!$B$15:$D$20,2,1),Mapping!$C$15:$E$20,2,0)=7000,0,VLOOKUP(VLOOKUP(I782,Mapping!$B$15:$D$20,2,1),Mapping!$C$15:$E$20,2,0)))</f>
        <v>0</v>
      </c>
      <c r="S782" s="149"/>
      <c r="T782" s="149"/>
      <c r="U782" s="149">
        <f t="shared" si="209"/>
        <v>11.19</v>
      </c>
      <c r="V782" s="6" t="str">
        <f t="shared" si="194"/>
        <v/>
      </c>
      <c r="X782" s="6" t="s">
        <v>4196</v>
      </c>
      <c r="Y782" s="6" t="s">
        <v>16</v>
      </c>
      <c r="Z782" s="6" t="s">
        <v>4197</v>
      </c>
      <c r="AA782" s="6" t="s">
        <v>4225</v>
      </c>
      <c r="AB782" s="6" t="s">
        <v>4226</v>
      </c>
      <c r="AC782" s="6" t="s">
        <v>4227</v>
      </c>
      <c r="AD782" s="6" t="s">
        <v>4228</v>
      </c>
      <c r="AE782" s="6" t="s">
        <v>156</v>
      </c>
      <c r="AF782" s="6">
        <v>1</v>
      </c>
      <c r="AG782" s="6">
        <v>1</v>
      </c>
      <c r="AH782" s="6">
        <v>0.2</v>
      </c>
      <c r="AI782" s="6">
        <v>1</v>
      </c>
      <c r="AJ782" s="6" t="s">
        <v>14</v>
      </c>
      <c r="AK782" s="6">
        <v>98.86</v>
      </c>
      <c r="AL782" s="6" t="s">
        <v>303</v>
      </c>
      <c r="AM782" s="6" t="s">
        <v>303</v>
      </c>
      <c r="AN782" s="6" t="s">
        <v>303</v>
      </c>
      <c r="AO782" s="6" t="s">
        <v>303</v>
      </c>
      <c r="AP782" s="6" t="s">
        <v>156</v>
      </c>
      <c r="AQ782" s="6" t="s">
        <v>304</v>
      </c>
      <c r="AR782" s="6" t="s">
        <v>305</v>
      </c>
      <c r="AS782" s="6" t="s">
        <v>316</v>
      </c>
      <c r="AT782" s="6" t="s">
        <v>156</v>
      </c>
      <c r="AU782" s="6" t="s">
        <v>307</v>
      </c>
      <c r="AV782" s="6" t="s">
        <v>4225</v>
      </c>
      <c r="AW782" s="6" t="s">
        <v>4229</v>
      </c>
      <c r="AX782" s="6" t="s">
        <v>4229</v>
      </c>
      <c r="AY782" s="6" t="s">
        <v>308</v>
      </c>
      <c r="AZ782" s="6" t="s">
        <v>771</v>
      </c>
      <c r="BA782" s="6" t="s">
        <v>310</v>
      </c>
      <c r="BB782" s="6" t="s">
        <v>311</v>
      </c>
      <c r="BC782" s="6" t="s">
        <v>312</v>
      </c>
      <c r="BD782" s="6" t="s">
        <v>156</v>
      </c>
      <c r="BE782" s="6" t="s">
        <v>313</v>
      </c>
    </row>
    <row r="783" spans="1:57" ht="17.399999999999999" x14ac:dyDescent="0.4">
      <c r="A783" s="237">
        <f t="shared" si="195"/>
        <v>781</v>
      </c>
      <c r="B783" s="238" t="str">
        <f t="shared" si="196"/>
        <v>2025-09-28</v>
      </c>
      <c r="C783" s="238" t="str">
        <f t="shared" si="197"/>
        <v>LHR</v>
      </c>
      <c r="D783" s="238" t="str">
        <f t="shared" si="198"/>
        <v>99431913910</v>
      </c>
      <c r="E783" s="238" t="str">
        <f t="shared" si="199"/>
        <v>587196917151</v>
      </c>
      <c r="F783" s="238" t="str">
        <f t="shared" si="200"/>
        <v>이재혁</v>
      </c>
      <c r="G783" s="239" t="str">
        <f t="shared" si="201"/>
        <v>BK00000145885</v>
      </c>
      <c r="H783" s="240" t="str">
        <f t="shared" si="202"/>
        <v>목록(Manifest)</v>
      </c>
      <c r="I783" s="241">
        <f t="shared" si="203"/>
        <v>147.94</v>
      </c>
      <c r="J783" s="242">
        <f t="shared" si="204"/>
        <v>1</v>
      </c>
      <c r="K783" s="242">
        <f t="shared" si="205"/>
        <v>0.5</v>
      </c>
      <c r="L783" s="243">
        <f t="shared" si="206"/>
        <v>0.8</v>
      </c>
      <c r="M783" s="243">
        <f t="shared" si="207"/>
        <v>0.8</v>
      </c>
      <c r="N783" s="149">
        <f t="shared" si="208"/>
        <v>6.86</v>
      </c>
      <c r="O783" s="149">
        <v>3.59</v>
      </c>
      <c r="P783" s="150"/>
      <c r="Q783" s="151">
        <f>VLOOKUP(H783,Mapping!$B$3:$D$13,3,0)</f>
        <v>0</v>
      </c>
      <c r="R783" s="149">
        <f>(IF(VLOOKUP(VLOOKUP(I783,Mapping!$B$15:$D$20,2,1),Mapping!$C$15:$E$20,2,0)=7000,0,VLOOKUP(VLOOKUP(I783,Mapping!$B$15:$D$20,2,1),Mapping!$C$15:$E$20,2,0)))</f>
        <v>0</v>
      </c>
      <c r="S783" s="149"/>
      <c r="T783" s="149"/>
      <c r="U783" s="149">
        <f t="shared" si="209"/>
        <v>10.45</v>
      </c>
      <c r="V783" s="6" t="str">
        <f t="shared" si="194"/>
        <v/>
      </c>
      <c r="X783" s="6" t="s">
        <v>4196</v>
      </c>
      <c r="Y783" s="6" t="s">
        <v>16</v>
      </c>
      <c r="Z783" s="6" t="s">
        <v>4197</v>
      </c>
      <c r="AA783" s="6" t="s">
        <v>4230</v>
      </c>
      <c r="AB783" s="6" t="s">
        <v>2111</v>
      </c>
      <c r="AC783" s="6" t="s">
        <v>2112</v>
      </c>
      <c r="AD783" s="6" t="s">
        <v>2113</v>
      </c>
      <c r="AE783" s="6" t="s">
        <v>156</v>
      </c>
      <c r="AF783" s="6">
        <v>1</v>
      </c>
      <c r="AG783" s="6">
        <v>0.5</v>
      </c>
      <c r="AH783" s="6">
        <v>0.8</v>
      </c>
      <c r="AI783" s="6">
        <v>0.8</v>
      </c>
      <c r="AJ783" s="6" t="s">
        <v>14</v>
      </c>
      <c r="AK783" s="6">
        <v>147.94</v>
      </c>
      <c r="AL783" s="6" t="s">
        <v>303</v>
      </c>
      <c r="AM783" s="6" t="s">
        <v>303</v>
      </c>
      <c r="AN783" s="6" t="s">
        <v>303</v>
      </c>
      <c r="AO783" s="6" t="s">
        <v>303</v>
      </c>
      <c r="AP783" s="6" t="s">
        <v>156</v>
      </c>
      <c r="AQ783" s="6" t="s">
        <v>304</v>
      </c>
      <c r="AR783" s="6" t="s">
        <v>305</v>
      </c>
      <c r="AS783" s="6" t="s">
        <v>349</v>
      </c>
      <c r="AT783" s="6" t="s">
        <v>156</v>
      </c>
      <c r="AU783" s="6" t="s">
        <v>307</v>
      </c>
      <c r="AV783" s="6" t="s">
        <v>4230</v>
      </c>
      <c r="AW783" s="6" t="s">
        <v>4231</v>
      </c>
      <c r="AX783" s="6" t="s">
        <v>4231</v>
      </c>
      <c r="AY783" s="6" t="s">
        <v>308</v>
      </c>
      <c r="AZ783" s="6" t="s">
        <v>771</v>
      </c>
      <c r="BA783" s="6" t="s">
        <v>310</v>
      </c>
      <c r="BB783" s="6" t="s">
        <v>311</v>
      </c>
      <c r="BC783" s="6" t="s">
        <v>312</v>
      </c>
      <c r="BD783" s="6" t="s">
        <v>156</v>
      </c>
      <c r="BE783" s="6" t="s">
        <v>313</v>
      </c>
    </row>
    <row r="784" spans="1:57" ht="17.399999999999999" x14ac:dyDescent="0.4">
      <c r="A784" s="237">
        <f t="shared" si="195"/>
        <v>782</v>
      </c>
      <c r="B784" s="238" t="str">
        <f t="shared" si="196"/>
        <v>2025-09-28</v>
      </c>
      <c r="C784" s="238" t="str">
        <f t="shared" si="197"/>
        <v>LHR</v>
      </c>
      <c r="D784" s="238" t="str">
        <f t="shared" si="198"/>
        <v>99431913910</v>
      </c>
      <c r="E784" s="238" t="str">
        <f t="shared" si="199"/>
        <v>587196917136</v>
      </c>
      <c r="F784" s="238" t="str">
        <f t="shared" si="200"/>
        <v>정준재</v>
      </c>
      <c r="G784" s="239" t="str">
        <f t="shared" si="201"/>
        <v>BK00000145989</v>
      </c>
      <c r="H784" s="240" t="str">
        <f t="shared" si="202"/>
        <v>목록(Manifest)</v>
      </c>
      <c r="I784" s="241">
        <f t="shared" si="203"/>
        <v>144.69</v>
      </c>
      <c r="J784" s="242">
        <f t="shared" si="204"/>
        <v>1</v>
      </c>
      <c r="K784" s="242">
        <f t="shared" si="205"/>
        <v>1.5</v>
      </c>
      <c r="L784" s="243">
        <f t="shared" si="206"/>
        <v>0.2</v>
      </c>
      <c r="M784" s="243">
        <f t="shared" si="207"/>
        <v>1.5</v>
      </c>
      <c r="N784" s="149">
        <f t="shared" si="208"/>
        <v>9.4499999999999993</v>
      </c>
      <c r="O784" s="149">
        <v>3.59</v>
      </c>
      <c r="P784" s="150"/>
      <c r="Q784" s="151">
        <f>VLOOKUP(H784,Mapping!$B$3:$D$13,3,0)</f>
        <v>0</v>
      </c>
      <c r="R784" s="149">
        <f>(IF(VLOOKUP(VLOOKUP(I784,Mapping!$B$15:$D$20,2,1),Mapping!$C$15:$E$20,2,0)=7000,0,VLOOKUP(VLOOKUP(I784,Mapping!$B$15:$D$20,2,1),Mapping!$C$15:$E$20,2,0)))</f>
        <v>0</v>
      </c>
      <c r="S784" s="149"/>
      <c r="T784" s="149"/>
      <c r="U784" s="149">
        <f t="shared" si="209"/>
        <v>13.04</v>
      </c>
      <c r="V784" s="6" t="str">
        <f t="shared" si="194"/>
        <v/>
      </c>
      <c r="X784" s="6" t="s">
        <v>4196</v>
      </c>
      <c r="Y784" s="6" t="s">
        <v>16</v>
      </c>
      <c r="Z784" s="6" t="s">
        <v>4197</v>
      </c>
      <c r="AA784" s="6" t="s">
        <v>4232</v>
      </c>
      <c r="AB784" s="6" t="s">
        <v>4233</v>
      </c>
      <c r="AC784" s="6" t="s">
        <v>4234</v>
      </c>
      <c r="AD784" s="6" t="s">
        <v>4235</v>
      </c>
      <c r="AE784" s="6" t="s">
        <v>156</v>
      </c>
      <c r="AF784" s="6">
        <v>1</v>
      </c>
      <c r="AG784" s="6">
        <v>1.5</v>
      </c>
      <c r="AH784" s="6">
        <v>0.2</v>
      </c>
      <c r="AI784" s="6">
        <v>1.5</v>
      </c>
      <c r="AJ784" s="6" t="s">
        <v>14</v>
      </c>
      <c r="AK784" s="6">
        <v>144.69</v>
      </c>
      <c r="AL784" s="6" t="s">
        <v>303</v>
      </c>
      <c r="AM784" s="6" t="s">
        <v>303</v>
      </c>
      <c r="AN784" s="6" t="s">
        <v>303</v>
      </c>
      <c r="AO784" s="6" t="s">
        <v>303</v>
      </c>
      <c r="AP784" s="6" t="s">
        <v>156</v>
      </c>
      <c r="AQ784" s="6" t="s">
        <v>304</v>
      </c>
      <c r="AR784" s="6" t="s">
        <v>305</v>
      </c>
      <c r="AS784" s="6" t="s">
        <v>926</v>
      </c>
      <c r="AT784" s="6" t="s">
        <v>156</v>
      </c>
      <c r="AU784" s="6" t="s">
        <v>307</v>
      </c>
      <c r="AV784" s="6" t="s">
        <v>4232</v>
      </c>
      <c r="AW784" s="6" t="s">
        <v>4236</v>
      </c>
      <c r="AX784" s="6" t="s">
        <v>4236</v>
      </c>
      <c r="AY784" s="6" t="s">
        <v>308</v>
      </c>
      <c r="AZ784" s="6" t="s">
        <v>771</v>
      </c>
      <c r="BA784" s="6" t="s">
        <v>310</v>
      </c>
      <c r="BB784" s="6" t="s">
        <v>311</v>
      </c>
      <c r="BC784" s="6" t="s">
        <v>312</v>
      </c>
      <c r="BD784" s="6" t="s">
        <v>156</v>
      </c>
      <c r="BE784" s="6" t="s">
        <v>313</v>
      </c>
    </row>
    <row r="785" spans="1:57" ht="17.399999999999999" x14ac:dyDescent="0.4">
      <c r="A785" s="237">
        <f t="shared" si="195"/>
        <v>783</v>
      </c>
      <c r="B785" s="238" t="str">
        <f t="shared" si="196"/>
        <v>2025-09-28</v>
      </c>
      <c r="C785" s="238" t="str">
        <f t="shared" si="197"/>
        <v>LHR</v>
      </c>
      <c r="D785" s="238" t="str">
        <f t="shared" si="198"/>
        <v>99431913910</v>
      </c>
      <c r="E785" s="238" t="str">
        <f t="shared" si="199"/>
        <v>587196917302</v>
      </c>
      <c r="F785" s="238" t="str">
        <f t="shared" si="200"/>
        <v>전한주</v>
      </c>
      <c r="G785" s="239" t="str">
        <f t="shared" si="201"/>
        <v>BK00000146104</v>
      </c>
      <c r="H785" s="240" t="str">
        <f t="shared" si="202"/>
        <v>목록(Manifest)</v>
      </c>
      <c r="I785" s="241">
        <f t="shared" si="203"/>
        <v>116.34</v>
      </c>
      <c r="J785" s="242">
        <f t="shared" si="204"/>
        <v>1</v>
      </c>
      <c r="K785" s="242">
        <f t="shared" si="205"/>
        <v>0.5</v>
      </c>
      <c r="L785" s="243">
        <f t="shared" si="206"/>
        <v>0.2</v>
      </c>
      <c r="M785" s="243">
        <f t="shared" si="207"/>
        <v>0.5</v>
      </c>
      <c r="N785" s="149">
        <f t="shared" si="208"/>
        <v>5.75</v>
      </c>
      <c r="O785" s="149">
        <v>3.59</v>
      </c>
      <c r="P785" s="150"/>
      <c r="Q785" s="151">
        <f>VLOOKUP(H785,Mapping!$B$3:$D$13,3,0)</f>
        <v>0</v>
      </c>
      <c r="R785" s="149">
        <f>(IF(VLOOKUP(VLOOKUP(I785,Mapping!$B$15:$D$20,2,1),Mapping!$C$15:$E$20,2,0)=7000,0,VLOOKUP(VLOOKUP(I785,Mapping!$B$15:$D$20,2,1),Mapping!$C$15:$E$20,2,0)))</f>
        <v>0</v>
      </c>
      <c r="S785" s="149"/>
      <c r="T785" s="149"/>
      <c r="U785" s="149">
        <f t="shared" si="209"/>
        <v>9.34</v>
      </c>
      <c r="V785" s="6" t="str">
        <f t="shared" si="194"/>
        <v/>
      </c>
      <c r="X785" s="6" t="s">
        <v>4196</v>
      </c>
      <c r="Y785" s="6" t="s">
        <v>16</v>
      </c>
      <c r="Z785" s="6" t="s">
        <v>4197</v>
      </c>
      <c r="AA785" s="6" t="s">
        <v>4237</v>
      </c>
      <c r="AB785" s="6" t="s">
        <v>4238</v>
      </c>
      <c r="AC785" s="6" t="s">
        <v>4239</v>
      </c>
      <c r="AD785" s="6" t="s">
        <v>1275</v>
      </c>
      <c r="AE785" s="6" t="s">
        <v>156</v>
      </c>
      <c r="AF785" s="6">
        <v>1</v>
      </c>
      <c r="AG785" s="6">
        <v>0.5</v>
      </c>
      <c r="AH785" s="6">
        <v>0.2</v>
      </c>
      <c r="AI785" s="6">
        <v>0.5</v>
      </c>
      <c r="AJ785" s="6" t="s">
        <v>14</v>
      </c>
      <c r="AK785" s="6">
        <v>116.34</v>
      </c>
      <c r="AL785" s="6" t="s">
        <v>303</v>
      </c>
      <c r="AM785" s="6" t="s">
        <v>303</v>
      </c>
      <c r="AN785" s="6" t="s">
        <v>303</v>
      </c>
      <c r="AO785" s="6" t="s">
        <v>303</v>
      </c>
      <c r="AP785" s="6" t="s">
        <v>156</v>
      </c>
      <c r="AQ785" s="6" t="s">
        <v>304</v>
      </c>
      <c r="AR785" s="6" t="s">
        <v>305</v>
      </c>
      <c r="AS785" s="6" t="s">
        <v>4240</v>
      </c>
      <c r="AT785" s="6" t="s">
        <v>156</v>
      </c>
      <c r="AU785" s="6" t="s">
        <v>307</v>
      </c>
      <c r="AV785" s="6" t="s">
        <v>4237</v>
      </c>
      <c r="AW785" s="6" t="s">
        <v>4241</v>
      </c>
      <c r="AX785" s="6" t="s">
        <v>4241</v>
      </c>
      <c r="AY785" s="6" t="s">
        <v>308</v>
      </c>
      <c r="AZ785" s="6" t="s">
        <v>771</v>
      </c>
      <c r="BA785" s="6" t="s">
        <v>310</v>
      </c>
      <c r="BB785" s="6" t="s">
        <v>311</v>
      </c>
      <c r="BC785" s="6" t="s">
        <v>312</v>
      </c>
      <c r="BD785" s="6" t="s">
        <v>156</v>
      </c>
      <c r="BE785" s="6" t="s">
        <v>313</v>
      </c>
    </row>
    <row r="786" spans="1:57" ht="17.399999999999999" x14ac:dyDescent="0.4">
      <c r="A786" s="237">
        <f t="shared" si="195"/>
        <v>784</v>
      </c>
      <c r="B786" s="238" t="str">
        <f t="shared" si="196"/>
        <v>2025-09-28</v>
      </c>
      <c r="C786" s="238" t="str">
        <f t="shared" si="197"/>
        <v>LHR</v>
      </c>
      <c r="D786" s="238" t="str">
        <f t="shared" si="198"/>
        <v>99431913910</v>
      </c>
      <c r="E786" s="238" t="str">
        <f t="shared" si="199"/>
        <v>587196916963</v>
      </c>
      <c r="F786" s="238" t="str">
        <f t="shared" si="200"/>
        <v>김희열</v>
      </c>
      <c r="G786" s="239" t="str">
        <f t="shared" si="201"/>
        <v>BK00000146190</v>
      </c>
      <c r="H786" s="240" t="str">
        <f t="shared" si="202"/>
        <v>목록(Manifest)</v>
      </c>
      <c r="I786" s="241">
        <f t="shared" si="203"/>
        <v>51.54</v>
      </c>
      <c r="J786" s="242">
        <f t="shared" si="204"/>
        <v>1</v>
      </c>
      <c r="K786" s="242">
        <f t="shared" si="205"/>
        <v>1</v>
      </c>
      <c r="L786" s="243">
        <f t="shared" si="206"/>
        <v>0.2</v>
      </c>
      <c r="M786" s="243">
        <f t="shared" si="207"/>
        <v>1</v>
      </c>
      <c r="N786" s="149">
        <f t="shared" si="208"/>
        <v>7.6</v>
      </c>
      <c r="O786" s="149">
        <v>3.59</v>
      </c>
      <c r="P786" s="150"/>
      <c r="Q786" s="151">
        <f>VLOOKUP(H786,Mapping!$B$3:$D$13,3,0)</f>
        <v>0</v>
      </c>
      <c r="R786" s="149">
        <f>(IF(VLOOKUP(VLOOKUP(I786,Mapping!$B$15:$D$20,2,1),Mapping!$C$15:$E$20,2,0)=7000,0,VLOOKUP(VLOOKUP(I786,Mapping!$B$15:$D$20,2,1),Mapping!$C$15:$E$20,2,0)))</f>
        <v>0</v>
      </c>
      <c r="S786" s="149"/>
      <c r="T786" s="149"/>
      <c r="U786" s="149">
        <f t="shared" si="209"/>
        <v>11.19</v>
      </c>
      <c r="V786" s="6" t="str">
        <f t="shared" si="194"/>
        <v/>
      </c>
      <c r="X786" s="6" t="s">
        <v>4196</v>
      </c>
      <c r="Y786" s="6" t="s">
        <v>16</v>
      </c>
      <c r="Z786" s="6" t="s">
        <v>4197</v>
      </c>
      <c r="AA786" s="6" t="s">
        <v>4242</v>
      </c>
      <c r="AB786" s="6" t="s">
        <v>4243</v>
      </c>
      <c r="AC786" s="6" t="s">
        <v>4244</v>
      </c>
      <c r="AD786" s="6" t="s">
        <v>4245</v>
      </c>
      <c r="AE786" s="6" t="s">
        <v>156</v>
      </c>
      <c r="AF786" s="6">
        <v>1</v>
      </c>
      <c r="AG786" s="6">
        <v>1</v>
      </c>
      <c r="AH786" s="6">
        <v>0.2</v>
      </c>
      <c r="AI786" s="6">
        <v>1</v>
      </c>
      <c r="AJ786" s="6" t="s">
        <v>14</v>
      </c>
      <c r="AK786" s="6">
        <v>51.54</v>
      </c>
      <c r="AL786" s="6" t="s">
        <v>303</v>
      </c>
      <c r="AM786" s="6" t="s">
        <v>303</v>
      </c>
      <c r="AN786" s="6" t="s">
        <v>303</v>
      </c>
      <c r="AO786" s="6" t="s">
        <v>303</v>
      </c>
      <c r="AP786" s="6" t="s">
        <v>156</v>
      </c>
      <c r="AQ786" s="6" t="s">
        <v>304</v>
      </c>
      <c r="AR786" s="6" t="s">
        <v>305</v>
      </c>
      <c r="AS786" s="6" t="s">
        <v>316</v>
      </c>
      <c r="AT786" s="6" t="s">
        <v>156</v>
      </c>
      <c r="AU786" s="6" t="s">
        <v>307</v>
      </c>
      <c r="AV786" s="6" t="s">
        <v>4242</v>
      </c>
      <c r="AW786" s="6" t="s">
        <v>4246</v>
      </c>
      <c r="AX786" s="6" t="s">
        <v>4246</v>
      </c>
      <c r="AY786" s="6" t="s">
        <v>308</v>
      </c>
      <c r="AZ786" s="6" t="s">
        <v>771</v>
      </c>
      <c r="BA786" s="6" t="s">
        <v>310</v>
      </c>
      <c r="BB786" s="6" t="s">
        <v>311</v>
      </c>
      <c r="BC786" s="6" t="s">
        <v>312</v>
      </c>
      <c r="BD786" s="6" t="s">
        <v>156</v>
      </c>
      <c r="BE786" s="6" t="s">
        <v>313</v>
      </c>
    </row>
    <row r="787" spans="1:57" ht="17.399999999999999" x14ac:dyDescent="0.4">
      <c r="A787" s="237">
        <f t="shared" si="195"/>
        <v>785</v>
      </c>
      <c r="B787" s="238" t="str">
        <f t="shared" si="196"/>
        <v>2025-09-28</v>
      </c>
      <c r="C787" s="238" t="str">
        <f t="shared" si="197"/>
        <v>LHR</v>
      </c>
      <c r="D787" s="238" t="str">
        <f t="shared" si="198"/>
        <v>99431913910</v>
      </c>
      <c r="E787" s="238" t="str">
        <f t="shared" si="199"/>
        <v>587196917022</v>
      </c>
      <c r="F787" s="238" t="str">
        <f t="shared" si="200"/>
        <v>윤성욱</v>
      </c>
      <c r="G787" s="239" t="str">
        <f t="shared" si="201"/>
        <v>BK00000146195</v>
      </c>
      <c r="H787" s="240" t="str">
        <f t="shared" si="202"/>
        <v>목록(Manifest)</v>
      </c>
      <c r="I787" s="241">
        <f t="shared" si="203"/>
        <v>95.86</v>
      </c>
      <c r="J787" s="242">
        <f t="shared" si="204"/>
        <v>1</v>
      </c>
      <c r="K787" s="242">
        <f t="shared" si="205"/>
        <v>4.5</v>
      </c>
      <c r="L787" s="243">
        <f t="shared" si="206"/>
        <v>0.2</v>
      </c>
      <c r="M787" s="243">
        <f t="shared" si="207"/>
        <v>4.5</v>
      </c>
      <c r="N787" s="149">
        <f t="shared" si="208"/>
        <v>20.55</v>
      </c>
      <c r="O787" s="149">
        <v>3.59</v>
      </c>
      <c r="P787" s="150"/>
      <c r="Q787" s="151">
        <f>VLOOKUP(H787,Mapping!$B$3:$D$13,3,0)</f>
        <v>0</v>
      </c>
      <c r="R787" s="149">
        <f>(IF(VLOOKUP(VLOOKUP(I787,Mapping!$B$15:$D$20,2,1),Mapping!$C$15:$E$20,2,0)=7000,0,VLOOKUP(VLOOKUP(I787,Mapping!$B$15:$D$20,2,1),Mapping!$C$15:$E$20,2,0)))</f>
        <v>0</v>
      </c>
      <c r="S787" s="149"/>
      <c r="T787" s="149"/>
      <c r="U787" s="149">
        <f t="shared" si="209"/>
        <v>24.14</v>
      </c>
      <c r="V787" s="6" t="str">
        <f t="shared" si="194"/>
        <v/>
      </c>
      <c r="X787" s="6" t="s">
        <v>4196</v>
      </c>
      <c r="Y787" s="6" t="s">
        <v>16</v>
      </c>
      <c r="Z787" s="6" t="s">
        <v>4197</v>
      </c>
      <c r="AA787" s="6" t="s">
        <v>4247</v>
      </c>
      <c r="AB787" s="6" t="s">
        <v>4248</v>
      </c>
      <c r="AC787" s="6" t="s">
        <v>4249</v>
      </c>
      <c r="AD787" s="6" t="s">
        <v>787</v>
      </c>
      <c r="AE787" s="6" t="s">
        <v>156</v>
      </c>
      <c r="AF787" s="6">
        <v>1</v>
      </c>
      <c r="AG787" s="6">
        <v>4.5</v>
      </c>
      <c r="AH787" s="6">
        <v>0.2</v>
      </c>
      <c r="AI787" s="6">
        <v>4.5</v>
      </c>
      <c r="AJ787" s="6" t="s">
        <v>14</v>
      </c>
      <c r="AK787" s="6">
        <v>95.86</v>
      </c>
      <c r="AL787" s="6" t="s">
        <v>303</v>
      </c>
      <c r="AM787" s="6" t="s">
        <v>303</v>
      </c>
      <c r="AN787" s="6" t="s">
        <v>303</v>
      </c>
      <c r="AO787" s="6" t="s">
        <v>303</v>
      </c>
      <c r="AP787" s="6" t="s">
        <v>156</v>
      </c>
      <c r="AQ787" s="6" t="s">
        <v>304</v>
      </c>
      <c r="AR787" s="6" t="s">
        <v>305</v>
      </c>
      <c r="AS787" s="6" t="s">
        <v>316</v>
      </c>
      <c r="AT787" s="6" t="s">
        <v>156</v>
      </c>
      <c r="AU787" s="6" t="s">
        <v>307</v>
      </c>
      <c r="AV787" s="6" t="s">
        <v>4247</v>
      </c>
      <c r="AW787" s="6" t="s">
        <v>4250</v>
      </c>
      <c r="AX787" s="6" t="s">
        <v>4250</v>
      </c>
      <c r="AY787" s="6" t="s">
        <v>308</v>
      </c>
      <c r="AZ787" s="6" t="s">
        <v>771</v>
      </c>
      <c r="BA787" s="6" t="s">
        <v>310</v>
      </c>
      <c r="BB787" s="6" t="s">
        <v>311</v>
      </c>
      <c r="BC787" s="6" t="s">
        <v>312</v>
      </c>
      <c r="BD787" s="6" t="s">
        <v>156</v>
      </c>
      <c r="BE787" s="6" t="s">
        <v>313</v>
      </c>
    </row>
    <row r="788" spans="1:57" ht="17.399999999999999" x14ac:dyDescent="0.4">
      <c r="A788" s="237">
        <f t="shared" si="195"/>
        <v>786</v>
      </c>
      <c r="B788" s="238" t="str">
        <f t="shared" si="196"/>
        <v>2025-09-28</v>
      </c>
      <c r="C788" s="238" t="str">
        <f t="shared" si="197"/>
        <v>LHR</v>
      </c>
      <c r="D788" s="238" t="str">
        <f t="shared" si="198"/>
        <v>99431913910</v>
      </c>
      <c r="E788" s="238" t="str">
        <f t="shared" si="199"/>
        <v>587196917195</v>
      </c>
      <c r="F788" s="238" t="str">
        <f t="shared" si="200"/>
        <v>윤정수</v>
      </c>
      <c r="G788" s="239" t="str">
        <f t="shared" si="201"/>
        <v>BK00000146213</v>
      </c>
      <c r="H788" s="240" t="str">
        <f t="shared" si="202"/>
        <v>목록(Manifest)</v>
      </c>
      <c r="I788" s="241">
        <f t="shared" si="203"/>
        <v>148.09</v>
      </c>
      <c r="J788" s="242">
        <f t="shared" si="204"/>
        <v>1</v>
      </c>
      <c r="K788" s="242">
        <f t="shared" si="205"/>
        <v>2.5</v>
      </c>
      <c r="L788" s="243">
        <f t="shared" si="206"/>
        <v>0.2</v>
      </c>
      <c r="M788" s="243">
        <f t="shared" si="207"/>
        <v>2.5</v>
      </c>
      <c r="N788" s="149">
        <f t="shared" si="208"/>
        <v>13.15</v>
      </c>
      <c r="O788" s="149">
        <v>3.59</v>
      </c>
      <c r="P788" s="150"/>
      <c r="Q788" s="151">
        <f>VLOOKUP(H788,Mapping!$B$3:$D$13,3,0)</f>
        <v>0</v>
      </c>
      <c r="R788" s="149">
        <f>(IF(VLOOKUP(VLOOKUP(I788,Mapping!$B$15:$D$20,2,1),Mapping!$C$15:$E$20,2,0)=7000,0,VLOOKUP(VLOOKUP(I788,Mapping!$B$15:$D$20,2,1),Mapping!$C$15:$E$20,2,0)))</f>
        <v>0</v>
      </c>
      <c r="S788" s="149"/>
      <c r="T788" s="149"/>
      <c r="U788" s="149">
        <f t="shared" si="209"/>
        <v>16.740000000000002</v>
      </c>
      <c r="V788" s="6" t="str">
        <f t="shared" si="194"/>
        <v/>
      </c>
      <c r="X788" s="6" t="s">
        <v>4196</v>
      </c>
      <c r="Y788" s="6" t="s">
        <v>16</v>
      </c>
      <c r="Z788" s="6" t="s">
        <v>4197</v>
      </c>
      <c r="AA788" s="6" t="s">
        <v>4251</v>
      </c>
      <c r="AB788" s="6" t="s">
        <v>2861</v>
      </c>
      <c r="AC788" s="6" t="s">
        <v>2862</v>
      </c>
      <c r="AD788" s="6" t="s">
        <v>2863</v>
      </c>
      <c r="AE788" s="6" t="s">
        <v>156</v>
      </c>
      <c r="AF788" s="6">
        <v>1</v>
      </c>
      <c r="AG788" s="6">
        <v>2.5</v>
      </c>
      <c r="AH788" s="6">
        <v>0.2</v>
      </c>
      <c r="AI788" s="6">
        <v>2.5</v>
      </c>
      <c r="AJ788" s="6" t="s">
        <v>14</v>
      </c>
      <c r="AK788" s="6">
        <v>148.09</v>
      </c>
      <c r="AL788" s="6" t="s">
        <v>303</v>
      </c>
      <c r="AM788" s="6" t="s">
        <v>303</v>
      </c>
      <c r="AN788" s="6" t="s">
        <v>303</v>
      </c>
      <c r="AO788" s="6" t="s">
        <v>303</v>
      </c>
      <c r="AP788" s="6" t="s">
        <v>156</v>
      </c>
      <c r="AQ788" s="6" t="s">
        <v>304</v>
      </c>
      <c r="AR788" s="6" t="s">
        <v>305</v>
      </c>
      <c r="AS788" s="6" t="s">
        <v>316</v>
      </c>
      <c r="AT788" s="6" t="s">
        <v>156</v>
      </c>
      <c r="AU788" s="6" t="s">
        <v>307</v>
      </c>
      <c r="AV788" s="6" t="s">
        <v>4251</v>
      </c>
      <c r="AW788" s="6" t="s">
        <v>4252</v>
      </c>
      <c r="AX788" s="6" t="s">
        <v>4252</v>
      </c>
      <c r="AY788" s="6" t="s">
        <v>308</v>
      </c>
      <c r="AZ788" s="6" t="s">
        <v>771</v>
      </c>
      <c r="BA788" s="6" t="s">
        <v>310</v>
      </c>
      <c r="BB788" s="6" t="s">
        <v>311</v>
      </c>
      <c r="BC788" s="6" t="s">
        <v>312</v>
      </c>
      <c r="BD788" s="6" t="s">
        <v>156</v>
      </c>
      <c r="BE788" s="6" t="s">
        <v>313</v>
      </c>
    </row>
    <row r="789" spans="1:57" ht="17.399999999999999" x14ac:dyDescent="0.4">
      <c r="A789" s="237">
        <f t="shared" si="195"/>
        <v>787</v>
      </c>
      <c r="B789" s="238" t="str">
        <f t="shared" si="196"/>
        <v>2025-09-28</v>
      </c>
      <c r="C789" s="238" t="str">
        <f t="shared" si="197"/>
        <v>LHR</v>
      </c>
      <c r="D789" s="238" t="str">
        <f t="shared" si="198"/>
        <v>99431913910</v>
      </c>
      <c r="E789" s="238" t="str">
        <f t="shared" si="199"/>
        <v>587196916974</v>
      </c>
      <c r="F789" s="238" t="str">
        <f t="shared" si="200"/>
        <v>배수지</v>
      </c>
      <c r="G789" s="239" t="str">
        <f t="shared" si="201"/>
        <v>BK00000146222</v>
      </c>
      <c r="H789" s="240" t="str">
        <f t="shared" si="202"/>
        <v>목록(Manifest)</v>
      </c>
      <c r="I789" s="241">
        <f t="shared" si="203"/>
        <v>138.12</v>
      </c>
      <c r="J789" s="242">
        <f t="shared" si="204"/>
        <v>1</v>
      </c>
      <c r="K789" s="242">
        <f t="shared" si="205"/>
        <v>2</v>
      </c>
      <c r="L789" s="243">
        <f t="shared" si="206"/>
        <v>3.7</v>
      </c>
      <c r="M789" s="243">
        <f t="shared" si="207"/>
        <v>3.7</v>
      </c>
      <c r="N789" s="149">
        <f t="shared" si="208"/>
        <v>17.590000000000003</v>
      </c>
      <c r="O789" s="149">
        <v>3.59</v>
      </c>
      <c r="P789" s="150"/>
      <c r="Q789" s="151">
        <f>VLOOKUP(H789,Mapping!$B$3:$D$13,3,0)</f>
        <v>0</v>
      </c>
      <c r="R789" s="149">
        <f>(IF(VLOOKUP(VLOOKUP(I789,Mapping!$B$15:$D$20,2,1),Mapping!$C$15:$E$20,2,0)=7000,0,VLOOKUP(VLOOKUP(I789,Mapping!$B$15:$D$20,2,1),Mapping!$C$15:$E$20,2,0)))</f>
        <v>0</v>
      </c>
      <c r="S789" s="149"/>
      <c r="T789" s="149"/>
      <c r="U789" s="149">
        <f t="shared" si="209"/>
        <v>21.180000000000003</v>
      </c>
      <c r="V789" s="6" t="str">
        <f t="shared" si="194"/>
        <v/>
      </c>
      <c r="X789" s="6" t="s">
        <v>4196</v>
      </c>
      <c r="Y789" s="6" t="s">
        <v>16</v>
      </c>
      <c r="Z789" s="6" t="s">
        <v>4197</v>
      </c>
      <c r="AA789" s="6" t="s">
        <v>4253</v>
      </c>
      <c r="AB789" s="6" t="s">
        <v>203</v>
      </c>
      <c r="AC789" s="6" t="s">
        <v>546</v>
      </c>
      <c r="AD789" s="6" t="s">
        <v>547</v>
      </c>
      <c r="AE789" s="6" t="s">
        <v>156</v>
      </c>
      <c r="AF789" s="6">
        <v>1</v>
      </c>
      <c r="AG789" s="6">
        <v>2</v>
      </c>
      <c r="AH789" s="6">
        <v>3.7</v>
      </c>
      <c r="AI789" s="6">
        <v>3.7</v>
      </c>
      <c r="AJ789" s="6" t="s">
        <v>14</v>
      </c>
      <c r="AK789" s="6">
        <v>138.12</v>
      </c>
      <c r="AL789" s="6" t="s">
        <v>303</v>
      </c>
      <c r="AM789" s="6" t="s">
        <v>303</v>
      </c>
      <c r="AN789" s="6" t="s">
        <v>303</v>
      </c>
      <c r="AO789" s="6" t="s">
        <v>303</v>
      </c>
      <c r="AP789" s="6" t="s">
        <v>156</v>
      </c>
      <c r="AQ789" s="6" t="s">
        <v>304</v>
      </c>
      <c r="AR789" s="6" t="s">
        <v>305</v>
      </c>
      <c r="AS789" s="6" t="s">
        <v>325</v>
      </c>
      <c r="AT789" s="6" t="s">
        <v>156</v>
      </c>
      <c r="AU789" s="6" t="s">
        <v>307</v>
      </c>
      <c r="AV789" s="6" t="s">
        <v>4253</v>
      </c>
      <c r="AW789" s="6" t="s">
        <v>4254</v>
      </c>
      <c r="AX789" s="6" t="s">
        <v>4254</v>
      </c>
      <c r="AY789" s="6" t="s">
        <v>308</v>
      </c>
      <c r="AZ789" s="6" t="s">
        <v>771</v>
      </c>
      <c r="BA789" s="6" t="s">
        <v>310</v>
      </c>
      <c r="BB789" s="6" t="s">
        <v>311</v>
      </c>
      <c r="BC789" s="6" t="s">
        <v>312</v>
      </c>
      <c r="BD789" s="6" t="s">
        <v>156</v>
      </c>
      <c r="BE789" s="6" t="s">
        <v>313</v>
      </c>
    </row>
    <row r="790" spans="1:57" ht="17.399999999999999" x14ac:dyDescent="0.4">
      <c r="A790" s="237">
        <f t="shared" si="195"/>
        <v>788</v>
      </c>
      <c r="B790" s="238" t="str">
        <f t="shared" si="196"/>
        <v>2025-09-28</v>
      </c>
      <c r="C790" s="238" t="str">
        <f t="shared" si="197"/>
        <v>LHR</v>
      </c>
      <c r="D790" s="238" t="str">
        <f t="shared" si="198"/>
        <v>99431913910</v>
      </c>
      <c r="E790" s="238" t="str">
        <f t="shared" si="199"/>
        <v>587196917221</v>
      </c>
      <c r="F790" s="238" t="str">
        <f t="shared" si="200"/>
        <v>박오성</v>
      </c>
      <c r="G790" s="239" t="str">
        <f t="shared" si="201"/>
        <v>BK00000146243</v>
      </c>
      <c r="H790" s="240" t="str">
        <f t="shared" si="202"/>
        <v>목록(Manifest)</v>
      </c>
      <c r="I790" s="241">
        <f t="shared" si="203"/>
        <v>72</v>
      </c>
      <c r="J790" s="242">
        <f t="shared" si="204"/>
        <v>1</v>
      </c>
      <c r="K790" s="242">
        <f t="shared" si="205"/>
        <v>6.5</v>
      </c>
      <c r="L790" s="243">
        <f t="shared" si="206"/>
        <v>0.2</v>
      </c>
      <c r="M790" s="243">
        <f t="shared" si="207"/>
        <v>6.5</v>
      </c>
      <c r="N790" s="149">
        <f t="shared" si="208"/>
        <v>27.950000000000003</v>
      </c>
      <c r="O790" s="149">
        <v>3.59</v>
      </c>
      <c r="P790" s="150"/>
      <c r="Q790" s="151">
        <f>VLOOKUP(H790,Mapping!$B$3:$D$13,3,0)</f>
        <v>0</v>
      </c>
      <c r="R790" s="149">
        <f>(IF(VLOOKUP(VLOOKUP(I790,Mapping!$B$15:$D$20,2,1),Mapping!$C$15:$E$20,2,0)=7000,0,VLOOKUP(VLOOKUP(I790,Mapping!$B$15:$D$20,2,1),Mapping!$C$15:$E$20,2,0)))</f>
        <v>0</v>
      </c>
      <c r="S790" s="149"/>
      <c r="T790" s="149"/>
      <c r="U790" s="149">
        <f t="shared" si="209"/>
        <v>31.540000000000003</v>
      </c>
      <c r="V790" s="6" t="str">
        <f t="shared" si="194"/>
        <v/>
      </c>
      <c r="X790" s="6" t="s">
        <v>4196</v>
      </c>
      <c r="Y790" s="6" t="s">
        <v>16</v>
      </c>
      <c r="Z790" s="6" t="s">
        <v>4197</v>
      </c>
      <c r="AA790" s="6" t="s">
        <v>4255</v>
      </c>
      <c r="AB790" s="6" t="s">
        <v>1109</v>
      </c>
      <c r="AC790" s="6" t="s">
        <v>1110</v>
      </c>
      <c r="AD790" s="6" t="s">
        <v>1111</v>
      </c>
      <c r="AE790" s="6" t="s">
        <v>156</v>
      </c>
      <c r="AF790" s="6">
        <v>1</v>
      </c>
      <c r="AG790" s="6">
        <v>6.5</v>
      </c>
      <c r="AH790" s="6">
        <v>0.2</v>
      </c>
      <c r="AI790" s="6">
        <v>6.5</v>
      </c>
      <c r="AJ790" s="6" t="s">
        <v>14</v>
      </c>
      <c r="AK790" s="6">
        <v>72</v>
      </c>
      <c r="AL790" s="6" t="s">
        <v>303</v>
      </c>
      <c r="AM790" s="6" t="s">
        <v>303</v>
      </c>
      <c r="AN790" s="6" t="s">
        <v>303</v>
      </c>
      <c r="AO790" s="6" t="s">
        <v>303</v>
      </c>
      <c r="AP790" s="6" t="s">
        <v>156</v>
      </c>
      <c r="AQ790" s="6" t="s">
        <v>304</v>
      </c>
      <c r="AR790" s="6" t="s">
        <v>305</v>
      </c>
      <c r="AS790" s="6" t="s">
        <v>807</v>
      </c>
      <c r="AT790" s="6" t="s">
        <v>156</v>
      </c>
      <c r="AU790" s="6" t="s">
        <v>307</v>
      </c>
      <c r="AV790" s="6" t="s">
        <v>4255</v>
      </c>
      <c r="AW790" s="6" t="s">
        <v>4256</v>
      </c>
      <c r="AX790" s="6" t="s">
        <v>4256</v>
      </c>
      <c r="AY790" s="6" t="s">
        <v>308</v>
      </c>
      <c r="AZ790" s="6" t="s">
        <v>771</v>
      </c>
      <c r="BA790" s="6" t="s">
        <v>310</v>
      </c>
      <c r="BB790" s="6" t="s">
        <v>311</v>
      </c>
      <c r="BC790" s="6" t="s">
        <v>312</v>
      </c>
      <c r="BD790" s="6" t="s">
        <v>156</v>
      </c>
      <c r="BE790" s="6" t="s">
        <v>313</v>
      </c>
    </row>
    <row r="791" spans="1:57" ht="17.399999999999999" x14ac:dyDescent="0.4">
      <c r="A791" s="237">
        <f t="shared" si="195"/>
        <v>789</v>
      </c>
      <c r="B791" s="238" t="str">
        <f t="shared" si="196"/>
        <v>2025-09-28</v>
      </c>
      <c r="C791" s="238" t="str">
        <f t="shared" si="197"/>
        <v>LHR</v>
      </c>
      <c r="D791" s="238" t="str">
        <f t="shared" si="198"/>
        <v>99431913910</v>
      </c>
      <c r="E791" s="238" t="str">
        <f t="shared" si="199"/>
        <v>587196916985</v>
      </c>
      <c r="F791" s="238" t="str">
        <f t="shared" si="200"/>
        <v>박수민</v>
      </c>
      <c r="G791" s="239" t="str">
        <f t="shared" si="201"/>
        <v>BK00000146250</v>
      </c>
      <c r="H791" s="240" t="str">
        <f t="shared" si="202"/>
        <v>목록(Manifest)</v>
      </c>
      <c r="I791" s="241">
        <f t="shared" si="203"/>
        <v>26.3</v>
      </c>
      <c r="J791" s="242">
        <f t="shared" si="204"/>
        <v>1</v>
      </c>
      <c r="K791" s="242">
        <f t="shared" si="205"/>
        <v>2.5</v>
      </c>
      <c r="L791" s="243">
        <f t="shared" si="206"/>
        <v>0.2</v>
      </c>
      <c r="M791" s="243">
        <f t="shared" si="207"/>
        <v>2.5</v>
      </c>
      <c r="N791" s="149">
        <f t="shared" si="208"/>
        <v>13.15</v>
      </c>
      <c r="O791" s="149">
        <v>3.59</v>
      </c>
      <c r="P791" s="150"/>
      <c r="Q791" s="151">
        <f>VLOOKUP(H791,Mapping!$B$3:$D$13,3,0)</f>
        <v>0</v>
      </c>
      <c r="R791" s="149">
        <f>(IF(VLOOKUP(VLOOKUP(I791,Mapping!$B$15:$D$20,2,1),Mapping!$C$15:$E$20,2,0)=7000,0,VLOOKUP(VLOOKUP(I791,Mapping!$B$15:$D$20,2,1),Mapping!$C$15:$E$20,2,0)))</f>
        <v>0</v>
      </c>
      <c r="S791" s="149"/>
      <c r="T791" s="149"/>
      <c r="U791" s="149">
        <f t="shared" si="209"/>
        <v>16.740000000000002</v>
      </c>
      <c r="V791" s="6" t="str">
        <f t="shared" si="194"/>
        <v/>
      </c>
      <c r="X791" s="6" t="s">
        <v>4196</v>
      </c>
      <c r="Y791" s="6" t="s">
        <v>16</v>
      </c>
      <c r="Z791" s="6" t="s">
        <v>4197</v>
      </c>
      <c r="AA791" s="6" t="s">
        <v>4257</v>
      </c>
      <c r="AB791" s="6" t="s">
        <v>4258</v>
      </c>
      <c r="AC791" s="6" t="s">
        <v>4259</v>
      </c>
      <c r="AD791" s="6" t="s">
        <v>4260</v>
      </c>
      <c r="AE791" s="6" t="s">
        <v>156</v>
      </c>
      <c r="AF791" s="6">
        <v>1</v>
      </c>
      <c r="AG791" s="6">
        <v>2.5</v>
      </c>
      <c r="AH791" s="6">
        <v>0.2</v>
      </c>
      <c r="AI791" s="6">
        <v>2.5</v>
      </c>
      <c r="AJ791" s="6" t="s">
        <v>14</v>
      </c>
      <c r="AK791" s="6">
        <v>26.3</v>
      </c>
      <c r="AL791" s="6" t="s">
        <v>303</v>
      </c>
      <c r="AM791" s="6" t="s">
        <v>303</v>
      </c>
      <c r="AN791" s="6" t="s">
        <v>303</v>
      </c>
      <c r="AO791" s="6" t="s">
        <v>303</v>
      </c>
      <c r="AP791" s="6" t="s">
        <v>156</v>
      </c>
      <c r="AQ791" s="6" t="s">
        <v>304</v>
      </c>
      <c r="AR791" s="6" t="s">
        <v>305</v>
      </c>
      <c r="AS791" s="6" t="s">
        <v>331</v>
      </c>
      <c r="AT791" s="6" t="s">
        <v>156</v>
      </c>
      <c r="AU791" s="6" t="s">
        <v>307</v>
      </c>
      <c r="AV791" s="6" t="s">
        <v>4257</v>
      </c>
      <c r="AW791" s="6" t="s">
        <v>4261</v>
      </c>
      <c r="AX791" s="6" t="s">
        <v>4261</v>
      </c>
      <c r="AY791" s="6" t="s">
        <v>308</v>
      </c>
      <c r="AZ791" s="6" t="s">
        <v>771</v>
      </c>
      <c r="BA791" s="6" t="s">
        <v>310</v>
      </c>
      <c r="BB791" s="6" t="s">
        <v>311</v>
      </c>
      <c r="BC791" s="6" t="s">
        <v>312</v>
      </c>
      <c r="BD791" s="6" t="s">
        <v>156</v>
      </c>
      <c r="BE791" s="6" t="s">
        <v>313</v>
      </c>
    </row>
    <row r="792" spans="1:57" ht="17.399999999999999" x14ac:dyDescent="0.4">
      <c r="A792" s="237">
        <f t="shared" si="195"/>
        <v>790</v>
      </c>
      <c r="B792" s="238" t="str">
        <f t="shared" si="196"/>
        <v>2025-09-28</v>
      </c>
      <c r="C792" s="238" t="str">
        <f t="shared" si="197"/>
        <v>LHR</v>
      </c>
      <c r="D792" s="238" t="str">
        <f t="shared" si="198"/>
        <v>99431913910</v>
      </c>
      <c r="E792" s="238" t="str">
        <f t="shared" si="199"/>
        <v>587196917114</v>
      </c>
      <c r="F792" s="238" t="str">
        <f t="shared" si="200"/>
        <v>박민선</v>
      </c>
      <c r="G792" s="239" t="str">
        <f t="shared" si="201"/>
        <v>BK00000146253</v>
      </c>
      <c r="H792" s="240" t="str">
        <f t="shared" si="202"/>
        <v>목록(Manifest)</v>
      </c>
      <c r="I792" s="241">
        <f t="shared" si="203"/>
        <v>145.22999999999999</v>
      </c>
      <c r="J792" s="242">
        <f t="shared" si="204"/>
        <v>1</v>
      </c>
      <c r="K792" s="242">
        <f t="shared" si="205"/>
        <v>1</v>
      </c>
      <c r="L792" s="243">
        <f t="shared" si="206"/>
        <v>1.5</v>
      </c>
      <c r="M792" s="243">
        <f t="shared" si="207"/>
        <v>1.5</v>
      </c>
      <c r="N792" s="149">
        <f t="shared" si="208"/>
        <v>9.4499999999999993</v>
      </c>
      <c r="O792" s="149">
        <v>3.59</v>
      </c>
      <c r="P792" s="150"/>
      <c r="Q792" s="151">
        <f>VLOOKUP(H792,Mapping!$B$3:$D$13,3,0)</f>
        <v>0</v>
      </c>
      <c r="R792" s="149">
        <f>(IF(VLOOKUP(VLOOKUP(I792,Mapping!$B$15:$D$20,2,1),Mapping!$C$15:$E$20,2,0)=7000,0,VLOOKUP(VLOOKUP(I792,Mapping!$B$15:$D$20,2,1),Mapping!$C$15:$E$20,2,0)))</f>
        <v>0</v>
      </c>
      <c r="S792" s="149"/>
      <c r="T792" s="149"/>
      <c r="U792" s="149">
        <f t="shared" si="209"/>
        <v>13.04</v>
      </c>
      <c r="V792" s="6" t="str">
        <f t="shared" si="194"/>
        <v/>
      </c>
      <c r="X792" s="6" t="s">
        <v>4196</v>
      </c>
      <c r="Y792" s="6" t="s">
        <v>16</v>
      </c>
      <c r="Z792" s="6" t="s">
        <v>4197</v>
      </c>
      <c r="AA792" s="6" t="s">
        <v>4262</v>
      </c>
      <c r="AB792" s="6" t="s">
        <v>4263</v>
      </c>
      <c r="AC792" s="6" t="s">
        <v>4264</v>
      </c>
      <c r="AD792" s="6" t="s">
        <v>1104</v>
      </c>
      <c r="AE792" s="6" t="s">
        <v>156</v>
      </c>
      <c r="AF792" s="6">
        <v>1</v>
      </c>
      <c r="AG792" s="6">
        <v>1</v>
      </c>
      <c r="AH792" s="6">
        <v>1.5</v>
      </c>
      <c r="AI792" s="6">
        <v>1.5</v>
      </c>
      <c r="AJ792" s="6" t="s">
        <v>14</v>
      </c>
      <c r="AK792" s="6">
        <v>145.22999999999999</v>
      </c>
      <c r="AL792" s="6" t="s">
        <v>303</v>
      </c>
      <c r="AM792" s="6" t="s">
        <v>303</v>
      </c>
      <c r="AN792" s="6" t="s">
        <v>303</v>
      </c>
      <c r="AO792" s="6" t="s">
        <v>303</v>
      </c>
      <c r="AP792" s="6" t="s">
        <v>156</v>
      </c>
      <c r="AQ792" s="6" t="s">
        <v>304</v>
      </c>
      <c r="AR792" s="6" t="s">
        <v>305</v>
      </c>
      <c r="AS792" s="6" t="s">
        <v>352</v>
      </c>
      <c r="AT792" s="6" t="s">
        <v>156</v>
      </c>
      <c r="AU792" s="6" t="s">
        <v>307</v>
      </c>
      <c r="AV792" s="6" t="s">
        <v>4262</v>
      </c>
      <c r="AW792" s="6" t="s">
        <v>4265</v>
      </c>
      <c r="AX792" s="6" t="s">
        <v>4265</v>
      </c>
      <c r="AY792" s="6" t="s">
        <v>308</v>
      </c>
      <c r="AZ792" s="6" t="s">
        <v>771</v>
      </c>
      <c r="BA792" s="6" t="s">
        <v>310</v>
      </c>
      <c r="BB792" s="6" t="s">
        <v>311</v>
      </c>
      <c r="BC792" s="6" t="s">
        <v>312</v>
      </c>
      <c r="BD792" s="6" t="s">
        <v>156</v>
      </c>
      <c r="BE792" s="6" t="s">
        <v>313</v>
      </c>
    </row>
    <row r="793" spans="1:57" ht="17.399999999999999" x14ac:dyDescent="0.4">
      <c r="A793" s="237">
        <f t="shared" si="195"/>
        <v>791</v>
      </c>
      <c r="B793" s="238" t="str">
        <f t="shared" si="196"/>
        <v>2025-09-28</v>
      </c>
      <c r="C793" s="238" t="str">
        <f t="shared" si="197"/>
        <v>LHR</v>
      </c>
      <c r="D793" s="238" t="str">
        <f t="shared" si="198"/>
        <v>99431913910</v>
      </c>
      <c r="E793" s="238" t="str">
        <f t="shared" si="199"/>
        <v>587196917055</v>
      </c>
      <c r="F793" s="238" t="str">
        <f t="shared" si="200"/>
        <v>구승완</v>
      </c>
      <c r="G793" s="239" t="str">
        <f t="shared" si="201"/>
        <v>BK00000146260</v>
      </c>
      <c r="H793" s="240" t="str">
        <f t="shared" si="202"/>
        <v>목록(Manifest)</v>
      </c>
      <c r="I793" s="241">
        <f t="shared" si="203"/>
        <v>19.3</v>
      </c>
      <c r="J793" s="242">
        <f t="shared" si="204"/>
        <v>1</v>
      </c>
      <c r="K793" s="242">
        <f t="shared" si="205"/>
        <v>0.5</v>
      </c>
      <c r="L793" s="243">
        <f t="shared" si="206"/>
        <v>0.2</v>
      </c>
      <c r="M793" s="243">
        <f t="shared" si="207"/>
        <v>0.5</v>
      </c>
      <c r="N793" s="149">
        <f t="shared" si="208"/>
        <v>5.75</v>
      </c>
      <c r="O793" s="149">
        <v>3.59</v>
      </c>
      <c r="P793" s="150"/>
      <c r="Q793" s="151">
        <f>VLOOKUP(H793,Mapping!$B$3:$D$13,3,0)</f>
        <v>0</v>
      </c>
      <c r="R793" s="149">
        <f>(IF(VLOOKUP(VLOOKUP(I793,Mapping!$B$15:$D$20,2,1),Mapping!$C$15:$E$20,2,0)=7000,0,VLOOKUP(VLOOKUP(I793,Mapping!$B$15:$D$20,2,1),Mapping!$C$15:$E$20,2,0)))</f>
        <v>0</v>
      </c>
      <c r="S793" s="149"/>
      <c r="T793" s="149"/>
      <c r="U793" s="149">
        <f t="shared" si="209"/>
        <v>9.34</v>
      </c>
      <c r="V793" s="6" t="str">
        <f t="shared" si="194"/>
        <v/>
      </c>
      <c r="X793" s="6" t="s">
        <v>4196</v>
      </c>
      <c r="Y793" s="6" t="s">
        <v>16</v>
      </c>
      <c r="Z793" s="6" t="s">
        <v>4197</v>
      </c>
      <c r="AA793" s="6" t="s">
        <v>4266</v>
      </c>
      <c r="AB793" s="6" t="s">
        <v>4267</v>
      </c>
      <c r="AC793" s="6" t="s">
        <v>4268</v>
      </c>
      <c r="AD793" s="6" t="s">
        <v>4269</v>
      </c>
      <c r="AE793" s="6" t="s">
        <v>156</v>
      </c>
      <c r="AF793" s="6">
        <v>1</v>
      </c>
      <c r="AG793" s="6">
        <v>0.5</v>
      </c>
      <c r="AH793" s="6">
        <v>0.2</v>
      </c>
      <c r="AI793" s="6">
        <v>0.5</v>
      </c>
      <c r="AJ793" s="6" t="s">
        <v>14</v>
      </c>
      <c r="AK793" s="6">
        <v>19.3</v>
      </c>
      <c r="AL793" s="6" t="s">
        <v>303</v>
      </c>
      <c r="AM793" s="6" t="s">
        <v>303</v>
      </c>
      <c r="AN793" s="6" t="s">
        <v>303</v>
      </c>
      <c r="AO793" s="6" t="s">
        <v>303</v>
      </c>
      <c r="AP793" s="6" t="s">
        <v>156</v>
      </c>
      <c r="AQ793" s="6" t="s">
        <v>304</v>
      </c>
      <c r="AR793" s="6" t="s">
        <v>305</v>
      </c>
      <c r="AS793" s="6" t="s">
        <v>325</v>
      </c>
      <c r="AT793" s="6" t="s">
        <v>156</v>
      </c>
      <c r="AU793" s="6" t="s">
        <v>307</v>
      </c>
      <c r="AV793" s="6" t="s">
        <v>4266</v>
      </c>
      <c r="AW793" s="6" t="s">
        <v>4270</v>
      </c>
      <c r="AX793" s="6" t="s">
        <v>4270</v>
      </c>
      <c r="AY793" s="6" t="s">
        <v>308</v>
      </c>
      <c r="AZ793" s="6" t="s">
        <v>771</v>
      </c>
      <c r="BA793" s="6" t="s">
        <v>310</v>
      </c>
      <c r="BB793" s="6" t="s">
        <v>311</v>
      </c>
      <c r="BC793" s="6" t="s">
        <v>312</v>
      </c>
      <c r="BD793" s="6" t="s">
        <v>156</v>
      </c>
      <c r="BE793" s="6" t="s">
        <v>313</v>
      </c>
    </row>
    <row r="794" spans="1:57" ht="17.399999999999999" x14ac:dyDescent="0.4">
      <c r="A794" s="237">
        <f t="shared" si="195"/>
        <v>792</v>
      </c>
      <c r="B794" s="238" t="str">
        <f t="shared" si="196"/>
        <v>2025-09-28</v>
      </c>
      <c r="C794" s="238" t="str">
        <f t="shared" si="197"/>
        <v>LHR</v>
      </c>
      <c r="D794" s="238" t="str">
        <f t="shared" si="198"/>
        <v>99431913910</v>
      </c>
      <c r="E794" s="238" t="str">
        <f t="shared" si="199"/>
        <v>587196917405</v>
      </c>
      <c r="F794" s="238" t="str">
        <f t="shared" si="200"/>
        <v>황현정</v>
      </c>
      <c r="G794" s="239" t="str">
        <f t="shared" si="201"/>
        <v>BK00000146262</v>
      </c>
      <c r="H794" s="240" t="str">
        <f t="shared" si="202"/>
        <v>목록(Manifest)</v>
      </c>
      <c r="I794" s="241">
        <f t="shared" si="203"/>
        <v>145.77000000000001</v>
      </c>
      <c r="J794" s="242">
        <f t="shared" si="204"/>
        <v>1</v>
      </c>
      <c r="K794" s="242">
        <f t="shared" si="205"/>
        <v>1</v>
      </c>
      <c r="L794" s="243">
        <f t="shared" si="206"/>
        <v>2.1</v>
      </c>
      <c r="M794" s="243">
        <f t="shared" si="207"/>
        <v>2.1</v>
      </c>
      <c r="N794" s="149">
        <f t="shared" si="208"/>
        <v>11.670000000000002</v>
      </c>
      <c r="O794" s="149">
        <v>3.59</v>
      </c>
      <c r="P794" s="150"/>
      <c r="Q794" s="151">
        <f>VLOOKUP(H794,Mapping!$B$3:$D$13,3,0)</f>
        <v>0</v>
      </c>
      <c r="R794" s="149">
        <f>(IF(VLOOKUP(VLOOKUP(I794,Mapping!$B$15:$D$20,2,1),Mapping!$C$15:$E$20,2,0)=7000,0,VLOOKUP(VLOOKUP(I794,Mapping!$B$15:$D$20,2,1),Mapping!$C$15:$E$20,2,0)))</f>
        <v>0</v>
      </c>
      <c r="S794" s="149"/>
      <c r="T794" s="149"/>
      <c r="U794" s="149">
        <f t="shared" si="209"/>
        <v>15.260000000000002</v>
      </c>
      <c r="V794" s="6" t="str">
        <f t="shared" si="194"/>
        <v/>
      </c>
      <c r="X794" s="6" t="s">
        <v>4196</v>
      </c>
      <c r="Y794" s="6" t="s">
        <v>16</v>
      </c>
      <c r="Z794" s="6" t="s">
        <v>4197</v>
      </c>
      <c r="AA794" s="6" t="s">
        <v>4271</v>
      </c>
      <c r="AB794" s="6" t="s">
        <v>2572</v>
      </c>
      <c r="AC794" s="6" t="s">
        <v>2573</v>
      </c>
      <c r="AD794" s="6" t="s">
        <v>2574</v>
      </c>
      <c r="AE794" s="6" t="s">
        <v>156</v>
      </c>
      <c r="AF794" s="6">
        <v>1</v>
      </c>
      <c r="AG794" s="6">
        <v>1</v>
      </c>
      <c r="AH794" s="6">
        <v>2.1</v>
      </c>
      <c r="AI794" s="6">
        <v>2.1</v>
      </c>
      <c r="AJ794" s="6" t="s">
        <v>14</v>
      </c>
      <c r="AK794" s="6">
        <v>145.77000000000001</v>
      </c>
      <c r="AL794" s="6" t="s">
        <v>303</v>
      </c>
      <c r="AM794" s="6" t="s">
        <v>303</v>
      </c>
      <c r="AN794" s="6" t="s">
        <v>303</v>
      </c>
      <c r="AO794" s="6" t="s">
        <v>303</v>
      </c>
      <c r="AP794" s="6" t="s">
        <v>156</v>
      </c>
      <c r="AQ794" s="6" t="s">
        <v>304</v>
      </c>
      <c r="AR794" s="6" t="s">
        <v>305</v>
      </c>
      <c r="AS794" s="6" t="s">
        <v>349</v>
      </c>
      <c r="AT794" s="6" t="s">
        <v>156</v>
      </c>
      <c r="AU794" s="6" t="s">
        <v>307</v>
      </c>
      <c r="AV794" s="6" t="s">
        <v>4271</v>
      </c>
      <c r="AW794" s="6" t="s">
        <v>4272</v>
      </c>
      <c r="AX794" s="6" t="s">
        <v>4272</v>
      </c>
      <c r="AY794" s="6" t="s">
        <v>308</v>
      </c>
      <c r="AZ794" s="6" t="s">
        <v>771</v>
      </c>
      <c r="BA794" s="6" t="s">
        <v>310</v>
      </c>
      <c r="BB794" s="6" t="s">
        <v>311</v>
      </c>
      <c r="BC794" s="6" t="s">
        <v>312</v>
      </c>
      <c r="BD794" s="6" t="s">
        <v>156</v>
      </c>
      <c r="BE794" s="6" t="s">
        <v>313</v>
      </c>
    </row>
    <row r="795" spans="1:57" ht="17.399999999999999" x14ac:dyDescent="0.4">
      <c r="A795" s="237">
        <f t="shared" si="195"/>
        <v>793</v>
      </c>
      <c r="B795" s="238" t="str">
        <f t="shared" si="196"/>
        <v>2025-09-28</v>
      </c>
      <c r="C795" s="238" t="str">
        <f t="shared" si="197"/>
        <v>LHR</v>
      </c>
      <c r="D795" s="238" t="str">
        <f t="shared" si="198"/>
        <v>99431913910</v>
      </c>
      <c r="E795" s="238" t="str">
        <f t="shared" si="199"/>
        <v>587196917206</v>
      </c>
      <c r="F795" s="238" t="str">
        <f t="shared" si="200"/>
        <v>유로빈티지</v>
      </c>
      <c r="G795" s="239" t="str">
        <f t="shared" si="201"/>
        <v>BK00000146264</v>
      </c>
      <c r="H795" s="240" t="str">
        <f t="shared" si="202"/>
        <v>간이(Simple)</v>
      </c>
      <c r="I795" s="241">
        <f t="shared" si="203"/>
        <v>356.24</v>
      </c>
      <c r="J795" s="242">
        <f t="shared" si="204"/>
        <v>1</v>
      </c>
      <c r="K795" s="242">
        <f t="shared" si="205"/>
        <v>1</v>
      </c>
      <c r="L795" s="243">
        <f t="shared" si="206"/>
        <v>0.2</v>
      </c>
      <c r="M795" s="243">
        <f t="shared" si="207"/>
        <v>1</v>
      </c>
      <c r="N795" s="149">
        <f t="shared" si="208"/>
        <v>7.6</v>
      </c>
      <c r="O795" s="149">
        <v>3.59</v>
      </c>
      <c r="P795" s="150"/>
      <c r="Q795" s="151">
        <f>VLOOKUP(H795,Mapping!$B$3:$D$13,3,0)</f>
        <v>0.8</v>
      </c>
      <c r="R795" s="149">
        <f>(IF(VLOOKUP(VLOOKUP(I795,Mapping!$B$15:$D$20,2,1),Mapping!$C$15:$E$20,2,0)=7000,0,VLOOKUP(VLOOKUP(I795,Mapping!$B$15:$D$20,2,1),Mapping!$C$15:$E$20,2,0)))</f>
        <v>0</v>
      </c>
      <c r="S795" s="149"/>
      <c r="T795" s="149"/>
      <c r="U795" s="149">
        <f t="shared" si="209"/>
        <v>11.99</v>
      </c>
      <c r="V795" s="6" t="str">
        <f t="shared" si="194"/>
        <v>[사업자]</v>
      </c>
      <c r="X795" s="6" t="s">
        <v>4196</v>
      </c>
      <c r="Y795" s="6" t="s">
        <v>16</v>
      </c>
      <c r="Z795" s="6" t="s">
        <v>4197</v>
      </c>
      <c r="AA795" s="6" t="s">
        <v>4273</v>
      </c>
      <c r="AB795" s="6" t="s">
        <v>161</v>
      </c>
      <c r="AC795" s="6" t="s">
        <v>446</v>
      </c>
      <c r="AD795" s="6" t="s">
        <v>373</v>
      </c>
      <c r="AE795" s="6" t="s">
        <v>157</v>
      </c>
      <c r="AF795" s="6">
        <v>1</v>
      </c>
      <c r="AG795" s="6">
        <v>1</v>
      </c>
      <c r="AH795" s="6">
        <v>0.2</v>
      </c>
      <c r="AI795" s="6">
        <v>1</v>
      </c>
      <c r="AJ795" s="6" t="s">
        <v>15</v>
      </c>
      <c r="AK795" s="6">
        <v>356.24</v>
      </c>
      <c r="AL795" s="6" t="s">
        <v>303</v>
      </c>
      <c r="AM795" s="6" t="s">
        <v>156</v>
      </c>
      <c r="AN795" s="6" t="s">
        <v>156</v>
      </c>
      <c r="AO795" s="6" t="s">
        <v>156</v>
      </c>
      <c r="AP795" s="6" t="s">
        <v>156</v>
      </c>
      <c r="AQ795" s="6" t="s">
        <v>304</v>
      </c>
      <c r="AR795" s="6" t="s">
        <v>305</v>
      </c>
      <c r="AS795" s="6" t="s">
        <v>316</v>
      </c>
      <c r="AT795" s="6" t="s">
        <v>156</v>
      </c>
      <c r="AU795" s="6" t="s">
        <v>307</v>
      </c>
      <c r="AV795" s="6" t="s">
        <v>4273</v>
      </c>
      <c r="AW795" s="6" t="s">
        <v>4274</v>
      </c>
      <c r="AX795" s="6" t="s">
        <v>4274</v>
      </c>
      <c r="AY795" s="6" t="s">
        <v>308</v>
      </c>
      <c r="AZ795" s="6" t="s">
        <v>771</v>
      </c>
      <c r="BA795" s="6" t="s">
        <v>310</v>
      </c>
      <c r="BB795" s="6" t="s">
        <v>311</v>
      </c>
      <c r="BC795" s="6" t="s">
        <v>312</v>
      </c>
      <c r="BD795" s="6" t="s">
        <v>156</v>
      </c>
      <c r="BE795" s="6" t="s">
        <v>313</v>
      </c>
    </row>
    <row r="796" spans="1:57" ht="17.399999999999999" x14ac:dyDescent="0.4">
      <c r="A796" s="237">
        <f t="shared" si="195"/>
        <v>794</v>
      </c>
      <c r="B796" s="238" t="str">
        <f t="shared" si="196"/>
        <v>2025-09-28</v>
      </c>
      <c r="C796" s="238" t="str">
        <f t="shared" si="197"/>
        <v>LHR</v>
      </c>
      <c r="D796" s="238" t="str">
        <f t="shared" si="198"/>
        <v>99431913910</v>
      </c>
      <c r="E796" s="238" t="str">
        <f t="shared" si="199"/>
        <v>587196917092</v>
      </c>
      <c r="F796" s="238" t="str">
        <f t="shared" si="200"/>
        <v>김가영</v>
      </c>
      <c r="G796" s="239" t="str">
        <f t="shared" si="201"/>
        <v>BK00000146271</v>
      </c>
      <c r="H796" s="240" t="str">
        <f t="shared" si="202"/>
        <v>목록(Manifest)</v>
      </c>
      <c r="I796" s="241">
        <f t="shared" si="203"/>
        <v>78.52</v>
      </c>
      <c r="J796" s="242">
        <f t="shared" si="204"/>
        <v>1</v>
      </c>
      <c r="K796" s="242">
        <f t="shared" si="205"/>
        <v>2.5</v>
      </c>
      <c r="L796" s="243">
        <f t="shared" si="206"/>
        <v>0.2</v>
      </c>
      <c r="M796" s="243">
        <f t="shared" si="207"/>
        <v>2.5</v>
      </c>
      <c r="N796" s="149">
        <f t="shared" si="208"/>
        <v>13.15</v>
      </c>
      <c r="O796" s="149">
        <v>3.59</v>
      </c>
      <c r="P796" s="150"/>
      <c r="Q796" s="151">
        <f>VLOOKUP(H796,Mapping!$B$3:$D$13,3,0)</f>
        <v>0</v>
      </c>
      <c r="R796" s="149">
        <f>(IF(VLOOKUP(VLOOKUP(I796,Mapping!$B$15:$D$20,2,1),Mapping!$C$15:$E$20,2,0)=7000,0,VLOOKUP(VLOOKUP(I796,Mapping!$B$15:$D$20,2,1),Mapping!$C$15:$E$20,2,0)))</f>
        <v>0</v>
      </c>
      <c r="S796" s="149"/>
      <c r="T796" s="149"/>
      <c r="U796" s="149">
        <f t="shared" si="209"/>
        <v>16.740000000000002</v>
      </c>
      <c r="V796" s="6" t="str">
        <f t="shared" si="194"/>
        <v/>
      </c>
      <c r="X796" s="6" t="s">
        <v>4196</v>
      </c>
      <c r="Y796" s="6" t="s">
        <v>16</v>
      </c>
      <c r="Z796" s="6" t="s">
        <v>4197</v>
      </c>
      <c r="AA796" s="6" t="s">
        <v>4275</v>
      </c>
      <c r="AB796" s="6" t="s">
        <v>4276</v>
      </c>
      <c r="AC796" s="6" t="s">
        <v>4277</v>
      </c>
      <c r="AD796" s="6" t="s">
        <v>4278</v>
      </c>
      <c r="AE796" s="6" t="s">
        <v>156</v>
      </c>
      <c r="AF796" s="6">
        <v>1</v>
      </c>
      <c r="AG796" s="6">
        <v>2.5</v>
      </c>
      <c r="AH796" s="6">
        <v>0.2</v>
      </c>
      <c r="AI796" s="6">
        <v>2.5</v>
      </c>
      <c r="AJ796" s="6" t="s">
        <v>14</v>
      </c>
      <c r="AK796" s="6">
        <v>78.52</v>
      </c>
      <c r="AL796" s="6" t="s">
        <v>303</v>
      </c>
      <c r="AM796" s="6" t="s">
        <v>303</v>
      </c>
      <c r="AN796" s="6" t="s">
        <v>303</v>
      </c>
      <c r="AO796" s="6" t="s">
        <v>303</v>
      </c>
      <c r="AP796" s="6" t="s">
        <v>156</v>
      </c>
      <c r="AQ796" s="6" t="s">
        <v>304</v>
      </c>
      <c r="AR796" s="6" t="s">
        <v>305</v>
      </c>
      <c r="AS796" s="6" t="s">
        <v>4279</v>
      </c>
      <c r="AT796" s="6" t="s">
        <v>156</v>
      </c>
      <c r="AU796" s="6" t="s">
        <v>307</v>
      </c>
      <c r="AV796" s="6" t="s">
        <v>4275</v>
      </c>
      <c r="AW796" s="6" t="s">
        <v>4280</v>
      </c>
      <c r="AX796" s="6" t="s">
        <v>4280</v>
      </c>
      <c r="AY796" s="6" t="s">
        <v>308</v>
      </c>
      <c r="AZ796" s="6" t="s">
        <v>771</v>
      </c>
      <c r="BA796" s="6" t="s">
        <v>310</v>
      </c>
      <c r="BB796" s="6" t="s">
        <v>311</v>
      </c>
      <c r="BC796" s="6" t="s">
        <v>312</v>
      </c>
      <c r="BD796" s="6" t="s">
        <v>156</v>
      </c>
      <c r="BE796" s="6" t="s">
        <v>313</v>
      </c>
    </row>
    <row r="797" spans="1:57" ht="17.399999999999999" x14ac:dyDescent="0.4">
      <c r="A797" s="237">
        <f t="shared" si="195"/>
        <v>795</v>
      </c>
      <c r="B797" s="238" t="str">
        <f t="shared" si="196"/>
        <v>2025-09-28</v>
      </c>
      <c r="C797" s="238" t="str">
        <f t="shared" si="197"/>
        <v>LHR</v>
      </c>
      <c r="D797" s="238" t="str">
        <f t="shared" si="198"/>
        <v>99431913910</v>
      </c>
      <c r="E797" s="238" t="str">
        <f t="shared" si="199"/>
        <v>587196917173</v>
      </c>
      <c r="F797" s="238" t="str">
        <f t="shared" si="200"/>
        <v>유은정</v>
      </c>
      <c r="G797" s="239" t="str">
        <f t="shared" si="201"/>
        <v>BK00000146273</v>
      </c>
      <c r="H797" s="240" t="str">
        <f t="shared" si="202"/>
        <v>간이(Simple)</v>
      </c>
      <c r="I797" s="241">
        <f t="shared" si="203"/>
        <v>869.43</v>
      </c>
      <c r="J797" s="242">
        <f t="shared" si="204"/>
        <v>1</v>
      </c>
      <c r="K797" s="242">
        <f t="shared" si="205"/>
        <v>0.5</v>
      </c>
      <c r="L797" s="243">
        <f t="shared" si="206"/>
        <v>0.2</v>
      </c>
      <c r="M797" s="243">
        <f t="shared" si="207"/>
        <v>0.5</v>
      </c>
      <c r="N797" s="149">
        <f t="shared" si="208"/>
        <v>5.75</v>
      </c>
      <c r="O797" s="149">
        <v>3.59</v>
      </c>
      <c r="P797" s="150"/>
      <c r="Q797" s="151">
        <f>VLOOKUP(H797,Mapping!$B$3:$D$13,3,0)</f>
        <v>0.8</v>
      </c>
      <c r="R797" s="149">
        <f>(IF(VLOOKUP(VLOOKUP(I797,Mapping!$B$15:$D$20,2,1),Mapping!$C$15:$E$20,2,0)=7000,0,VLOOKUP(VLOOKUP(I797,Mapping!$B$15:$D$20,2,1),Mapping!$C$15:$E$20,2,0)))</f>
        <v>0</v>
      </c>
      <c r="S797" s="149"/>
      <c r="T797" s="149"/>
      <c r="U797" s="149">
        <f t="shared" si="209"/>
        <v>10.14</v>
      </c>
      <c r="V797" s="6" t="str">
        <f t="shared" si="194"/>
        <v/>
      </c>
      <c r="X797" s="6" t="s">
        <v>4196</v>
      </c>
      <c r="Y797" s="6" t="s">
        <v>16</v>
      </c>
      <c r="Z797" s="6" t="s">
        <v>4197</v>
      </c>
      <c r="AA797" s="6" t="s">
        <v>4281</v>
      </c>
      <c r="AB797" s="6" t="s">
        <v>4282</v>
      </c>
      <c r="AC797" s="6" t="s">
        <v>4283</v>
      </c>
      <c r="AD797" s="6" t="s">
        <v>4284</v>
      </c>
      <c r="AE797" s="6" t="s">
        <v>156</v>
      </c>
      <c r="AF797" s="6">
        <v>1</v>
      </c>
      <c r="AG797" s="6">
        <v>0.5</v>
      </c>
      <c r="AH797" s="6">
        <v>0.2</v>
      </c>
      <c r="AI797" s="6">
        <v>0.5</v>
      </c>
      <c r="AJ797" s="6" t="s">
        <v>15</v>
      </c>
      <c r="AK797" s="6">
        <v>869.43</v>
      </c>
      <c r="AL797" s="6" t="s">
        <v>303</v>
      </c>
      <c r="AM797" s="6" t="s">
        <v>156</v>
      </c>
      <c r="AN797" s="6" t="s">
        <v>156</v>
      </c>
      <c r="AO797" s="6" t="s">
        <v>156</v>
      </c>
      <c r="AP797" s="6" t="s">
        <v>156</v>
      </c>
      <c r="AQ797" s="6" t="s">
        <v>304</v>
      </c>
      <c r="AR797" s="6" t="s">
        <v>305</v>
      </c>
      <c r="AS797" s="6" t="s">
        <v>316</v>
      </c>
      <c r="AT797" s="6" t="s">
        <v>156</v>
      </c>
      <c r="AU797" s="6" t="s">
        <v>307</v>
      </c>
      <c r="AV797" s="6" t="s">
        <v>4281</v>
      </c>
      <c r="AW797" s="6" t="s">
        <v>4285</v>
      </c>
      <c r="AX797" s="6" t="s">
        <v>4285</v>
      </c>
      <c r="AY797" s="6" t="s">
        <v>308</v>
      </c>
      <c r="AZ797" s="6" t="s">
        <v>771</v>
      </c>
      <c r="BA797" s="6" t="s">
        <v>310</v>
      </c>
      <c r="BB797" s="6" t="s">
        <v>311</v>
      </c>
      <c r="BC797" s="6" t="s">
        <v>312</v>
      </c>
      <c r="BD797" s="6" t="s">
        <v>156</v>
      </c>
      <c r="BE797" s="6" t="s">
        <v>313</v>
      </c>
    </row>
    <row r="798" spans="1:57" ht="17.399999999999999" x14ac:dyDescent="0.4">
      <c r="A798" s="237">
        <f t="shared" si="195"/>
        <v>796</v>
      </c>
      <c r="B798" s="238" t="str">
        <f t="shared" si="196"/>
        <v>2025-09-28</v>
      </c>
      <c r="C798" s="238" t="str">
        <f t="shared" si="197"/>
        <v>LHR</v>
      </c>
      <c r="D798" s="238" t="str">
        <f t="shared" si="198"/>
        <v>99431913910</v>
      </c>
      <c r="E798" s="238" t="str">
        <f t="shared" si="199"/>
        <v>587196917140</v>
      </c>
      <c r="F798" s="238" t="str">
        <f t="shared" si="200"/>
        <v>정해경</v>
      </c>
      <c r="G798" s="239" t="str">
        <f t="shared" si="201"/>
        <v>BK00000146275</v>
      </c>
      <c r="H798" s="240" t="str">
        <f t="shared" si="202"/>
        <v>식물검역(Plants Inspection)</v>
      </c>
      <c r="I798" s="241">
        <f t="shared" si="203"/>
        <v>59.66</v>
      </c>
      <c r="J798" s="242">
        <f t="shared" si="204"/>
        <v>1</v>
      </c>
      <c r="K798" s="242">
        <f t="shared" si="205"/>
        <v>0.5</v>
      </c>
      <c r="L798" s="243">
        <f t="shared" si="206"/>
        <v>0.2</v>
      </c>
      <c r="M798" s="243">
        <f t="shared" si="207"/>
        <v>0.5</v>
      </c>
      <c r="N798" s="149">
        <f t="shared" si="208"/>
        <v>5.75</v>
      </c>
      <c r="O798" s="149">
        <v>3.59</v>
      </c>
      <c r="P798" s="150"/>
      <c r="Q798" s="151">
        <f>VLOOKUP(H798,Mapping!$B$3:$D$13,3,0)</f>
        <v>0.8</v>
      </c>
      <c r="R798" s="149">
        <f>(IF(VLOOKUP(VLOOKUP(I798,Mapping!$B$15:$D$20,2,1),Mapping!$C$15:$E$20,2,0)=7000,0,VLOOKUP(VLOOKUP(I798,Mapping!$B$15:$D$20,2,1),Mapping!$C$15:$E$20,2,0)))</f>
        <v>0</v>
      </c>
      <c r="S798" s="149"/>
      <c r="T798" s="149"/>
      <c r="U798" s="149">
        <f t="shared" si="209"/>
        <v>10.14</v>
      </c>
      <c r="V798" s="6" t="str">
        <f t="shared" si="194"/>
        <v>[식물검역]/반입예정정보재전송</v>
      </c>
      <c r="X798" s="6" t="s">
        <v>4196</v>
      </c>
      <c r="Y798" s="6" t="s">
        <v>16</v>
      </c>
      <c r="Z798" s="6" t="s">
        <v>4197</v>
      </c>
      <c r="AA798" s="6" t="s">
        <v>4286</v>
      </c>
      <c r="AB798" s="6" t="s">
        <v>3189</v>
      </c>
      <c r="AC798" s="6" t="s">
        <v>3190</v>
      </c>
      <c r="AD798" s="6" t="s">
        <v>735</v>
      </c>
      <c r="AE798" s="6" t="s">
        <v>4287</v>
      </c>
      <c r="AF798" s="6">
        <v>1</v>
      </c>
      <c r="AG798" s="6">
        <v>0.5</v>
      </c>
      <c r="AH798" s="6">
        <v>0.2</v>
      </c>
      <c r="AI798" s="6">
        <v>0.5</v>
      </c>
      <c r="AJ798" s="6" t="s">
        <v>164</v>
      </c>
      <c r="AK798" s="6">
        <v>59.66</v>
      </c>
      <c r="AL798" s="6" t="s">
        <v>303</v>
      </c>
      <c r="AM798" s="6" t="s">
        <v>156</v>
      </c>
      <c r="AN798" s="6" t="s">
        <v>156</v>
      </c>
      <c r="AO798" s="6" t="s">
        <v>156</v>
      </c>
      <c r="AP798" s="6" t="s">
        <v>156</v>
      </c>
      <c r="AQ798" s="6" t="s">
        <v>304</v>
      </c>
      <c r="AR798" s="6" t="s">
        <v>305</v>
      </c>
      <c r="AS798" s="6" t="s">
        <v>4288</v>
      </c>
      <c r="AT798" s="6" t="s">
        <v>156</v>
      </c>
      <c r="AU798" s="6" t="s">
        <v>307</v>
      </c>
      <c r="AV798" s="6" t="s">
        <v>4286</v>
      </c>
      <c r="AW798" s="6" t="s">
        <v>4289</v>
      </c>
      <c r="AX798" s="6" t="s">
        <v>4289</v>
      </c>
      <c r="AY798" s="6" t="s">
        <v>308</v>
      </c>
      <c r="AZ798" s="6" t="s">
        <v>771</v>
      </c>
      <c r="BA798" s="6" t="s">
        <v>310</v>
      </c>
      <c r="BB798" s="6" t="s">
        <v>311</v>
      </c>
      <c r="BC798" s="6" t="s">
        <v>312</v>
      </c>
      <c r="BD798" s="6" t="s">
        <v>156</v>
      </c>
      <c r="BE798" s="6" t="s">
        <v>313</v>
      </c>
    </row>
    <row r="799" spans="1:57" ht="17.399999999999999" x14ac:dyDescent="0.4">
      <c r="A799" s="237">
        <f t="shared" si="195"/>
        <v>797</v>
      </c>
      <c r="B799" s="238" t="str">
        <f t="shared" si="196"/>
        <v>2025-09-28</v>
      </c>
      <c r="C799" s="238" t="str">
        <f t="shared" si="197"/>
        <v>LHR</v>
      </c>
      <c r="D799" s="238" t="str">
        <f t="shared" si="198"/>
        <v>99431913910</v>
      </c>
      <c r="E799" s="238" t="str">
        <f t="shared" si="199"/>
        <v>587196916996</v>
      </c>
      <c r="F799" s="238" t="str">
        <f t="shared" si="200"/>
        <v>김도희</v>
      </c>
      <c r="G799" s="239" t="str">
        <f t="shared" si="201"/>
        <v>BK00000146278</v>
      </c>
      <c r="H799" s="240" t="str">
        <f t="shared" si="202"/>
        <v>목록(Manifest)</v>
      </c>
      <c r="I799" s="241">
        <f t="shared" si="203"/>
        <v>40.799999999999997</v>
      </c>
      <c r="J799" s="242">
        <f t="shared" si="204"/>
        <v>1</v>
      </c>
      <c r="K799" s="242">
        <f t="shared" si="205"/>
        <v>0.5</v>
      </c>
      <c r="L799" s="243">
        <f t="shared" si="206"/>
        <v>0.2</v>
      </c>
      <c r="M799" s="243">
        <f t="shared" si="207"/>
        <v>0.5</v>
      </c>
      <c r="N799" s="149">
        <f t="shared" si="208"/>
        <v>5.75</v>
      </c>
      <c r="O799" s="149">
        <v>3.59</v>
      </c>
      <c r="P799" s="150"/>
      <c r="Q799" s="151">
        <f>VLOOKUP(H799,Mapping!$B$3:$D$13,3,0)</f>
        <v>0</v>
      </c>
      <c r="R799" s="149">
        <f>(IF(VLOOKUP(VLOOKUP(I799,Mapping!$B$15:$D$20,2,1),Mapping!$C$15:$E$20,2,0)=7000,0,VLOOKUP(VLOOKUP(I799,Mapping!$B$15:$D$20,2,1),Mapping!$C$15:$E$20,2,0)))</f>
        <v>0</v>
      </c>
      <c r="S799" s="149"/>
      <c r="T799" s="149"/>
      <c r="U799" s="149">
        <f t="shared" si="209"/>
        <v>9.34</v>
      </c>
      <c r="V799" s="6" t="str">
        <f t="shared" si="194"/>
        <v/>
      </c>
      <c r="X799" s="6" t="s">
        <v>4196</v>
      </c>
      <c r="Y799" s="6" t="s">
        <v>16</v>
      </c>
      <c r="Z799" s="6" t="s">
        <v>4197</v>
      </c>
      <c r="AA799" s="6" t="s">
        <v>4290</v>
      </c>
      <c r="AB799" s="6" t="s">
        <v>2602</v>
      </c>
      <c r="AC799" s="6" t="s">
        <v>2603</v>
      </c>
      <c r="AD799" s="6" t="s">
        <v>696</v>
      </c>
      <c r="AE799" s="6" t="s">
        <v>156</v>
      </c>
      <c r="AF799" s="6">
        <v>1</v>
      </c>
      <c r="AG799" s="6">
        <v>0.5</v>
      </c>
      <c r="AH799" s="6">
        <v>0.2</v>
      </c>
      <c r="AI799" s="6">
        <v>0.5</v>
      </c>
      <c r="AJ799" s="6" t="s">
        <v>14</v>
      </c>
      <c r="AK799" s="6">
        <v>40.799999999999997</v>
      </c>
      <c r="AL799" s="6" t="s">
        <v>303</v>
      </c>
      <c r="AM799" s="6" t="s">
        <v>303</v>
      </c>
      <c r="AN799" s="6" t="s">
        <v>303</v>
      </c>
      <c r="AO799" s="6" t="s">
        <v>303</v>
      </c>
      <c r="AP799" s="6" t="s">
        <v>156</v>
      </c>
      <c r="AQ799" s="6" t="s">
        <v>304</v>
      </c>
      <c r="AR799" s="6" t="s">
        <v>305</v>
      </c>
      <c r="AS799" s="6" t="s">
        <v>4291</v>
      </c>
      <c r="AT799" s="6" t="s">
        <v>156</v>
      </c>
      <c r="AU799" s="6" t="s">
        <v>307</v>
      </c>
      <c r="AV799" s="6" t="s">
        <v>4290</v>
      </c>
      <c r="AW799" s="6" t="s">
        <v>4292</v>
      </c>
      <c r="AX799" s="6" t="s">
        <v>4292</v>
      </c>
      <c r="AY799" s="6" t="s">
        <v>308</v>
      </c>
      <c r="AZ799" s="6" t="s">
        <v>771</v>
      </c>
      <c r="BA799" s="6" t="s">
        <v>310</v>
      </c>
      <c r="BB799" s="6" t="s">
        <v>311</v>
      </c>
      <c r="BC799" s="6" t="s">
        <v>312</v>
      </c>
      <c r="BD799" s="6" t="s">
        <v>156</v>
      </c>
      <c r="BE799" s="6" t="s">
        <v>313</v>
      </c>
    </row>
    <row r="800" spans="1:57" ht="17.399999999999999" x14ac:dyDescent="0.4">
      <c r="A800" s="237">
        <f t="shared" si="195"/>
        <v>798</v>
      </c>
      <c r="B800" s="238" t="str">
        <f t="shared" si="196"/>
        <v>2025-09-28</v>
      </c>
      <c r="C800" s="238" t="str">
        <f t="shared" si="197"/>
        <v>LHR</v>
      </c>
      <c r="D800" s="238" t="str">
        <f t="shared" si="198"/>
        <v>99431913910</v>
      </c>
      <c r="E800" s="238" t="str">
        <f t="shared" si="199"/>
        <v>587196917070</v>
      </c>
      <c r="F800" s="238" t="str">
        <f t="shared" si="200"/>
        <v>권소망</v>
      </c>
      <c r="G800" s="239" t="str">
        <f t="shared" si="201"/>
        <v>BK00000146299</v>
      </c>
      <c r="H800" s="240" t="str">
        <f t="shared" si="202"/>
        <v>목록(Manifest)</v>
      </c>
      <c r="I800" s="241">
        <f t="shared" si="203"/>
        <v>128.52000000000001</v>
      </c>
      <c r="J800" s="242">
        <f t="shared" si="204"/>
        <v>1</v>
      </c>
      <c r="K800" s="242">
        <f t="shared" si="205"/>
        <v>0.5</v>
      </c>
      <c r="L800" s="243">
        <f t="shared" si="206"/>
        <v>0.2</v>
      </c>
      <c r="M800" s="243">
        <f t="shared" si="207"/>
        <v>0.5</v>
      </c>
      <c r="N800" s="149">
        <f t="shared" si="208"/>
        <v>5.75</v>
      </c>
      <c r="O800" s="149">
        <v>3.59</v>
      </c>
      <c r="P800" s="150"/>
      <c r="Q800" s="151">
        <f>VLOOKUP(H800,Mapping!$B$3:$D$13,3,0)</f>
        <v>0</v>
      </c>
      <c r="R800" s="149">
        <f>(IF(VLOOKUP(VLOOKUP(I800,Mapping!$B$15:$D$20,2,1),Mapping!$C$15:$E$20,2,0)=7000,0,VLOOKUP(VLOOKUP(I800,Mapping!$B$15:$D$20,2,1),Mapping!$C$15:$E$20,2,0)))</f>
        <v>0</v>
      </c>
      <c r="S800" s="149"/>
      <c r="T800" s="149"/>
      <c r="U800" s="149">
        <f t="shared" si="209"/>
        <v>9.34</v>
      </c>
      <c r="V800" s="6" t="str">
        <f t="shared" si="194"/>
        <v/>
      </c>
      <c r="X800" s="6" t="s">
        <v>4196</v>
      </c>
      <c r="Y800" s="6" t="s">
        <v>16</v>
      </c>
      <c r="Z800" s="6" t="s">
        <v>4197</v>
      </c>
      <c r="AA800" s="6" t="s">
        <v>4293</v>
      </c>
      <c r="AB800" s="6" t="s">
        <v>171</v>
      </c>
      <c r="AC800" s="6" t="s">
        <v>600</v>
      </c>
      <c r="AD800" s="6" t="s">
        <v>601</v>
      </c>
      <c r="AE800" s="6" t="s">
        <v>156</v>
      </c>
      <c r="AF800" s="6">
        <v>1</v>
      </c>
      <c r="AG800" s="6">
        <v>0.5</v>
      </c>
      <c r="AH800" s="6">
        <v>0.2</v>
      </c>
      <c r="AI800" s="6">
        <v>0.5</v>
      </c>
      <c r="AJ800" s="6" t="s">
        <v>14</v>
      </c>
      <c r="AK800" s="6">
        <v>128.52000000000001</v>
      </c>
      <c r="AL800" s="6" t="s">
        <v>303</v>
      </c>
      <c r="AM800" s="6" t="s">
        <v>303</v>
      </c>
      <c r="AN800" s="6" t="s">
        <v>303</v>
      </c>
      <c r="AO800" s="6" t="s">
        <v>303</v>
      </c>
      <c r="AP800" s="6" t="s">
        <v>156</v>
      </c>
      <c r="AQ800" s="6" t="s">
        <v>304</v>
      </c>
      <c r="AR800" s="6" t="s">
        <v>305</v>
      </c>
      <c r="AS800" s="6" t="s">
        <v>4294</v>
      </c>
      <c r="AT800" s="6" t="s">
        <v>156</v>
      </c>
      <c r="AU800" s="6" t="s">
        <v>307</v>
      </c>
      <c r="AV800" s="6" t="s">
        <v>4293</v>
      </c>
      <c r="AW800" s="6" t="s">
        <v>4295</v>
      </c>
      <c r="AX800" s="6" t="s">
        <v>4295</v>
      </c>
      <c r="AY800" s="6" t="s">
        <v>308</v>
      </c>
      <c r="AZ800" s="6" t="s">
        <v>771</v>
      </c>
      <c r="BA800" s="6" t="s">
        <v>310</v>
      </c>
      <c r="BB800" s="6" t="s">
        <v>311</v>
      </c>
      <c r="BC800" s="6" t="s">
        <v>312</v>
      </c>
      <c r="BD800" s="6" t="s">
        <v>156</v>
      </c>
      <c r="BE800" s="6" t="s">
        <v>313</v>
      </c>
    </row>
    <row r="801" spans="1:57" ht="17.399999999999999" x14ac:dyDescent="0.4">
      <c r="A801" s="237">
        <f t="shared" si="195"/>
        <v>799</v>
      </c>
      <c r="B801" s="238" t="str">
        <f t="shared" si="196"/>
        <v>2025-09-28</v>
      </c>
      <c r="C801" s="238" t="str">
        <f t="shared" si="197"/>
        <v>LHR</v>
      </c>
      <c r="D801" s="238" t="str">
        <f t="shared" si="198"/>
        <v>99431913910</v>
      </c>
      <c r="E801" s="238" t="str">
        <f t="shared" si="199"/>
        <v>587196917103</v>
      </c>
      <c r="F801" s="238" t="str">
        <f t="shared" si="200"/>
        <v>김상윤</v>
      </c>
      <c r="G801" s="239" t="str">
        <f t="shared" si="201"/>
        <v>BK00000146310</v>
      </c>
      <c r="H801" s="240" t="str">
        <f t="shared" si="202"/>
        <v>목록(Manifest)</v>
      </c>
      <c r="I801" s="241">
        <f t="shared" si="203"/>
        <v>139.43</v>
      </c>
      <c r="J801" s="242">
        <f t="shared" si="204"/>
        <v>1</v>
      </c>
      <c r="K801" s="242">
        <f t="shared" si="205"/>
        <v>1</v>
      </c>
      <c r="L801" s="243">
        <f t="shared" si="206"/>
        <v>0.2</v>
      </c>
      <c r="M801" s="243">
        <f t="shared" si="207"/>
        <v>1</v>
      </c>
      <c r="N801" s="149">
        <f t="shared" si="208"/>
        <v>7.6</v>
      </c>
      <c r="O801" s="149">
        <v>3.59</v>
      </c>
      <c r="P801" s="150"/>
      <c r="Q801" s="151">
        <f>VLOOKUP(H801,Mapping!$B$3:$D$13,3,0)</f>
        <v>0</v>
      </c>
      <c r="R801" s="149">
        <f>(IF(VLOOKUP(VLOOKUP(I801,Mapping!$B$15:$D$20,2,1),Mapping!$C$15:$E$20,2,0)=7000,0,VLOOKUP(VLOOKUP(I801,Mapping!$B$15:$D$20,2,1),Mapping!$C$15:$E$20,2,0)))</f>
        <v>0</v>
      </c>
      <c r="S801" s="149"/>
      <c r="T801" s="149"/>
      <c r="U801" s="149">
        <f t="shared" si="209"/>
        <v>11.19</v>
      </c>
      <c r="V801" s="6" t="str">
        <f t="shared" si="194"/>
        <v/>
      </c>
      <c r="X801" s="6" t="s">
        <v>4196</v>
      </c>
      <c r="Y801" s="6" t="s">
        <v>16</v>
      </c>
      <c r="Z801" s="6" t="s">
        <v>4197</v>
      </c>
      <c r="AA801" s="6" t="s">
        <v>4296</v>
      </c>
      <c r="AB801" s="6" t="s">
        <v>4297</v>
      </c>
      <c r="AC801" s="6" t="s">
        <v>4298</v>
      </c>
      <c r="AD801" s="6" t="s">
        <v>4299</v>
      </c>
      <c r="AE801" s="6" t="s">
        <v>156</v>
      </c>
      <c r="AF801" s="6">
        <v>1</v>
      </c>
      <c r="AG801" s="6">
        <v>1</v>
      </c>
      <c r="AH801" s="6">
        <v>0.2</v>
      </c>
      <c r="AI801" s="6">
        <v>1</v>
      </c>
      <c r="AJ801" s="6" t="s">
        <v>14</v>
      </c>
      <c r="AK801" s="6">
        <v>139.43</v>
      </c>
      <c r="AL801" s="6" t="s">
        <v>303</v>
      </c>
      <c r="AM801" s="6" t="s">
        <v>303</v>
      </c>
      <c r="AN801" s="6" t="s">
        <v>303</v>
      </c>
      <c r="AO801" s="6" t="s">
        <v>303</v>
      </c>
      <c r="AP801" s="6" t="s">
        <v>156</v>
      </c>
      <c r="AQ801" s="6" t="s">
        <v>304</v>
      </c>
      <c r="AR801" s="6" t="s">
        <v>305</v>
      </c>
      <c r="AS801" s="6" t="s">
        <v>316</v>
      </c>
      <c r="AT801" s="6" t="s">
        <v>156</v>
      </c>
      <c r="AU801" s="6" t="s">
        <v>307</v>
      </c>
      <c r="AV801" s="6" t="s">
        <v>4296</v>
      </c>
      <c r="AW801" s="6" t="s">
        <v>4300</v>
      </c>
      <c r="AX801" s="6" t="s">
        <v>4300</v>
      </c>
      <c r="AY801" s="6" t="s">
        <v>308</v>
      </c>
      <c r="AZ801" s="6" t="s">
        <v>771</v>
      </c>
      <c r="BA801" s="6" t="s">
        <v>310</v>
      </c>
      <c r="BB801" s="6" t="s">
        <v>311</v>
      </c>
      <c r="BC801" s="6" t="s">
        <v>312</v>
      </c>
      <c r="BD801" s="6" t="s">
        <v>156</v>
      </c>
      <c r="BE801" s="6" t="s">
        <v>313</v>
      </c>
    </row>
    <row r="802" spans="1:57" ht="17.399999999999999" x14ac:dyDescent="0.4">
      <c r="A802" s="237">
        <f t="shared" si="195"/>
        <v>800</v>
      </c>
      <c r="B802" s="238" t="str">
        <f t="shared" si="196"/>
        <v>2025-09-28</v>
      </c>
      <c r="C802" s="238" t="str">
        <f t="shared" si="197"/>
        <v>LHR</v>
      </c>
      <c r="D802" s="238" t="str">
        <f t="shared" si="198"/>
        <v>99431913910</v>
      </c>
      <c r="E802" s="238" t="str">
        <f t="shared" si="199"/>
        <v>587196917335</v>
      </c>
      <c r="F802" s="238" t="str">
        <f t="shared" si="200"/>
        <v>하성란</v>
      </c>
      <c r="G802" s="239" t="str">
        <f t="shared" si="201"/>
        <v>BK00000146313</v>
      </c>
      <c r="H802" s="240" t="str">
        <f t="shared" si="202"/>
        <v>일반(목록배제,Normal-Manifest Exception)</v>
      </c>
      <c r="I802" s="241">
        <f t="shared" si="203"/>
        <v>85.67</v>
      </c>
      <c r="J802" s="242">
        <f t="shared" si="204"/>
        <v>1</v>
      </c>
      <c r="K802" s="242">
        <f t="shared" si="205"/>
        <v>4</v>
      </c>
      <c r="L802" s="243">
        <f t="shared" si="206"/>
        <v>0.2</v>
      </c>
      <c r="M802" s="243">
        <f t="shared" si="207"/>
        <v>4</v>
      </c>
      <c r="N802" s="149">
        <f t="shared" si="208"/>
        <v>18.700000000000003</v>
      </c>
      <c r="O802" s="149">
        <v>3.59</v>
      </c>
      <c r="P802" s="150"/>
      <c r="Q802" s="151">
        <f>VLOOKUP(H802,Mapping!$B$3:$D$13,3,0)</f>
        <v>0.8</v>
      </c>
      <c r="R802" s="149">
        <f>(IF(VLOOKUP(VLOOKUP(I802,Mapping!$B$15:$D$20,2,1),Mapping!$C$15:$E$20,2,0)=7000,0,VLOOKUP(VLOOKUP(I802,Mapping!$B$15:$D$20,2,1),Mapping!$C$15:$E$20,2,0)))</f>
        <v>0</v>
      </c>
      <c r="S802" s="149"/>
      <c r="T802" s="149"/>
      <c r="U802" s="149">
        <f t="shared" si="209"/>
        <v>23.090000000000003</v>
      </c>
      <c r="V802" s="6" t="str">
        <f t="shared" si="194"/>
        <v/>
      </c>
      <c r="X802" s="6" t="s">
        <v>4196</v>
      </c>
      <c r="Y802" s="6" t="s">
        <v>16</v>
      </c>
      <c r="Z802" s="6" t="s">
        <v>4197</v>
      </c>
      <c r="AA802" s="6" t="s">
        <v>4301</v>
      </c>
      <c r="AB802" s="6" t="s">
        <v>4302</v>
      </c>
      <c r="AC802" s="6" t="s">
        <v>4303</v>
      </c>
      <c r="AD802" s="6" t="s">
        <v>766</v>
      </c>
      <c r="AE802" s="6" t="s">
        <v>156</v>
      </c>
      <c r="AF802" s="6">
        <v>1</v>
      </c>
      <c r="AG802" s="6">
        <v>4</v>
      </c>
      <c r="AH802" s="6">
        <v>0.2</v>
      </c>
      <c r="AI802" s="6">
        <v>4</v>
      </c>
      <c r="AJ802" s="6" t="s">
        <v>110</v>
      </c>
      <c r="AK802" s="6">
        <v>85.67</v>
      </c>
      <c r="AL802" s="6" t="s">
        <v>303</v>
      </c>
      <c r="AM802" s="6" t="s">
        <v>303</v>
      </c>
      <c r="AN802" s="6" t="s">
        <v>303</v>
      </c>
      <c r="AO802" s="6" t="s">
        <v>303</v>
      </c>
      <c r="AP802" s="6" t="s">
        <v>156</v>
      </c>
      <c r="AQ802" s="6" t="s">
        <v>304</v>
      </c>
      <c r="AR802" s="6" t="s">
        <v>305</v>
      </c>
      <c r="AS802" s="6" t="s">
        <v>4304</v>
      </c>
      <c r="AT802" s="6" t="s">
        <v>156</v>
      </c>
      <c r="AU802" s="6" t="s">
        <v>307</v>
      </c>
      <c r="AV802" s="6" t="s">
        <v>4301</v>
      </c>
      <c r="AW802" s="6" t="s">
        <v>4305</v>
      </c>
      <c r="AX802" s="6" t="s">
        <v>4305</v>
      </c>
      <c r="AY802" s="6" t="s">
        <v>308</v>
      </c>
      <c r="AZ802" s="6" t="s">
        <v>771</v>
      </c>
      <c r="BA802" s="6" t="s">
        <v>310</v>
      </c>
      <c r="BB802" s="6" t="s">
        <v>311</v>
      </c>
      <c r="BC802" s="6" t="s">
        <v>312</v>
      </c>
      <c r="BD802" s="6" t="s">
        <v>156</v>
      </c>
      <c r="BE802" s="6" t="s">
        <v>313</v>
      </c>
    </row>
    <row r="803" spans="1:57" ht="17.399999999999999" x14ac:dyDescent="0.4">
      <c r="A803" s="237">
        <f t="shared" si="195"/>
        <v>801</v>
      </c>
      <c r="B803" s="238" t="str">
        <f t="shared" si="196"/>
        <v>2025-09-28</v>
      </c>
      <c r="C803" s="238" t="str">
        <f t="shared" si="197"/>
        <v>LHR</v>
      </c>
      <c r="D803" s="238" t="str">
        <f t="shared" si="198"/>
        <v>99431913910</v>
      </c>
      <c r="E803" s="238" t="str">
        <f t="shared" si="199"/>
        <v>587196917243</v>
      </c>
      <c r="F803" s="238" t="str">
        <f t="shared" si="200"/>
        <v>홍남춘</v>
      </c>
      <c r="G803" s="239" t="str">
        <f t="shared" si="201"/>
        <v>BK00000146341</v>
      </c>
      <c r="H803" s="240" t="str">
        <f t="shared" si="202"/>
        <v>동물검역(Animal Inspection)</v>
      </c>
      <c r="I803" s="241">
        <f t="shared" si="203"/>
        <v>113.73</v>
      </c>
      <c r="J803" s="242">
        <f t="shared" si="204"/>
        <v>1</v>
      </c>
      <c r="K803" s="242">
        <f t="shared" si="205"/>
        <v>3</v>
      </c>
      <c r="L803" s="243">
        <f t="shared" si="206"/>
        <v>0.2</v>
      </c>
      <c r="M803" s="243">
        <f t="shared" si="207"/>
        <v>3</v>
      </c>
      <c r="N803" s="149">
        <f t="shared" si="208"/>
        <v>15</v>
      </c>
      <c r="O803" s="149">
        <v>3.59</v>
      </c>
      <c r="P803" s="150"/>
      <c r="Q803" s="151">
        <f>VLOOKUP(H803,Mapping!$B$3:$D$13,3,0)</f>
        <v>0.8</v>
      </c>
      <c r="R803" s="149">
        <f>(IF(VLOOKUP(VLOOKUP(I803,Mapping!$B$15:$D$20,2,1),Mapping!$C$15:$E$20,2,0)=7000,0,VLOOKUP(VLOOKUP(I803,Mapping!$B$15:$D$20,2,1),Mapping!$C$15:$E$20,2,0)))</f>
        <v>0</v>
      </c>
      <c r="S803" s="149"/>
      <c r="T803" s="149"/>
      <c r="U803" s="149">
        <f t="shared" si="209"/>
        <v>19.39</v>
      </c>
      <c r="V803" s="6" t="str">
        <f t="shared" si="194"/>
        <v>[동물검역]/반입예정정보재전송</v>
      </c>
      <c r="X803" s="6" t="s">
        <v>4196</v>
      </c>
      <c r="Y803" s="6" t="s">
        <v>16</v>
      </c>
      <c r="Z803" s="6" t="s">
        <v>4197</v>
      </c>
      <c r="AA803" s="6" t="s">
        <v>4306</v>
      </c>
      <c r="AB803" s="6" t="s">
        <v>4307</v>
      </c>
      <c r="AC803" s="6" t="s">
        <v>4308</v>
      </c>
      <c r="AD803" s="6" t="s">
        <v>4309</v>
      </c>
      <c r="AE803" s="6" t="s">
        <v>4310</v>
      </c>
      <c r="AF803" s="6">
        <v>1</v>
      </c>
      <c r="AG803" s="6">
        <v>3</v>
      </c>
      <c r="AH803" s="6">
        <v>0.2</v>
      </c>
      <c r="AI803" s="6">
        <v>3</v>
      </c>
      <c r="AJ803" s="6" t="s">
        <v>166</v>
      </c>
      <c r="AK803" s="6">
        <v>113.73</v>
      </c>
      <c r="AL803" s="6" t="s">
        <v>303</v>
      </c>
      <c r="AM803" s="6" t="s">
        <v>303</v>
      </c>
      <c r="AN803" s="6" t="s">
        <v>303</v>
      </c>
      <c r="AO803" s="6" t="s">
        <v>156</v>
      </c>
      <c r="AP803" s="6" t="s">
        <v>156</v>
      </c>
      <c r="AQ803" s="6" t="s">
        <v>304</v>
      </c>
      <c r="AR803" s="6" t="s">
        <v>305</v>
      </c>
      <c r="AS803" s="6" t="s">
        <v>4311</v>
      </c>
      <c r="AT803" s="6" t="s">
        <v>156</v>
      </c>
      <c r="AU803" s="6" t="s">
        <v>307</v>
      </c>
      <c r="AV803" s="6" t="s">
        <v>4306</v>
      </c>
      <c r="AW803" s="6" t="s">
        <v>4312</v>
      </c>
      <c r="AX803" s="6" t="s">
        <v>4312</v>
      </c>
      <c r="AY803" s="6" t="s">
        <v>308</v>
      </c>
      <c r="AZ803" s="6" t="s">
        <v>771</v>
      </c>
      <c r="BA803" s="6" t="s">
        <v>310</v>
      </c>
      <c r="BB803" s="6" t="s">
        <v>311</v>
      </c>
      <c r="BC803" s="6" t="s">
        <v>312</v>
      </c>
      <c r="BD803" s="6" t="s">
        <v>156</v>
      </c>
      <c r="BE803" s="6" t="s">
        <v>313</v>
      </c>
    </row>
    <row r="804" spans="1:57" ht="17.399999999999999" x14ac:dyDescent="0.4">
      <c r="A804" s="237">
        <f t="shared" si="195"/>
        <v>802</v>
      </c>
      <c r="B804" s="238" t="str">
        <f t="shared" si="196"/>
        <v>2025-09-28</v>
      </c>
      <c r="C804" s="238" t="str">
        <f t="shared" si="197"/>
        <v>LHR</v>
      </c>
      <c r="D804" s="238" t="str">
        <f t="shared" si="198"/>
        <v>99431913910</v>
      </c>
      <c r="E804" s="238" t="str">
        <f t="shared" si="199"/>
        <v>587196917125</v>
      </c>
      <c r="F804" s="238" t="str">
        <f t="shared" si="200"/>
        <v>이소영</v>
      </c>
      <c r="G804" s="239" t="str">
        <f t="shared" si="201"/>
        <v>BK00000146345</v>
      </c>
      <c r="H804" s="240" t="str">
        <f t="shared" si="202"/>
        <v>목록(Manifest)</v>
      </c>
      <c r="I804" s="241">
        <f t="shared" si="203"/>
        <v>53.04</v>
      </c>
      <c r="J804" s="242">
        <f t="shared" si="204"/>
        <v>1</v>
      </c>
      <c r="K804" s="242">
        <f t="shared" si="205"/>
        <v>0.5</v>
      </c>
      <c r="L804" s="243">
        <f t="shared" si="206"/>
        <v>0.2</v>
      </c>
      <c r="M804" s="243">
        <f t="shared" si="207"/>
        <v>0.5</v>
      </c>
      <c r="N804" s="149">
        <f t="shared" si="208"/>
        <v>5.75</v>
      </c>
      <c r="O804" s="149">
        <v>3.59</v>
      </c>
      <c r="P804" s="150"/>
      <c r="Q804" s="151">
        <f>VLOOKUP(H804,Mapping!$B$3:$D$13,3,0)</f>
        <v>0</v>
      </c>
      <c r="R804" s="149">
        <f>(IF(VLOOKUP(VLOOKUP(I804,Mapping!$B$15:$D$20,2,1),Mapping!$C$15:$E$20,2,0)=7000,0,VLOOKUP(VLOOKUP(I804,Mapping!$B$15:$D$20,2,1),Mapping!$C$15:$E$20,2,0)))</f>
        <v>0</v>
      </c>
      <c r="S804" s="149"/>
      <c r="T804" s="149"/>
      <c r="U804" s="149">
        <f t="shared" si="209"/>
        <v>9.34</v>
      </c>
      <c r="V804" s="6" t="str">
        <f t="shared" si="194"/>
        <v/>
      </c>
      <c r="X804" s="6" t="s">
        <v>4196</v>
      </c>
      <c r="Y804" s="6" t="s">
        <v>16</v>
      </c>
      <c r="Z804" s="6" t="s">
        <v>4197</v>
      </c>
      <c r="AA804" s="6" t="s">
        <v>4313</v>
      </c>
      <c r="AB804" s="6" t="s">
        <v>731</v>
      </c>
      <c r="AC804" s="6" t="s">
        <v>4314</v>
      </c>
      <c r="AD804" s="6" t="s">
        <v>4315</v>
      </c>
      <c r="AE804" s="6" t="s">
        <v>156</v>
      </c>
      <c r="AF804" s="6">
        <v>1</v>
      </c>
      <c r="AG804" s="6">
        <v>0.5</v>
      </c>
      <c r="AH804" s="6">
        <v>0.2</v>
      </c>
      <c r="AI804" s="6">
        <v>0.5</v>
      </c>
      <c r="AJ804" s="6" t="s">
        <v>14</v>
      </c>
      <c r="AK804" s="6">
        <v>53.04</v>
      </c>
      <c r="AL804" s="6" t="s">
        <v>303</v>
      </c>
      <c r="AM804" s="6" t="s">
        <v>303</v>
      </c>
      <c r="AN804" s="6" t="s">
        <v>303</v>
      </c>
      <c r="AO804" s="6" t="s">
        <v>303</v>
      </c>
      <c r="AP804" s="6" t="s">
        <v>156</v>
      </c>
      <c r="AQ804" s="6" t="s">
        <v>304</v>
      </c>
      <c r="AR804" s="6" t="s">
        <v>305</v>
      </c>
      <c r="AS804" s="6" t="s">
        <v>4316</v>
      </c>
      <c r="AT804" s="6" t="s">
        <v>156</v>
      </c>
      <c r="AU804" s="6" t="s">
        <v>307</v>
      </c>
      <c r="AV804" s="6" t="s">
        <v>4313</v>
      </c>
      <c r="AW804" s="6" t="s">
        <v>4317</v>
      </c>
      <c r="AX804" s="6" t="s">
        <v>4317</v>
      </c>
      <c r="AY804" s="6" t="s">
        <v>308</v>
      </c>
      <c r="AZ804" s="6" t="s">
        <v>771</v>
      </c>
      <c r="BA804" s="6" t="s">
        <v>310</v>
      </c>
      <c r="BB804" s="6" t="s">
        <v>311</v>
      </c>
      <c r="BC804" s="6" t="s">
        <v>312</v>
      </c>
      <c r="BD804" s="6" t="s">
        <v>156</v>
      </c>
      <c r="BE804" s="6" t="s">
        <v>313</v>
      </c>
    </row>
    <row r="805" spans="1:57" ht="17.399999999999999" x14ac:dyDescent="0.4">
      <c r="A805" s="237">
        <f t="shared" si="195"/>
        <v>803</v>
      </c>
      <c r="B805" s="238" t="str">
        <f t="shared" si="196"/>
        <v>2025-09-28</v>
      </c>
      <c r="C805" s="238" t="str">
        <f t="shared" si="197"/>
        <v>LHR</v>
      </c>
      <c r="D805" s="238" t="str">
        <f t="shared" si="198"/>
        <v>99431913910</v>
      </c>
      <c r="E805" s="238" t="str">
        <f t="shared" si="199"/>
        <v>587196917394</v>
      </c>
      <c r="F805" s="238" t="str">
        <f t="shared" si="200"/>
        <v>임석훈</v>
      </c>
      <c r="G805" s="239" t="str">
        <f t="shared" si="201"/>
        <v>BK00000146347</v>
      </c>
      <c r="H805" s="240" t="str">
        <f t="shared" si="202"/>
        <v>목록(Manifest)</v>
      </c>
      <c r="I805" s="241">
        <f t="shared" si="203"/>
        <v>117.22</v>
      </c>
      <c r="J805" s="242">
        <f t="shared" si="204"/>
        <v>1</v>
      </c>
      <c r="K805" s="242">
        <f t="shared" si="205"/>
        <v>1</v>
      </c>
      <c r="L805" s="243">
        <f t="shared" si="206"/>
        <v>1.2</v>
      </c>
      <c r="M805" s="243">
        <f t="shared" si="207"/>
        <v>1.2</v>
      </c>
      <c r="N805" s="149">
        <f t="shared" si="208"/>
        <v>8.34</v>
      </c>
      <c r="O805" s="149">
        <v>3.59</v>
      </c>
      <c r="P805" s="150"/>
      <c r="Q805" s="151">
        <f>VLOOKUP(H805,Mapping!$B$3:$D$13,3,0)</f>
        <v>0</v>
      </c>
      <c r="R805" s="149">
        <f>(IF(VLOOKUP(VLOOKUP(I805,Mapping!$B$15:$D$20,2,1),Mapping!$C$15:$E$20,2,0)=7000,0,VLOOKUP(VLOOKUP(I805,Mapping!$B$15:$D$20,2,1),Mapping!$C$15:$E$20,2,0)))</f>
        <v>0</v>
      </c>
      <c r="S805" s="149"/>
      <c r="T805" s="149"/>
      <c r="U805" s="149">
        <f t="shared" si="209"/>
        <v>11.93</v>
      </c>
      <c r="V805" s="6" t="str">
        <f t="shared" si="194"/>
        <v/>
      </c>
      <c r="X805" s="6" t="s">
        <v>4196</v>
      </c>
      <c r="Y805" s="6" t="s">
        <v>16</v>
      </c>
      <c r="Z805" s="6" t="s">
        <v>4197</v>
      </c>
      <c r="AA805" s="6" t="s">
        <v>4318</v>
      </c>
      <c r="AB805" s="6" t="s">
        <v>4319</v>
      </c>
      <c r="AC805" s="6" t="s">
        <v>4320</v>
      </c>
      <c r="AD805" s="6" t="s">
        <v>4321</v>
      </c>
      <c r="AE805" s="6" t="s">
        <v>156</v>
      </c>
      <c r="AF805" s="6">
        <v>1</v>
      </c>
      <c r="AG805" s="6">
        <v>1</v>
      </c>
      <c r="AH805" s="6">
        <v>1.2</v>
      </c>
      <c r="AI805" s="6">
        <v>1.2</v>
      </c>
      <c r="AJ805" s="6" t="s">
        <v>14</v>
      </c>
      <c r="AK805" s="6">
        <v>117.22</v>
      </c>
      <c r="AL805" s="6" t="s">
        <v>156</v>
      </c>
      <c r="AM805" s="6" t="s">
        <v>156</v>
      </c>
      <c r="AN805" s="6" t="s">
        <v>156</v>
      </c>
      <c r="AO805" s="6" t="s">
        <v>156</v>
      </c>
      <c r="AP805" s="6" t="s">
        <v>156</v>
      </c>
      <c r="AQ805" s="6" t="s">
        <v>304</v>
      </c>
      <c r="AR805" s="6" t="s">
        <v>305</v>
      </c>
      <c r="AS805" s="6" t="s">
        <v>317</v>
      </c>
      <c r="AT805" s="6" t="s">
        <v>156</v>
      </c>
      <c r="AU805" s="6" t="s">
        <v>307</v>
      </c>
      <c r="AV805" s="6" t="s">
        <v>4318</v>
      </c>
      <c r="AW805" s="6" t="s">
        <v>4322</v>
      </c>
      <c r="AX805" s="6" t="s">
        <v>4322</v>
      </c>
      <c r="AY805" s="6" t="s">
        <v>308</v>
      </c>
      <c r="AZ805" s="6" t="s">
        <v>771</v>
      </c>
      <c r="BA805" s="6" t="s">
        <v>310</v>
      </c>
      <c r="BB805" s="6" t="s">
        <v>311</v>
      </c>
      <c r="BC805" s="6" t="s">
        <v>312</v>
      </c>
      <c r="BD805" s="6" t="s">
        <v>156</v>
      </c>
      <c r="BE805" s="6" t="s">
        <v>313</v>
      </c>
    </row>
    <row r="806" spans="1:57" ht="17.399999999999999" x14ac:dyDescent="0.4">
      <c r="A806" s="237">
        <f t="shared" si="195"/>
        <v>804</v>
      </c>
      <c r="B806" s="238" t="str">
        <f t="shared" si="196"/>
        <v>2025-09-28</v>
      </c>
      <c r="C806" s="238" t="str">
        <f t="shared" si="197"/>
        <v>LHR</v>
      </c>
      <c r="D806" s="238" t="str">
        <f t="shared" si="198"/>
        <v>99431913910</v>
      </c>
      <c r="E806" s="238" t="str">
        <f t="shared" si="199"/>
        <v>587196917210</v>
      </c>
      <c r="F806" s="238" t="str">
        <f t="shared" si="200"/>
        <v>김도엽</v>
      </c>
      <c r="G806" s="239" t="str">
        <f t="shared" si="201"/>
        <v>BK00000146350</v>
      </c>
      <c r="H806" s="240" t="str">
        <f t="shared" si="202"/>
        <v>일반(목록배제,Normal-Manifest Exception)</v>
      </c>
      <c r="I806" s="241">
        <f t="shared" si="203"/>
        <v>29.76</v>
      </c>
      <c r="J806" s="242">
        <f t="shared" si="204"/>
        <v>1</v>
      </c>
      <c r="K806" s="242">
        <f t="shared" si="205"/>
        <v>4</v>
      </c>
      <c r="L806" s="243">
        <f t="shared" si="206"/>
        <v>0.2</v>
      </c>
      <c r="M806" s="243">
        <f t="shared" si="207"/>
        <v>4</v>
      </c>
      <c r="N806" s="149">
        <f t="shared" si="208"/>
        <v>18.700000000000003</v>
      </c>
      <c r="O806" s="149">
        <v>3.59</v>
      </c>
      <c r="P806" s="150"/>
      <c r="Q806" s="151">
        <f>VLOOKUP(H806,Mapping!$B$3:$D$13,3,0)</f>
        <v>0.8</v>
      </c>
      <c r="R806" s="149">
        <f>(IF(VLOOKUP(VLOOKUP(I806,Mapping!$B$15:$D$20,2,1),Mapping!$C$15:$E$20,2,0)=7000,0,VLOOKUP(VLOOKUP(I806,Mapping!$B$15:$D$20,2,1),Mapping!$C$15:$E$20,2,0)))</f>
        <v>0</v>
      </c>
      <c r="S806" s="149"/>
      <c r="T806" s="149"/>
      <c r="U806" s="149">
        <f t="shared" si="209"/>
        <v>23.090000000000003</v>
      </c>
      <c r="V806" s="6" t="str">
        <f t="shared" si="194"/>
        <v/>
      </c>
      <c r="X806" s="6" t="s">
        <v>4196</v>
      </c>
      <c r="Y806" s="6" t="s">
        <v>16</v>
      </c>
      <c r="Z806" s="6" t="s">
        <v>4197</v>
      </c>
      <c r="AA806" s="6" t="s">
        <v>4323</v>
      </c>
      <c r="AB806" s="6" t="s">
        <v>1292</v>
      </c>
      <c r="AC806" s="6" t="s">
        <v>1293</v>
      </c>
      <c r="AD806" s="6" t="s">
        <v>1294</v>
      </c>
      <c r="AE806" s="6" t="s">
        <v>156</v>
      </c>
      <c r="AF806" s="6">
        <v>1</v>
      </c>
      <c r="AG806" s="6">
        <v>4</v>
      </c>
      <c r="AH806" s="6">
        <v>0.2</v>
      </c>
      <c r="AI806" s="6">
        <v>4</v>
      </c>
      <c r="AJ806" s="6" t="s">
        <v>110</v>
      </c>
      <c r="AK806" s="6">
        <v>29.76</v>
      </c>
      <c r="AL806" s="6" t="s">
        <v>303</v>
      </c>
      <c r="AM806" s="6" t="s">
        <v>303</v>
      </c>
      <c r="AN806" s="6" t="s">
        <v>303</v>
      </c>
      <c r="AO806" s="6" t="s">
        <v>303</v>
      </c>
      <c r="AP806" s="6" t="s">
        <v>156</v>
      </c>
      <c r="AQ806" s="6" t="s">
        <v>304</v>
      </c>
      <c r="AR806" s="6" t="s">
        <v>305</v>
      </c>
      <c r="AS806" s="6" t="s">
        <v>4324</v>
      </c>
      <c r="AT806" s="6" t="s">
        <v>156</v>
      </c>
      <c r="AU806" s="6" t="s">
        <v>307</v>
      </c>
      <c r="AV806" s="6" t="s">
        <v>4323</v>
      </c>
      <c r="AW806" s="6" t="s">
        <v>4325</v>
      </c>
      <c r="AX806" s="6" t="s">
        <v>4325</v>
      </c>
      <c r="AY806" s="6" t="s">
        <v>308</v>
      </c>
      <c r="AZ806" s="6" t="s">
        <v>771</v>
      </c>
      <c r="BA806" s="6" t="s">
        <v>310</v>
      </c>
      <c r="BB806" s="6" t="s">
        <v>311</v>
      </c>
      <c r="BC806" s="6" t="s">
        <v>312</v>
      </c>
      <c r="BD806" s="6" t="s">
        <v>156</v>
      </c>
      <c r="BE806" s="6" t="s">
        <v>313</v>
      </c>
    </row>
    <row r="807" spans="1:57" ht="17.399999999999999" x14ac:dyDescent="0.4">
      <c r="A807" s="237">
        <f t="shared" si="195"/>
        <v>805</v>
      </c>
      <c r="B807" s="238" t="str">
        <f t="shared" si="196"/>
        <v>2025-09-28</v>
      </c>
      <c r="C807" s="238" t="str">
        <f t="shared" si="197"/>
        <v>LHR</v>
      </c>
      <c r="D807" s="238" t="str">
        <f t="shared" si="198"/>
        <v>99431913910</v>
      </c>
      <c r="E807" s="238" t="str">
        <f t="shared" si="199"/>
        <v>587196917324</v>
      </c>
      <c r="F807" s="238" t="str">
        <f t="shared" si="200"/>
        <v>김태성</v>
      </c>
      <c r="G807" s="239" t="str">
        <f t="shared" si="201"/>
        <v>BK00000146353</v>
      </c>
      <c r="H807" s="240" t="str">
        <f t="shared" si="202"/>
        <v>간이(Simple)</v>
      </c>
      <c r="I807" s="241">
        <f t="shared" si="203"/>
        <v>305.95999999999998</v>
      </c>
      <c r="J807" s="242">
        <f t="shared" si="204"/>
        <v>1</v>
      </c>
      <c r="K807" s="242">
        <f t="shared" si="205"/>
        <v>0.5</v>
      </c>
      <c r="L807" s="243">
        <f t="shared" si="206"/>
        <v>1.6</v>
      </c>
      <c r="M807" s="243">
        <f t="shared" si="207"/>
        <v>1.6</v>
      </c>
      <c r="N807" s="149">
        <f t="shared" si="208"/>
        <v>9.82</v>
      </c>
      <c r="O807" s="149">
        <v>3.59</v>
      </c>
      <c r="P807" s="150"/>
      <c r="Q807" s="151">
        <f>VLOOKUP(H807,Mapping!$B$3:$D$13,3,0)</f>
        <v>0.8</v>
      </c>
      <c r="R807" s="149">
        <f>(IF(VLOOKUP(VLOOKUP(I807,Mapping!$B$15:$D$20,2,1),Mapping!$C$15:$E$20,2,0)=7000,0,VLOOKUP(VLOOKUP(I807,Mapping!$B$15:$D$20,2,1),Mapping!$C$15:$E$20,2,0)))</f>
        <v>0</v>
      </c>
      <c r="S807" s="149"/>
      <c r="T807" s="149"/>
      <c r="U807" s="149">
        <f t="shared" si="209"/>
        <v>14.21</v>
      </c>
      <c r="V807" s="6" t="str">
        <f t="shared" si="194"/>
        <v/>
      </c>
      <c r="X807" s="6" t="s">
        <v>4196</v>
      </c>
      <c r="Y807" s="6" t="s">
        <v>16</v>
      </c>
      <c r="Z807" s="6" t="s">
        <v>4197</v>
      </c>
      <c r="AA807" s="6" t="s">
        <v>4326</v>
      </c>
      <c r="AB807" s="6" t="s">
        <v>4327</v>
      </c>
      <c r="AC807" s="6" t="s">
        <v>4328</v>
      </c>
      <c r="AD807" s="6" t="s">
        <v>4329</v>
      </c>
      <c r="AE807" s="6" t="s">
        <v>156</v>
      </c>
      <c r="AF807" s="6">
        <v>1</v>
      </c>
      <c r="AG807" s="6">
        <v>0.5</v>
      </c>
      <c r="AH807" s="6">
        <v>1.6</v>
      </c>
      <c r="AI807" s="6">
        <v>1.6</v>
      </c>
      <c r="AJ807" s="6" t="s">
        <v>15</v>
      </c>
      <c r="AK807" s="6">
        <v>305.95999999999998</v>
      </c>
      <c r="AL807" s="6" t="s">
        <v>303</v>
      </c>
      <c r="AM807" s="6" t="s">
        <v>303</v>
      </c>
      <c r="AN807" s="6" t="s">
        <v>303</v>
      </c>
      <c r="AO807" s="6" t="s">
        <v>303</v>
      </c>
      <c r="AP807" s="6" t="s">
        <v>156</v>
      </c>
      <c r="AQ807" s="6" t="s">
        <v>304</v>
      </c>
      <c r="AR807" s="6" t="s">
        <v>305</v>
      </c>
      <c r="AS807" s="6" t="s">
        <v>316</v>
      </c>
      <c r="AT807" s="6" t="s">
        <v>156</v>
      </c>
      <c r="AU807" s="6" t="s">
        <v>307</v>
      </c>
      <c r="AV807" s="6" t="s">
        <v>4326</v>
      </c>
      <c r="AW807" s="6" t="s">
        <v>4330</v>
      </c>
      <c r="AX807" s="6" t="s">
        <v>4330</v>
      </c>
      <c r="AY807" s="6" t="s">
        <v>308</v>
      </c>
      <c r="AZ807" s="6" t="s">
        <v>771</v>
      </c>
      <c r="BA807" s="6" t="s">
        <v>310</v>
      </c>
      <c r="BB807" s="6" t="s">
        <v>311</v>
      </c>
      <c r="BC807" s="6" t="s">
        <v>312</v>
      </c>
      <c r="BD807" s="6" t="s">
        <v>156</v>
      </c>
      <c r="BE807" s="6" t="s">
        <v>313</v>
      </c>
    </row>
    <row r="808" spans="1:57" ht="17.399999999999999" x14ac:dyDescent="0.4">
      <c r="A808" s="237">
        <f t="shared" si="195"/>
        <v>806</v>
      </c>
      <c r="B808" s="238" t="str">
        <f t="shared" si="196"/>
        <v>2025-09-28</v>
      </c>
      <c r="C808" s="238" t="str">
        <f t="shared" si="197"/>
        <v>LHR</v>
      </c>
      <c r="D808" s="238" t="str">
        <f t="shared" si="198"/>
        <v>99431913910</v>
      </c>
      <c r="E808" s="238" t="str">
        <f t="shared" si="199"/>
        <v>587196917066</v>
      </c>
      <c r="F808" s="238" t="str">
        <f t="shared" si="200"/>
        <v>강정환</v>
      </c>
      <c r="G808" s="239" t="str">
        <f t="shared" si="201"/>
        <v>BK00000146355</v>
      </c>
      <c r="H808" s="240" t="str">
        <f t="shared" si="202"/>
        <v>목록(Manifest)</v>
      </c>
      <c r="I808" s="241">
        <f t="shared" si="203"/>
        <v>142.77000000000001</v>
      </c>
      <c r="J808" s="242">
        <f t="shared" si="204"/>
        <v>1</v>
      </c>
      <c r="K808" s="242">
        <f t="shared" si="205"/>
        <v>2</v>
      </c>
      <c r="L808" s="243">
        <f t="shared" si="206"/>
        <v>4.3</v>
      </c>
      <c r="M808" s="243">
        <f t="shared" si="207"/>
        <v>4.3</v>
      </c>
      <c r="N808" s="149">
        <f t="shared" si="208"/>
        <v>19.810000000000002</v>
      </c>
      <c r="O808" s="149">
        <v>3.59</v>
      </c>
      <c r="P808" s="150"/>
      <c r="Q808" s="151">
        <f>VLOOKUP(H808,Mapping!$B$3:$D$13,3,0)</f>
        <v>0</v>
      </c>
      <c r="R808" s="149">
        <f>(IF(VLOOKUP(VLOOKUP(I808,Mapping!$B$15:$D$20,2,1),Mapping!$C$15:$E$20,2,0)=7000,0,VLOOKUP(VLOOKUP(I808,Mapping!$B$15:$D$20,2,1),Mapping!$C$15:$E$20,2,0)))</f>
        <v>0</v>
      </c>
      <c r="S808" s="149"/>
      <c r="T808" s="149"/>
      <c r="U808" s="149">
        <f t="shared" si="209"/>
        <v>23.400000000000002</v>
      </c>
      <c r="V808" s="6" t="str">
        <f t="shared" si="194"/>
        <v/>
      </c>
      <c r="X808" s="6" t="s">
        <v>4196</v>
      </c>
      <c r="Y808" s="6" t="s">
        <v>16</v>
      </c>
      <c r="Z808" s="6" t="s">
        <v>4197</v>
      </c>
      <c r="AA808" s="6" t="s">
        <v>4331</v>
      </c>
      <c r="AB808" s="6" t="s">
        <v>4332</v>
      </c>
      <c r="AC808" s="6" t="s">
        <v>4333</v>
      </c>
      <c r="AD808" s="6" t="s">
        <v>4334</v>
      </c>
      <c r="AE808" s="6" t="s">
        <v>156</v>
      </c>
      <c r="AF808" s="6">
        <v>1</v>
      </c>
      <c r="AG808" s="6">
        <v>2</v>
      </c>
      <c r="AH808" s="6">
        <v>4.3</v>
      </c>
      <c r="AI808" s="6">
        <v>4.3</v>
      </c>
      <c r="AJ808" s="6" t="s">
        <v>14</v>
      </c>
      <c r="AK808" s="6">
        <v>142.77000000000001</v>
      </c>
      <c r="AL808" s="6" t="s">
        <v>303</v>
      </c>
      <c r="AM808" s="6" t="s">
        <v>303</v>
      </c>
      <c r="AN808" s="6" t="s">
        <v>303</v>
      </c>
      <c r="AO808" s="6" t="s">
        <v>303</v>
      </c>
      <c r="AP808" s="6" t="s">
        <v>156</v>
      </c>
      <c r="AQ808" s="6" t="s">
        <v>304</v>
      </c>
      <c r="AR808" s="6" t="s">
        <v>305</v>
      </c>
      <c r="AS808" s="6" t="s">
        <v>443</v>
      </c>
      <c r="AT808" s="6" t="s">
        <v>156</v>
      </c>
      <c r="AU808" s="6" t="s">
        <v>307</v>
      </c>
      <c r="AV808" s="6" t="s">
        <v>4331</v>
      </c>
      <c r="AW808" s="6" t="s">
        <v>4335</v>
      </c>
      <c r="AX808" s="6" t="s">
        <v>4335</v>
      </c>
      <c r="AY808" s="6" t="s">
        <v>308</v>
      </c>
      <c r="AZ808" s="6" t="s">
        <v>771</v>
      </c>
      <c r="BA808" s="6" t="s">
        <v>310</v>
      </c>
      <c r="BB808" s="6" t="s">
        <v>311</v>
      </c>
      <c r="BC808" s="6" t="s">
        <v>312</v>
      </c>
      <c r="BD808" s="6" t="s">
        <v>156</v>
      </c>
      <c r="BE808" s="6" t="s">
        <v>313</v>
      </c>
    </row>
    <row r="809" spans="1:57" ht="17.399999999999999" x14ac:dyDescent="0.4">
      <c r="A809" s="237">
        <f t="shared" si="195"/>
        <v>807</v>
      </c>
      <c r="B809" s="238" t="str">
        <f t="shared" si="196"/>
        <v>2025-09-28</v>
      </c>
      <c r="C809" s="238" t="str">
        <f t="shared" si="197"/>
        <v>LHR</v>
      </c>
      <c r="D809" s="238" t="str">
        <f t="shared" si="198"/>
        <v>99431913910</v>
      </c>
      <c r="E809" s="238" t="str">
        <f t="shared" si="199"/>
        <v>587196917184</v>
      </c>
      <c r="F809" s="238" t="str">
        <f t="shared" si="200"/>
        <v>김윤수</v>
      </c>
      <c r="G809" s="239" t="str">
        <f t="shared" si="201"/>
        <v>BK00000146357</v>
      </c>
      <c r="H809" s="240" t="str">
        <f t="shared" si="202"/>
        <v>목록(Manifest)</v>
      </c>
      <c r="I809" s="241">
        <f t="shared" si="203"/>
        <v>146.01</v>
      </c>
      <c r="J809" s="242">
        <f t="shared" si="204"/>
        <v>1</v>
      </c>
      <c r="K809" s="242">
        <f t="shared" si="205"/>
        <v>1</v>
      </c>
      <c r="L809" s="243">
        <f t="shared" si="206"/>
        <v>0.2</v>
      </c>
      <c r="M809" s="243">
        <f t="shared" si="207"/>
        <v>1</v>
      </c>
      <c r="N809" s="149">
        <f t="shared" si="208"/>
        <v>7.6</v>
      </c>
      <c r="O809" s="149">
        <v>3.59</v>
      </c>
      <c r="P809" s="150"/>
      <c r="Q809" s="151">
        <f>VLOOKUP(H809,Mapping!$B$3:$D$13,3,0)</f>
        <v>0</v>
      </c>
      <c r="R809" s="149">
        <f>(IF(VLOOKUP(VLOOKUP(I809,Mapping!$B$15:$D$20,2,1),Mapping!$C$15:$E$20,2,0)=7000,0,VLOOKUP(VLOOKUP(I809,Mapping!$B$15:$D$20,2,1),Mapping!$C$15:$E$20,2,0)))</f>
        <v>0</v>
      </c>
      <c r="S809" s="149"/>
      <c r="T809" s="149"/>
      <c r="U809" s="149">
        <f t="shared" si="209"/>
        <v>11.19</v>
      </c>
      <c r="V809" s="6" t="str">
        <f t="shared" si="194"/>
        <v/>
      </c>
      <c r="X809" s="6" t="s">
        <v>4196</v>
      </c>
      <c r="Y809" s="6" t="s">
        <v>16</v>
      </c>
      <c r="Z809" s="6" t="s">
        <v>4197</v>
      </c>
      <c r="AA809" s="6" t="s">
        <v>4336</v>
      </c>
      <c r="AB809" s="6" t="s">
        <v>4337</v>
      </c>
      <c r="AC809" s="6" t="s">
        <v>4338</v>
      </c>
      <c r="AD809" s="6" t="s">
        <v>4339</v>
      </c>
      <c r="AE809" s="6" t="s">
        <v>156</v>
      </c>
      <c r="AF809" s="6">
        <v>1</v>
      </c>
      <c r="AG809" s="6">
        <v>1</v>
      </c>
      <c r="AH809" s="6">
        <v>0.2</v>
      </c>
      <c r="AI809" s="6">
        <v>1</v>
      </c>
      <c r="AJ809" s="6" t="s">
        <v>14</v>
      </c>
      <c r="AK809" s="6">
        <v>146.01</v>
      </c>
      <c r="AL809" s="6" t="s">
        <v>303</v>
      </c>
      <c r="AM809" s="6" t="s">
        <v>303</v>
      </c>
      <c r="AN809" s="6" t="s">
        <v>303</v>
      </c>
      <c r="AO809" s="6" t="s">
        <v>303</v>
      </c>
      <c r="AP809" s="6" t="s">
        <v>156</v>
      </c>
      <c r="AQ809" s="6" t="s">
        <v>304</v>
      </c>
      <c r="AR809" s="6" t="s">
        <v>305</v>
      </c>
      <c r="AS809" s="6" t="s">
        <v>306</v>
      </c>
      <c r="AT809" s="6" t="s">
        <v>156</v>
      </c>
      <c r="AU809" s="6" t="s">
        <v>307</v>
      </c>
      <c r="AV809" s="6" t="s">
        <v>4336</v>
      </c>
      <c r="AW809" s="6" t="s">
        <v>4340</v>
      </c>
      <c r="AX809" s="6" t="s">
        <v>4340</v>
      </c>
      <c r="AY809" s="6" t="s">
        <v>308</v>
      </c>
      <c r="AZ809" s="6" t="s">
        <v>771</v>
      </c>
      <c r="BA809" s="6" t="s">
        <v>310</v>
      </c>
      <c r="BB809" s="6" t="s">
        <v>311</v>
      </c>
      <c r="BC809" s="6" t="s">
        <v>312</v>
      </c>
      <c r="BD809" s="6" t="s">
        <v>156</v>
      </c>
      <c r="BE809" s="6" t="s">
        <v>313</v>
      </c>
    </row>
    <row r="810" spans="1:57" ht="17.399999999999999" x14ac:dyDescent="0.4">
      <c r="A810" s="237">
        <f t="shared" si="195"/>
        <v>808</v>
      </c>
      <c r="B810" s="238" t="str">
        <f t="shared" si="196"/>
        <v>2025-09-28</v>
      </c>
      <c r="C810" s="238" t="str">
        <f t="shared" si="197"/>
        <v>LHR</v>
      </c>
      <c r="D810" s="238" t="str">
        <f t="shared" si="198"/>
        <v>99431913910</v>
      </c>
      <c r="E810" s="238" t="str">
        <f t="shared" si="199"/>
        <v>587196917346</v>
      </c>
      <c r="F810" s="238" t="str">
        <f t="shared" si="200"/>
        <v>비머파츠코리아</v>
      </c>
      <c r="G810" s="239" t="str">
        <f t="shared" si="201"/>
        <v>BK00000146358</v>
      </c>
      <c r="H810" s="240" t="str">
        <f t="shared" si="202"/>
        <v>간이(Simple)</v>
      </c>
      <c r="I810" s="241">
        <f t="shared" si="203"/>
        <v>220.29</v>
      </c>
      <c r="J810" s="242">
        <f t="shared" si="204"/>
        <v>1</v>
      </c>
      <c r="K810" s="242">
        <f t="shared" si="205"/>
        <v>2.5</v>
      </c>
      <c r="L810" s="243">
        <f t="shared" si="206"/>
        <v>5.9</v>
      </c>
      <c r="M810" s="243">
        <f t="shared" si="207"/>
        <v>6</v>
      </c>
      <c r="N810" s="149">
        <f t="shared" si="208"/>
        <v>26.1</v>
      </c>
      <c r="O810" s="149">
        <v>3.59</v>
      </c>
      <c r="P810" s="150"/>
      <c r="Q810" s="151">
        <f>VLOOKUP(H810,Mapping!$B$3:$D$13,3,0)</f>
        <v>0.8</v>
      </c>
      <c r="R810" s="149">
        <f>(IF(VLOOKUP(VLOOKUP(I810,Mapping!$B$15:$D$20,2,1),Mapping!$C$15:$E$20,2,0)=7000,0,VLOOKUP(VLOOKUP(I810,Mapping!$B$15:$D$20,2,1),Mapping!$C$15:$E$20,2,0)))</f>
        <v>0</v>
      </c>
      <c r="S810" s="149"/>
      <c r="T810" s="149"/>
      <c r="U810" s="149">
        <f t="shared" si="209"/>
        <v>30.490000000000002</v>
      </c>
      <c r="V810" s="6" t="str">
        <f t="shared" si="194"/>
        <v>[사업자]</v>
      </c>
      <c r="X810" s="6" t="s">
        <v>4196</v>
      </c>
      <c r="Y810" s="6" t="s">
        <v>16</v>
      </c>
      <c r="Z810" s="6" t="s">
        <v>4197</v>
      </c>
      <c r="AA810" s="6" t="s">
        <v>4341</v>
      </c>
      <c r="AB810" s="6" t="s">
        <v>4342</v>
      </c>
      <c r="AC810" s="6" t="s">
        <v>4343</v>
      </c>
      <c r="AD810" s="6" t="s">
        <v>900</v>
      </c>
      <c r="AE810" s="6" t="s">
        <v>157</v>
      </c>
      <c r="AF810" s="6">
        <v>1</v>
      </c>
      <c r="AG810" s="6">
        <v>2.5</v>
      </c>
      <c r="AH810" s="6">
        <v>5.9</v>
      </c>
      <c r="AI810" s="6">
        <v>6</v>
      </c>
      <c r="AJ810" s="6" t="s">
        <v>15</v>
      </c>
      <c r="AK810" s="6">
        <v>220.29</v>
      </c>
      <c r="AL810" s="6" t="s">
        <v>303</v>
      </c>
      <c r="AM810" s="6" t="s">
        <v>303</v>
      </c>
      <c r="AN810" s="6" t="s">
        <v>303</v>
      </c>
      <c r="AO810" s="6" t="s">
        <v>303</v>
      </c>
      <c r="AP810" s="6" t="s">
        <v>156</v>
      </c>
      <c r="AQ810" s="6" t="s">
        <v>304</v>
      </c>
      <c r="AR810" s="6" t="s">
        <v>305</v>
      </c>
      <c r="AS810" s="6" t="s">
        <v>316</v>
      </c>
      <c r="AT810" s="6" t="s">
        <v>156</v>
      </c>
      <c r="AU810" s="6" t="s">
        <v>307</v>
      </c>
      <c r="AV810" s="6" t="s">
        <v>4341</v>
      </c>
      <c r="AW810" s="6" t="s">
        <v>4344</v>
      </c>
      <c r="AX810" s="6" t="s">
        <v>4344</v>
      </c>
      <c r="AY810" s="6" t="s">
        <v>308</v>
      </c>
      <c r="AZ810" s="6" t="s">
        <v>771</v>
      </c>
      <c r="BA810" s="6" t="s">
        <v>310</v>
      </c>
      <c r="BB810" s="6" t="s">
        <v>311</v>
      </c>
      <c r="BC810" s="6" t="s">
        <v>312</v>
      </c>
      <c r="BD810" s="6" t="s">
        <v>156</v>
      </c>
      <c r="BE810" s="6" t="s">
        <v>313</v>
      </c>
    </row>
    <row r="811" spans="1:57" ht="17.399999999999999" x14ac:dyDescent="0.4">
      <c r="A811" s="237">
        <f t="shared" si="195"/>
        <v>809</v>
      </c>
      <c r="B811" s="238" t="str">
        <f t="shared" si="196"/>
        <v>2025-09-28</v>
      </c>
      <c r="C811" s="238" t="str">
        <f t="shared" si="197"/>
        <v>LHR</v>
      </c>
      <c r="D811" s="238" t="str">
        <f t="shared" si="198"/>
        <v>99431913910</v>
      </c>
      <c r="E811" s="238" t="str">
        <f t="shared" si="199"/>
        <v>587196917280</v>
      </c>
      <c r="F811" s="238" t="str">
        <f t="shared" si="200"/>
        <v>박성균</v>
      </c>
      <c r="G811" s="239" t="str">
        <f t="shared" si="201"/>
        <v>BK00000146368</v>
      </c>
      <c r="H811" s="240" t="str">
        <f t="shared" si="202"/>
        <v>간이(Simple)</v>
      </c>
      <c r="I811" s="241">
        <f t="shared" si="203"/>
        <v>166.58</v>
      </c>
      <c r="J811" s="242">
        <f t="shared" si="204"/>
        <v>1</v>
      </c>
      <c r="K811" s="242">
        <f t="shared" si="205"/>
        <v>1</v>
      </c>
      <c r="L811" s="243">
        <f t="shared" si="206"/>
        <v>3</v>
      </c>
      <c r="M811" s="243">
        <f t="shared" si="207"/>
        <v>3</v>
      </c>
      <c r="N811" s="149">
        <f t="shared" si="208"/>
        <v>15</v>
      </c>
      <c r="O811" s="149">
        <v>3.59</v>
      </c>
      <c r="P811" s="150"/>
      <c r="Q811" s="151">
        <f>VLOOKUP(H811,Mapping!$B$3:$D$13,3,0)</f>
        <v>0.8</v>
      </c>
      <c r="R811" s="149">
        <f>(IF(VLOOKUP(VLOOKUP(I811,Mapping!$B$15:$D$20,2,1),Mapping!$C$15:$E$20,2,0)=7000,0,VLOOKUP(VLOOKUP(I811,Mapping!$B$15:$D$20,2,1),Mapping!$C$15:$E$20,2,0)))</f>
        <v>0</v>
      </c>
      <c r="S811" s="149"/>
      <c r="T811" s="149"/>
      <c r="U811" s="149">
        <f t="shared" si="209"/>
        <v>19.39</v>
      </c>
      <c r="V811" s="6" t="str">
        <f t="shared" si="194"/>
        <v/>
      </c>
      <c r="X811" s="6" t="s">
        <v>4196</v>
      </c>
      <c r="Y811" s="6" t="s">
        <v>16</v>
      </c>
      <c r="Z811" s="6" t="s">
        <v>4197</v>
      </c>
      <c r="AA811" s="6" t="s">
        <v>4345</v>
      </c>
      <c r="AB811" s="6" t="s">
        <v>4346</v>
      </c>
      <c r="AC811" s="6" t="s">
        <v>4347</v>
      </c>
      <c r="AD811" s="6" t="s">
        <v>4348</v>
      </c>
      <c r="AE811" s="6" t="s">
        <v>156</v>
      </c>
      <c r="AF811" s="6">
        <v>1</v>
      </c>
      <c r="AG811" s="6">
        <v>1</v>
      </c>
      <c r="AH811" s="6">
        <v>3</v>
      </c>
      <c r="AI811" s="6">
        <v>3</v>
      </c>
      <c r="AJ811" s="6" t="s">
        <v>15</v>
      </c>
      <c r="AK811" s="6">
        <v>166.58</v>
      </c>
      <c r="AL811" s="6" t="s">
        <v>303</v>
      </c>
      <c r="AM811" s="6" t="s">
        <v>156</v>
      </c>
      <c r="AN811" s="6" t="s">
        <v>156</v>
      </c>
      <c r="AO811" s="6" t="s">
        <v>156</v>
      </c>
      <c r="AP811" s="6" t="s">
        <v>156</v>
      </c>
      <c r="AQ811" s="6" t="s">
        <v>304</v>
      </c>
      <c r="AR811" s="6" t="s">
        <v>305</v>
      </c>
      <c r="AS811" s="6" t="s">
        <v>349</v>
      </c>
      <c r="AT811" s="6" t="s">
        <v>156</v>
      </c>
      <c r="AU811" s="6" t="s">
        <v>307</v>
      </c>
      <c r="AV811" s="6" t="s">
        <v>4345</v>
      </c>
      <c r="AW811" s="6" t="s">
        <v>4349</v>
      </c>
      <c r="AX811" s="6" t="s">
        <v>4349</v>
      </c>
      <c r="AY811" s="6" t="s">
        <v>308</v>
      </c>
      <c r="AZ811" s="6" t="s">
        <v>771</v>
      </c>
      <c r="BA811" s="6" t="s">
        <v>310</v>
      </c>
      <c r="BB811" s="6" t="s">
        <v>311</v>
      </c>
      <c r="BC811" s="6" t="s">
        <v>312</v>
      </c>
      <c r="BD811" s="6" t="s">
        <v>156</v>
      </c>
      <c r="BE811" s="6" t="s">
        <v>313</v>
      </c>
    </row>
    <row r="812" spans="1:57" ht="17.399999999999999" x14ac:dyDescent="0.4">
      <c r="A812" s="237">
        <f t="shared" si="195"/>
        <v>810</v>
      </c>
      <c r="B812" s="238" t="str">
        <f t="shared" si="196"/>
        <v>2025-09-28</v>
      </c>
      <c r="C812" s="238" t="str">
        <f t="shared" si="197"/>
        <v>LHR</v>
      </c>
      <c r="D812" s="238" t="str">
        <f t="shared" si="198"/>
        <v>99431913910</v>
      </c>
      <c r="E812" s="238" t="str">
        <f t="shared" si="199"/>
        <v>587196917254</v>
      </c>
      <c r="F812" s="238" t="str">
        <f t="shared" si="200"/>
        <v>하연수</v>
      </c>
      <c r="G812" s="239" t="str">
        <f t="shared" si="201"/>
        <v>BK00000146371</v>
      </c>
      <c r="H812" s="240" t="str">
        <f t="shared" si="202"/>
        <v>목록(Manifest)</v>
      </c>
      <c r="I812" s="241">
        <f t="shared" si="203"/>
        <v>138.68</v>
      </c>
      <c r="J812" s="242">
        <f t="shared" si="204"/>
        <v>1</v>
      </c>
      <c r="K812" s="242">
        <f t="shared" si="205"/>
        <v>1.5</v>
      </c>
      <c r="L812" s="243">
        <f t="shared" si="206"/>
        <v>2.7</v>
      </c>
      <c r="M812" s="243">
        <f t="shared" si="207"/>
        <v>2.7</v>
      </c>
      <c r="N812" s="149">
        <f t="shared" si="208"/>
        <v>13.89</v>
      </c>
      <c r="O812" s="149">
        <v>3.59</v>
      </c>
      <c r="P812" s="150"/>
      <c r="Q812" s="151">
        <f>VLOOKUP(H812,Mapping!$B$3:$D$13,3,0)</f>
        <v>0</v>
      </c>
      <c r="R812" s="149">
        <f>(IF(VLOOKUP(VLOOKUP(I812,Mapping!$B$15:$D$20,2,1),Mapping!$C$15:$E$20,2,0)=7000,0,VLOOKUP(VLOOKUP(I812,Mapping!$B$15:$D$20,2,1),Mapping!$C$15:$E$20,2,0)))</f>
        <v>0</v>
      </c>
      <c r="S812" s="149"/>
      <c r="T812" s="149"/>
      <c r="U812" s="149">
        <f t="shared" si="209"/>
        <v>17.48</v>
      </c>
      <c r="V812" s="6" t="str">
        <f t="shared" si="194"/>
        <v/>
      </c>
      <c r="X812" s="6" t="s">
        <v>4196</v>
      </c>
      <c r="Y812" s="6" t="s">
        <v>16</v>
      </c>
      <c r="Z812" s="6" t="s">
        <v>4197</v>
      </c>
      <c r="AA812" s="6" t="s">
        <v>4350</v>
      </c>
      <c r="AB812" s="6" t="s">
        <v>4351</v>
      </c>
      <c r="AC812" s="6" t="s">
        <v>4352</v>
      </c>
      <c r="AD812" s="6" t="s">
        <v>4334</v>
      </c>
      <c r="AE812" s="6" t="s">
        <v>156</v>
      </c>
      <c r="AF812" s="6">
        <v>1</v>
      </c>
      <c r="AG812" s="6">
        <v>1.5</v>
      </c>
      <c r="AH812" s="6">
        <v>2.7</v>
      </c>
      <c r="AI812" s="6">
        <v>2.7</v>
      </c>
      <c r="AJ812" s="6" t="s">
        <v>14</v>
      </c>
      <c r="AK812" s="6">
        <v>138.68</v>
      </c>
      <c r="AL812" s="6" t="s">
        <v>303</v>
      </c>
      <c r="AM812" s="6" t="s">
        <v>303</v>
      </c>
      <c r="AN812" s="6" t="s">
        <v>303</v>
      </c>
      <c r="AO812" s="6" t="s">
        <v>303</v>
      </c>
      <c r="AP812" s="6" t="s">
        <v>156</v>
      </c>
      <c r="AQ812" s="6" t="s">
        <v>304</v>
      </c>
      <c r="AR812" s="6" t="s">
        <v>305</v>
      </c>
      <c r="AS812" s="6" t="s">
        <v>443</v>
      </c>
      <c r="AT812" s="6" t="s">
        <v>156</v>
      </c>
      <c r="AU812" s="6" t="s">
        <v>307</v>
      </c>
      <c r="AV812" s="6" t="s">
        <v>4350</v>
      </c>
      <c r="AW812" s="6" t="s">
        <v>4353</v>
      </c>
      <c r="AX812" s="6" t="s">
        <v>4353</v>
      </c>
      <c r="AY812" s="6" t="s">
        <v>308</v>
      </c>
      <c r="AZ812" s="6" t="s">
        <v>771</v>
      </c>
      <c r="BA812" s="6" t="s">
        <v>310</v>
      </c>
      <c r="BB812" s="6" t="s">
        <v>311</v>
      </c>
      <c r="BC812" s="6" t="s">
        <v>312</v>
      </c>
      <c r="BD812" s="6" t="s">
        <v>156</v>
      </c>
      <c r="BE812" s="6" t="s">
        <v>313</v>
      </c>
    </row>
    <row r="813" spans="1:57" ht="17.399999999999999" x14ac:dyDescent="0.4">
      <c r="A813" s="237">
        <f t="shared" si="195"/>
        <v>811</v>
      </c>
      <c r="B813" s="238" t="str">
        <f t="shared" si="196"/>
        <v>2025-09-28</v>
      </c>
      <c r="C813" s="238" t="str">
        <f t="shared" si="197"/>
        <v>LHR</v>
      </c>
      <c r="D813" s="238" t="str">
        <f t="shared" si="198"/>
        <v>99431913910</v>
      </c>
      <c r="E813" s="238" t="str">
        <f t="shared" si="199"/>
        <v>587196917033</v>
      </c>
      <c r="F813" s="238" t="str">
        <f t="shared" si="200"/>
        <v>김태현</v>
      </c>
      <c r="G813" s="239" t="str">
        <f t="shared" si="201"/>
        <v>BK00000146374</v>
      </c>
      <c r="H813" s="240" t="str">
        <f t="shared" si="202"/>
        <v>일반(NORMAL)</v>
      </c>
      <c r="I813" s="241">
        <f t="shared" si="203"/>
        <v>126.67</v>
      </c>
      <c r="J813" s="242">
        <f t="shared" si="204"/>
        <v>1</v>
      </c>
      <c r="K813" s="242">
        <f t="shared" si="205"/>
        <v>2</v>
      </c>
      <c r="L813" s="243">
        <f t="shared" si="206"/>
        <v>3.7</v>
      </c>
      <c r="M813" s="243">
        <f t="shared" si="207"/>
        <v>3.7</v>
      </c>
      <c r="N813" s="149">
        <f t="shared" si="208"/>
        <v>17.590000000000003</v>
      </c>
      <c r="O813" s="149">
        <v>3.59</v>
      </c>
      <c r="P813" s="150"/>
      <c r="Q813" s="151">
        <f>VLOOKUP(H813,Mapping!$B$3:$D$13,3,0)</f>
        <v>0.8</v>
      </c>
      <c r="R813" s="149">
        <f>(IF(VLOOKUP(VLOOKUP(I813,Mapping!$B$15:$D$20,2,1),Mapping!$C$15:$E$20,2,0)=7000,0,VLOOKUP(VLOOKUP(I813,Mapping!$B$15:$D$20,2,1),Mapping!$C$15:$E$20,2,0)))</f>
        <v>0</v>
      </c>
      <c r="S813" s="149"/>
      <c r="T813" s="149"/>
      <c r="U813" s="149">
        <f t="shared" si="209"/>
        <v>21.980000000000004</v>
      </c>
      <c r="V813" s="6" t="str">
        <f t="shared" si="194"/>
        <v>합산+587196918890,587196917044</v>
      </c>
      <c r="X813" s="6" t="s">
        <v>4196</v>
      </c>
      <c r="Y813" s="6" t="s">
        <v>16</v>
      </c>
      <c r="Z813" s="6" t="s">
        <v>4197</v>
      </c>
      <c r="AA813" s="6" t="s">
        <v>4354</v>
      </c>
      <c r="AB813" s="6" t="s">
        <v>194</v>
      </c>
      <c r="AC813" s="6" t="s">
        <v>328</v>
      </c>
      <c r="AD813" s="6" t="s">
        <v>393</v>
      </c>
      <c r="AE813" s="6" t="s">
        <v>4355</v>
      </c>
      <c r="AF813" s="6">
        <v>1</v>
      </c>
      <c r="AG813" s="6">
        <v>2</v>
      </c>
      <c r="AH813" s="6">
        <v>3.7</v>
      </c>
      <c r="AI813" s="6">
        <v>3.7</v>
      </c>
      <c r="AJ813" s="6" t="s">
        <v>112</v>
      </c>
      <c r="AK813" s="6">
        <v>126.67</v>
      </c>
      <c r="AL813" s="6" t="s">
        <v>156</v>
      </c>
      <c r="AM813" s="6" t="s">
        <v>156</v>
      </c>
      <c r="AN813" s="6" t="s">
        <v>156</v>
      </c>
      <c r="AO813" s="6" t="s">
        <v>156</v>
      </c>
      <c r="AP813" s="6" t="s">
        <v>156</v>
      </c>
      <c r="AQ813" s="6" t="s">
        <v>304</v>
      </c>
      <c r="AR813" s="6" t="s">
        <v>305</v>
      </c>
      <c r="AS813" s="6" t="s">
        <v>316</v>
      </c>
      <c r="AT813" s="6" t="s">
        <v>156</v>
      </c>
      <c r="AU813" s="6" t="s">
        <v>307</v>
      </c>
      <c r="AV813" s="6" t="s">
        <v>4354</v>
      </c>
      <c r="AW813" s="6" t="s">
        <v>4356</v>
      </c>
      <c r="AX813" s="6" t="s">
        <v>4356</v>
      </c>
      <c r="AY813" s="6" t="s">
        <v>308</v>
      </c>
      <c r="AZ813" s="6" t="s">
        <v>771</v>
      </c>
      <c r="BA813" s="6" t="s">
        <v>310</v>
      </c>
      <c r="BB813" s="6" t="s">
        <v>311</v>
      </c>
      <c r="BC813" s="6" t="s">
        <v>312</v>
      </c>
      <c r="BD813" s="6" t="s">
        <v>156</v>
      </c>
      <c r="BE813" s="6" t="s">
        <v>313</v>
      </c>
    </row>
    <row r="814" spans="1:57" ht="17.399999999999999" x14ac:dyDescent="0.4">
      <c r="A814" s="237">
        <f t="shared" si="195"/>
        <v>812</v>
      </c>
      <c r="B814" s="238" t="str">
        <f t="shared" si="196"/>
        <v>2025-09-28</v>
      </c>
      <c r="C814" s="238" t="str">
        <f t="shared" si="197"/>
        <v>LHR</v>
      </c>
      <c r="D814" s="238" t="str">
        <f t="shared" si="198"/>
        <v>99431913910</v>
      </c>
      <c r="E814" s="238" t="str">
        <f t="shared" si="199"/>
        <v>587196917361</v>
      </c>
      <c r="F814" s="238" t="str">
        <f t="shared" si="200"/>
        <v>이진하</v>
      </c>
      <c r="G814" s="239" t="str">
        <f t="shared" si="201"/>
        <v>BK00000146375</v>
      </c>
      <c r="H814" s="240" t="str">
        <f t="shared" si="202"/>
        <v>목록(Manifest)</v>
      </c>
      <c r="I814" s="241">
        <f t="shared" si="203"/>
        <v>52.98</v>
      </c>
      <c r="J814" s="242">
        <f t="shared" si="204"/>
        <v>1</v>
      </c>
      <c r="K814" s="242">
        <f t="shared" si="205"/>
        <v>0.5</v>
      </c>
      <c r="L814" s="243">
        <f t="shared" si="206"/>
        <v>0.2</v>
      </c>
      <c r="M814" s="243">
        <f t="shared" si="207"/>
        <v>0.5</v>
      </c>
      <c r="N814" s="149">
        <f t="shared" si="208"/>
        <v>5.75</v>
      </c>
      <c r="O814" s="149">
        <v>3.59</v>
      </c>
      <c r="P814" s="150"/>
      <c r="Q814" s="151">
        <f>VLOOKUP(H814,Mapping!$B$3:$D$13,3,0)</f>
        <v>0</v>
      </c>
      <c r="R814" s="149">
        <f>(IF(VLOOKUP(VLOOKUP(I814,Mapping!$B$15:$D$20,2,1),Mapping!$C$15:$E$20,2,0)=7000,0,VLOOKUP(VLOOKUP(I814,Mapping!$B$15:$D$20,2,1),Mapping!$C$15:$E$20,2,0)))</f>
        <v>0</v>
      </c>
      <c r="S814" s="149"/>
      <c r="T814" s="149"/>
      <c r="U814" s="149">
        <f t="shared" si="209"/>
        <v>9.34</v>
      </c>
      <c r="V814" s="6" t="str">
        <f t="shared" si="194"/>
        <v/>
      </c>
      <c r="X814" s="6" t="s">
        <v>4196</v>
      </c>
      <c r="Y814" s="6" t="s">
        <v>16</v>
      </c>
      <c r="Z814" s="6" t="s">
        <v>4197</v>
      </c>
      <c r="AA814" s="6" t="s">
        <v>4357</v>
      </c>
      <c r="AB814" s="6" t="s">
        <v>4358</v>
      </c>
      <c r="AC814" s="6" t="s">
        <v>4359</v>
      </c>
      <c r="AD814" s="6" t="s">
        <v>4360</v>
      </c>
      <c r="AE814" s="6" t="s">
        <v>156</v>
      </c>
      <c r="AF814" s="6">
        <v>1</v>
      </c>
      <c r="AG814" s="6">
        <v>0.5</v>
      </c>
      <c r="AH814" s="6">
        <v>0.2</v>
      </c>
      <c r="AI814" s="6">
        <v>0.5</v>
      </c>
      <c r="AJ814" s="6" t="s">
        <v>14</v>
      </c>
      <c r="AK814" s="6">
        <v>52.98</v>
      </c>
      <c r="AL814" s="6" t="s">
        <v>303</v>
      </c>
      <c r="AM814" s="6" t="s">
        <v>303</v>
      </c>
      <c r="AN814" s="6" t="s">
        <v>303</v>
      </c>
      <c r="AO814" s="6" t="s">
        <v>303</v>
      </c>
      <c r="AP814" s="6" t="s">
        <v>156</v>
      </c>
      <c r="AQ814" s="6" t="s">
        <v>304</v>
      </c>
      <c r="AR814" s="6" t="s">
        <v>305</v>
      </c>
      <c r="AS814" s="6" t="s">
        <v>4361</v>
      </c>
      <c r="AT814" s="6" t="s">
        <v>156</v>
      </c>
      <c r="AU814" s="6" t="s">
        <v>307</v>
      </c>
      <c r="AV814" s="6" t="s">
        <v>4357</v>
      </c>
      <c r="AW814" s="6" t="s">
        <v>4362</v>
      </c>
      <c r="AX814" s="6" t="s">
        <v>4362</v>
      </c>
      <c r="AY814" s="6" t="s">
        <v>308</v>
      </c>
      <c r="AZ814" s="6" t="s">
        <v>771</v>
      </c>
      <c r="BA814" s="6" t="s">
        <v>310</v>
      </c>
      <c r="BB814" s="6" t="s">
        <v>311</v>
      </c>
      <c r="BC814" s="6" t="s">
        <v>312</v>
      </c>
      <c r="BD814" s="6" t="s">
        <v>156</v>
      </c>
      <c r="BE814" s="6" t="s">
        <v>313</v>
      </c>
    </row>
    <row r="815" spans="1:57" ht="17.399999999999999" x14ac:dyDescent="0.4">
      <c r="A815" s="237">
        <f t="shared" si="195"/>
        <v>813</v>
      </c>
      <c r="B815" s="238" t="str">
        <f t="shared" si="196"/>
        <v>2025-09-28</v>
      </c>
      <c r="C815" s="238" t="str">
        <f t="shared" si="197"/>
        <v>LHR</v>
      </c>
      <c r="D815" s="238" t="str">
        <f t="shared" si="198"/>
        <v>99431913910</v>
      </c>
      <c r="E815" s="238" t="str">
        <f t="shared" si="199"/>
        <v>587196917081</v>
      </c>
      <c r="F815" s="238" t="str">
        <f t="shared" si="200"/>
        <v>김성</v>
      </c>
      <c r="G815" s="239" t="str">
        <f t="shared" si="201"/>
        <v>BK00000146383</v>
      </c>
      <c r="H815" s="240" t="str">
        <f t="shared" si="202"/>
        <v>목록(Manifest)</v>
      </c>
      <c r="I815" s="241">
        <f t="shared" si="203"/>
        <v>123</v>
      </c>
      <c r="J815" s="242">
        <f t="shared" si="204"/>
        <v>1</v>
      </c>
      <c r="K815" s="242">
        <f t="shared" si="205"/>
        <v>0.5</v>
      </c>
      <c r="L815" s="243">
        <f t="shared" si="206"/>
        <v>0.2</v>
      </c>
      <c r="M815" s="243">
        <f t="shared" si="207"/>
        <v>0.5</v>
      </c>
      <c r="N815" s="149">
        <f t="shared" si="208"/>
        <v>5.75</v>
      </c>
      <c r="O815" s="149">
        <v>3.59</v>
      </c>
      <c r="P815" s="150"/>
      <c r="Q815" s="151">
        <f>VLOOKUP(H815,Mapping!$B$3:$D$13,3,0)</f>
        <v>0</v>
      </c>
      <c r="R815" s="149">
        <f>(IF(VLOOKUP(VLOOKUP(I815,Mapping!$B$15:$D$20,2,1),Mapping!$C$15:$E$20,2,0)=7000,0,VLOOKUP(VLOOKUP(I815,Mapping!$B$15:$D$20,2,1),Mapping!$C$15:$E$20,2,0)))</f>
        <v>0</v>
      </c>
      <c r="S815" s="149"/>
      <c r="T815" s="149"/>
      <c r="U815" s="149">
        <f t="shared" si="209"/>
        <v>9.34</v>
      </c>
      <c r="V815" s="6" t="str">
        <f t="shared" si="194"/>
        <v/>
      </c>
      <c r="X815" s="6" t="s">
        <v>4196</v>
      </c>
      <c r="Y815" s="6" t="s">
        <v>16</v>
      </c>
      <c r="Z815" s="6" t="s">
        <v>4197</v>
      </c>
      <c r="AA815" s="6" t="s">
        <v>4363</v>
      </c>
      <c r="AB815" s="6" t="s">
        <v>4364</v>
      </c>
      <c r="AC815" s="6" t="s">
        <v>4365</v>
      </c>
      <c r="AD815" s="6" t="s">
        <v>4366</v>
      </c>
      <c r="AE815" s="6" t="s">
        <v>156</v>
      </c>
      <c r="AF815" s="6">
        <v>1</v>
      </c>
      <c r="AG815" s="6">
        <v>0.5</v>
      </c>
      <c r="AH815" s="6">
        <v>0.2</v>
      </c>
      <c r="AI815" s="6">
        <v>0.5</v>
      </c>
      <c r="AJ815" s="6" t="s">
        <v>14</v>
      </c>
      <c r="AK815" s="6">
        <v>123</v>
      </c>
      <c r="AL815" s="6" t="s">
        <v>303</v>
      </c>
      <c r="AM815" s="6" t="s">
        <v>303</v>
      </c>
      <c r="AN815" s="6" t="s">
        <v>303</v>
      </c>
      <c r="AO815" s="6" t="s">
        <v>303</v>
      </c>
      <c r="AP815" s="6" t="s">
        <v>156</v>
      </c>
      <c r="AQ815" s="6" t="s">
        <v>304</v>
      </c>
      <c r="AR815" s="6" t="s">
        <v>305</v>
      </c>
      <c r="AS815" s="6" t="s">
        <v>316</v>
      </c>
      <c r="AT815" s="6" t="s">
        <v>156</v>
      </c>
      <c r="AU815" s="6" t="s">
        <v>307</v>
      </c>
      <c r="AV815" s="6" t="s">
        <v>4363</v>
      </c>
      <c r="AW815" s="6" t="s">
        <v>4367</v>
      </c>
      <c r="AX815" s="6" t="s">
        <v>4367</v>
      </c>
      <c r="AY815" s="6" t="s">
        <v>308</v>
      </c>
      <c r="AZ815" s="6" t="s">
        <v>771</v>
      </c>
      <c r="BA815" s="6" t="s">
        <v>310</v>
      </c>
      <c r="BB815" s="6" t="s">
        <v>311</v>
      </c>
      <c r="BC815" s="6" t="s">
        <v>312</v>
      </c>
      <c r="BD815" s="6" t="s">
        <v>156</v>
      </c>
      <c r="BE815" s="6" t="s">
        <v>313</v>
      </c>
    </row>
    <row r="816" spans="1:57" ht="17.399999999999999" x14ac:dyDescent="0.4">
      <c r="A816" s="237">
        <f t="shared" si="195"/>
        <v>814</v>
      </c>
      <c r="B816" s="238" t="str">
        <f t="shared" si="196"/>
        <v>2025-09-28</v>
      </c>
      <c r="C816" s="238" t="str">
        <f t="shared" si="197"/>
        <v>LHR</v>
      </c>
      <c r="D816" s="238" t="str">
        <f t="shared" si="198"/>
        <v>99431913910</v>
      </c>
      <c r="E816" s="238" t="str">
        <f t="shared" si="199"/>
        <v>587196917350</v>
      </c>
      <c r="F816" s="238" t="str">
        <f t="shared" si="200"/>
        <v>전진용</v>
      </c>
      <c r="G816" s="239" t="str">
        <f t="shared" si="201"/>
        <v>BK00000146446</v>
      </c>
      <c r="H816" s="240" t="str">
        <f t="shared" si="202"/>
        <v>목록(Manifest)</v>
      </c>
      <c r="I816" s="241">
        <f t="shared" si="203"/>
        <v>99.81</v>
      </c>
      <c r="J816" s="242">
        <f t="shared" si="204"/>
        <v>1</v>
      </c>
      <c r="K816" s="242">
        <f t="shared" si="205"/>
        <v>0.5</v>
      </c>
      <c r="L816" s="243">
        <f t="shared" si="206"/>
        <v>0.2</v>
      </c>
      <c r="M816" s="243">
        <f t="shared" si="207"/>
        <v>0.5</v>
      </c>
      <c r="N816" s="149">
        <f t="shared" si="208"/>
        <v>5.75</v>
      </c>
      <c r="O816" s="149">
        <v>3.59</v>
      </c>
      <c r="P816" s="150"/>
      <c r="Q816" s="151">
        <f>VLOOKUP(H816,Mapping!$B$3:$D$13,3,0)</f>
        <v>0</v>
      </c>
      <c r="R816" s="149">
        <f>(IF(VLOOKUP(VLOOKUP(I816,Mapping!$B$15:$D$20,2,1),Mapping!$C$15:$E$20,2,0)=7000,0,VLOOKUP(VLOOKUP(I816,Mapping!$B$15:$D$20,2,1),Mapping!$C$15:$E$20,2,0)))</f>
        <v>0</v>
      </c>
      <c r="S816" s="149"/>
      <c r="T816" s="149"/>
      <c r="U816" s="149">
        <f t="shared" si="209"/>
        <v>9.34</v>
      </c>
      <c r="V816" s="6" t="str">
        <f t="shared" si="194"/>
        <v/>
      </c>
      <c r="X816" s="6" t="s">
        <v>4196</v>
      </c>
      <c r="Y816" s="6" t="s">
        <v>16</v>
      </c>
      <c r="Z816" s="6" t="s">
        <v>4197</v>
      </c>
      <c r="AA816" s="6" t="s">
        <v>4368</v>
      </c>
      <c r="AB816" s="6" t="s">
        <v>4369</v>
      </c>
      <c r="AC816" s="6" t="s">
        <v>4370</v>
      </c>
      <c r="AD816" s="6" t="s">
        <v>3204</v>
      </c>
      <c r="AE816" s="6" t="s">
        <v>156</v>
      </c>
      <c r="AF816" s="6">
        <v>1</v>
      </c>
      <c r="AG816" s="6">
        <v>0.5</v>
      </c>
      <c r="AH816" s="6">
        <v>0.2</v>
      </c>
      <c r="AI816" s="6">
        <v>0.5</v>
      </c>
      <c r="AJ816" s="6" t="s">
        <v>14</v>
      </c>
      <c r="AK816" s="6">
        <v>99.81</v>
      </c>
      <c r="AL816" s="6" t="s">
        <v>303</v>
      </c>
      <c r="AM816" s="6" t="s">
        <v>303</v>
      </c>
      <c r="AN816" s="6" t="s">
        <v>303</v>
      </c>
      <c r="AO816" s="6" t="s">
        <v>303</v>
      </c>
      <c r="AP816" s="6" t="s">
        <v>156</v>
      </c>
      <c r="AQ816" s="6" t="s">
        <v>304</v>
      </c>
      <c r="AR816" s="6" t="s">
        <v>305</v>
      </c>
      <c r="AS816" s="6" t="s">
        <v>4371</v>
      </c>
      <c r="AT816" s="6" t="s">
        <v>156</v>
      </c>
      <c r="AU816" s="6" t="s">
        <v>307</v>
      </c>
      <c r="AV816" s="6" t="s">
        <v>4368</v>
      </c>
      <c r="AW816" s="6" t="s">
        <v>4372</v>
      </c>
      <c r="AX816" s="6" t="s">
        <v>4372</v>
      </c>
      <c r="AY816" s="6" t="s">
        <v>308</v>
      </c>
      <c r="AZ816" s="6" t="s">
        <v>771</v>
      </c>
      <c r="BA816" s="6" t="s">
        <v>310</v>
      </c>
      <c r="BB816" s="6" t="s">
        <v>311</v>
      </c>
      <c r="BC816" s="6" t="s">
        <v>312</v>
      </c>
      <c r="BD816" s="6" t="s">
        <v>156</v>
      </c>
      <c r="BE816" s="6" t="s">
        <v>313</v>
      </c>
    </row>
    <row r="817" spans="1:57" ht="17.399999999999999" x14ac:dyDescent="0.4">
      <c r="A817" s="237">
        <f t="shared" si="195"/>
        <v>815</v>
      </c>
      <c r="B817" s="238" t="str">
        <f t="shared" si="196"/>
        <v>2025-09-28</v>
      </c>
      <c r="C817" s="238" t="str">
        <f t="shared" si="197"/>
        <v>LHR</v>
      </c>
      <c r="D817" s="238" t="str">
        <f t="shared" si="198"/>
        <v>99431913910</v>
      </c>
      <c r="E817" s="238" t="str">
        <f t="shared" si="199"/>
        <v>587196917291</v>
      </c>
      <c r="F817" s="238" t="str">
        <f t="shared" si="200"/>
        <v>최선순</v>
      </c>
      <c r="G817" s="239" t="str">
        <f t="shared" si="201"/>
        <v>BK00000146449</v>
      </c>
      <c r="H817" s="240" t="str">
        <f t="shared" si="202"/>
        <v>목록(Manifest)</v>
      </c>
      <c r="I817" s="241">
        <f t="shared" si="203"/>
        <v>13.6</v>
      </c>
      <c r="J817" s="242">
        <f t="shared" si="204"/>
        <v>1</v>
      </c>
      <c r="K817" s="242">
        <f t="shared" si="205"/>
        <v>3</v>
      </c>
      <c r="L817" s="243">
        <f t="shared" si="206"/>
        <v>6.8</v>
      </c>
      <c r="M817" s="243">
        <f t="shared" si="207"/>
        <v>7</v>
      </c>
      <c r="N817" s="149">
        <f t="shared" si="208"/>
        <v>29.8</v>
      </c>
      <c r="O817" s="149">
        <v>3.59</v>
      </c>
      <c r="P817" s="150"/>
      <c r="Q817" s="151">
        <f>VLOOKUP(H817,Mapping!$B$3:$D$13,3,0)</f>
        <v>0</v>
      </c>
      <c r="R817" s="149">
        <f>(IF(VLOOKUP(VLOOKUP(I817,Mapping!$B$15:$D$20,2,1),Mapping!$C$15:$E$20,2,0)=7000,0,VLOOKUP(VLOOKUP(I817,Mapping!$B$15:$D$20,2,1),Mapping!$C$15:$E$20,2,0)))</f>
        <v>0</v>
      </c>
      <c r="S817" s="149"/>
      <c r="T817" s="149"/>
      <c r="U817" s="149">
        <f t="shared" si="209"/>
        <v>33.39</v>
      </c>
      <c r="V817" s="6" t="str">
        <f t="shared" si="194"/>
        <v/>
      </c>
      <c r="X817" s="6" t="s">
        <v>4196</v>
      </c>
      <c r="Y817" s="6" t="s">
        <v>16</v>
      </c>
      <c r="Z817" s="6" t="s">
        <v>4197</v>
      </c>
      <c r="AA817" s="6" t="s">
        <v>4373</v>
      </c>
      <c r="AB817" s="6" t="s">
        <v>1896</v>
      </c>
      <c r="AC817" s="6" t="s">
        <v>1897</v>
      </c>
      <c r="AD817" s="6" t="s">
        <v>329</v>
      </c>
      <c r="AE817" s="6" t="s">
        <v>156</v>
      </c>
      <c r="AF817" s="6">
        <v>1</v>
      </c>
      <c r="AG817" s="6">
        <v>3</v>
      </c>
      <c r="AH817" s="6">
        <v>6.8</v>
      </c>
      <c r="AI817" s="6">
        <v>7</v>
      </c>
      <c r="AJ817" s="6" t="s">
        <v>14</v>
      </c>
      <c r="AK817" s="6">
        <v>13.6</v>
      </c>
      <c r="AL817" s="6" t="s">
        <v>303</v>
      </c>
      <c r="AM817" s="6" t="s">
        <v>303</v>
      </c>
      <c r="AN817" s="6" t="s">
        <v>303</v>
      </c>
      <c r="AO817" s="6" t="s">
        <v>303</v>
      </c>
      <c r="AP817" s="6" t="s">
        <v>156</v>
      </c>
      <c r="AQ817" s="6" t="s">
        <v>304</v>
      </c>
      <c r="AR817" s="6" t="s">
        <v>305</v>
      </c>
      <c r="AS817" s="6" t="s">
        <v>330</v>
      </c>
      <c r="AT817" s="6" t="s">
        <v>156</v>
      </c>
      <c r="AU817" s="6" t="s">
        <v>307</v>
      </c>
      <c r="AV817" s="6" t="s">
        <v>4373</v>
      </c>
      <c r="AW817" s="6" t="s">
        <v>4374</v>
      </c>
      <c r="AX817" s="6" t="s">
        <v>4374</v>
      </c>
      <c r="AY817" s="6" t="s">
        <v>308</v>
      </c>
      <c r="AZ817" s="6" t="s">
        <v>771</v>
      </c>
      <c r="BA817" s="6" t="s">
        <v>310</v>
      </c>
      <c r="BB817" s="6" t="s">
        <v>311</v>
      </c>
      <c r="BC817" s="6" t="s">
        <v>312</v>
      </c>
      <c r="BD817" s="6" t="s">
        <v>156</v>
      </c>
      <c r="BE817" s="6" t="s">
        <v>313</v>
      </c>
    </row>
    <row r="818" spans="1:57" ht="17.399999999999999" x14ac:dyDescent="0.4">
      <c r="A818" s="237">
        <f t="shared" si="195"/>
        <v>816</v>
      </c>
      <c r="B818" s="238" t="str">
        <f t="shared" si="196"/>
        <v>2025-09-28</v>
      </c>
      <c r="C818" s="238" t="str">
        <f t="shared" si="197"/>
        <v>LHR</v>
      </c>
      <c r="D818" s="238" t="str">
        <f t="shared" si="198"/>
        <v>99431913910</v>
      </c>
      <c r="E818" s="238" t="str">
        <f t="shared" si="199"/>
        <v>587196917383</v>
      </c>
      <c r="F818" s="238" t="str">
        <f t="shared" si="200"/>
        <v>김태인</v>
      </c>
      <c r="G818" s="239" t="str">
        <f t="shared" si="201"/>
        <v>BK00000146450</v>
      </c>
      <c r="H818" s="240" t="str">
        <f t="shared" si="202"/>
        <v>목록(Manifest)</v>
      </c>
      <c r="I818" s="241">
        <f t="shared" si="203"/>
        <v>148.22999999999999</v>
      </c>
      <c r="J818" s="242">
        <f t="shared" si="204"/>
        <v>1</v>
      </c>
      <c r="K818" s="242">
        <f t="shared" si="205"/>
        <v>3</v>
      </c>
      <c r="L818" s="243">
        <f t="shared" si="206"/>
        <v>0.2</v>
      </c>
      <c r="M818" s="243">
        <f t="shared" si="207"/>
        <v>3</v>
      </c>
      <c r="N818" s="149">
        <f t="shared" si="208"/>
        <v>15</v>
      </c>
      <c r="O818" s="149">
        <v>3.59</v>
      </c>
      <c r="P818" s="150"/>
      <c r="Q818" s="151">
        <f>VLOOKUP(H818,Mapping!$B$3:$D$13,3,0)</f>
        <v>0</v>
      </c>
      <c r="R818" s="149">
        <f>(IF(VLOOKUP(VLOOKUP(I818,Mapping!$B$15:$D$20,2,1),Mapping!$C$15:$E$20,2,0)=7000,0,VLOOKUP(VLOOKUP(I818,Mapping!$B$15:$D$20,2,1),Mapping!$C$15:$E$20,2,0)))</f>
        <v>0</v>
      </c>
      <c r="S818" s="149"/>
      <c r="T818" s="149"/>
      <c r="U818" s="149">
        <f t="shared" si="209"/>
        <v>18.59</v>
      </c>
      <c r="V818" s="6" t="str">
        <f t="shared" si="194"/>
        <v/>
      </c>
      <c r="X818" s="6" t="s">
        <v>4196</v>
      </c>
      <c r="Y818" s="6" t="s">
        <v>16</v>
      </c>
      <c r="Z818" s="6" t="s">
        <v>4197</v>
      </c>
      <c r="AA818" s="6" t="s">
        <v>4375</v>
      </c>
      <c r="AB818" s="6" t="s">
        <v>4376</v>
      </c>
      <c r="AC818" s="6" t="s">
        <v>4377</v>
      </c>
      <c r="AD818" s="6" t="s">
        <v>4378</v>
      </c>
      <c r="AE818" s="6" t="s">
        <v>156</v>
      </c>
      <c r="AF818" s="6">
        <v>1</v>
      </c>
      <c r="AG818" s="6">
        <v>3</v>
      </c>
      <c r="AH818" s="6">
        <v>0.2</v>
      </c>
      <c r="AI818" s="6">
        <v>3</v>
      </c>
      <c r="AJ818" s="6" t="s">
        <v>14</v>
      </c>
      <c r="AK818" s="6">
        <v>148.22999999999999</v>
      </c>
      <c r="AL818" s="6" t="s">
        <v>303</v>
      </c>
      <c r="AM818" s="6" t="s">
        <v>303</v>
      </c>
      <c r="AN818" s="6" t="s">
        <v>303</v>
      </c>
      <c r="AO818" s="6" t="s">
        <v>303</v>
      </c>
      <c r="AP818" s="6" t="s">
        <v>156</v>
      </c>
      <c r="AQ818" s="6" t="s">
        <v>304</v>
      </c>
      <c r="AR818" s="6" t="s">
        <v>305</v>
      </c>
      <c r="AS818" s="6" t="s">
        <v>541</v>
      </c>
      <c r="AT818" s="6" t="s">
        <v>156</v>
      </c>
      <c r="AU818" s="6" t="s">
        <v>307</v>
      </c>
      <c r="AV818" s="6" t="s">
        <v>4375</v>
      </c>
      <c r="AW818" s="6" t="s">
        <v>4379</v>
      </c>
      <c r="AX818" s="6" t="s">
        <v>4379</v>
      </c>
      <c r="AY818" s="6" t="s">
        <v>308</v>
      </c>
      <c r="AZ818" s="6" t="s">
        <v>771</v>
      </c>
      <c r="BA818" s="6" t="s">
        <v>310</v>
      </c>
      <c r="BB818" s="6" t="s">
        <v>311</v>
      </c>
      <c r="BC818" s="6" t="s">
        <v>312</v>
      </c>
      <c r="BD818" s="6" t="s">
        <v>156</v>
      </c>
      <c r="BE818" s="6" t="s">
        <v>313</v>
      </c>
    </row>
    <row r="819" spans="1:57" ht="17.399999999999999" x14ac:dyDescent="0.4">
      <c r="A819" s="237">
        <f t="shared" si="195"/>
        <v>817</v>
      </c>
      <c r="B819" s="238" t="str">
        <f t="shared" si="196"/>
        <v>2025-09-28</v>
      </c>
      <c r="C819" s="238" t="str">
        <f t="shared" si="197"/>
        <v>LHR</v>
      </c>
      <c r="D819" s="238" t="str">
        <f t="shared" si="198"/>
        <v>99431913910</v>
      </c>
      <c r="E819" s="238" t="str">
        <f t="shared" si="199"/>
        <v>587196917265</v>
      </c>
      <c r="F819" s="238" t="str">
        <f t="shared" si="200"/>
        <v>쏘플래닛</v>
      </c>
      <c r="G819" s="239" t="str">
        <f t="shared" si="201"/>
        <v>BK00000146471</v>
      </c>
      <c r="H819" s="240" t="str">
        <f t="shared" si="202"/>
        <v>간이(Simple)</v>
      </c>
      <c r="I819" s="241">
        <f t="shared" si="203"/>
        <v>282.17</v>
      </c>
      <c r="J819" s="242">
        <f t="shared" si="204"/>
        <v>1</v>
      </c>
      <c r="K819" s="242">
        <f t="shared" si="205"/>
        <v>1.5</v>
      </c>
      <c r="L819" s="243">
        <f t="shared" si="206"/>
        <v>2.6</v>
      </c>
      <c r="M819" s="243">
        <f t="shared" si="207"/>
        <v>2.6</v>
      </c>
      <c r="N819" s="149">
        <f t="shared" si="208"/>
        <v>13.52</v>
      </c>
      <c r="O819" s="149">
        <v>3.59</v>
      </c>
      <c r="P819" s="150"/>
      <c r="Q819" s="151">
        <f>VLOOKUP(H819,Mapping!$B$3:$D$13,3,0)</f>
        <v>0.8</v>
      </c>
      <c r="R819" s="149">
        <f>(IF(VLOOKUP(VLOOKUP(I819,Mapping!$B$15:$D$20,2,1),Mapping!$C$15:$E$20,2,0)=7000,0,VLOOKUP(VLOOKUP(I819,Mapping!$B$15:$D$20,2,1),Mapping!$C$15:$E$20,2,0)))</f>
        <v>0</v>
      </c>
      <c r="S819" s="149"/>
      <c r="T819" s="149"/>
      <c r="U819" s="149">
        <f t="shared" si="209"/>
        <v>17.91</v>
      </c>
      <c r="V819" s="6" t="str">
        <f t="shared" si="194"/>
        <v>[사업자]</v>
      </c>
      <c r="X819" s="6" t="s">
        <v>4196</v>
      </c>
      <c r="Y819" s="6" t="s">
        <v>16</v>
      </c>
      <c r="Z819" s="6" t="s">
        <v>4197</v>
      </c>
      <c r="AA819" s="6" t="s">
        <v>4380</v>
      </c>
      <c r="AB819" s="6" t="s">
        <v>4381</v>
      </c>
      <c r="AC819" s="6" t="s">
        <v>4382</v>
      </c>
      <c r="AD819" s="6" t="s">
        <v>4383</v>
      </c>
      <c r="AE819" s="6" t="s">
        <v>157</v>
      </c>
      <c r="AF819" s="6">
        <v>1</v>
      </c>
      <c r="AG819" s="6">
        <v>1.5</v>
      </c>
      <c r="AH819" s="6">
        <v>2.6</v>
      </c>
      <c r="AI819" s="6">
        <v>2.6</v>
      </c>
      <c r="AJ819" s="6" t="s">
        <v>15</v>
      </c>
      <c r="AK819" s="6">
        <v>282.17</v>
      </c>
      <c r="AL819" s="6" t="s">
        <v>303</v>
      </c>
      <c r="AM819" s="6" t="s">
        <v>303</v>
      </c>
      <c r="AN819" s="6" t="s">
        <v>303</v>
      </c>
      <c r="AO819" s="6" t="s">
        <v>303</v>
      </c>
      <c r="AP819" s="6" t="s">
        <v>156</v>
      </c>
      <c r="AQ819" s="6" t="s">
        <v>304</v>
      </c>
      <c r="AR819" s="6" t="s">
        <v>305</v>
      </c>
      <c r="AS819" s="6" t="s">
        <v>4384</v>
      </c>
      <c r="AT819" s="6" t="s">
        <v>156</v>
      </c>
      <c r="AU819" s="6" t="s">
        <v>307</v>
      </c>
      <c r="AV819" s="6" t="s">
        <v>4380</v>
      </c>
      <c r="AW819" s="6" t="s">
        <v>4385</v>
      </c>
      <c r="AX819" s="6" t="s">
        <v>4385</v>
      </c>
      <c r="AY819" s="6" t="s">
        <v>308</v>
      </c>
      <c r="AZ819" s="6" t="s">
        <v>771</v>
      </c>
      <c r="BA819" s="6" t="s">
        <v>310</v>
      </c>
      <c r="BB819" s="6" t="s">
        <v>311</v>
      </c>
      <c r="BC819" s="6" t="s">
        <v>312</v>
      </c>
      <c r="BD819" s="6" t="s">
        <v>156</v>
      </c>
      <c r="BE819" s="6" t="s">
        <v>313</v>
      </c>
    </row>
    <row r="820" spans="1:57" ht="17.399999999999999" x14ac:dyDescent="0.4">
      <c r="A820" s="237">
        <f t="shared" si="195"/>
        <v>818</v>
      </c>
      <c r="B820" s="238" t="str">
        <f t="shared" si="196"/>
        <v>2025-09-28</v>
      </c>
      <c r="C820" s="238" t="str">
        <f t="shared" si="197"/>
        <v>LHR</v>
      </c>
      <c r="D820" s="238" t="str">
        <f t="shared" si="198"/>
        <v>99431913910</v>
      </c>
      <c r="E820" s="238" t="str">
        <f t="shared" si="199"/>
        <v>587196917000</v>
      </c>
      <c r="F820" s="238" t="str">
        <f t="shared" si="200"/>
        <v>배준기</v>
      </c>
      <c r="G820" s="239" t="str">
        <f t="shared" si="201"/>
        <v>BK00000146496</v>
      </c>
      <c r="H820" s="240" t="str">
        <f t="shared" si="202"/>
        <v>목록(Manifest)</v>
      </c>
      <c r="I820" s="241">
        <f t="shared" si="203"/>
        <v>88.28</v>
      </c>
      <c r="J820" s="242">
        <f t="shared" si="204"/>
        <v>1</v>
      </c>
      <c r="K820" s="242">
        <f t="shared" si="205"/>
        <v>1</v>
      </c>
      <c r="L820" s="243">
        <f t="shared" si="206"/>
        <v>0.2</v>
      </c>
      <c r="M820" s="243">
        <f t="shared" si="207"/>
        <v>1</v>
      </c>
      <c r="N820" s="149">
        <f t="shared" si="208"/>
        <v>7.6</v>
      </c>
      <c r="O820" s="149">
        <v>3.59</v>
      </c>
      <c r="P820" s="150"/>
      <c r="Q820" s="151">
        <f>VLOOKUP(H820,Mapping!$B$3:$D$13,3,0)</f>
        <v>0</v>
      </c>
      <c r="R820" s="149">
        <f>(IF(VLOOKUP(VLOOKUP(I820,Mapping!$B$15:$D$20,2,1),Mapping!$C$15:$E$20,2,0)=7000,0,VLOOKUP(VLOOKUP(I820,Mapping!$B$15:$D$20,2,1),Mapping!$C$15:$E$20,2,0)))</f>
        <v>0</v>
      </c>
      <c r="S820" s="149"/>
      <c r="T820" s="149"/>
      <c r="U820" s="149">
        <f t="shared" si="209"/>
        <v>11.19</v>
      </c>
      <c r="V820" s="6" t="str">
        <f t="shared" si="194"/>
        <v/>
      </c>
      <c r="X820" s="6" t="s">
        <v>4196</v>
      </c>
      <c r="Y820" s="6" t="s">
        <v>16</v>
      </c>
      <c r="Z820" s="6" t="s">
        <v>4197</v>
      </c>
      <c r="AA820" s="6" t="s">
        <v>4386</v>
      </c>
      <c r="AB820" s="6" t="s">
        <v>4387</v>
      </c>
      <c r="AC820" s="6" t="s">
        <v>4388</v>
      </c>
      <c r="AD820" s="6" t="s">
        <v>4389</v>
      </c>
      <c r="AE820" s="6" t="s">
        <v>156</v>
      </c>
      <c r="AF820" s="6">
        <v>1</v>
      </c>
      <c r="AG820" s="6">
        <v>1</v>
      </c>
      <c r="AH820" s="6">
        <v>0.2</v>
      </c>
      <c r="AI820" s="6">
        <v>1</v>
      </c>
      <c r="AJ820" s="6" t="s">
        <v>14</v>
      </c>
      <c r="AK820" s="6">
        <v>88.28</v>
      </c>
      <c r="AL820" s="6" t="s">
        <v>303</v>
      </c>
      <c r="AM820" s="6" t="s">
        <v>303</v>
      </c>
      <c r="AN820" s="6" t="s">
        <v>303</v>
      </c>
      <c r="AO820" s="6" t="s">
        <v>303</v>
      </c>
      <c r="AP820" s="6" t="s">
        <v>156</v>
      </c>
      <c r="AQ820" s="6" t="s">
        <v>304</v>
      </c>
      <c r="AR820" s="6" t="s">
        <v>305</v>
      </c>
      <c r="AS820" s="6" t="s">
        <v>4390</v>
      </c>
      <c r="AT820" s="6" t="s">
        <v>156</v>
      </c>
      <c r="AU820" s="6" t="s">
        <v>307</v>
      </c>
      <c r="AV820" s="6" t="s">
        <v>4386</v>
      </c>
      <c r="AW820" s="6" t="s">
        <v>4391</v>
      </c>
      <c r="AX820" s="6" t="s">
        <v>4391</v>
      </c>
      <c r="AY820" s="6" t="s">
        <v>308</v>
      </c>
      <c r="AZ820" s="6" t="s">
        <v>771</v>
      </c>
      <c r="BA820" s="6" t="s">
        <v>310</v>
      </c>
      <c r="BB820" s="6" t="s">
        <v>311</v>
      </c>
      <c r="BC820" s="6" t="s">
        <v>312</v>
      </c>
      <c r="BD820" s="6" t="s">
        <v>156</v>
      </c>
      <c r="BE820" s="6" t="s">
        <v>313</v>
      </c>
    </row>
    <row r="821" spans="1:57" ht="17.399999999999999" x14ac:dyDescent="0.4">
      <c r="A821" s="237">
        <f t="shared" si="195"/>
        <v>819</v>
      </c>
      <c r="B821" s="238" t="str">
        <f t="shared" si="196"/>
        <v>2025-09-28</v>
      </c>
      <c r="C821" s="238" t="str">
        <f t="shared" si="197"/>
        <v>LHR</v>
      </c>
      <c r="D821" s="238" t="str">
        <f t="shared" si="198"/>
        <v>99431913910</v>
      </c>
      <c r="E821" s="238" t="str">
        <f t="shared" si="199"/>
        <v>587196917615</v>
      </c>
      <c r="F821" s="238" t="str">
        <f t="shared" si="200"/>
        <v>김태승</v>
      </c>
      <c r="G821" s="239" t="str">
        <f t="shared" si="201"/>
        <v>BK00000144332</v>
      </c>
      <c r="H821" s="240" t="str">
        <f t="shared" si="202"/>
        <v>목록(Manifest)</v>
      </c>
      <c r="I821" s="241">
        <f t="shared" si="203"/>
        <v>91.08</v>
      </c>
      <c r="J821" s="242">
        <f t="shared" si="204"/>
        <v>1</v>
      </c>
      <c r="K821" s="242">
        <f t="shared" si="205"/>
        <v>1.5</v>
      </c>
      <c r="L821" s="243">
        <f t="shared" si="206"/>
        <v>4.5999999999999996</v>
      </c>
      <c r="M821" s="243">
        <f t="shared" si="207"/>
        <v>4.5999999999999996</v>
      </c>
      <c r="N821" s="149">
        <f t="shared" si="208"/>
        <v>20.92</v>
      </c>
      <c r="O821" s="149">
        <v>3.59</v>
      </c>
      <c r="P821" s="150"/>
      <c r="Q821" s="151">
        <f>VLOOKUP(H821,Mapping!$B$3:$D$13,3,0)</f>
        <v>0</v>
      </c>
      <c r="R821" s="149">
        <f>(IF(VLOOKUP(VLOOKUP(I821,Mapping!$B$15:$D$20,2,1),Mapping!$C$15:$E$20,2,0)=7000,0,VLOOKUP(VLOOKUP(I821,Mapping!$B$15:$D$20,2,1),Mapping!$C$15:$E$20,2,0)))</f>
        <v>0</v>
      </c>
      <c r="S821" s="149"/>
      <c r="T821" s="149"/>
      <c r="U821" s="149">
        <f t="shared" si="209"/>
        <v>24.51</v>
      </c>
      <c r="V821" s="6" t="str">
        <f t="shared" si="194"/>
        <v/>
      </c>
      <c r="X821" s="6" t="s">
        <v>4196</v>
      </c>
      <c r="Y821" s="6" t="s">
        <v>16</v>
      </c>
      <c r="Z821" s="6" t="s">
        <v>4197</v>
      </c>
      <c r="AA821" s="6" t="s">
        <v>4392</v>
      </c>
      <c r="AB821" s="6" t="s">
        <v>4393</v>
      </c>
      <c r="AC821" s="6" t="s">
        <v>4394</v>
      </c>
      <c r="AD821" s="6" t="s">
        <v>913</v>
      </c>
      <c r="AE821" s="6" t="s">
        <v>156</v>
      </c>
      <c r="AF821" s="6">
        <v>1</v>
      </c>
      <c r="AG821" s="6">
        <v>1.5</v>
      </c>
      <c r="AH821" s="6">
        <v>4.5999999999999996</v>
      </c>
      <c r="AI821" s="6">
        <v>4.5999999999999996</v>
      </c>
      <c r="AJ821" s="6" t="s">
        <v>14</v>
      </c>
      <c r="AK821" s="6">
        <v>91.08</v>
      </c>
      <c r="AL821" s="6" t="s">
        <v>303</v>
      </c>
      <c r="AM821" s="6" t="s">
        <v>303</v>
      </c>
      <c r="AN821" s="6" t="s">
        <v>303</v>
      </c>
      <c r="AO821" s="6" t="s">
        <v>303</v>
      </c>
      <c r="AP821" s="6" t="s">
        <v>156</v>
      </c>
      <c r="AQ821" s="6" t="s">
        <v>304</v>
      </c>
      <c r="AR821" s="6" t="s">
        <v>305</v>
      </c>
      <c r="AS821" s="6" t="s">
        <v>317</v>
      </c>
      <c r="AT821" s="6" t="s">
        <v>156</v>
      </c>
      <c r="AU821" s="6" t="s">
        <v>307</v>
      </c>
      <c r="AV821" s="6" t="s">
        <v>4392</v>
      </c>
      <c r="AW821" s="6" t="s">
        <v>4395</v>
      </c>
      <c r="AX821" s="6" t="s">
        <v>4395</v>
      </c>
      <c r="AY821" s="6" t="s">
        <v>308</v>
      </c>
      <c r="AZ821" s="6" t="s">
        <v>771</v>
      </c>
      <c r="BA821" s="6" t="s">
        <v>310</v>
      </c>
      <c r="BB821" s="6" t="s">
        <v>311</v>
      </c>
      <c r="BC821" s="6" t="s">
        <v>312</v>
      </c>
      <c r="BD821" s="6" t="s">
        <v>156</v>
      </c>
      <c r="BE821" s="6" t="s">
        <v>313</v>
      </c>
    </row>
    <row r="822" spans="1:57" ht="17.399999999999999" x14ac:dyDescent="0.4">
      <c r="A822" s="237">
        <f t="shared" si="195"/>
        <v>820</v>
      </c>
      <c r="B822" s="238" t="str">
        <f t="shared" si="196"/>
        <v>2025-09-28</v>
      </c>
      <c r="C822" s="238" t="str">
        <f t="shared" si="197"/>
        <v>LHR</v>
      </c>
      <c r="D822" s="238" t="str">
        <f t="shared" si="198"/>
        <v>99431913910</v>
      </c>
      <c r="E822" s="238" t="str">
        <f t="shared" si="199"/>
        <v>587196917453</v>
      </c>
      <c r="F822" s="238" t="str">
        <f t="shared" si="200"/>
        <v>홍광표</v>
      </c>
      <c r="G822" s="239" t="str">
        <f t="shared" si="201"/>
        <v>BK00000144996</v>
      </c>
      <c r="H822" s="240" t="str">
        <f t="shared" si="202"/>
        <v>목록(Manifest)</v>
      </c>
      <c r="I822" s="241">
        <f t="shared" si="203"/>
        <v>148.18</v>
      </c>
      <c r="J822" s="242">
        <f t="shared" si="204"/>
        <v>1</v>
      </c>
      <c r="K822" s="242">
        <f t="shared" si="205"/>
        <v>1.5</v>
      </c>
      <c r="L822" s="243">
        <f t="shared" si="206"/>
        <v>0.2</v>
      </c>
      <c r="M822" s="243">
        <f t="shared" si="207"/>
        <v>1.5</v>
      </c>
      <c r="N822" s="149">
        <f t="shared" si="208"/>
        <v>9.4499999999999993</v>
      </c>
      <c r="O822" s="149">
        <v>3.59</v>
      </c>
      <c r="P822" s="150"/>
      <c r="Q822" s="151">
        <f>VLOOKUP(H822,Mapping!$B$3:$D$13,3,0)</f>
        <v>0</v>
      </c>
      <c r="R822" s="149">
        <f>(IF(VLOOKUP(VLOOKUP(I822,Mapping!$B$15:$D$20,2,1),Mapping!$C$15:$E$20,2,0)=7000,0,VLOOKUP(VLOOKUP(I822,Mapping!$B$15:$D$20,2,1),Mapping!$C$15:$E$20,2,0)))</f>
        <v>0</v>
      </c>
      <c r="S822" s="149"/>
      <c r="T822" s="149"/>
      <c r="U822" s="149">
        <f t="shared" si="209"/>
        <v>13.04</v>
      </c>
      <c r="V822" s="6" t="str">
        <f t="shared" si="194"/>
        <v/>
      </c>
      <c r="X822" s="6" t="s">
        <v>4196</v>
      </c>
      <c r="Y822" s="6" t="s">
        <v>16</v>
      </c>
      <c r="Z822" s="6" t="s">
        <v>4197</v>
      </c>
      <c r="AA822" s="6" t="s">
        <v>4396</v>
      </c>
      <c r="AB822" s="6" t="s">
        <v>897</v>
      </c>
      <c r="AC822" s="6" t="s">
        <v>898</v>
      </c>
      <c r="AD822" s="6" t="s">
        <v>419</v>
      </c>
      <c r="AE822" s="6" t="s">
        <v>156</v>
      </c>
      <c r="AF822" s="6">
        <v>1</v>
      </c>
      <c r="AG822" s="6">
        <v>1.5</v>
      </c>
      <c r="AH822" s="6">
        <v>0.2</v>
      </c>
      <c r="AI822" s="6">
        <v>1.5</v>
      </c>
      <c r="AJ822" s="6" t="s">
        <v>14</v>
      </c>
      <c r="AK822" s="6">
        <v>148.18</v>
      </c>
      <c r="AL822" s="6" t="s">
        <v>303</v>
      </c>
      <c r="AM822" s="6" t="s">
        <v>303</v>
      </c>
      <c r="AN822" s="6" t="s">
        <v>303</v>
      </c>
      <c r="AO822" s="6" t="s">
        <v>303</v>
      </c>
      <c r="AP822" s="6" t="s">
        <v>156</v>
      </c>
      <c r="AQ822" s="6" t="s">
        <v>304</v>
      </c>
      <c r="AR822" s="6" t="s">
        <v>305</v>
      </c>
      <c r="AS822" s="6" t="s">
        <v>444</v>
      </c>
      <c r="AT822" s="6" t="s">
        <v>156</v>
      </c>
      <c r="AU822" s="6" t="s">
        <v>307</v>
      </c>
      <c r="AV822" s="6" t="s">
        <v>4396</v>
      </c>
      <c r="AW822" s="6" t="s">
        <v>4397</v>
      </c>
      <c r="AX822" s="6" t="s">
        <v>4397</v>
      </c>
      <c r="AY822" s="6" t="s">
        <v>308</v>
      </c>
      <c r="AZ822" s="6" t="s">
        <v>771</v>
      </c>
      <c r="BA822" s="6" t="s">
        <v>310</v>
      </c>
      <c r="BB822" s="6" t="s">
        <v>311</v>
      </c>
      <c r="BC822" s="6" t="s">
        <v>312</v>
      </c>
      <c r="BD822" s="6" t="s">
        <v>156</v>
      </c>
      <c r="BE822" s="6" t="s">
        <v>313</v>
      </c>
    </row>
    <row r="823" spans="1:57" ht="17.399999999999999" x14ac:dyDescent="0.4">
      <c r="A823" s="237">
        <f t="shared" si="195"/>
        <v>821</v>
      </c>
      <c r="B823" s="238" t="str">
        <f t="shared" si="196"/>
        <v>2025-09-28</v>
      </c>
      <c r="C823" s="238" t="str">
        <f t="shared" si="197"/>
        <v>LHR</v>
      </c>
      <c r="D823" s="238" t="str">
        <f t="shared" si="198"/>
        <v>99431913910</v>
      </c>
      <c r="E823" s="238" t="str">
        <f t="shared" si="199"/>
        <v>587196917523</v>
      </c>
      <c r="F823" s="238" t="str">
        <f t="shared" si="200"/>
        <v>식품안전정보원</v>
      </c>
      <c r="G823" s="239" t="str">
        <f t="shared" si="201"/>
        <v>BK00000145893</v>
      </c>
      <c r="H823" s="240" t="str">
        <f t="shared" si="202"/>
        <v>간이(Simple)</v>
      </c>
      <c r="I823" s="241">
        <f t="shared" si="203"/>
        <v>846.52</v>
      </c>
      <c r="J823" s="242">
        <f t="shared" si="204"/>
        <v>1</v>
      </c>
      <c r="K823" s="242">
        <f t="shared" si="205"/>
        <v>4.5</v>
      </c>
      <c r="L823" s="243">
        <f t="shared" si="206"/>
        <v>0.2</v>
      </c>
      <c r="M823" s="243">
        <f t="shared" si="207"/>
        <v>4.5</v>
      </c>
      <c r="N823" s="149">
        <f t="shared" si="208"/>
        <v>20.55</v>
      </c>
      <c r="O823" s="149">
        <v>3.59</v>
      </c>
      <c r="P823" s="150"/>
      <c r="Q823" s="151">
        <f>VLOOKUP(H823,Mapping!$B$3:$D$13,3,0)</f>
        <v>0.8</v>
      </c>
      <c r="R823" s="149">
        <f>(IF(VLOOKUP(VLOOKUP(I823,Mapping!$B$15:$D$20,2,1),Mapping!$C$15:$E$20,2,0)=7000,0,VLOOKUP(VLOOKUP(I823,Mapping!$B$15:$D$20,2,1),Mapping!$C$15:$E$20,2,0)))</f>
        <v>0</v>
      </c>
      <c r="S823" s="149"/>
      <c r="T823" s="149"/>
      <c r="U823" s="149">
        <f t="shared" si="209"/>
        <v>24.94</v>
      </c>
      <c r="V823" s="6" t="str">
        <f t="shared" si="194"/>
        <v>[사업자]</v>
      </c>
      <c r="X823" s="6" t="s">
        <v>4196</v>
      </c>
      <c r="Y823" s="6" t="s">
        <v>16</v>
      </c>
      <c r="Z823" s="6" t="s">
        <v>4197</v>
      </c>
      <c r="AA823" s="6" t="s">
        <v>4398</v>
      </c>
      <c r="AB823" s="6" t="s">
        <v>276</v>
      </c>
      <c r="AC823" s="6" t="s">
        <v>994</v>
      </c>
      <c r="AD823" s="6" t="s">
        <v>741</v>
      </c>
      <c r="AE823" s="6" t="s">
        <v>157</v>
      </c>
      <c r="AF823" s="6">
        <v>1</v>
      </c>
      <c r="AG823" s="6">
        <v>4.5</v>
      </c>
      <c r="AH823" s="6">
        <v>0.2</v>
      </c>
      <c r="AI823" s="6">
        <v>4.5</v>
      </c>
      <c r="AJ823" s="6" t="s">
        <v>15</v>
      </c>
      <c r="AK823" s="6">
        <v>846.52</v>
      </c>
      <c r="AL823" s="6" t="s">
        <v>156</v>
      </c>
      <c r="AM823" s="6" t="s">
        <v>156</v>
      </c>
      <c r="AN823" s="6" t="s">
        <v>156</v>
      </c>
      <c r="AO823" s="6" t="s">
        <v>156</v>
      </c>
      <c r="AP823" s="6" t="s">
        <v>156</v>
      </c>
      <c r="AQ823" s="6" t="s">
        <v>304</v>
      </c>
      <c r="AR823" s="6" t="s">
        <v>305</v>
      </c>
      <c r="AS823" s="6" t="s">
        <v>317</v>
      </c>
      <c r="AT823" s="6" t="s">
        <v>156</v>
      </c>
      <c r="AU823" s="6" t="s">
        <v>307</v>
      </c>
      <c r="AV823" s="6" t="s">
        <v>4398</v>
      </c>
      <c r="AW823" s="6" t="s">
        <v>4399</v>
      </c>
      <c r="AX823" s="6" t="s">
        <v>4399</v>
      </c>
      <c r="AY823" s="6" t="s">
        <v>308</v>
      </c>
      <c r="AZ823" s="6" t="s">
        <v>771</v>
      </c>
      <c r="BA823" s="6" t="s">
        <v>310</v>
      </c>
      <c r="BB823" s="6" t="s">
        <v>311</v>
      </c>
      <c r="BC823" s="6" t="s">
        <v>312</v>
      </c>
      <c r="BD823" s="6" t="s">
        <v>156</v>
      </c>
      <c r="BE823" s="6" t="s">
        <v>313</v>
      </c>
    </row>
    <row r="824" spans="1:57" ht="17.399999999999999" x14ac:dyDescent="0.4">
      <c r="A824" s="237">
        <f t="shared" si="195"/>
        <v>822</v>
      </c>
      <c r="B824" s="238" t="str">
        <f t="shared" si="196"/>
        <v>2025-09-28</v>
      </c>
      <c r="C824" s="238" t="str">
        <f t="shared" si="197"/>
        <v>LHR</v>
      </c>
      <c r="D824" s="238" t="str">
        <f t="shared" si="198"/>
        <v>99431913910</v>
      </c>
      <c r="E824" s="238" t="str">
        <f t="shared" si="199"/>
        <v>587196917641</v>
      </c>
      <c r="F824" s="238" t="str">
        <f t="shared" si="200"/>
        <v>김기록</v>
      </c>
      <c r="G824" s="239" t="str">
        <f t="shared" si="201"/>
        <v>BK00000146020</v>
      </c>
      <c r="H824" s="240" t="str">
        <f t="shared" si="202"/>
        <v>일반(NORMAL)</v>
      </c>
      <c r="I824" s="241">
        <f t="shared" si="203"/>
        <v>77.52</v>
      </c>
      <c r="J824" s="242">
        <f t="shared" si="204"/>
        <v>1</v>
      </c>
      <c r="K824" s="242">
        <f t="shared" si="205"/>
        <v>2</v>
      </c>
      <c r="L824" s="243">
        <f t="shared" si="206"/>
        <v>4.5999999999999996</v>
      </c>
      <c r="M824" s="243">
        <f t="shared" si="207"/>
        <v>4.5999999999999996</v>
      </c>
      <c r="N824" s="149">
        <f t="shared" si="208"/>
        <v>20.92</v>
      </c>
      <c r="O824" s="149">
        <v>3.59</v>
      </c>
      <c r="P824" s="150"/>
      <c r="Q824" s="151">
        <f>VLOOKUP(H824,Mapping!$B$3:$D$13,3,0)</f>
        <v>0.8</v>
      </c>
      <c r="R824" s="149">
        <f>(IF(VLOOKUP(VLOOKUP(I824,Mapping!$B$15:$D$20,2,1),Mapping!$C$15:$E$20,2,0)=7000,0,VLOOKUP(VLOOKUP(I824,Mapping!$B$15:$D$20,2,1),Mapping!$C$15:$E$20,2,0)))</f>
        <v>0</v>
      </c>
      <c r="S824" s="149"/>
      <c r="T824" s="149"/>
      <c r="U824" s="149">
        <f t="shared" si="209"/>
        <v>25.310000000000002</v>
      </c>
      <c r="V824" s="6" t="str">
        <f t="shared" si="194"/>
        <v>합산+587196917630</v>
      </c>
      <c r="X824" s="6" t="s">
        <v>4196</v>
      </c>
      <c r="Y824" s="6" t="s">
        <v>16</v>
      </c>
      <c r="Z824" s="6" t="s">
        <v>4197</v>
      </c>
      <c r="AA824" s="6" t="s">
        <v>4400</v>
      </c>
      <c r="AB824" s="6" t="s">
        <v>3841</v>
      </c>
      <c r="AC824" s="6" t="s">
        <v>3842</v>
      </c>
      <c r="AD824" s="6" t="s">
        <v>858</v>
      </c>
      <c r="AE824" s="6" t="s">
        <v>4401</v>
      </c>
      <c r="AF824" s="6">
        <v>1</v>
      </c>
      <c r="AG824" s="6">
        <v>2</v>
      </c>
      <c r="AH824" s="6">
        <v>4.5999999999999996</v>
      </c>
      <c r="AI824" s="6">
        <v>4.5999999999999996</v>
      </c>
      <c r="AJ824" s="6" t="s">
        <v>112</v>
      </c>
      <c r="AK824" s="6">
        <v>77.52</v>
      </c>
      <c r="AL824" s="6" t="s">
        <v>303</v>
      </c>
      <c r="AM824" s="6" t="s">
        <v>303</v>
      </c>
      <c r="AN824" s="6" t="s">
        <v>303</v>
      </c>
      <c r="AO824" s="6" t="s">
        <v>303</v>
      </c>
      <c r="AP824" s="6" t="s">
        <v>156</v>
      </c>
      <c r="AQ824" s="6" t="s">
        <v>304</v>
      </c>
      <c r="AR824" s="6" t="s">
        <v>305</v>
      </c>
      <c r="AS824" s="6" t="s">
        <v>1593</v>
      </c>
      <c r="AT824" s="6" t="s">
        <v>156</v>
      </c>
      <c r="AU824" s="6" t="s">
        <v>307</v>
      </c>
      <c r="AV824" s="6" t="s">
        <v>4400</v>
      </c>
      <c r="AW824" s="6" t="s">
        <v>4402</v>
      </c>
      <c r="AX824" s="6" t="s">
        <v>4402</v>
      </c>
      <c r="AY824" s="6" t="s">
        <v>308</v>
      </c>
      <c r="AZ824" s="6" t="s">
        <v>771</v>
      </c>
      <c r="BA824" s="6" t="s">
        <v>310</v>
      </c>
      <c r="BB824" s="6" t="s">
        <v>311</v>
      </c>
      <c r="BC824" s="6" t="s">
        <v>312</v>
      </c>
      <c r="BD824" s="6" t="s">
        <v>156</v>
      </c>
      <c r="BE824" s="6" t="s">
        <v>313</v>
      </c>
    </row>
    <row r="825" spans="1:57" ht="17.399999999999999" x14ac:dyDescent="0.4">
      <c r="A825" s="237">
        <f t="shared" si="195"/>
        <v>823</v>
      </c>
      <c r="B825" s="238" t="str">
        <f t="shared" si="196"/>
        <v>2025-09-28</v>
      </c>
      <c r="C825" s="238" t="str">
        <f t="shared" si="197"/>
        <v>LHR</v>
      </c>
      <c r="D825" s="238" t="str">
        <f t="shared" si="198"/>
        <v>99431913910</v>
      </c>
      <c r="E825" s="238" t="str">
        <f t="shared" si="199"/>
        <v>587196917630</v>
      </c>
      <c r="F825" s="238" t="str">
        <f t="shared" si="200"/>
        <v>김기록</v>
      </c>
      <c r="G825" s="239" t="str">
        <f t="shared" si="201"/>
        <v>BK00000146021</v>
      </c>
      <c r="H825" s="240" t="str">
        <f t="shared" si="202"/>
        <v>일반(NORMAL)</v>
      </c>
      <c r="I825" s="241">
        <f t="shared" si="203"/>
        <v>103.36</v>
      </c>
      <c r="J825" s="242">
        <f t="shared" si="204"/>
        <v>1</v>
      </c>
      <c r="K825" s="242">
        <f t="shared" si="205"/>
        <v>2.5</v>
      </c>
      <c r="L825" s="243">
        <f t="shared" si="206"/>
        <v>5.8</v>
      </c>
      <c r="M825" s="243">
        <f t="shared" si="207"/>
        <v>6</v>
      </c>
      <c r="N825" s="149">
        <f t="shared" si="208"/>
        <v>26.1</v>
      </c>
      <c r="O825" s="149">
        <v>3.59</v>
      </c>
      <c r="P825" s="150"/>
      <c r="Q825" s="151">
        <f>VLOOKUP(H825,Mapping!$B$3:$D$13,3,0)</f>
        <v>0.8</v>
      </c>
      <c r="R825" s="149">
        <f>(IF(VLOOKUP(VLOOKUP(I825,Mapping!$B$15:$D$20,2,1),Mapping!$C$15:$E$20,2,0)=7000,0,VLOOKUP(VLOOKUP(I825,Mapping!$B$15:$D$20,2,1),Mapping!$C$15:$E$20,2,0)))</f>
        <v>0</v>
      </c>
      <c r="S825" s="149"/>
      <c r="T825" s="149"/>
      <c r="U825" s="149">
        <f t="shared" si="209"/>
        <v>30.490000000000002</v>
      </c>
      <c r="V825" s="6" t="str">
        <f t="shared" si="194"/>
        <v>합산+587196917641</v>
      </c>
      <c r="X825" s="6" t="s">
        <v>4196</v>
      </c>
      <c r="Y825" s="6" t="s">
        <v>16</v>
      </c>
      <c r="Z825" s="6" t="s">
        <v>4197</v>
      </c>
      <c r="AA825" s="6" t="s">
        <v>4403</v>
      </c>
      <c r="AB825" s="6" t="s">
        <v>3841</v>
      </c>
      <c r="AC825" s="6" t="s">
        <v>3842</v>
      </c>
      <c r="AD825" s="6" t="s">
        <v>858</v>
      </c>
      <c r="AE825" s="6" t="s">
        <v>4404</v>
      </c>
      <c r="AF825" s="6">
        <v>1</v>
      </c>
      <c r="AG825" s="6">
        <v>2.5</v>
      </c>
      <c r="AH825" s="6">
        <v>5.8</v>
      </c>
      <c r="AI825" s="6">
        <v>6</v>
      </c>
      <c r="AJ825" s="6" t="s">
        <v>112</v>
      </c>
      <c r="AK825" s="6">
        <v>103.36</v>
      </c>
      <c r="AL825" s="6" t="s">
        <v>303</v>
      </c>
      <c r="AM825" s="6" t="s">
        <v>303</v>
      </c>
      <c r="AN825" s="6" t="s">
        <v>303</v>
      </c>
      <c r="AO825" s="6" t="s">
        <v>303</v>
      </c>
      <c r="AP825" s="6" t="s">
        <v>156</v>
      </c>
      <c r="AQ825" s="6" t="s">
        <v>304</v>
      </c>
      <c r="AR825" s="6" t="s">
        <v>305</v>
      </c>
      <c r="AS825" s="6" t="s">
        <v>1593</v>
      </c>
      <c r="AT825" s="6" t="s">
        <v>156</v>
      </c>
      <c r="AU825" s="6" t="s">
        <v>307</v>
      </c>
      <c r="AV825" s="6" t="s">
        <v>4403</v>
      </c>
      <c r="AW825" s="6" t="s">
        <v>4405</v>
      </c>
      <c r="AX825" s="6" t="s">
        <v>4405</v>
      </c>
      <c r="AY825" s="6" t="s">
        <v>308</v>
      </c>
      <c r="AZ825" s="6" t="s">
        <v>771</v>
      </c>
      <c r="BA825" s="6" t="s">
        <v>310</v>
      </c>
      <c r="BB825" s="6" t="s">
        <v>311</v>
      </c>
      <c r="BC825" s="6" t="s">
        <v>312</v>
      </c>
      <c r="BD825" s="6" t="s">
        <v>156</v>
      </c>
      <c r="BE825" s="6" t="s">
        <v>313</v>
      </c>
    </row>
    <row r="826" spans="1:57" ht="17.399999999999999" x14ac:dyDescent="0.4">
      <c r="A826" s="237">
        <f t="shared" si="195"/>
        <v>824</v>
      </c>
      <c r="B826" s="238" t="str">
        <f t="shared" si="196"/>
        <v>2025-09-28</v>
      </c>
      <c r="C826" s="238" t="str">
        <f t="shared" si="197"/>
        <v>LHR</v>
      </c>
      <c r="D826" s="238" t="str">
        <f t="shared" si="198"/>
        <v>99431913910</v>
      </c>
      <c r="E826" s="238" t="str">
        <f t="shared" si="199"/>
        <v>587196917464</v>
      </c>
      <c r="F826" s="238" t="str">
        <f t="shared" si="200"/>
        <v>빈티지아이</v>
      </c>
      <c r="G826" s="239" t="str">
        <f t="shared" si="201"/>
        <v>BK00000146127</v>
      </c>
      <c r="H826" s="240" t="str">
        <f t="shared" si="202"/>
        <v>일반(목록배제,Normal-Manifest Exception)</v>
      </c>
      <c r="I826" s="241">
        <f t="shared" si="203"/>
        <v>65.88</v>
      </c>
      <c r="J826" s="242">
        <f t="shared" si="204"/>
        <v>1</v>
      </c>
      <c r="K826" s="242">
        <f t="shared" si="205"/>
        <v>1</v>
      </c>
      <c r="L826" s="243">
        <f t="shared" si="206"/>
        <v>0.2</v>
      </c>
      <c r="M826" s="243">
        <f t="shared" si="207"/>
        <v>1</v>
      </c>
      <c r="N826" s="149">
        <f t="shared" si="208"/>
        <v>7.6</v>
      </c>
      <c r="O826" s="149">
        <v>3.59</v>
      </c>
      <c r="P826" s="150"/>
      <c r="Q826" s="151">
        <f>VLOOKUP(H826,Mapping!$B$3:$D$13,3,0)</f>
        <v>0.8</v>
      </c>
      <c r="R826" s="149">
        <f>(IF(VLOOKUP(VLOOKUP(I826,Mapping!$B$15:$D$20,2,1),Mapping!$C$15:$E$20,2,0)=7000,0,VLOOKUP(VLOOKUP(I826,Mapping!$B$15:$D$20,2,1),Mapping!$C$15:$E$20,2,0)))</f>
        <v>0</v>
      </c>
      <c r="S826" s="149"/>
      <c r="T826" s="149"/>
      <c r="U826" s="149">
        <f t="shared" si="209"/>
        <v>11.99</v>
      </c>
      <c r="V826" s="6" t="str">
        <f t="shared" si="194"/>
        <v>[사업자]</v>
      </c>
      <c r="X826" s="6" t="s">
        <v>4196</v>
      </c>
      <c r="Y826" s="6" t="s">
        <v>16</v>
      </c>
      <c r="Z826" s="6" t="s">
        <v>4197</v>
      </c>
      <c r="AA826" s="6" t="s">
        <v>4406</v>
      </c>
      <c r="AB826" s="6" t="s">
        <v>4407</v>
      </c>
      <c r="AC826" s="6" t="s">
        <v>4408</v>
      </c>
      <c r="AD826" s="6" t="s">
        <v>4409</v>
      </c>
      <c r="AE826" s="6" t="s">
        <v>157</v>
      </c>
      <c r="AF826" s="6">
        <v>1</v>
      </c>
      <c r="AG826" s="6">
        <v>1</v>
      </c>
      <c r="AH826" s="6">
        <v>0.2</v>
      </c>
      <c r="AI826" s="6">
        <v>1</v>
      </c>
      <c r="AJ826" s="6" t="s">
        <v>110</v>
      </c>
      <c r="AK826" s="6">
        <v>65.88</v>
      </c>
      <c r="AL826" s="6" t="s">
        <v>303</v>
      </c>
      <c r="AM826" s="6" t="s">
        <v>156</v>
      </c>
      <c r="AN826" s="6" t="s">
        <v>156</v>
      </c>
      <c r="AO826" s="6" t="s">
        <v>156</v>
      </c>
      <c r="AP826" s="6" t="s">
        <v>156</v>
      </c>
      <c r="AQ826" s="6" t="s">
        <v>304</v>
      </c>
      <c r="AR826" s="6" t="s">
        <v>305</v>
      </c>
      <c r="AS826" s="6" t="s">
        <v>316</v>
      </c>
      <c r="AT826" s="6" t="s">
        <v>156</v>
      </c>
      <c r="AU826" s="6" t="s">
        <v>307</v>
      </c>
      <c r="AV826" s="6" t="s">
        <v>4406</v>
      </c>
      <c r="AW826" s="6" t="s">
        <v>4410</v>
      </c>
      <c r="AX826" s="6" t="s">
        <v>4410</v>
      </c>
      <c r="AY826" s="6" t="s">
        <v>308</v>
      </c>
      <c r="AZ826" s="6" t="s">
        <v>771</v>
      </c>
      <c r="BA826" s="6" t="s">
        <v>310</v>
      </c>
      <c r="BB826" s="6" t="s">
        <v>311</v>
      </c>
      <c r="BC826" s="6" t="s">
        <v>312</v>
      </c>
      <c r="BD826" s="6" t="s">
        <v>156</v>
      </c>
      <c r="BE826" s="6" t="s">
        <v>313</v>
      </c>
    </row>
    <row r="827" spans="1:57" ht="17.399999999999999" x14ac:dyDescent="0.4">
      <c r="A827" s="237">
        <f t="shared" si="195"/>
        <v>825</v>
      </c>
      <c r="B827" s="238" t="str">
        <f t="shared" si="196"/>
        <v>2025-09-28</v>
      </c>
      <c r="C827" s="238" t="str">
        <f t="shared" si="197"/>
        <v>LHR</v>
      </c>
      <c r="D827" s="238" t="str">
        <f t="shared" si="198"/>
        <v>99431913910</v>
      </c>
      <c r="E827" s="238" t="str">
        <f t="shared" si="199"/>
        <v>587196917571</v>
      </c>
      <c r="F827" s="238" t="str">
        <f t="shared" si="200"/>
        <v>오나영</v>
      </c>
      <c r="G827" s="239" t="str">
        <f t="shared" si="201"/>
        <v>BK00000146181</v>
      </c>
      <c r="H827" s="240" t="str">
        <f t="shared" si="202"/>
        <v>일반(목록배제,Normal-Manifest Exception)</v>
      </c>
      <c r="I827" s="241">
        <f t="shared" si="203"/>
        <v>21.66</v>
      </c>
      <c r="J827" s="242">
        <f t="shared" si="204"/>
        <v>1</v>
      </c>
      <c r="K827" s="242">
        <f t="shared" si="205"/>
        <v>2</v>
      </c>
      <c r="L827" s="243">
        <f t="shared" si="206"/>
        <v>2.4</v>
      </c>
      <c r="M827" s="243">
        <f t="shared" si="207"/>
        <v>2.4</v>
      </c>
      <c r="N827" s="149">
        <f t="shared" si="208"/>
        <v>12.780000000000001</v>
      </c>
      <c r="O827" s="149">
        <v>3.59</v>
      </c>
      <c r="P827" s="150"/>
      <c r="Q827" s="151">
        <f>VLOOKUP(H827,Mapping!$B$3:$D$13,3,0)</f>
        <v>0.8</v>
      </c>
      <c r="R827" s="149">
        <f>(IF(VLOOKUP(VLOOKUP(I827,Mapping!$B$15:$D$20,2,1),Mapping!$C$15:$E$20,2,0)=7000,0,VLOOKUP(VLOOKUP(I827,Mapping!$B$15:$D$20,2,1),Mapping!$C$15:$E$20,2,0)))</f>
        <v>0</v>
      </c>
      <c r="S827" s="149"/>
      <c r="T827" s="149"/>
      <c r="U827" s="149">
        <f t="shared" si="209"/>
        <v>17.170000000000002</v>
      </c>
      <c r="V827" s="6" t="str">
        <f t="shared" si="194"/>
        <v/>
      </c>
      <c r="X827" s="6" t="s">
        <v>4196</v>
      </c>
      <c r="Y827" s="6" t="s">
        <v>16</v>
      </c>
      <c r="Z827" s="6" t="s">
        <v>4197</v>
      </c>
      <c r="AA827" s="6" t="s">
        <v>4411</v>
      </c>
      <c r="AB827" s="6" t="s">
        <v>967</v>
      </c>
      <c r="AC827" s="6" t="s">
        <v>968</v>
      </c>
      <c r="AD827" s="6" t="s">
        <v>4412</v>
      </c>
      <c r="AE827" s="6" t="s">
        <v>156</v>
      </c>
      <c r="AF827" s="6">
        <v>1</v>
      </c>
      <c r="AG827" s="6">
        <v>2</v>
      </c>
      <c r="AH827" s="6">
        <v>2.4</v>
      </c>
      <c r="AI827" s="6">
        <v>2.4</v>
      </c>
      <c r="AJ827" s="6" t="s">
        <v>110</v>
      </c>
      <c r="AK827" s="6">
        <v>21.66</v>
      </c>
      <c r="AL827" s="6" t="s">
        <v>303</v>
      </c>
      <c r="AM827" s="6" t="s">
        <v>303</v>
      </c>
      <c r="AN827" s="6" t="s">
        <v>303</v>
      </c>
      <c r="AO827" s="6" t="s">
        <v>303</v>
      </c>
      <c r="AP827" s="6" t="s">
        <v>156</v>
      </c>
      <c r="AQ827" s="6" t="s">
        <v>304</v>
      </c>
      <c r="AR827" s="6" t="s">
        <v>305</v>
      </c>
      <c r="AS827" s="6" t="s">
        <v>331</v>
      </c>
      <c r="AT827" s="6" t="s">
        <v>156</v>
      </c>
      <c r="AU827" s="6" t="s">
        <v>307</v>
      </c>
      <c r="AV827" s="6" t="s">
        <v>4411</v>
      </c>
      <c r="AW827" s="6" t="s">
        <v>4413</v>
      </c>
      <c r="AX827" s="6" t="s">
        <v>4413</v>
      </c>
      <c r="AY827" s="6" t="s">
        <v>308</v>
      </c>
      <c r="AZ827" s="6" t="s">
        <v>771</v>
      </c>
      <c r="BA827" s="6" t="s">
        <v>310</v>
      </c>
      <c r="BB827" s="6" t="s">
        <v>311</v>
      </c>
      <c r="BC827" s="6" t="s">
        <v>312</v>
      </c>
      <c r="BD827" s="6" t="s">
        <v>156</v>
      </c>
      <c r="BE827" s="6" t="s">
        <v>313</v>
      </c>
    </row>
    <row r="828" spans="1:57" ht="17.399999999999999" x14ac:dyDescent="0.4">
      <c r="A828" s="237">
        <f t="shared" si="195"/>
        <v>826</v>
      </c>
      <c r="B828" s="238" t="str">
        <f t="shared" si="196"/>
        <v>2025-09-28</v>
      </c>
      <c r="C828" s="238" t="str">
        <f t="shared" si="197"/>
        <v>LHR</v>
      </c>
      <c r="D828" s="238" t="str">
        <f t="shared" si="198"/>
        <v>99431913910</v>
      </c>
      <c r="E828" s="238" t="str">
        <f t="shared" si="199"/>
        <v>587196917965</v>
      </c>
      <c r="F828" s="238" t="str">
        <f t="shared" si="200"/>
        <v>윤종연</v>
      </c>
      <c r="G828" s="239" t="str">
        <f t="shared" si="201"/>
        <v>BK00000146185</v>
      </c>
      <c r="H828" s="240" t="str">
        <f t="shared" si="202"/>
        <v>목록(Manifest)</v>
      </c>
      <c r="I828" s="241">
        <f t="shared" si="203"/>
        <v>135.07</v>
      </c>
      <c r="J828" s="242">
        <f t="shared" si="204"/>
        <v>1</v>
      </c>
      <c r="K828" s="242">
        <f t="shared" si="205"/>
        <v>2</v>
      </c>
      <c r="L828" s="243">
        <f t="shared" si="206"/>
        <v>0.2</v>
      </c>
      <c r="M828" s="243">
        <f t="shared" si="207"/>
        <v>2</v>
      </c>
      <c r="N828" s="149">
        <f t="shared" si="208"/>
        <v>11.3</v>
      </c>
      <c r="O828" s="149">
        <v>3.59</v>
      </c>
      <c r="P828" s="150"/>
      <c r="Q828" s="151">
        <f>VLOOKUP(H828,Mapping!$B$3:$D$13,3,0)</f>
        <v>0</v>
      </c>
      <c r="R828" s="149">
        <f>(IF(VLOOKUP(VLOOKUP(I828,Mapping!$B$15:$D$20,2,1),Mapping!$C$15:$E$20,2,0)=7000,0,VLOOKUP(VLOOKUP(I828,Mapping!$B$15:$D$20,2,1),Mapping!$C$15:$E$20,2,0)))</f>
        <v>0</v>
      </c>
      <c r="S828" s="149"/>
      <c r="T828" s="149"/>
      <c r="U828" s="149">
        <f t="shared" si="209"/>
        <v>14.89</v>
      </c>
      <c r="V828" s="6" t="str">
        <f t="shared" si="194"/>
        <v/>
      </c>
      <c r="X828" s="6" t="s">
        <v>4196</v>
      </c>
      <c r="Y828" s="6" t="s">
        <v>16</v>
      </c>
      <c r="Z828" s="6" t="s">
        <v>4197</v>
      </c>
      <c r="AA828" s="6" t="s">
        <v>4414</v>
      </c>
      <c r="AB828" s="6" t="s">
        <v>1028</v>
      </c>
      <c r="AC828" s="6" t="s">
        <v>1029</v>
      </c>
      <c r="AD828" s="6" t="s">
        <v>1030</v>
      </c>
      <c r="AE828" s="6" t="s">
        <v>156</v>
      </c>
      <c r="AF828" s="6">
        <v>1</v>
      </c>
      <c r="AG828" s="6">
        <v>2</v>
      </c>
      <c r="AH828" s="6">
        <v>0.2</v>
      </c>
      <c r="AI828" s="6">
        <v>2</v>
      </c>
      <c r="AJ828" s="6" t="s">
        <v>14</v>
      </c>
      <c r="AK828" s="6">
        <v>135.07</v>
      </c>
      <c r="AL828" s="6" t="s">
        <v>303</v>
      </c>
      <c r="AM828" s="6" t="s">
        <v>303</v>
      </c>
      <c r="AN828" s="6" t="s">
        <v>303</v>
      </c>
      <c r="AO828" s="6" t="s">
        <v>303</v>
      </c>
      <c r="AP828" s="6" t="s">
        <v>156</v>
      </c>
      <c r="AQ828" s="6" t="s">
        <v>304</v>
      </c>
      <c r="AR828" s="6" t="s">
        <v>305</v>
      </c>
      <c r="AS828" s="6" t="s">
        <v>325</v>
      </c>
      <c r="AT828" s="6" t="s">
        <v>156</v>
      </c>
      <c r="AU828" s="6" t="s">
        <v>307</v>
      </c>
      <c r="AV828" s="6" t="s">
        <v>4414</v>
      </c>
      <c r="AW828" s="6" t="s">
        <v>4415</v>
      </c>
      <c r="AX828" s="6" t="s">
        <v>4415</v>
      </c>
      <c r="AY828" s="6" t="s">
        <v>308</v>
      </c>
      <c r="AZ828" s="6" t="s">
        <v>771</v>
      </c>
      <c r="BA828" s="6" t="s">
        <v>310</v>
      </c>
      <c r="BB828" s="6" t="s">
        <v>311</v>
      </c>
      <c r="BC828" s="6" t="s">
        <v>312</v>
      </c>
      <c r="BD828" s="6" t="s">
        <v>156</v>
      </c>
      <c r="BE828" s="6" t="s">
        <v>313</v>
      </c>
    </row>
    <row r="829" spans="1:57" ht="17.399999999999999" x14ac:dyDescent="0.4">
      <c r="A829" s="237">
        <f t="shared" si="195"/>
        <v>827</v>
      </c>
      <c r="B829" s="238" t="str">
        <f t="shared" si="196"/>
        <v>2025-09-28</v>
      </c>
      <c r="C829" s="238" t="str">
        <f t="shared" si="197"/>
        <v>LHR</v>
      </c>
      <c r="D829" s="238" t="str">
        <f t="shared" si="198"/>
        <v>99431913910</v>
      </c>
      <c r="E829" s="238" t="str">
        <f t="shared" si="199"/>
        <v>587196917626</v>
      </c>
      <c r="F829" s="238" t="str">
        <f t="shared" si="200"/>
        <v>안도영</v>
      </c>
      <c r="G829" s="239" t="str">
        <f t="shared" si="201"/>
        <v>BK00000146194</v>
      </c>
      <c r="H829" s="240" t="str">
        <f t="shared" si="202"/>
        <v>간이(Simple)</v>
      </c>
      <c r="I829" s="241">
        <f t="shared" si="203"/>
        <v>761.51</v>
      </c>
      <c r="J829" s="242">
        <f t="shared" si="204"/>
        <v>2</v>
      </c>
      <c r="K829" s="242">
        <f t="shared" si="205"/>
        <v>19.5</v>
      </c>
      <c r="L829" s="243">
        <f t="shared" si="206"/>
        <v>17</v>
      </c>
      <c r="M829" s="243">
        <f t="shared" si="207"/>
        <v>19.5</v>
      </c>
      <c r="N829" s="149">
        <f t="shared" si="208"/>
        <v>76.05</v>
      </c>
      <c r="O829" s="149">
        <v>3.59</v>
      </c>
      <c r="P829" s="150"/>
      <c r="Q829" s="151">
        <f>VLOOKUP(H829,Mapping!$B$3:$D$13,3,0)</f>
        <v>0.8</v>
      </c>
      <c r="R829" s="149">
        <f>(IF(VLOOKUP(VLOOKUP(I829,Mapping!$B$15:$D$20,2,1),Mapping!$C$15:$E$20,2,0)=7000,0,VLOOKUP(VLOOKUP(I829,Mapping!$B$15:$D$20,2,1),Mapping!$C$15:$E$20,2,0)))</f>
        <v>0</v>
      </c>
      <c r="S829" s="149"/>
      <c r="T829" s="149"/>
      <c r="U829" s="149">
        <f t="shared" si="209"/>
        <v>80.44</v>
      </c>
      <c r="V829" s="6" t="str">
        <f t="shared" si="194"/>
        <v/>
      </c>
      <c r="X829" s="6" t="s">
        <v>4196</v>
      </c>
      <c r="Y829" s="6" t="s">
        <v>16</v>
      </c>
      <c r="Z829" s="6" t="s">
        <v>4197</v>
      </c>
      <c r="AA829" s="6" t="s">
        <v>4416</v>
      </c>
      <c r="AB829" s="6" t="s">
        <v>883</v>
      </c>
      <c r="AC829" s="6" t="s">
        <v>884</v>
      </c>
      <c r="AD829" s="6" t="s">
        <v>615</v>
      </c>
      <c r="AE829" s="6" t="s">
        <v>156</v>
      </c>
      <c r="AF829" s="6">
        <v>2</v>
      </c>
      <c r="AG829" s="6">
        <v>19.5</v>
      </c>
      <c r="AH829" s="6">
        <v>17</v>
      </c>
      <c r="AI829" s="6">
        <v>19.5</v>
      </c>
      <c r="AJ829" s="6" t="s">
        <v>15</v>
      </c>
      <c r="AK829" s="6">
        <v>761.51</v>
      </c>
      <c r="AL829" s="6" t="s">
        <v>156</v>
      </c>
      <c r="AM829" s="6" t="s">
        <v>156</v>
      </c>
      <c r="AN829" s="6" t="s">
        <v>156</v>
      </c>
      <c r="AO829" s="6" t="s">
        <v>156</v>
      </c>
      <c r="AP829" s="6" t="s">
        <v>156</v>
      </c>
      <c r="AQ829" s="6" t="s">
        <v>304</v>
      </c>
      <c r="AR829" s="6" t="s">
        <v>305</v>
      </c>
      <c r="AS829" s="6" t="s">
        <v>885</v>
      </c>
      <c r="AT829" s="6" t="s">
        <v>156</v>
      </c>
      <c r="AU829" s="6" t="s">
        <v>307</v>
      </c>
      <c r="AV829" s="6" t="s">
        <v>4417</v>
      </c>
      <c r="AW829" s="6" t="s">
        <v>4418</v>
      </c>
      <c r="AX829" s="6" t="s">
        <v>4418</v>
      </c>
      <c r="AY829" s="6" t="s">
        <v>308</v>
      </c>
      <c r="AZ829" s="6" t="s">
        <v>771</v>
      </c>
      <c r="BA829" s="6" t="s">
        <v>310</v>
      </c>
      <c r="BB829" s="6" t="s">
        <v>311</v>
      </c>
      <c r="BC829" s="6" t="s">
        <v>312</v>
      </c>
      <c r="BD829" s="6" t="s">
        <v>156</v>
      </c>
      <c r="BE829" s="6" t="s">
        <v>313</v>
      </c>
    </row>
    <row r="830" spans="1:57" ht="17.399999999999999" x14ac:dyDescent="0.4">
      <c r="A830" s="237">
        <f t="shared" si="195"/>
        <v>828</v>
      </c>
      <c r="B830" s="238" t="str">
        <f t="shared" si="196"/>
        <v>2025-09-28</v>
      </c>
      <c r="C830" s="238" t="str">
        <f t="shared" si="197"/>
        <v>LHR</v>
      </c>
      <c r="D830" s="238" t="str">
        <f t="shared" si="198"/>
        <v>99431913910</v>
      </c>
      <c r="E830" s="238" t="str">
        <f t="shared" si="199"/>
        <v>587196917582</v>
      </c>
      <c r="F830" s="238" t="str">
        <f t="shared" si="200"/>
        <v>이용훈</v>
      </c>
      <c r="G830" s="239" t="str">
        <f t="shared" si="201"/>
        <v>BK00000146208</v>
      </c>
      <c r="H830" s="240" t="str">
        <f t="shared" si="202"/>
        <v>목록(Manifest)</v>
      </c>
      <c r="I830" s="241">
        <f t="shared" si="203"/>
        <v>72.03</v>
      </c>
      <c r="J830" s="242">
        <f t="shared" si="204"/>
        <v>1</v>
      </c>
      <c r="K830" s="242">
        <f t="shared" si="205"/>
        <v>0.5</v>
      </c>
      <c r="L830" s="243">
        <f t="shared" si="206"/>
        <v>0.7</v>
      </c>
      <c r="M830" s="243">
        <f t="shared" si="207"/>
        <v>0.7</v>
      </c>
      <c r="N830" s="149">
        <f t="shared" si="208"/>
        <v>6.49</v>
      </c>
      <c r="O830" s="149">
        <v>3.59</v>
      </c>
      <c r="P830" s="150"/>
      <c r="Q830" s="151">
        <f>VLOOKUP(H830,Mapping!$B$3:$D$13,3,0)</f>
        <v>0</v>
      </c>
      <c r="R830" s="149">
        <f>(IF(VLOOKUP(VLOOKUP(I830,Mapping!$B$15:$D$20,2,1),Mapping!$C$15:$E$20,2,0)=7000,0,VLOOKUP(VLOOKUP(I830,Mapping!$B$15:$D$20,2,1),Mapping!$C$15:$E$20,2,0)))</f>
        <v>0</v>
      </c>
      <c r="S830" s="149"/>
      <c r="T830" s="149"/>
      <c r="U830" s="149">
        <f t="shared" si="209"/>
        <v>10.08</v>
      </c>
      <c r="V830" s="6" t="str">
        <f t="shared" si="194"/>
        <v/>
      </c>
      <c r="X830" s="6" t="s">
        <v>4196</v>
      </c>
      <c r="Y830" s="6" t="s">
        <v>16</v>
      </c>
      <c r="Z830" s="6" t="s">
        <v>4197</v>
      </c>
      <c r="AA830" s="6" t="s">
        <v>4419</v>
      </c>
      <c r="AB830" s="6" t="s">
        <v>1138</v>
      </c>
      <c r="AC830" s="6" t="s">
        <v>1139</v>
      </c>
      <c r="AD830" s="6" t="s">
        <v>1140</v>
      </c>
      <c r="AE830" s="6" t="s">
        <v>156</v>
      </c>
      <c r="AF830" s="6">
        <v>1</v>
      </c>
      <c r="AG830" s="6">
        <v>0.5</v>
      </c>
      <c r="AH830" s="6">
        <v>0.7</v>
      </c>
      <c r="AI830" s="6">
        <v>0.7</v>
      </c>
      <c r="AJ830" s="6" t="s">
        <v>14</v>
      </c>
      <c r="AK830" s="6">
        <v>72.03</v>
      </c>
      <c r="AL830" s="6" t="s">
        <v>303</v>
      </c>
      <c r="AM830" s="6" t="s">
        <v>303</v>
      </c>
      <c r="AN830" s="6" t="s">
        <v>303</v>
      </c>
      <c r="AO830" s="6" t="s">
        <v>303</v>
      </c>
      <c r="AP830" s="6" t="s">
        <v>156</v>
      </c>
      <c r="AQ830" s="6" t="s">
        <v>304</v>
      </c>
      <c r="AR830" s="6" t="s">
        <v>305</v>
      </c>
      <c r="AS830" s="6" t="s">
        <v>1141</v>
      </c>
      <c r="AT830" s="6" t="s">
        <v>156</v>
      </c>
      <c r="AU830" s="6" t="s">
        <v>307</v>
      </c>
      <c r="AV830" s="6" t="s">
        <v>4419</v>
      </c>
      <c r="AW830" s="6" t="s">
        <v>4420</v>
      </c>
      <c r="AX830" s="6" t="s">
        <v>4420</v>
      </c>
      <c r="AY830" s="6" t="s">
        <v>308</v>
      </c>
      <c r="AZ830" s="6" t="s">
        <v>771</v>
      </c>
      <c r="BA830" s="6" t="s">
        <v>310</v>
      </c>
      <c r="BB830" s="6" t="s">
        <v>311</v>
      </c>
      <c r="BC830" s="6" t="s">
        <v>312</v>
      </c>
      <c r="BD830" s="6" t="s">
        <v>156</v>
      </c>
      <c r="BE830" s="6" t="s">
        <v>313</v>
      </c>
    </row>
    <row r="831" spans="1:57" ht="17.399999999999999" x14ac:dyDescent="0.4">
      <c r="A831" s="237">
        <f t="shared" si="195"/>
        <v>829</v>
      </c>
      <c r="B831" s="238" t="str">
        <f t="shared" si="196"/>
        <v>2025-09-28</v>
      </c>
      <c r="C831" s="238" t="str">
        <f t="shared" si="197"/>
        <v>LHR</v>
      </c>
      <c r="D831" s="238" t="str">
        <f t="shared" si="198"/>
        <v>99431913910</v>
      </c>
      <c r="E831" s="238" t="str">
        <f t="shared" si="199"/>
        <v>587196917420</v>
      </c>
      <c r="F831" s="238" t="str">
        <f t="shared" si="200"/>
        <v>이원민</v>
      </c>
      <c r="G831" s="239" t="str">
        <f t="shared" si="201"/>
        <v>BK00000146220</v>
      </c>
      <c r="H831" s="240" t="str">
        <f t="shared" si="202"/>
        <v>목록(Manifest)</v>
      </c>
      <c r="I831" s="241">
        <f t="shared" si="203"/>
        <v>19.12</v>
      </c>
      <c r="J831" s="242">
        <f t="shared" si="204"/>
        <v>1</v>
      </c>
      <c r="K831" s="242">
        <f t="shared" si="205"/>
        <v>0.5</v>
      </c>
      <c r="L831" s="243">
        <f t="shared" si="206"/>
        <v>0.2</v>
      </c>
      <c r="M831" s="243">
        <f t="shared" si="207"/>
        <v>0.5</v>
      </c>
      <c r="N831" s="149">
        <f t="shared" si="208"/>
        <v>5.75</v>
      </c>
      <c r="O831" s="149">
        <v>3.59</v>
      </c>
      <c r="P831" s="150"/>
      <c r="Q831" s="151">
        <f>VLOOKUP(H831,Mapping!$B$3:$D$13,3,0)</f>
        <v>0</v>
      </c>
      <c r="R831" s="149">
        <f>(IF(VLOOKUP(VLOOKUP(I831,Mapping!$B$15:$D$20,2,1),Mapping!$C$15:$E$20,2,0)=7000,0,VLOOKUP(VLOOKUP(I831,Mapping!$B$15:$D$20,2,1),Mapping!$C$15:$E$20,2,0)))</f>
        <v>0</v>
      </c>
      <c r="S831" s="149"/>
      <c r="T831" s="149"/>
      <c r="U831" s="149">
        <f t="shared" si="209"/>
        <v>9.34</v>
      </c>
      <c r="V831" s="6" t="str">
        <f t="shared" si="194"/>
        <v/>
      </c>
      <c r="X831" s="6" t="s">
        <v>4196</v>
      </c>
      <c r="Y831" s="6" t="s">
        <v>16</v>
      </c>
      <c r="Z831" s="6" t="s">
        <v>4197</v>
      </c>
      <c r="AA831" s="6" t="s">
        <v>4421</v>
      </c>
      <c r="AB831" s="6" t="s">
        <v>4422</v>
      </c>
      <c r="AC831" s="6" t="s">
        <v>4423</v>
      </c>
      <c r="AD831" s="6" t="s">
        <v>4424</v>
      </c>
      <c r="AE831" s="6" t="s">
        <v>156</v>
      </c>
      <c r="AF831" s="6">
        <v>1</v>
      </c>
      <c r="AG831" s="6">
        <v>0.5</v>
      </c>
      <c r="AH831" s="6">
        <v>0.2</v>
      </c>
      <c r="AI831" s="6">
        <v>0.5</v>
      </c>
      <c r="AJ831" s="6" t="s">
        <v>14</v>
      </c>
      <c r="AK831" s="6">
        <v>19.12</v>
      </c>
      <c r="AL831" s="6" t="s">
        <v>303</v>
      </c>
      <c r="AM831" s="6" t="s">
        <v>303</v>
      </c>
      <c r="AN831" s="6" t="s">
        <v>303</v>
      </c>
      <c r="AO831" s="6" t="s">
        <v>303</v>
      </c>
      <c r="AP831" s="6" t="s">
        <v>156</v>
      </c>
      <c r="AQ831" s="6" t="s">
        <v>304</v>
      </c>
      <c r="AR831" s="6" t="s">
        <v>305</v>
      </c>
      <c r="AS831" s="6" t="s">
        <v>316</v>
      </c>
      <c r="AT831" s="6" t="s">
        <v>156</v>
      </c>
      <c r="AU831" s="6" t="s">
        <v>307</v>
      </c>
      <c r="AV831" s="6" t="s">
        <v>4421</v>
      </c>
      <c r="AW831" s="6" t="s">
        <v>4425</v>
      </c>
      <c r="AX831" s="6" t="s">
        <v>4425</v>
      </c>
      <c r="AY831" s="6" t="s">
        <v>308</v>
      </c>
      <c r="AZ831" s="6" t="s">
        <v>771</v>
      </c>
      <c r="BA831" s="6" t="s">
        <v>310</v>
      </c>
      <c r="BB831" s="6" t="s">
        <v>311</v>
      </c>
      <c r="BC831" s="6" t="s">
        <v>312</v>
      </c>
      <c r="BD831" s="6" t="s">
        <v>156</v>
      </c>
      <c r="BE831" s="6" t="s">
        <v>313</v>
      </c>
    </row>
    <row r="832" spans="1:57" ht="17.399999999999999" x14ac:dyDescent="0.4">
      <c r="A832" s="237">
        <f t="shared" si="195"/>
        <v>830</v>
      </c>
      <c r="B832" s="238" t="str">
        <f t="shared" si="196"/>
        <v>2025-09-28</v>
      </c>
      <c r="C832" s="238" t="str">
        <f t="shared" si="197"/>
        <v>LHR</v>
      </c>
      <c r="D832" s="238" t="str">
        <f t="shared" si="198"/>
        <v>99431913910</v>
      </c>
      <c r="E832" s="238" t="str">
        <f t="shared" si="199"/>
        <v>587196917560</v>
      </c>
      <c r="F832" s="238" t="str">
        <f t="shared" si="200"/>
        <v>오나영</v>
      </c>
      <c r="G832" s="239" t="str">
        <f t="shared" si="201"/>
        <v>BK00000146245</v>
      </c>
      <c r="H832" s="240" t="str">
        <f t="shared" si="202"/>
        <v>목록(Manifest)</v>
      </c>
      <c r="I832" s="241">
        <f t="shared" si="203"/>
        <v>40.799999999999997</v>
      </c>
      <c r="J832" s="242">
        <f t="shared" si="204"/>
        <v>1</v>
      </c>
      <c r="K832" s="242">
        <f t="shared" si="205"/>
        <v>0.5</v>
      </c>
      <c r="L832" s="243">
        <f t="shared" si="206"/>
        <v>0.2</v>
      </c>
      <c r="M832" s="243">
        <f t="shared" si="207"/>
        <v>0.5</v>
      </c>
      <c r="N832" s="149">
        <f t="shared" si="208"/>
        <v>5.75</v>
      </c>
      <c r="O832" s="149">
        <v>3.59</v>
      </c>
      <c r="P832" s="150"/>
      <c r="Q832" s="151">
        <f>VLOOKUP(H832,Mapping!$B$3:$D$13,3,0)</f>
        <v>0</v>
      </c>
      <c r="R832" s="149">
        <f>(IF(VLOOKUP(VLOOKUP(I832,Mapping!$B$15:$D$20,2,1),Mapping!$C$15:$E$20,2,0)=7000,0,VLOOKUP(VLOOKUP(I832,Mapping!$B$15:$D$20,2,1),Mapping!$C$15:$E$20,2,0)))</f>
        <v>0</v>
      </c>
      <c r="S832" s="149"/>
      <c r="T832" s="149"/>
      <c r="U832" s="149">
        <f t="shared" si="209"/>
        <v>9.34</v>
      </c>
      <c r="V832" s="6" t="str">
        <f t="shared" si="194"/>
        <v/>
      </c>
      <c r="X832" s="6" t="s">
        <v>4196</v>
      </c>
      <c r="Y832" s="6" t="s">
        <v>16</v>
      </c>
      <c r="Z832" s="6" t="s">
        <v>4197</v>
      </c>
      <c r="AA832" s="6" t="s">
        <v>4426</v>
      </c>
      <c r="AB832" s="6" t="s">
        <v>967</v>
      </c>
      <c r="AC832" s="6" t="s">
        <v>968</v>
      </c>
      <c r="AD832" s="6" t="s">
        <v>4412</v>
      </c>
      <c r="AE832" s="6" t="s">
        <v>156</v>
      </c>
      <c r="AF832" s="6">
        <v>1</v>
      </c>
      <c r="AG832" s="6">
        <v>0.5</v>
      </c>
      <c r="AH832" s="6">
        <v>0.2</v>
      </c>
      <c r="AI832" s="6">
        <v>0.5</v>
      </c>
      <c r="AJ832" s="6" t="s">
        <v>14</v>
      </c>
      <c r="AK832" s="6">
        <v>40.799999999999997</v>
      </c>
      <c r="AL832" s="6" t="s">
        <v>303</v>
      </c>
      <c r="AM832" s="6" t="s">
        <v>303</v>
      </c>
      <c r="AN832" s="6" t="s">
        <v>303</v>
      </c>
      <c r="AO832" s="6" t="s">
        <v>303</v>
      </c>
      <c r="AP832" s="6" t="s">
        <v>156</v>
      </c>
      <c r="AQ832" s="6" t="s">
        <v>304</v>
      </c>
      <c r="AR832" s="6" t="s">
        <v>305</v>
      </c>
      <c r="AS832" s="6" t="s">
        <v>4427</v>
      </c>
      <c r="AT832" s="6" t="s">
        <v>156</v>
      </c>
      <c r="AU832" s="6" t="s">
        <v>307</v>
      </c>
      <c r="AV832" s="6" t="s">
        <v>4426</v>
      </c>
      <c r="AW832" s="6" t="s">
        <v>4428</v>
      </c>
      <c r="AX832" s="6" t="s">
        <v>4428</v>
      </c>
      <c r="AY832" s="6" t="s">
        <v>308</v>
      </c>
      <c r="AZ832" s="6" t="s">
        <v>771</v>
      </c>
      <c r="BA832" s="6" t="s">
        <v>310</v>
      </c>
      <c r="BB832" s="6" t="s">
        <v>311</v>
      </c>
      <c r="BC832" s="6" t="s">
        <v>312</v>
      </c>
      <c r="BD832" s="6" t="s">
        <v>156</v>
      </c>
      <c r="BE832" s="6" t="s">
        <v>313</v>
      </c>
    </row>
    <row r="833" spans="1:57" ht="17.399999999999999" x14ac:dyDescent="0.4">
      <c r="A833" s="237">
        <f t="shared" si="195"/>
        <v>831</v>
      </c>
      <c r="B833" s="238" t="str">
        <f t="shared" si="196"/>
        <v>2025-09-28</v>
      </c>
      <c r="C833" s="238" t="str">
        <f t="shared" si="197"/>
        <v>LHR</v>
      </c>
      <c r="D833" s="238" t="str">
        <f t="shared" si="198"/>
        <v>99431913910</v>
      </c>
      <c r="E833" s="238" t="str">
        <f t="shared" si="199"/>
        <v>587196917486</v>
      </c>
      <c r="F833" s="238" t="str">
        <f t="shared" si="200"/>
        <v>박정언</v>
      </c>
      <c r="G833" s="239" t="str">
        <f t="shared" si="201"/>
        <v>BK00000146259</v>
      </c>
      <c r="H833" s="240" t="str">
        <f t="shared" si="202"/>
        <v>일반(목록배제,Normal-Manifest Exception)</v>
      </c>
      <c r="I833" s="241">
        <f t="shared" si="203"/>
        <v>18.899999999999999</v>
      </c>
      <c r="J833" s="242">
        <f t="shared" si="204"/>
        <v>1</v>
      </c>
      <c r="K833" s="242">
        <f t="shared" si="205"/>
        <v>0.5</v>
      </c>
      <c r="L833" s="243">
        <f t="shared" si="206"/>
        <v>0.2</v>
      </c>
      <c r="M833" s="243">
        <f t="shared" si="207"/>
        <v>0.5</v>
      </c>
      <c r="N833" s="149">
        <f t="shared" si="208"/>
        <v>5.75</v>
      </c>
      <c r="O833" s="149">
        <v>3.59</v>
      </c>
      <c r="P833" s="150"/>
      <c r="Q833" s="151">
        <f>VLOOKUP(H833,Mapping!$B$3:$D$13,3,0)</f>
        <v>0.8</v>
      </c>
      <c r="R833" s="149">
        <f>(IF(VLOOKUP(VLOOKUP(I833,Mapping!$B$15:$D$20,2,1),Mapping!$C$15:$E$20,2,0)=7000,0,VLOOKUP(VLOOKUP(I833,Mapping!$B$15:$D$20,2,1),Mapping!$C$15:$E$20,2,0)))</f>
        <v>0</v>
      </c>
      <c r="S833" s="149"/>
      <c r="T833" s="149"/>
      <c r="U833" s="149">
        <f t="shared" si="209"/>
        <v>10.14</v>
      </c>
      <c r="V833" s="6" t="str">
        <f t="shared" si="194"/>
        <v/>
      </c>
      <c r="X833" s="6" t="s">
        <v>4196</v>
      </c>
      <c r="Y833" s="6" t="s">
        <v>16</v>
      </c>
      <c r="Z833" s="6" t="s">
        <v>4197</v>
      </c>
      <c r="AA833" s="6" t="s">
        <v>4429</v>
      </c>
      <c r="AB833" s="6" t="s">
        <v>3554</v>
      </c>
      <c r="AC833" s="6" t="s">
        <v>3555</v>
      </c>
      <c r="AD833" s="6" t="s">
        <v>560</v>
      </c>
      <c r="AE833" s="6" t="s">
        <v>156</v>
      </c>
      <c r="AF833" s="6">
        <v>1</v>
      </c>
      <c r="AG833" s="6">
        <v>0.5</v>
      </c>
      <c r="AH833" s="6">
        <v>0.2</v>
      </c>
      <c r="AI833" s="6">
        <v>0.5</v>
      </c>
      <c r="AJ833" s="6" t="s">
        <v>110</v>
      </c>
      <c r="AK833" s="6">
        <v>18.899999999999999</v>
      </c>
      <c r="AL833" s="6" t="s">
        <v>303</v>
      </c>
      <c r="AM833" s="6" t="s">
        <v>303</v>
      </c>
      <c r="AN833" s="6" t="s">
        <v>303</v>
      </c>
      <c r="AO833" s="6" t="s">
        <v>303</v>
      </c>
      <c r="AP833" s="6" t="s">
        <v>156</v>
      </c>
      <c r="AQ833" s="6" t="s">
        <v>304</v>
      </c>
      <c r="AR833" s="6" t="s">
        <v>305</v>
      </c>
      <c r="AS833" s="6" t="s">
        <v>316</v>
      </c>
      <c r="AT833" s="6" t="s">
        <v>156</v>
      </c>
      <c r="AU833" s="6" t="s">
        <v>307</v>
      </c>
      <c r="AV833" s="6" t="s">
        <v>4429</v>
      </c>
      <c r="AW833" s="6" t="s">
        <v>4430</v>
      </c>
      <c r="AX833" s="6" t="s">
        <v>4430</v>
      </c>
      <c r="AY833" s="6" t="s">
        <v>308</v>
      </c>
      <c r="AZ833" s="6" t="s">
        <v>771</v>
      </c>
      <c r="BA833" s="6" t="s">
        <v>310</v>
      </c>
      <c r="BB833" s="6" t="s">
        <v>311</v>
      </c>
      <c r="BC833" s="6" t="s">
        <v>312</v>
      </c>
      <c r="BD833" s="6" t="s">
        <v>156</v>
      </c>
      <c r="BE833" s="6" t="s">
        <v>313</v>
      </c>
    </row>
    <row r="834" spans="1:57" ht="17.399999999999999" x14ac:dyDescent="0.4">
      <c r="A834" s="237">
        <f t="shared" si="195"/>
        <v>832</v>
      </c>
      <c r="B834" s="238" t="str">
        <f t="shared" si="196"/>
        <v>2025-09-28</v>
      </c>
      <c r="C834" s="238" t="str">
        <f t="shared" si="197"/>
        <v>LHR</v>
      </c>
      <c r="D834" s="238" t="str">
        <f t="shared" si="198"/>
        <v>99431913910</v>
      </c>
      <c r="E834" s="238" t="str">
        <f t="shared" si="199"/>
        <v>587196917501</v>
      </c>
      <c r="F834" s="238" t="str">
        <f t="shared" si="200"/>
        <v>SHIN KYONG CHUL</v>
      </c>
      <c r="G834" s="239" t="str">
        <f t="shared" si="201"/>
        <v>BK00000146267</v>
      </c>
      <c r="H834" s="240" t="str">
        <f t="shared" si="202"/>
        <v>일반(목록배제,Normal-Manifest Exception)</v>
      </c>
      <c r="I834" s="241">
        <f t="shared" si="203"/>
        <v>87.02</v>
      </c>
      <c r="J834" s="242">
        <f t="shared" si="204"/>
        <v>1</v>
      </c>
      <c r="K834" s="242">
        <f t="shared" si="205"/>
        <v>3</v>
      </c>
      <c r="L834" s="243">
        <f t="shared" si="206"/>
        <v>0.2</v>
      </c>
      <c r="M834" s="243">
        <f t="shared" si="207"/>
        <v>3</v>
      </c>
      <c r="N834" s="149">
        <f t="shared" si="208"/>
        <v>15</v>
      </c>
      <c r="O834" s="149">
        <v>3.59</v>
      </c>
      <c r="P834" s="150"/>
      <c r="Q834" s="151">
        <f>VLOOKUP(H834,Mapping!$B$3:$D$13,3,0)</f>
        <v>0.8</v>
      </c>
      <c r="R834" s="149">
        <f>(IF(VLOOKUP(VLOOKUP(I834,Mapping!$B$15:$D$20,2,1),Mapping!$C$15:$E$20,2,0)=7000,0,VLOOKUP(VLOOKUP(I834,Mapping!$B$15:$D$20,2,1),Mapping!$C$15:$E$20,2,0)))</f>
        <v>0</v>
      </c>
      <c r="S834" s="149"/>
      <c r="T834" s="149"/>
      <c r="U834" s="149">
        <f t="shared" si="209"/>
        <v>19.39</v>
      </c>
      <c r="V834" s="6" t="str">
        <f t="shared" si="194"/>
        <v/>
      </c>
      <c r="X834" s="6" t="s">
        <v>4196</v>
      </c>
      <c r="Y834" s="6" t="s">
        <v>16</v>
      </c>
      <c r="Z834" s="6" t="s">
        <v>4197</v>
      </c>
      <c r="AA834" s="6" t="s">
        <v>4431</v>
      </c>
      <c r="AB834" s="6" t="s">
        <v>2826</v>
      </c>
      <c r="AC834" s="6" t="s">
        <v>2827</v>
      </c>
      <c r="AD834" s="6" t="s">
        <v>2706</v>
      </c>
      <c r="AE834" s="6" t="s">
        <v>156</v>
      </c>
      <c r="AF834" s="6">
        <v>1</v>
      </c>
      <c r="AG834" s="6">
        <v>3</v>
      </c>
      <c r="AH834" s="6">
        <v>0.2</v>
      </c>
      <c r="AI834" s="6">
        <v>3</v>
      </c>
      <c r="AJ834" s="6" t="s">
        <v>110</v>
      </c>
      <c r="AK834" s="6">
        <v>87.02</v>
      </c>
      <c r="AL834" s="6" t="s">
        <v>303</v>
      </c>
      <c r="AM834" s="6" t="s">
        <v>303</v>
      </c>
      <c r="AN834" s="6" t="s">
        <v>303</v>
      </c>
      <c r="AO834" s="6" t="s">
        <v>303</v>
      </c>
      <c r="AP834" s="6" t="s">
        <v>156</v>
      </c>
      <c r="AQ834" s="6" t="s">
        <v>304</v>
      </c>
      <c r="AR834" s="6" t="s">
        <v>305</v>
      </c>
      <c r="AS834" s="6" t="s">
        <v>317</v>
      </c>
      <c r="AT834" s="6" t="s">
        <v>156</v>
      </c>
      <c r="AU834" s="6" t="s">
        <v>307</v>
      </c>
      <c r="AV834" s="6" t="s">
        <v>4431</v>
      </c>
      <c r="AW834" s="6" t="s">
        <v>4432</v>
      </c>
      <c r="AX834" s="6" t="s">
        <v>4432</v>
      </c>
      <c r="AY834" s="6" t="s">
        <v>308</v>
      </c>
      <c r="AZ834" s="6" t="s">
        <v>771</v>
      </c>
      <c r="BA834" s="6" t="s">
        <v>310</v>
      </c>
      <c r="BB834" s="6" t="s">
        <v>311</v>
      </c>
      <c r="BC834" s="6" t="s">
        <v>312</v>
      </c>
      <c r="BD834" s="6" t="s">
        <v>156</v>
      </c>
      <c r="BE834" s="6" t="s">
        <v>313</v>
      </c>
    </row>
    <row r="835" spans="1:57" ht="17.399999999999999" x14ac:dyDescent="0.4">
      <c r="A835" s="237">
        <f t="shared" si="195"/>
        <v>833</v>
      </c>
      <c r="B835" s="238" t="str">
        <f t="shared" si="196"/>
        <v>2025-09-28</v>
      </c>
      <c r="C835" s="238" t="str">
        <f t="shared" si="197"/>
        <v>LHR</v>
      </c>
      <c r="D835" s="238" t="str">
        <f t="shared" si="198"/>
        <v>99431913910</v>
      </c>
      <c r="E835" s="238" t="str">
        <f t="shared" si="199"/>
        <v>587196917980</v>
      </c>
      <c r="F835" s="238" t="str">
        <f t="shared" si="200"/>
        <v>김진영</v>
      </c>
      <c r="G835" s="239" t="str">
        <f t="shared" si="201"/>
        <v>BK00000146270</v>
      </c>
      <c r="H835" s="240" t="str">
        <f t="shared" si="202"/>
        <v>목록(Manifest)</v>
      </c>
      <c r="I835" s="241">
        <f t="shared" si="203"/>
        <v>126.3</v>
      </c>
      <c r="J835" s="242">
        <f t="shared" si="204"/>
        <v>1</v>
      </c>
      <c r="K835" s="242">
        <f t="shared" si="205"/>
        <v>1.5</v>
      </c>
      <c r="L835" s="243">
        <f t="shared" si="206"/>
        <v>0.2</v>
      </c>
      <c r="M835" s="243">
        <f t="shared" si="207"/>
        <v>1.5</v>
      </c>
      <c r="N835" s="149">
        <f t="shared" si="208"/>
        <v>9.4499999999999993</v>
      </c>
      <c r="O835" s="149">
        <v>3.59</v>
      </c>
      <c r="P835" s="150"/>
      <c r="Q835" s="151">
        <f>VLOOKUP(H835,Mapping!$B$3:$D$13,3,0)</f>
        <v>0</v>
      </c>
      <c r="R835" s="149">
        <f>(IF(VLOOKUP(VLOOKUP(I835,Mapping!$B$15:$D$20,2,1),Mapping!$C$15:$E$20,2,0)=7000,0,VLOOKUP(VLOOKUP(I835,Mapping!$B$15:$D$20,2,1),Mapping!$C$15:$E$20,2,0)))</f>
        <v>0</v>
      </c>
      <c r="S835" s="149"/>
      <c r="T835" s="149"/>
      <c r="U835" s="149">
        <f t="shared" si="209"/>
        <v>13.04</v>
      </c>
      <c r="V835" s="6" t="str">
        <f t="shared" si="194"/>
        <v/>
      </c>
      <c r="X835" s="6" t="s">
        <v>4196</v>
      </c>
      <c r="Y835" s="6" t="s">
        <v>16</v>
      </c>
      <c r="Z835" s="6" t="s">
        <v>4197</v>
      </c>
      <c r="AA835" s="6" t="s">
        <v>4433</v>
      </c>
      <c r="AB835" s="6" t="s">
        <v>240</v>
      </c>
      <c r="AC835" s="6" t="s">
        <v>339</v>
      </c>
      <c r="AD835" s="6" t="s">
        <v>340</v>
      </c>
      <c r="AE835" s="6" t="s">
        <v>156</v>
      </c>
      <c r="AF835" s="6">
        <v>1</v>
      </c>
      <c r="AG835" s="6">
        <v>1.5</v>
      </c>
      <c r="AH835" s="6">
        <v>0.2</v>
      </c>
      <c r="AI835" s="6">
        <v>1.5</v>
      </c>
      <c r="AJ835" s="6" t="s">
        <v>14</v>
      </c>
      <c r="AK835" s="6">
        <v>126.3</v>
      </c>
      <c r="AL835" s="6" t="s">
        <v>303</v>
      </c>
      <c r="AM835" s="6" t="s">
        <v>303</v>
      </c>
      <c r="AN835" s="6" t="s">
        <v>303</v>
      </c>
      <c r="AO835" s="6" t="s">
        <v>303</v>
      </c>
      <c r="AP835" s="6" t="s">
        <v>156</v>
      </c>
      <c r="AQ835" s="6" t="s">
        <v>304</v>
      </c>
      <c r="AR835" s="6" t="s">
        <v>305</v>
      </c>
      <c r="AS835" s="6" t="s">
        <v>325</v>
      </c>
      <c r="AT835" s="6" t="s">
        <v>156</v>
      </c>
      <c r="AU835" s="6" t="s">
        <v>307</v>
      </c>
      <c r="AV835" s="6" t="s">
        <v>4433</v>
      </c>
      <c r="AW835" s="6" t="s">
        <v>4434</v>
      </c>
      <c r="AX835" s="6" t="s">
        <v>4434</v>
      </c>
      <c r="AY835" s="6" t="s">
        <v>308</v>
      </c>
      <c r="AZ835" s="6" t="s">
        <v>771</v>
      </c>
      <c r="BA835" s="6" t="s">
        <v>310</v>
      </c>
      <c r="BB835" s="6" t="s">
        <v>311</v>
      </c>
      <c r="BC835" s="6" t="s">
        <v>312</v>
      </c>
      <c r="BD835" s="6" t="s">
        <v>156</v>
      </c>
      <c r="BE835" s="6" t="s">
        <v>313</v>
      </c>
    </row>
    <row r="836" spans="1:57" ht="17.399999999999999" x14ac:dyDescent="0.4">
      <c r="A836" s="237">
        <f t="shared" si="195"/>
        <v>834</v>
      </c>
      <c r="B836" s="238" t="str">
        <f t="shared" si="196"/>
        <v>2025-09-28</v>
      </c>
      <c r="C836" s="238" t="str">
        <f t="shared" si="197"/>
        <v>LHR</v>
      </c>
      <c r="D836" s="238" t="str">
        <f t="shared" si="198"/>
        <v>99431913910</v>
      </c>
      <c r="E836" s="238" t="str">
        <f t="shared" si="199"/>
        <v>587196917442</v>
      </c>
      <c r="F836" s="238" t="str">
        <f t="shared" si="200"/>
        <v>성영현</v>
      </c>
      <c r="G836" s="239" t="str">
        <f t="shared" si="201"/>
        <v>BK00000146276</v>
      </c>
      <c r="H836" s="240" t="str">
        <f t="shared" si="202"/>
        <v>목록(Manifest)</v>
      </c>
      <c r="I836" s="241">
        <f t="shared" si="203"/>
        <v>67.31</v>
      </c>
      <c r="J836" s="242">
        <f t="shared" si="204"/>
        <v>1</v>
      </c>
      <c r="K836" s="242">
        <f t="shared" si="205"/>
        <v>0.5</v>
      </c>
      <c r="L836" s="243">
        <f t="shared" si="206"/>
        <v>0.2</v>
      </c>
      <c r="M836" s="243">
        <f t="shared" si="207"/>
        <v>0.5</v>
      </c>
      <c r="N836" s="149">
        <f t="shared" si="208"/>
        <v>5.75</v>
      </c>
      <c r="O836" s="149">
        <v>3.59</v>
      </c>
      <c r="P836" s="150"/>
      <c r="Q836" s="151">
        <f>VLOOKUP(H836,Mapping!$B$3:$D$13,3,0)</f>
        <v>0</v>
      </c>
      <c r="R836" s="149">
        <f>(IF(VLOOKUP(VLOOKUP(I836,Mapping!$B$15:$D$20,2,1),Mapping!$C$15:$E$20,2,0)=7000,0,VLOOKUP(VLOOKUP(I836,Mapping!$B$15:$D$20,2,1),Mapping!$C$15:$E$20,2,0)))</f>
        <v>0</v>
      </c>
      <c r="S836" s="149"/>
      <c r="T836" s="149"/>
      <c r="U836" s="149">
        <f t="shared" si="209"/>
        <v>9.34</v>
      </c>
      <c r="V836" s="6" t="str">
        <f t="shared" ref="V836:V899" si="210">AE836</f>
        <v/>
      </c>
      <c r="X836" s="6" t="s">
        <v>4196</v>
      </c>
      <c r="Y836" s="6" t="s">
        <v>16</v>
      </c>
      <c r="Z836" s="6" t="s">
        <v>4197</v>
      </c>
      <c r="AA836" s="6" t="s">
        <v>4435</v>
      </c>
      <c r="AB836" s="6" t="s">
        <v>1119</v>
      </c>
      <c r="AC836" s="6" t="s">
        <v>1120</v>
      </c>
      <c r="AD836" s="6" t="s">
        <v>1121</v>
      </c>
      <c r="AE836" s="6" t="s">
        <v>156</v>
      </c>
      <c r="AF836" s="6">
        <v>1</v>
      </c>
      <c r="AG836" s="6">
        <v>0.5</v>
      </c>
      <c r="AH836" s="6">
        <v>0.2</v>
      </c>
      <c r="AI836" s="6">
        <v>0.5</v>
      </c>
      <c r="AJ836" s="6" t="s">
        <v>14</v>
      </c>
      <c r="AK836" s="6">
        <v>67.31</v>
      </c>
      <c r="AL836" s="6" t="s">
        <v>303</v>
      </c>
      <c r="AM836" s="6" t="s">
        <v>156</v>
      </c>
      <c r="AN836" s="6" t="s">
        <v>156</v>
      </c>
      <c r="AO836" s="6" t="s">
        <v>156</v>
      </c>
      <c r="AP836" s="6" t="s">
        <v>156</v>
      </c>
      <c r="AQ836" s="6" t="s">
        <v>304</v>
      </c>
      <c r="AR836" s="6" t="s">
        <v>305</v>
      </c>
      <c r="AS836" s="6" t="s">
        <v>327</v>
      </c>
      <c r="AT836" s="6" t="s">
        <v>156</v>
      </c>
      <c r="AU836" s="6" t="s">
        <v>307</v>
      </c>
      <c r="AV836" s="6" t="s">
        <v>4435</v>
      </c>
      <c r="AW836" s="6" t="s">
        <v>4436</v>
      </c>
      <c r="AX836" s="6" t="s">
        <v>4436</v>
      </c>
      <c r="AY836" s="6" t="s">
        <v>308</v>
      </c>
      <c r="AZ836" s="6" t="s">
        <v>771</v>
      </c>
      <c r="BA836" s="6" t="s">
        <v>310</v>
      </c>
      <c r="BB836" s="6" t="s">
        <v>311</v>
      </c>
      <c r="BC836" s="6" t="s">
        <v>312</v>
      </c>
      <c r="BD836" s="6" t="s">
        <v>156</v>
      </c>
      <c r="BE836" s="6" t="s">
        <v>313</v>
      </c>
    </row>
    <row r="837" spans="1:57" ht="17.399999999999999" x14ac:dyDescent="0.4">
      <c r="A837" s="237">
        <f t="shared" ref="A837:A900" si="211">A836+1</f>
        <v>835</v>
      </c>
      <c r="B837" s="238" t="str">
        <f t="shared" ref="B837:B900" si="212">X837</f>
        <v>2025-09-28</v>
      </c>
      <c r="C837" s="238" t="str">
        <f t="shared" ref="C837:C900" si="213">Y837</f>
        <v>LHR</v>
      </c>
      <c r="D837" s="238" t="str">
        <f t="shared" ref="D837:D900" si="214">Z837</f>
        <v>99431913910</v>
      </c>
      <c r="E837" s="238" t="str">
        <f t="shared" ref="E837:E900" si="215">AA837</f>
        <v>587196917814</v>
      </c>
      <c r="F837" s="238" t="str">
        <f t="shared" ref="F837:F900" si="216">AB837</f>
        <v>강서율</v>
      </c>
      <c r="G837" s="239" t="str">
        <f t="shared" ref="G837:G900" si="217">AW837</f>
        <v>BK00000146284</v>
      </c>
      <c r="H837" s="240" t="str">
        <f t="shared" ref="H837:H900" si="218">AJ837</f>
        <v>목록(Manifest)</v>
      </c>
      <c r="I837" s="241">
        <f t="shared" ref="I837:I900" si="219">AK837</f>
        <v>148.21</v>
      </c>
      <c r="J837" s="242">
        <f t="shared" ref="J837:J900" si="220">AF837</f>
        <v>1</v>
      </c>
      <c r="K837" s="242">
        <f t="shared" ref="K837:K900" si="221">AG837</f>
        <v>1</v>
      </c>
      <c r="L837" s="243">
        <f t="shared" ref="L837:L900" si="222">AH837</f>
        <v>0.2</v>
      </c>
      <c r="M837" s="243">
        <f t="shared" ref="M837:M900" si="223">AI837</f>
        <v>1</v>
      </c>
      <c r="N837" s="149">
        <f t="shared" ref="N837:N900" si="224">5.75+(M837-0.5)/0.5*1.85</f>
        <v>7.6</v>
      </c>
      <c r="O837" s="149">
        <v>3.59</v>
      </c>
      <c r="P837" s="150"/>
      <c r="Q837" s="151">
        <f>VLOOKUP(H837,Mapping!$B$3:$D$13,3,0)</f>
        <v>0</v>
      </c>
      <c r="R837" s="149">
        <f>(IF(VLOOKUP(VLOOKUP(I837,Mapping!$B$15:$D$20,2,1),Mapping!$C$15:$E$20,2,0)=7000,0,VLOOKUP(VLOOKUP(I837,Mapping!$B$15:$D$20,2,1),Mapping!$C$15:$E$20,2,0)))</f>
        <v>0</v>
      </c>
      <c r="S837" s="149"/>
      <c r="T837" s="149"/>
      <c r="U837" s="149">
        <f t="shared" ref="U837:U900" si="225">SUM(N837:T837)</f>
        <v>11.19</v>
      </c>
      <c r="V837" s="6" t="str">
        <f t="shared" si="210"/>
        <v/>
      </c>
      <c r="X837" s="6" t="s">
        <v>4196</v>
      </c>
      <c r="Y837" s="6" t="s">
        <v>16</v>
      </c>
      <c r="Z837" s="6" t="s">
        <v>4197</v>
      </c>
      <c r="AA837" s="6" t="s">
        <v>4437</v>
      </c>
      <c r="AB837" s="6" t="s">
        <v>4438</v>
      </c>
      <c r="AC837" s="6" t="s">
        <v>4439</v>
      </c>
      <c r="AD837" s="6" t="s">
        <v>4440</v>
      </c>
      <c r="AE837" s="6" t="s">
        <v>156</v>
      </c>
      <c r="AF837" s="6">
        <v>1</v>
      </c>
      <c r="AG837" s="6">
        <v>1</v>
      </c>
      <c r="AH837" s="6">
        <v>0.2</v>
      </c>
      <c r="AI837" s="6">
        <v>1</v>
      </c>
      <c r="AJ837" s="6" t="s">
        <v>14</v>
      </c>
      <c r="AK837" s="6">
        <v>148.21</v>
      </c>
      <c r="AL837" s="6" t="s">
        <v>303</v>
      </c>
      <c r="AM837" s="6" t="s">
        <v>303</v>
      </c>
      <c r="AN837" s="6" t="s">
        <v>303</v>
      </c>
      <c r="AO837" s="6" t="s">
        <v>303</v>
      </c>
      <c r="AP837" s="6" t="s">
        <v>156</v>
      </c>
      <c r="AQ837" s="6" t="s">
        <v>304</v>
      </c>
      <c r="AR837" s="6" t="s">
        <v>305</v>
      </c>
      <c r="AS837" s="6" t="s">
        <v>324</v>
      </c>
      <c r="AT837" s="6" t="s">
        <v>156</v>
      </c>
      <c r="AU837" s="6" t="s">
        <v>307</v>
      </c>
      <c r="AV837" s="6" t="s">
        <v>4437</v>
      </c>
      <c r="AW837" s="6" t="s">
        <v>4441</v>
      </c>
      <c r="AX837" s="6" t="s">
        <v>4441</v>
      </c>
      <c r="AY837" s="6" t="s">
        <v>308</v>
      </c>
      <c r="AZ837" s="6" t="s">
        <v>771</v>
      </c>
      <c r="BA837" s="6" t="s">
        <v>310</v>
      </c>
      <c r="BB837" s="6" t="s">
        <v>311</v>
      </c>
      <c r="BC837" s="6" t="s">
        <v>312</v>
      </c>
      <c r="BD837" s="6" t="s">
        <v>156</v>
      </c>
      <c r="BE837" s="6" t="s">
        <v>313</v>
      </c>
    </row>
    <row r="838" spans="1:57" ht="17.399999999999999" x14ac:dyDescent="0.4">
      <c r="A838" s="237">
        <f t="shared" si="211"/>
        <v>836</v>
      </c>
      <c r="B838" s="238" t="str">
        <f t="shared" si="212"/>
        <v>2025-09-28</v>
      </c>
      <c r="C838" s="238" t="str">
        <f t="shared" si="213"/>
        <v>LHR</v>
      </c>
      <c r="D838" s="238" t="str">
        <f t="shared" si="214"/>
        <v>99431913910</v>
      </c>
      <c r="E838" s="238" t="str">
        <f t="shared" si="215"/>
        <v>587196917825</v>
      </c>
      <c r="F838" s="238" t="str">
        <f t="shared" si="216"/>
        <v>이덕식</v>
      </c>
      <c r="G838" s="239" t="str">
        <f t="shared" si="217"/>
        <v>BK00000146286</v>
      </c>
      <c r="H838" s="240" t="str">
        <f t="shared" si="218"/>
        <v>목록(Manifest)</v>
      </c>
      <c r="I838" s="241">
        <f t="shared" si="219"/>
        <v>149.94</v>
      </c>
      <c r="J838" s="242">
        <f t="shared" si="220"/>
        <v>1</v>
      </c>
      <c r="K838" s="242">
        <f t="shared" si="221"/>
        <v>0.5</v>
      </c>
      <c r="L838" s="243">
        <f t="shared" si="222"/>
        <v>0.2</v>
      </c>
      <c r="M838" s="243">
        <f t="shared" si="223"/>
        <v>0.5</v>
      </c>
      <c r="N838" s="149">
        <f t="shared" si="224"/>
        <v>5.75</v>
      </c>
      <c r="O838" s="149">
        <v>3.59</v>
      </c>
      <c r="P838" s="150"/>
      <c r="Q838" s="151">
        <f>VLOOKUP(H838,Mapping!$B$3:$D$13,3,0)</f>
        <v>0</v>
      </c>
      <c r="R838" s="149">
        <f>(IF(VLOOKUP(VLOOKUP(I838,Mapping!$B$15:$D$20,2,1),Mapping!$C$15:$E$20,2,0)=7000,0,VLOOKUP(VLOOKUP(I838,Mapping!$B$15:$D$20,2,1),Mapping!$C$15:$E$20,2,0)))</f>
        <v>0</v>
      </c>
      <c r="S838" s="149"/>
      <c r="T838" s="149"/>
      <c r="U838" s="149">
        <f t="shared" si="225"/>
        <v>9.34</v>
      </c>
      <c r="V838" s="6" t="str">
        <f t="shared" si="210"/>
        <v/>
      </c>
      <c r="X838" s="6" t="s">
        <v>4196</v>
      </c>
      <c r="Y838" s="6" t="s">
        <v>16</v>
      </c>
      <c r="Z838" s="6" t="s">
        <v>4197</v>
      </c>
      <c r="AA838" s="6" t="s">
        <v>4442</v>
      </c>
      <c r="AB838" s="6" t="s">
        <v>2555</v>
      </c>
      <c r="AC838" s="6" t="s">
        <v>2556</v>
      </c>
      <c r="AD838" s="6" t="s">
        <v>2557</v>
      </c>
      <c r="AE838" s="6" t="s">
        <v>156</v>
      </c>
      <c r="AF838" s="6">
        <v>1</v>
      </c>
      <c r="AG838" s="6">
        <v>0.5</v>
      </c>
      <c r="AH838" s="6">
        <v>0.2</v>
      </c>
      <c r="AI838" s="6">
        <v>0.5</v>
      </c>
      <c r="AJ838" s="6" t="s">
        <v>14</v>
      </c>
      <c r="AK838" s="6">
        <v>149.94</v>
      </c>
      <c r="AL838" s="6" t="s">
        <v>303</v>
      </c>
      <c r="AM838" s="6" t="s">
        <v>303</v>
      </c>
      <c r="AN838" s="6" t="s">
        <v>303</v>
      </c>
      <c r="AO838" s="6" t="s">
        <v>303</v>
      </c>
      <c r="AP838" s="6" t="s">
        <v>156</v>
      </c>
      <c r="AQ838" s="6" t="s">
        <v>304</v>
      </c>
      <c r="AR838" s="6" t="s">
        <v>305</v>
      </c>
      <c r="AS838" s="6" t="s">
        <v>324</v>
      </c>
      <c r="AT838" s="6" t="s">
        <v>156</v>
      </c>
      <c r="AU838" s="6" t="s">
        <v>307</v>
      </c>
      <c r="AV838" s="6" t="s">
        <v>4442</v>
      </c>
      <c r="AW838" s="6" t="s">
        <v>4443</v>
      </c>
      <c r="AX838" s="6" t="s">
        <v>4443</v>
      </c>
      <c r="AY838" s="6" t="s">
        <v>308</v>
      </c>
      <c r="AZ838" s="6" t="s">
        <v>771</v>
      </c>
      <c r="BA838" s="6" t="s">
        <v>310</v>
      </c>
      <c r="BB838" s="6" t="s">
        <v>311</v>
      </c>
      <c r="BC838" s="6" t="s">
        <v>312</v>
      </c>
      <c r="BD838" s="6" t="s">
        <v>156</v>
      </c>
      <c r="BE838" s="6" t="s">
        <v>313</v>
      </c>
    </row>
    <row r="839" spans="1:57" ht="17.399999999999999" x14ac:dyDescent="0.4">
      <c r="A839" s="237">
        <f t="shared" si="211"/>
        <v>837</v>
      </c>
      <c r="B839" s="238" t="str">
        <f t="shared" si="212"/>
        <v>2025-09-28</v>
      </c>
      <c r="C839" s="238" t="str">
        <f t="shared" si="213"/>
        <v>LHR</v>
      </c>
      <c r="D839" s="238" t="str">
        <f t="shared" si="214"/>
        <v>99431913910</v>
      </c>
      <c r="E839" s="238" t="str">
        <f t="shared" si="215"/>
        <v>587196917733</v>
      </c>
      <c r="F839" s="238" t="str">
        <f t="shared" si="216"/>
        <v>이윤주</v>
      </c>
      <c r="G839" s="239" t="str">
        <f t="shared" si="217"/>
        <v>BK00000146297</v>
      </c>
      <c r="H839" s="240" t="str">
        <f t="shared" si="218"/>
        <v>목록(Manifest)</v>
      </c>
      <c r="I839" s="241">
        <f t="shared" si="219"/>
        <v>135.32</v>
      </c>
      <c r="J839" s="242">
        <f t="shared" si="220"/>
        <v>1</v>
      </c>
      <c r="K839" s="242">
        <f t="shared" si="221"/>
        <v>0.5</v>
      </c>
      <c r="L839" s="243">
        <f t="shared" si="222"/>
        <v>0.2</v>
      </c>
      <c r="M839" s="243">
        <f t="shared" si="223"/>
        <v>0.5</v>
      </c>
      <c r="N839" s="149">
        <f t="shared" si="224"/>
        <v>5.75</v>
      </c>
      <c r="O839" s="149">
        <v>3.59</v>
      </c>
      <c r="P839" s="150"/>
      <c r="Q839" s="151">
        <f>VLOOKUP(H839,Mapping!$B$3:$D$13,3,0)</f>
        <v>0</v>
      </c>
      <c r="R839" s="149">
        <f>(IF(VLOOKUP(VLOOKUP(I839,Mapping!$B$15:$D$20,2,1),Mapping!$C$15:$E$20,2,0)=7000,0,VLOOKUP(VLOOKUP(I839,Mapping!$B$15:$D$20,2,1),Mapping!$C$15:$E$20,2,0)))</f>
        <v>0</v>
      </c>
      <c r="S839" s="149"/>
      <c r="T839" s="149"/>
      <c r="U839" s="149">
        <f t="shared" si="225"/>
        <v>9.34</v>
      </c>
      <c r="V839" s="6" t="str">
        <f t="shared" si="210"/>
        <v/>
      </c>
      <c r="X839" s="6" t="s">
        <v>4196</v>
      </c>
      <c r="Y839" s="6" t="s">
        <v>16</v>
      </c>
      <c r="Z839" s="6" t="s">
        <v>4197</v>
      </c>
      <c r="AA839" s="6" t="s">
        <v>4444</v>
      </c>
      <c r="AB839" s="6" t="s">
        <v>4445</v>
      </c>
      <c r="AC839" s="6" t="s">
        <v>4446</v>
      </c>
      <c r="AD839" s="6" t="s">
        <v>4447</v>
      </c>
      <c r="AE839" s="6" t="s">
        <v>156</v>
      </c>
      <c r="AF839" s="6">
        <v>1</v>
      </c>
      <c r="AG839" s="6">
        <v>0.5</v>
      </c>
      <c r="AH839" s="6">
        <v>0.2</v>
      </c>
      <c r="AI839" s="6">
        <v>0.5</v>
      </c>
      <c r="AJ839" s="6" t="s">
        <v>14</v>
      </c>
      <c r="AK839" s="6">
        <v>135.32</v>
      </c>
      <c r="AL839" s="6" t="s">
        <v>303</v>
      </c>
      <c r="AM839" s="6" t="s">
        <v>303</v>
      </c>
      <c r="AN839" s="6" t="s">
        <v>303</v>
      </c>
      <c r="AO839" s="6" t="s">
        <v>303</v>
      </c>
      <c r="AP839" s="6" t="s">
        <v>156</v>
      </c>
      <c r="AQ839" s="6" t="s">
        <v>304</v>
      </c>
      <c r="AR839" s="6" t="s">
        <v>305</v>
      </c>
      <c r="AS839" s="6" t="s">
        <v>324</v>
      </c>
      <c r="AT839" s="6" t="s">
        <v>156</v>
      </c>
      <c r="AU839" s="6" t="s">
        <v>307</v>
      </c>
      <c r="AV839" s="6" t="s">
        <v>4444</v>
      </c>
      <c r="AW839" s="6" t="s">
        <v>4448</v>
      </c>
      <c r="AX839" s="6" t="s">
        <v>4448</v>
      </c>
      <c r="AY839" s="6" t="s">
        <v>308</v>
      </c>
      <c r="AZ839" s="6" t="s">
        <v>771</v>
      </c>
      <c r="BA839" s="6" t="s">
        <v>310</v>
      </c>
      <c r="BB839" s="6" t="s">
        <v>311</v>
      </c>
      <c r="BC839" s="6" t="s">
        <v>312</v>
      </c>
      <c r="BD839" s="6" t="s">
        <v>156</v>
      </c>
      <c r="BE839" s="6" t="s">
        <v>313</v>
      </c>
    </row>
    <row r="840" spans="1:57" ht="17.399999999999999" x14ac:dyDescent="0.4">
      <c r="A840" s="237">
        <f t="shared" si="211"/>
        <v>838</v>
      </c>
      <c r="B840" s="238" t="str">
        <f t="shared" si="212"/>
        <v>2025-09-28</v>
      </c>
      <c r="C840" s="238" t="str">
        <f t="shared" si="213"/>
        <v>LHR</v>
      </c>
      <c r="D840" s="238" t="str">
        <f t="shared" si="214"/>
        <v>99431913910</v>
      </c>
      <c r="E840" s="238" t="str">
        <f t="shared" si="215"/>
        <v>587196917921</v>
      </c>
      <c r="F840" s="238" t="str">
        <f t="shared" si="216"/>
        <v>서예원</v>
      </c>
      <c r="G840" s="239" t="str">
        <f t="shared" si="217"/>
        <v>BK00000146300</v>
      </c>
      <c r="H840" s="240" t="str">
        <f t="shared" si="218"/>
        <v>목록(Manifest)</v>
      </c>
      <c r="I840" s="241">
        <f t="shared" si="219"/>
        <v>129.19999999999999</v>
      </c>
      <c r="J840" s="242">
        <f t="shared" si="220"/>
        <v>1</v>
      </c>
      <c r="K840" s="242">
        <f t="shared" si="221"/>
        <v>0.5</v>
      </c>
      <c r="L840" s="243">
        <f t="shared" si="222"/>
        <v>0.2</v>
      </c>
      <c r="M840" s="243">
        <f t="shared" si="223"/>
        <v>0.5</v>
      </c>
      <c r="N840" s="149">
        <f t="shared" si="224"/>
        <v>5.75</v>
      </c>
      <c r="O840" s="149">
        <v>3.59</v>
      </c>
      <c r="P840" s="150"/>
      <c r="Q840" s="151">
        <f>VLOOKUP(H840,Mapping!$B$3:$D$13,3,0)</f>
        <v>0</v>
      </c>
      <c r="R840" s="149">
        <f>(IF(VLOOKUP(VLOOKUP(I840,Mapping!$B$15:$D$20,2,1),Mapping!$C$15:$E$20,2,0)=7000,0,VLOOKUP(VLOOKUP(I840,Mapping!$B$15:$D$20,2,1),Mapping!$C$15:$E$20,2,0)))</f>
        <v>0</v>
      </c>
      <c r="S840" s="149"/>
      <c r="T840" s="149"/>
      <c r="U840" s="149">
        <f t="shared" si="225"/>
        <v>9.34</v>
      </c>
      <c r="V840" s="6" t="str">
        <f t="shared" si="210"/>
        <v/>
      </c>
      <c r="X840" s="6" t="s">
        <v>4196</v>
      </c>
      <c r="Y840" s="6" t="s">
        <v>16</v>
      </c>
      <c r="Z840" s="6" t="s">
        <v>4197</v>
      </c>
      <c r="AA840" s="6" t="s">
        <v>4449</v>
      </c>
      <c r="AB840" s="6" t="s">
        <v>4450</v>
      </c>
      <c r="AC840" s="6" t="s">
        <v>4451</v>
      </c>
      <c r="AD840" s="6" t="s">
        <v>2270</v>
      </c>
      <c r="AE840" s="6" t="s">
        <v>156</v>
      </c>
      <c r="AF840" s="6">
        <v>1</v>
      </c>
      <c r="AG840" s="6">
        <v>0.5</v>
      </c>
      <c r="AH840" s="6">
        <v>0.2</v>
      </c>
      <c r="AI840" s="6">
        <v>0.5</v>
      </c>
      <c r="AJ840" s="6" t="s">
        <v>14</v>
      </c>
      <c r="AK840" s="6">
        <v>129.19999999999999</v>
      </c>
      <c r="AL840" s="6" t="s">
        <v>303</v>
      </c>
      <c r="AM840" s="6" t="s">
        <v>303</v>
      </c>
      <c r="AN840" s="6" t="s">
        <v>303</v>
      </c>
      <c r="AO840" s="6" t="s">
        <v>303</v>
      </c>
      <c r="AP840" s="6" t="s">
        <v>156</v>
      </c>
      <c r="AQ840" s="6" t="s">
        <v>304</v>
      </c>
      <c r="AR840" s="6" t="s">
        <v>305</v>
      </c>
      <c r="AS840" s="6" t="s">
        <v>324</v>
      </c>
      <c r="AT840" s="6" t="s">
        <v>156</v>
      </c>
      <c r="AU840" s="6" t="s">
        <v>307</v>
      </c>
      <c r="AV840" s="6" t="s">
        <v>4449</v>
      </c>
      <c r="AW840" s="6" t="s">
        <v>4452</v>
      </c>
      <c r="AX840" s="6" t="s">
        <v>4452</v>
      </c>
      <c r="AY840" s="6" t="s">
        <v>308</v>
      </c>
      <c r="AZ840" s="6" t="s">
        <v>771</v>
      </c>
      <c r="BA840" s="6" t="s">
        <v>310</v>
      </c>
      <c r="BB840" s="6" t="s">
        <v>311</v>
      </c>
      <c r="BC840" s="6" t="s">
        <v>312</v>
      </c>
      <c r="BD840" s="6" t="s">
        <v>156</v>
      </c>
      <c r="BE840" s="6" t="s">
        <v>313</v>
      </c>
    </row>
    <row r="841" spans="1:57" ht="17.399999999999999" x14ac:dyDescent="0.4">
      <c r="A841" s="237">
        <f t="shared" si="211"/>
        <v>839</v>
      </c>
      <c r="B841" s="238" t="str">
        <f t="shared" si="212"/>
        <v>2025-09-28</v>
      </c>
      <c r="C841" s="238" t="str">
        <f t="shared" si="213"/>
        <v>LHR</v>
      </c>
      <c r="D841" s="238" t="str">
        <f t="shared" si="214"/>
        <v>99431913910</v>
      </c>
      <c r="E841" s="238" t="str">
        <f t="shared" si="215"/>
        <v>587196918013</v>
      </c>
      <c r="F841" s="238" t="str">
        <f t="shared" si="216"/>
        <v>홍은주</v>
      </c>
      <c r="G841" s="239" t="str">
        <f t="shared" si="217"/>
        <v>BK00000146301</v>
      </c>
      <c r="H841" s="240" t="str">
        <f t="shared" si="218"/>
        <v>목록(Manifest)</v>
      </c>
      <c r="I841" s="241">
        <f t="shared" si="219"/>
        <v>114.22</v>
      </c>
      <c r="J841" s="242">
        <f t="shared" si="220"/>
        <v>1</v>
      </c>
      <c r="K841" s="242">
        <f t="shared" si="221"/>
        <v>1</v>
      </c>
      <c r="L841" s="243">
        <f t="shared" si="222"/>
        <v>0.2</v>
      </c>
      <c r="M841" s="243">
        <f t="shared" si="223"/>
        <v>1</v>
      </c>
      <c r="N841" s="149">
        <f t="shared" si="224"/>
        <v>7.6</v>
      </c>
      <c r="O841" s="149">
        <v>3.59</v>
      </c>
      <c r="P841" s="150"/>
      <c r="Q841" s="151">
        <f>VLOOKUP(H841,Mapping!$B$3:$D$13,3,0)</f>
        <v>0</v>
      </c>
      <c r="R841" s="149">
        <f>(IF(VLOOKUP(VLOOKUP(I841,Mapping!$B$15:$D$20,2,1),Mapping!$C$15:$E$20,2,0)=7000,0,VLOOKUP(VLOOKUP(I841,Mapping!$B$15:$D$20,2,1),Mapping!$C$15:$E$20,2,0)))</f>
        <v>0</v>
      </c>
      <c r="S841" s="149"/>
      <c r="T841" s="149"/>
      <c r="U841" s="149">
        <f t="shared" si="225"/>
        <v>11.19</v>
      </c>
      <c r="V841" s="6" t="str">
        <f t="shared" si="210"/>
        <v/>
      </c>
      <c r="X841" s="6" t="s">
        <v>4196</v>
      </c>
      <c r="Y841" s="6" t="s">
        <v>16</v>
      </c>
      <c r="Z841" s="6" t="s">
        <v>4197</v>
      </c>
      <c r="AA841" s="6" t="s">
        <v>4453</v>
      </c>
      <c r="AB841" s="6" t="s">
        <v>4454</v>
      </c>
      <c r="AC841" s="6" t="s">
        <v>4455</v>
      </c>
      <c r="AD841" s="6" t="s">
        <v>4456</v>
      </c>
      <c r="AE841" s="6" t="s">
        <v>156</v>
      </c>
      <c r="AF841" s="6">
        <v>1</v>
      </c>
      <c r="AG841" s="6">
        <v>1</v>
      </c>
      <c r="AH841" s="6">
        <v>0.2</v>
      </c>
      <c r="AI841" s="6">
        <v>1</v>
      </c>
      <c r="AJ841" s="6" t="s">
        <v>14</v>
      </c>
      <c r="AK841" s="6">
        <v>114.22</v>
      </c>
      <c r="AL841" s="6" t="s">
        <v>303</v>
      </c>
      <c r="AM841" s="6" t="s">
        <v>303</v>
      </c>
      <c r="AN841" s="6" t="s">
        <v>303</v>
      </c>
      <c r="AO841" s="6" t="s">
        <v>303</v>
      </c>
      <c r="AP841" s="6" t="s">
        <v>156</v>
      </c>
      <c r="AQ841" s="6" t="s">
        <v>304</v>
      </c>
      <c r="AR841" s="6" t="s">
        <v>305</v>
      </c>
      <c r="AS841" s="6" t="s">
        <v>324</v>
      </c>
      <c r="AT841" s="6" t="s">
        <v>156</v>
      </c>
      <c r="AU841" s="6" t="s">
        <v>307</v>
      </c>
      <c r="AV841" s="6" t="s">
        <v>4453</v>
      </c>
      <c r="AW841" s="6" t="s">
        <v>4457</v>
      </c>
      <c r="AX841" s="6" t="s">
        <v>4457</v>
      </c>
      <c r="AY841" s="6" t="s">
        <v>308</v>
      </c>
      <c r="AZ841" s="6" t="s">
        <v>771</v>
      </c>
      <c r="BA841" s="6" t="s">
        <v>310</v>
      </c>
      <c r="BB841" s="6" t="s">
        <v>311</v>
      </c>
      <c r="BC841" s="6" t="s">
        <v>312</v>
      </c>
      <c r="BD841" s="6" t="s">
        <v>156</v>
      </c>
      <c r="BE841" s="6" t="s">
        <v>313</v>
      </c>
    </row>
    <row r="842" spans="1:57" ht="17.399999999999999" x14ac:dyDescent="0.4">
      <c r="A842" s="237">
        <f t="shared" si="211"/>
        <v>840</v>
      </c>
      <c r="B842" s="238" t="str">
        <f t="shared" si="212"/>
        <v>2025-09-28</v>
      </c>
      <c r="C842" s="238" t="str">
        <f t="shared" si="213"/>
        <v>LHR</v>
      </c>
      <c r="D842" s="238" t="str">
        <f t="shared" si="214"/>
        <v>99431913910</v>
      </c>
      <c r="E842" s="238" t="str">
        <f t="shared" si="215"/>
        <v>587196917851</v>
      </c>
      <c r="F842" s="238" t="str">
        <f t="shared" si="216"/>
        <v>장윤정</v>
      </c>
      <c r="G842" s="239" t="str">
        <f t="shared" si="217"/>
        <v>BK00000146303</v>
      </c>
      <c r="H842" s="240" t="str">
        <f t="shared" si="218"/>
        <v>목록(Manifest)</v>
      </c>
      <c r="I842" s="241">
        <f t="shared" si="219"/>
        <v>81.459999999999994</v>
      </c>
      <c r="J842" s="242">
        <f t="shared" si="220"/>
        <v>1</v>
      </c>
      <c r="K842" s="242">
        <f t="shared" si="221"/>
        <v>0.5</v>
      </c>
      <c r="L842" s="243">
        <f t="shared" si="222"/>
        <v>0.2</v>
      </c>
      <c r="M842" s="243">
        <f t="shared" si="223"/>
        <v>0.5</v>
      </c>
      <c r="N842" s="149">
        <f t="shared" si="224"/>
        <v>5.75</v>
      </c>
      <c r="O842" s="149">
        <v>3.59</v>
      </c>
      <c r="P842" s="150"/>
      <c r="Q842" s="151">
        <f>VLOOKUP(H842,Mapping!$B$3:$D$13,3,0)</f>
        <v>0</v>
      </c>
      <c r="R842" s="149">
        <f>(IF(VLOOKUP(VLOOKUP(I842,Mapping!$B$15:$D$20,2,1),Mapping!$C$15:$E$20,2,0)=7000,0,VLOOKUP(VLOOKUP(I842,Mapping!$B$15:$D$20,2,1),Mapping!$C$15:$E$20,2,0)))</f>
        <v>0</v>
      </c>
      <c r="S842" s="149"/>
      <c r="T842" s="149"/>
      <c r="U842" s="149">
        <f t="shared" si="225"/>
        <v>9.34</v>
      </c>
      <c r="V842" s="6" t="str">
        <f t="shared" si="210"/>
        <v/>
      </c>
      <c r="X842" s="6" t="s">
        <v>4196</v>
      </c>
      <c r="Y842" s="6" t="s">
        <v>16</v>
      </c>
      <c r="Z842" s="6" t="s">
        <v>4197</v>
      </c>
      <c r="AA842" s="6" t="s">
        <v>4458</v>
      </c>
      <c r="AB842" s="6" t="s">
        <v>3270</v>
      </c>
      <c r="AC842" s="6" t="s">
        <v>3271</v>
      </c>
      <c r="AD842" s="6" t="s">
        <v>3272</v>
      </c>
      <c r="AE842" s="6" t="s">
        <v>156</v>
      </c>
      <c r="AF842" s="6">
        <v>1</v>
      </c>
      <c r="AG842" s="6">
        <v>0.5</v>
      </c>
      <c r="AH842" s="6">
        <v>0.2</v>
      </c>
      <c r="AI842" s="6">
        <v>0.5</v>
      </c>
      <c r="AJ842" s="6" t="s">
        <v>14</v>
      </c>
      <c r="AK842" s="6">
        <v>81.459999999999994</v>
      </c>
      <c r="AL842" s="6" t="s">
        <v>303</v>
      </c>
      <c r="AM842" s="6" t="s">
        <v>303</v>
      </c>
      <c r="AN842" s="6" t="s">
        <v>303</v>
      </c>
      <c r="AO842" s="6" t="s">
        <v>303</v>
      </c>
      <c r="AP842" s="6" t="s">
        <v>156</v>
      </c>
      <c r="AQ842" s="6" t="s">
        <v>304</v>
      </c>
      <c r="AR842" s="6" t="s">
        <v>305</v>
      </c>
      <c r="AS842" s="6" t="s">
        <v>324</v>
      </c>
      <c r="AT842" s="6" t="s">
        <v>156</v>
      </c>
      <c r="AU842" s="6" t="s">
        <v>307</v>
      </c>
      <c r="AV842" s="6" t="s">
        <v>4458</v>
      </c>
      <c r="AW842" s="6" t="s">
        <v>4459</v>
      </c>
      <c r="AX842" s="6" t="s">
        <v>4459</v>
      </c>
      <c r="AY842" s="6" t="s">
        <v>308</v>
      </c>
      <c r="AZ842" s="6" t="s">
        <v>771</v>
      </c>
      <c r="BA842" s="6" t="s">
        <v>310</v>
      </c>
      <c r="BB842" s="6" t="s">
        <v>311</v>
      </c>
      <c r="BC842" s="6" t="s">
        <v>312</v>
      </c>
      <c r="BD842" s="6" t="s">
        <v>156</v>
      </c>
      <c r="BE842" s="6" t="s">
        <v>313</v>
      </c>
    </row>
    <row r="843" spans="1:57" ht="17.399999999999999" x14ac:dyDescent="0.4">
      <c r="A843" s="237">
        <f t="shared" si="211"/>
        <v>841</v>
      </c>
      <c r="B843" s="238" t="str">
        <f t="shared" si="212"/>
        <v>2025-09-28</v>
      </c>
      <c r="C843" s="238" t="str">
        <f t="shared" si="213"/>
        <v>LHR</v>
      </c>
      <c r="D843" s="238" t="str">
        <f t="shared" si="214"/>
        <v>99431913910</v>
      </c>
      <c r="E843" s="238" t="str">
        <f t="shared" si="215"/>
        <v>587196917873</v>
      </c>
      <c r="F843" s="238" t="str">
        <f t="shared" si="216"/>
        <v>송난희</v>
      </c>
      <c r="G843" s="239" t="str">
        <f t="shared" si="217"/>
        <v>BK00000146308</v>
      </c>
      <c r="H843" s="240" t="str">
        <f t="shared" si="218"/>
        <v>목록(Manifest)</v>
      </c>
      <c r="I843" s="241">
        <f t="shared" si="219"/>
        <v>138.04</v>
      </c>
      <c r="J843" s="242">
        <f t="shared" si="220"/>
        <v>1</v>
      </c>
      <c r="K843" s="242">
        <f t="shared" si="221"/>
        <v>0.5</v>
      </c>
      <c r="L843" s="243">
        <f t="shared" si="222"/>
        <v>0.2</v>
      </c>
      <c r="M843" s="243">
        <f t="shared" si="223"/>
        <v>0.5</v>
      </c>
      <c r="N843" s="149">
        <f t="shared" si="224"/>
        <v>5.75</v>
      </c>
      <c r="O843" s="149">
        <v>3.59</v>
      </c>
      <c r="P843" s="150"/>
      <c r="Q843" s="151">
        <f>VLOOKUP(H843,Mapping!$B$3:$D$13,3,0)</f>
        <v>0</v>
      </c>
      <c r="R843" s="149">
        <f>(IF(VLOOKUP(VLOOKUP(I843,Mapping!$B$15:$D$20,2,1),Mapping!$C$15:$E$20,2,0)=7000,0,VLOOKUP(VLOOKUP(I843,Mapping!$B$15:$D$20,2,1),Mapping!$C$15:$E$20,2,0)))</f>
        <v>0</v>
      </c>
      <c r="S843" s="149"/>
      <c r="T843" s="149"/>
      <c r="U843" s="149">
        <f t="shared" si="225"/>
        <v>9.34</v>
      </c>
      <c r="V843" s="6" t="str">
        <f t="shared" si="210"/>
        <v/>
      </c>
      <c r="X843" s="6" t="s">
        <v>4196</v>
      </c>
      <c r="Y843" s="6" t="s">
        <v>16</v>
      </c>
      <c r="Z843" s="6" t="s">
        <v>4197</v>
      </c>
      <c r="AA843" s="6" t="s">
        <v>4460</v>
      </c>
      <c r="AB843" s="6" t="s">
        <v>4461</v>
      </c>
      <c r="AC843" s="6" t="s">
        <v>4462</v>
      </c>
      <c r="AD843" s="6" t="s">
        <v>4463</v>
      </c>
      <c r="AE843" s="6" t="s">
        <v>156</v>
      </c>
      <c r="AF843" s="6">
        <v>1</v>
      </c>
      <c r="AG843" s="6">
        <v>0.5</v>
      </c>
      <c r="AH843" s="6">
        <v>0.2</v>
      </c>
      <c r="AI843" s="6">
        <v>0.5</v>
      </c>
      <c r="AJ843" s="6" t="s">
        <v>14</v>
      </c>
      <c r="AK843" s="6">
        <v>138.04</v>
      </c>
      <c r="AL843" s="6" t="s">
        <v>303</v>
      </c>
      <c r="AM843" s="6" t="s">
        <v>303</v>
      </c>
      <c r="AN843" s="6" t="s">
        <v>303</v>
      </c>
      <c r="AO843" s="6" t="s">
        <v>303</v>
      </c>
      <c r="AP843" s="6" t="s">
        <v>156</v>
      </c>
      <c r="AQ843" s="6" t="s">
        <v>304</v>
      </c>
      <c r="AR843" s="6" t="s">
        <v>305</v>
      </c>
      <c r="AS843" s="6" t="s">
        <v>324</v>
      </c>
      <c r="AT843" s="6" t="s">
        <v>156</v>
      </c>
      <c r="AU843" s="6" t="s">
        <v>307</v>
      </c>
      <c r="AV843" s="6" t="s">
        <v>4460</v>
      </c>
      <c r="AW843" s="6" t="s">
        <v>4464</v>
      </c>
      <c r="AX843" s="6" t="s">
        <v>4464</v>
      </c>
      <c r="AY843" s="6" t="s">
        <v>308</v>
      </c>
      <c r="AZ843" s="6" t="s">
        <v>771</v>
      </c>
      <c r="BA843" s="6" t="s">
        <v>310</v>
      </c>
      <c r="BB843" s="6" t="s">
        <v>311</v>
      </c>
      <c r="BC843" s="6" t="s">
        <v>312</v>
      </c>
      <c r="BD843" s="6" t="s">
        <v>156</v>
      </c>
      <c r="BE843" s="6" t="s">
        <v>313</v>
      </c>
    </row>
    <row r="844" spans="1:57" ht="17.399999999999999" x14ac:dyDescent="0.4">
      <c r="A844" s="237">
        <f t="shared" si="211"/>
        <v>842</v>
      </c>
      <c r="B844" s="238" t="str">
        <f t="shared" si="212"/>
        <v>2025-09-28</v>
      </c>
      <c r="C844" s="238" t="str">
        <f t="shared" si="213"/>
        <v>LHR</v>
      </c>
      <c r="D844" s="238" t="str">
        <f t="shared" si="214"/>
        <v>99431913910</v>
      </c>
      <c r="E844" s="238" t="str">
        <f t="shared" si="215"/>
        <v>587196917766</v>
      </c>
      <c r="F844" s="238" t="str">
        <f t="shared" si="216"/>
        <v>최은하</v>
      </c>
      <c r="G844" s="239" t="str">
        <f t="shared" si="217"/>
        <v>BK00000146309</v>
      </c>
      <c r="H844" s="240" t="str">
        <f t="shared" si="218"/>
        <v>목록(Manifest)</v>
      </c>
      <c r="I844" s="241">
        <f t="shared" si="219"/>
        <v>132.6</v>
      </c>
      <c r="J844" s="242">
        <f t="shared" si="220"/>
        <v>1</v>
      </c>
      <c r="K844" s="242">
        <f t="shared" si="221"/>
        <v>0.5</v>
      </c>
      <c r="L844" s="243">
        <f t="shared" si="222"/>
        <v>0.2</v>
      </c>
      <c r="M844" s="243">
        <f t="shared" si="223"/>
        <v>0.5</v>
      </c>
      <c r="N844" s="149">
        <f t="shared" si="224"/>
        <v>5.75</v>
      </c>
      <c r="O844" s="149">
        <v>3.59</v>
      </c>
      <c r="P844" s="150"/>
      <c r="Q844" s="151">
        <f>VLOOKUP(H844,Mapping!$B$3:$D$13,3,0)</f>
        <v>0</v>
      </c>
      <c r="R844" s="149">
        <f>(IF(VLOOKUP(VLOOKUP(I844,Mapping!$B$15:$D$20,2,1),Mapping!$C$15:$E$20,2,0)=7000,0,VLOOKUP(VLOOKUP(I844,Mapping!$B$15:$D$20,2,1),Mapping!$C$15:$E$20,2,0)))</f>
        <v>0</v>
      </c>
      <c r="S844" s="149"/>
      <c r="T844" s="149"/>
      <c r="U844" s="149">
        <f t="shared" si="225"/>
        <v>9.34</v>
      </c>
      <c r="V844" s="6" t="str">
        <f t="shared" si="210"/>
        <v/>
      </c>
      <c r="X844" s="6" t="s">
        <v>4196</v>
      </c>
      <c r="Y844" s="6" t="s">
        <v>16</v>
      </c>
      <c r="Z844" s="6" t="s">
        <v>4197</v>
      </c>
      <c r="AA844" s="6" t="s">
        <v>4465</v>
      </c>
      <c r="AB844" s="6" t="s">
        <v>4466</v>
      </c>
      <c r="AC844" s="6" t="s">
        <v>4467</v>
      </c>
      <c r="AD844" s="6" t="s">
        <v>594</v>
      </c>
      <c r="AE844" s="6" t="s">
        <v>156</v>
      </c>
      <c r="AF844" s="6">
        <v>1</v>
      </c>
      <c r="AG844" s="6">
        <v>0.5</v>
      </c>
      <c r="AH844" s="6">
        <v>0.2</v>
      </c>
      <c r="AI844" s="6">
        <v>0.5</v>
      </c>
      <c r="AJ844" s="6" t="s">
        <v>14</v>
      </c>
      <c r="AK844" s="6">
        <v>132.6</v>
      </c>
      <c r="AL844" s="6" t="s">
        <v>303</v>
      </c>
      <c r="AM844" s="6" t="s">
        <v>303</v>
      </c>
      <c r="AN844" s="6" t="s">
        <v>303</v>
      </c>
      <c r="AO844" s="6" t="s">
        <v>303</v>
      </c>
      <c r="AP844" s="6" t="s">
        <v>156</v>
      </c>
      <c r="AQ844" s="6" t="s">
        <v>304</v>
      </c>
      <c r="AR844" s="6" t="s">
        <v>305</v>
      </c>
      <c r="AS844" s="6" t="s">
        <v>324</v>
      </c>
      <c r="AT844" s="6" t="s">
        <v>156</v>
      </c>
      <c r="AU844" s="6" t="s">
        <v>307</v>
      </c>
      <c r="AV844" s="6" t="s">
        <v>4465</v>
      </c>
      <c r="AW844" s="6" t="s">
        <v>4468</v>
      </c>
      <c r="AX844" s="6" t="s">
        <v>4468</v>
      </c>
      <c r="AY844" s="6" t="s">
        <v>308</v>
      </c>
      <c r="AZ844" s="6" t="s">
        <v>771</v>
      </c>
      <c r="BA844" s="6" t="s">
        <v>310</v>
      </c>
      <c r="BB844" s="6" t="s">
        <v>311</v>
      </c>
      <c r="BC844" s="6" t="s">
        <v>312</v>
      </c>
      <c r="BD844" s="6" t="s">
        <v>156</v>
      </c>
      <c r="BE844" s="6" t="s">
        <v>313</v>
      </c>
    </row>
    <row r="845" spans="1:57" ht="17.399999999999999" x14ac:dyDescent="0.4">
      <c r="A845" s="237">
        <f t="shared" si="211"/>
        <v>843</v>
      </c>
      <c r="B845" s="238" t="str">
        <f t="shared" si="212"/>
        <v>2025-09-28</v>
      </c>
      <c r="C845" s="238" t="str">
        <f t="shared" si="213"/>
        <v>LHR</v>
      </c>
      <c r="D845" s="238" t="str">
        <f t="shared" si="214"/>
        <v>99431913910</v>
      </c>
      <c r="E845" s="238" t="str">
        <f t="shared" si="215"/>
        <v>587196917696</v>
      </c>
      <c r="F845" s="238" t="str">
        <f t="shared" si="216"/>
        <v>장용석</v>
      </c>
      <c r="G845" s="239" t="str">
        <f t="shared" si="217"/>
        <v>BK00000146334</v>
      </c>
      <c r="H845" s="240" t="str">
        <f t="shared" si="218"/>
        <v>목록(Manifest)</v>
      </c>
      <c r="I845" s="241">
        <f t="shared" si="219"/>
        <v>143.81</v>
      </c>
      <c r="J845" s="242">
        <f t="shared" si="220"/>
        <v>1</v>
      </c>
      <c r="K845" s="242">
        <f t="shared" si="221"/>
        <v>1</v>
      </c>
      <c r="L845" s="243">
        <f t="shared" si="222"/>
        <v>0.2</v>
      </c>
      <c r="M845" s="243">
        <f t="shared" si="223"/>
        <v>1</v>
      </c>
      <c r="N845" s="149">
        <f t="shared" si="224"/>
        <v>7.6</v>
      </c>
      <c r="O845" s="149">
        <v>3.59</v>
      </c>
      <c r="P845" s="150"/>
      <c r="Q845" s="151">
        <f>VLOOKUP(H845,Mapping!$B$3:$D$13,3,0)</f>
        <v>0</v>
      </c>
      <c r="R845" s="149">
        <f>(IF(VLOOKUP(VLOOKUP(I845,Mapping!$B$15:$D$20,2,1),Mapping!$C$15:$E$20,2,0)=7000,0,VLOOKUP(VLOOKUP(I845,Mapping!$B$15:$D$20,2,1),Mapping!$C$15:$E$20,2,0)))</f>
        <v>0</v>
      </c>
      <c r="S845" s="149"/>
      <c r="T845" s="149"/>
      <c r="U845" s="149">
        <f t="shared" si="225"/>
        <v>11.19</v>
      </c>
      <c r="V845" s="6" t="str">
        <f t="shared" si="210"/>
        <v/>
      </c>
      <c r="X845" s="6" t="s">
        <v>4196</v>
      </c>
      <c r="Y845" s="6" t="s">
        <v>16</v>
      </c>
      <c r="Z845" s="6" t="s">
        <v>4197</v>
      </c>
      <c r="AA845" s="6" t="s">
        <v>4469</v>
      </c>
      <c r="AB845" s="6" t="s">
        <v>4470</v>
      </c>
      <c r="AC845" s="6" t="s">
        <v>4471</v>
      </c>
      <c r="AD845" s="6" t="s">
        <v>4472</v>
      </c>
      <c r="AE845" s="6" t="s">
        <v>156</v>
      </c>
      <c r="AF845" s="6">
        <v>1</v>
      </c>
      <c r="AG845" s="6">
        <v>1</v>
      </c>
      <c r="AH845" s="6">
        <v>0.2</v>
      </c>
      <c r="AI845" s="6">
        <v>1</v>
      </c>
      <c r="AJ845" s="6" t="s">
        <v>14</v>
      </c>
      <c r="AK845" s="6">
        <v>143.81</v>
      </c>
      <c r="AL845" s="6" t="s">
        <v>303</v>
      </c>
      <c r="AM845" s="6" t="s">
        <v>303</v>
      </c>
      <c r="AN845" s="6" t="s">
        <v>303</v>
      </c>
      <c r="AO845" s="6" t="s">
        <v>303</v>
      </c>
      <c r="AP845" s="6" t="s">
        <v>156</v>
      </c>
      <c r="AQ845" s="6" t="s">
        <v>304</v>
      </c>
      <c r="AR845" s="6" t="s">
        <v>305</v>
      </c>
      <c r="AS845" s="6" t="s">
        <v>324</v>
      </c>
      <c r="AT845" s="6" t="s">
        <v>156</v>
      </c>
      <c r="AU845" s="6" t="s">
        <v>307</v>
      </c>
      <c r="AV845" s="6" t="s">
        <v>4469</v>
      </c>
      <c r="AW845" s="6" t="s">
        <v>4473</v>
      </c>
      <c r="AX845" s="6" t="s">
        <v>4473</v>
      </c>
      <c r="AY845" s="6" t="s">
        <v>308</v>
      </c>
      <c r="AZ845" s="6" t="s">
        <v>771</v>
      </c>
      <c r="BA845" s="6" t="s">
        <v>310</v>
      </c>
      <c r="BB845" s="6" t="s">
        <v>311</v>
      </c>
      <c r="BC845" s="6" t="s">
        <v>312</v>
      </c>
      <c r="BD845" s="6" t="s">
        <v>156</v>
      </c>
      <c r="BE845" s="6" t="s">
        <v>313</v>
      </c>
    </row>
    <row r="846" spans="1:57" ht="17.399999999999999" x14ac:dyDescent="0.4">
      <c r="A846" s="237">
        <f t="shared" si="211"/>
        <v>844</v>
      </c>
      <c r="B846" s="238" t="str">
        <f t="shared" si="212"/>
        <v>2025-09-28</v>
      </c>
      <c r="C846" s="238" t="str">
        <f t="shared" si="213"/>
        <v>LHR</v>
      </c>
      <c r="D846" s="238" t="str">
        <f t="shared" si="214"/>
        <v>99431913910</v>
      </c>
      <c r="E846" s="238" t="str">
        <f t="shared" si="215"/>
        <v>587196917534</v>
      </c>
      <c r="F846" s="238" t="str">
        <f t="shared" si="216"/>
        <v>이동희</v>
      </c>
      <c r="G846" s="239" t="str">
        <f t="shared" si="217"/>
        <v>BK00000146335</v>
      </c>
      <c r="H846" s="240" t="str">
        <f t="shared" si="218"/>
        <v>목록(Manifest)</v>
      </c>
      <c r="I846" s="241">
        <f t="shared" si="219"/>
        <v>137.34</v>
      </c>
      <c r="J846" s="242">
        <f t="shared" si="220"/>
        <v>1</v>
      </c>
      <c r="K846" s="242">
        <f t="shared" si="221"/>
        <v>0.5</v>
      </c>
      <c r="L846" s="243">
        <f t="shared" si="222"/>
        <v>0.2</v>
      </c>
      <c r="M846" s="243">
        <f t="shared" si="223"/>
        <v>0.5</v>
      </c>
      <c r="N846" s="149">
        <f t="shared" si="224"/>
        <v>5.75</v>
      </c>
      <c r="O846" s="149">
        <v>3.59</v>
      </c>
      <c r="P846" s="150"/>
      <c r="Q846" s="151">
        <f>VLOOKUP(H846,Mapping!$B$3:$D$13,3,0)</f>
        <v>0</v>
      </c>
      <c r="R846" s="149">
        <f>(IF(VLOOKUP(VLOOKUP(I846,Mapping!$B$15:$D$20,2,1),Mapping!$C$15:$E$20,2,0)=7000,0,VLOOKUP(VLOOKUP(I846,Mapping!$B$15:$D$20,2,1),Mapping!$C$15:$E$20,2,0)))</f>
        <v>0</v>
      </c>
      <c r="S846" s="149"/>
      <c r="T846" s="149"/>
      <c r="U846" s="149">
        <f t="shared" si="225"/>
        <v>9.34</v>
      </c>
      <c r="V846" s="6" t="str">
        <f t="shared" si="210"/>
        <v/>
      </c>
      <c r="X846" s="6" t="s">
        <v>4196</v>
      </c>
      <c r="Y846" s="6" t="s">
        <v>16</v>
      </c>
      <c r="Z846" s="6" t="s">
        <v>4197</v>
      </c>
      <c r="AA846" s="6" t="s">
        <v>4474</v>
      </c>
      <c r="AB846" s="6" t="s">
        <v>4475</v>
      </c>
      <c r="AC846" s="6" t="s">
        <v>4476</v>
      </c>
      <c r="AD846" s="6" t="s">
        <v>4477</v>
      </c>
      <c r="AE846" s="6" t="s">
        <v>156</v>
      </c>
      <c r="AF846" s="6">
        <v>1</v>
      </c>
      <c r="AG846" s="6">
        <v>0.5</v>
      </c>
      <c r="AH846" s="6">
        <v>0.2</v>
      </c>
      <c r="AI846" s="6">
        <v>0.5</v>
      </c>
      <c r="AJ846" s="6" t="s">
        <v>14</v>
      </c>
      <c r="AK846" s="6">
        <v>137.34</v>
      </c>
      <c r="AL846" s="6" t="s">
        <v>303</v>
      </c>
      <c r="AM846" s="6" t="s">
        <v>303</v>
      </c>
      <c r="AN846" s="6" t="s">
        <v>303</v>
      </c>
      <c r="AO846" s="6" t="s">
        <v>303</v>
      </c>
      <c r="AP846" s="6" t="s">
        <v>156</v>
      </c>
      <c r="AQ846" s="6" t="s">
        <v>304</v>
      </c>
      <c r="AR846" s="6" t="s">
        <v>305</v>
      </c>
      <c r="AS846" s="6" t="s">
        <v>4478</v>
      </c>
      <c r="AT846" s="6" t="s">
        <v>156</v>
      </c>
      <c r="AU846" s="6" t="s">
        <v>307</v>
      </c>
      <c r="AV846" s="6" t="s">
        <v>4474</v>
      </c>
      <c r="AW846" s="6" t="s">
        <v>4479</v>
      </c>
      <c r="AX846" s="6" t="s">
        <v>4479</v>
      </c>
      <c r="AY846" s="6" t="s">
        <v>308</v>
      </c>
      <c r="AZ846" s="6" t="s">
        <v>771</v>
      </c>
      <c r="BA846" s="6" t="s">
        <v>310</v>
      </c>
      <c r="BB846" s="6" t="s">
        <v>311</v>
      </c>
      <c r="BC846" s="6" t="s">
        <v>312</v>
      </c>
      <c r="BD846" s="6" t="s">
        <v>156</v>
      </c>
      <c r="BE846" s="6" t="s">
        <v>313</v>
      </c>
    </row>
    <row r="847" spans="1:57" ht="17.399999999999999" x14ac:dyDescent="0.4">
      <c r="A847" s="237">
        <f t="shared" si="211"/>
        <v>845</v>
      </c>
      <c r="B847" s="238" t="str">
        <f t="shared" si="212"/>
        <v>2025-09-28</v>
      </c>
      <c r="C847" s="238" t="str">
        <f t="shared" si="213"/>
        <v>LHR</v>
      </c>
      <c r="D847" s="238" t="str">
        <f t="shared" si="214"/>
        <v>99431913910</v>
      </c>
      <c r="E847" s="238" t="str">
        <f t="shared" si="215"/>
        <v>587196917836</v>
      </c>
      <c r="F847" s="238" t="str">
        <f t="shared" si="216"/>
        <v>이종규</v>
      </c>
      <c r="G847" s="239" t="str">
        <f t="shared" si="217"/>
        <v>BK00000146339</v>
      </c>
      <c r="H847" s="240" t="str">
        <f t="shared" si="218"/>
        <v>목록(Manifest)</v>
      </c>
      <c r="I847" s="241">
        <f t="shared" si="219"/>
        <v>101.32</v>
      </c>
      <c r="J847" s="242">
        <f t="shared" si="220"/>
        <v>1</v>
      </c>
      <c r="K847" s="242">
        <f t="shared" si="221"/>
        <v>0.5</v>
      </c>
      <c r="L847" s="243">
        <f t="shared" si="222"/>
        <v>0.2</v>
      </c>
      <c r="M847" s="243">
        <f t="shared" si="223"/>
        <v>0.5</v>
      </c>
      <c r="N847" s="149">
        <f t="shared" si="224"/>
        <v>5.75</v>
      </c>
      <c r="O847" s="149">
        <v>3.59</v>
      </c>
      <c r="P847" s="150"/>
      <c r="Q847" s="151">
        <f>VLOOKUP(H847,Mapping!$B$3:$D$13,3,0)</f>
        <v>0</v>
      </c>
      <c r="R847" s="149">
        <f>(IF(VLOOKUP(VLOOKUP(I847,Mapping!$B$15:$D$20,2,1),Mapping!$C$15:$E$20,2,0)=7000,0,VLOOKUP(VLOOKUP(I847,Mapping!$B$15:$D$20,2,1),Mapping!$C$15:$E$20,2,0)))</f>
        <v>0</v>
      </c>
      <c r="S847" s="149"/>
      <c r="T847" s="149"/>
      <c r="U847" s="149">
        <f t="shared" si="225"/>
        <v>9.34</v>
      </c>
      <c r="V847" s="6" t="str">
        <f t="shared" si="210"/>
        <v/>
      </c>
      <c r="X847" s="6" t="s">
        <v>4196</v>
      </c>
      <c r="Y847" s="6" t="s">
        <v>16</v>
      </c>
      <c r="Z847" s="6" t="s">
        <v>4197</v>
      </c>
      <c r="AA847" s="6" t="s">
        <v>4480</v>
      </c>
      <c r="AB847" s="6" t="s">
        <v>4481</v>
      </c>
      <c r="AC847" s="6" t="s">
        <v>4482</v>
      </c>
      <c r="AD847" s="6" t="s">
        <v>4483</v>
      </c>
      <c r="AE847" s="6" t="s">
        <v>156</v>
      </c>
      <c r="AF847" s="6">
        <v>1</v>
      </c>
      <c r="AG847" s="6">
        <v>0.5</v>
      </c>
      <c r="AH847" s="6">
        <v>0.2</v>
      </c>
      <c r="AI847" s="6">
        <v>0.5</v>
      </c>
      <c r="AJ847" s="6" t="s">
        <v>14</v>
      </c>
      <c r="AK847" s="6">
        <v>101.32</v>
      </c>
      <c r="AL847" s="6" t="s">
        <v>303</v>
      </c>
      <c r="AM847" s="6" t="s">
        <v>303</v>
      </c>
      <c r="AN847" s="6" t="s">
        <v>303</v>
      </c>
      <c r="AO847" s="6" t="s">
        <v>303</v>
      </c>
      <c r="AP847" s="6" t="s">
        <v>156</v>
      </c>
      <c r="AQ847" s="6" t="s">
        <v>304</v>
      </c>
      <c r="AR847" s="6" t="s">
        <v>305</v>
      </c>
      <c r="AS847" s="6" t="s">
        <v>324</v>
      </c>
      <c r="AT847" s="6" t="s">
        <v>156</v>
      </c>
      <c r="AU847" s="6" t="s">
        <v>307</v>
      </c>
      <c r="AV847" s="6" t="s">
        <v>4480</v>
      </c>
      <c r="AW847" s="6" t="s">
        <v>4484</v>
      </c>
      <c r="AX847" s="6" t="s">
        <v>4484</v>
      </c>
      <c r="AY847" s="6" t="s">
        <v>308</v>
      </c>
      <c r="AZ847" s="6" t="s">
        <v>771</v>
      </c>
      <c r="BA847" s="6" t="s">
        <v>310</v>
      </c>
      <c r="BB847" s="6" t="s">
        <v>311</v>
      </c>
      <c r="BC847" s="6" t="s">
        <v>312</v>
      </c>
      <c r="BD847" s="6" t="s">
        <v>156</v>
      </c>
      <c r="BE847" s="6" t="s">
        <v>313</v>
      </c>
    </row>
    <row r="848" spans="1:57" ht="17.399999999999999" x14ac:dyDescent="0.4">
      <c r="A848" s="237">
        <f t="shared" si="211"/>
        <v>846</v>
      </c>
      <c r="B848" s="238" t="str">
        <f t="shared" si="212"/>
        <v>2025-09-28</v>
      </c>
      <c r="C848" s="238" t="str">
        <f t="shared" si="213"/>
        <v>LHR</v>
      </c>
      <c r="D848" s="238" t="str">
        <f t="shared" si="214"/>
        <v>99431913910</v>
      </c>
      <c r="E848" s="238" t="str">
        <f t="shared" si="215"/>
        <v>587196917895</v>
      </c>
      <c r="F848" s="238" t="str">
        <f t="shared" si="216"/>
        <v>강지수</v>
      </c>
      <c r="G848" s="239" t="str">
        <f t="shared" si="217"/>
        <v>BK00000146349</v>
      </c>
      <c r="H848" s="240" t="str">
        <f t="shared" si="218"/>
        <v>목록(Manifest)</v>
      </c>
      <c r="I848" s="241">
        <f t="shared" si="219"/>
        <v>137.69999999999999</v>
      </c>
      <c r="J848" s="242">
        <f t="shared" si="220"/>
        <v>1</v>
      </c>
      <c r="K848" s="242">
        <f t="shared" si="221"/>
        <v>0.5</v>
      </c>
      <c r="L848" s="243">
        <f t="shared" si="222"/>
        <v>0.2</v>
      </c>
      <c r="M848" s="243">
        <f t="shared" si="223"/>
        <v>0.5</v>
      </c>
      <c r="N848" s="149">
        <f t="shared" si="224"/>
        <v>5.75</v>
      </c>
      <c r="O848" s="149">
        <v>3.59</v>
      </c>
      <c r="P848" s="150"/>
      <c r="Q848" s="151">
        <f>VLOOKUP(H848,Mapping!$B$3:$D$13,3,0)</f>
        <v>0</v>
      </c>
      <c r="R848" s="149">
        <f>(IF(VLOOKUP(VLOOKUP(I848,Mapping!$B$15:$D$20,2,1),Mapping!$C$15:$E$20,2,0)=7000,0,VLOOKUP(VLOOKUP(I848,Mapping!$B$15:$D$20,2,1),Mapping!$C$15:$E$20,2,0)))</f>
        <v>0</v>
      </c>
      <c r="S848" s="149"/>
      <c r="T848" s="149"/>
      <c r="U848" s="149">
        <f t="shared" si="225"/>
        <v>9.34</v>
      </c>
      <c r="V848" s="6" t="str">
        <f t="shared" si="210"/>
        <v/>
      </c>
      <c r="X848" s="6" t="s">
        <v>4196</v>
      </c>
      <c r="Y848" s="6" t="s">
        <v>16</v>
      </c>
      <c r="Z848" s="6" t="s">
        <v>4197</v>
      </c>
      <c r="AA848" s="6" t="s">
        <v>4485</v>
      </c>
      <c r="AB848" s="6" t="s">
        <v>4486</v>
      </c>
      <c r="AC848" s="6" t="s">
        <v>4487</v>
      </c>
      <c r="AD848" s="6" t="s">
        <v>4488</v>
      </c>
      <c r="AE848" s="6" t="s">
        <v>156</v>
      </c>
      <c r="AF848" s="6">
        <v>1</v>
      </c>
      <c r="AG848" s="6">
        <v>0.5</v>
      </c>
      <c r="AH848" s="6">
        <v>0.2</v>
      </c>
      <c r="AI848" s="6">
        <v>0.5</v>
      </c>
      <c r="AJ848" s="6" t="s">
        <v>14</v>
      </c>
      <c r="AK848" s="6">
        <v>137.69999999999999</v>
      </c>
      <c r="AL848" s="6" t="s">
        <v>303</v>
      </c>
      <c r="AM848" s="6" t="s">
        <v>303</v>
      </c>
      <c r="AN848" s="6" t="s">
        <v>303</v>
      </c>
      <c r="AO848" s="6" t="s">
        <v>303</v>
      </c>
      <c r="AP848" s="6" t="s">
        <v>156</v>
      </c>
      <c r="AQ848" s="6" t="s">
        <v>304</v>
      </c>
      <c r="AR848" s="6" t="s">
        <v>305</v>
      </c>
      <c r="AS848" s="6" t="s">
        <v>4294</v>
      </c>
      <c r="AT848" s="6" t="s">
        <v>156</v>
      </c>
      <c r="AU848" s="6" t="s">
        <v>307</v>
      </c>
      <c r="AV848" s="6" t="s">
        <v>4485</v>
      </c>
      <c r="AW848" s="6" t="s">
        <v>4489</v>
      </c>
      <c r="AX848" s="6" t="s">
        <v>4489</v>
      </c>
      <c r="AY848" s="6" t="s">
        <v>308</v>
      </c>
      <c r="AZ848" s="6" t="s">
        <v>771</v>
      </c>
      <c r="BA848" s="6" t="s">
        <v>310</v>
      </c>
      <c r="BB848" s="6" t="s">
        <v>311</v>
      </c>
      <c r="BC848" s="6" t="s">
        <v>312</v>
      </c>
      <c r="BD848" s="6" t="s">
        <v>156</v>
      </c>
      <c r="BE848" s="6" t="s">
        <v>313</v>
      </c>
    </row>
    <row r="849" spans="1:57" ht="17.399999999999999" x14ac:dyDescent="0.4">
      <c r="A849" s="237">
        <f t="shared" si="211"/>
        <v>847</v>
      </c>
      <c r="B849" s="238" t="str">
        <f t="shared" si="212"/>
        <v>2025-09-28</v>
      </c>
      <c r="C849" s="238" t="str">
        <f t="shared" si="213"/>
        <v>LHR</v>
      </c>
      <c r="D849" s="238" t="str">
        <f t="shared" si="214"/>
        <v>99431913910</v>
      </c>
      <c r="E849" s="238" t="str">
        <f t="shared" si="215"/>
        <v>587196917652</v>
      </c>
      <c r="F849" s="238" t="str">
        <f t="shared" si="216"/>
        <v>김헌자</v>
      </c>
      <c r="G849" s="239" t="str">
        <f t="shared" si="217"/>
        <v>BK00000146360</v>
      </c>
      <c r="H849" s="240" t="str">
        <f t="shared" si="218"/>
        <v>간이(Simple)</v>
      </c>
      <c r="I849" s="241">
        <f t="shared" si="219"/>
        <v>153.82</v>
      </c>
      <c r="J849" s="242">
        <f t="shared" si="220"/>
        <v>1</v>
      </c>
      <c r="K849" s="242">
        <f t="shared" si="221"/>
        <v>0.5</v>
      </c>
      <c r="L849" s="243">
        <f t="shared" si="222"/>
        <v>0.2</v>
      </c>
      <c r="M849" s="243">
        <f t="shared" si="223"/>
        <v>0.5</v>
      </c>
      <c r="N849" s="149">
        <f t="shared" si="224"/>
        <v>5.75</v>
      </c>
      <c r="O849" s="149">
        <v>3.59</v>
      </c>
      <c r="P849" s="150"/>
      <c r="Q849" s="151">
        <f>VLOOKUP(H849,Mapping!$B$3:$D$13,3,0)</f>
        <v>0.8</v>
      </c>
      <c r="R849" s="149">
        <f>(IF(VLOOKUP(VLOOKUP(I849,Mapping!$B$15:$D$20,2,1),Mapping!$C$15:$E$20,2,0)=7000,0,VLOOKUP(VLOOKUP(I849,Mapping!$B$15:$D$20,2,1),Mapping!$C$15:$E$20,2,0)))</f>
        <v>0</v>
      </c>
      <c r="S849" s="149"/>
      <c r="T849" s="149"/>
      <c r="U849" s="149">
        <f t="shared" si="225"/>
        <v>10.14</v>
      </c>
      <c r="V849" s="6" t="str">
        <f t="shared" si="210"/>
        <v/>
      </c>
      <c r="X849" s="6" t="s">
        <v>4196</v>
      </c>
      <c r="Y849" s="6" t="s">
        <v>16</v>
      </c>
      <c r="Z849" s="6" t="s">
        <v>4197</v>
      </c>
      <c r="AA849" s="6" t="s">
        <v>4490</v>
      </c>
      <c r="AB849" s="6" t="s">
        <v>4491</v>
      </c>
      <c r="AC849" s="6" t="s">
        <v>4492</v>
      </c>
      <c r="AD849" s="6" t="s">
        <v>4493</v>
      </c>
      <c r="AE849" s="6" t="s">
        <v>156</v>
      </c>
      <c r="AF849" s="6">
        <v>1</v>
      </c>
      <c r="AG849" s="6">
        <v>0.5</v>
      </c>
      <c r="AH849" s="6">
        <v>0.2</v>
      </c>
      <c r="AI849" s="6">
        <v>0.5</v>
      </c>
      <c r="AJ849" s="6" t="s">
        <v>15</v>
      </c>
      <c r="AK849" s="6">
        <v>153.82</v>
      </c>
      <c r="AL849" s="6" t="s">
        <v>303</v>
      </c>
      <c r="AM849" s="6" t="s">
        <v>156</v>
      </c>
      <c r="AN849" s="6" t="s">
        <v>156</v>
      </c>
      <c r="AO849" s="6" t="s">
        <v>156</v>
      </c>
      <c r="AP849" s="6" t="s">
        <v>156</v>
      </c>
      <c r="AQ849" s="6" t="s">
        <v>304</v>
      </c>
      <c r="AR849" s="6" t="s">
        <v>305</v>
      </c>
      <c r="AS849" s="6" t="s">
        <v>4494</v>
      </c>
      <c r="AT849" s="6" t="s">
        <v>156</v>
      </c>
      <c r="AU849" s="6" t="s">
        <v>307</v>
      </c>
      <c r="AV849" s="6" t="s">
        <v>4490</v>
      </c>
      <c r="AW849" s="6" t="s">
        <v>4495</v>
      </c>
      <c r="AX849" s="6" t="s">
        <v>4495</v>
      </c>
      <c r="AY849" s="6" t="s">
        <v>308</v>
      </c>
      <c r="AZ849" s="6" t="s">
        <v>771</v>
      </c>
      <c r="BA849" s="6" t="s">
        <v>310</v>
      </c>
      <c r="BB849" s="6" t="s">
        <v>311</v>
      </c>
      <c r="BC849" s="6" t="s">
        <v>312</v>
      </c>
      <c r="BD849" s="6" t="s">
        <v>156</v>
      </c>
      <c r="BE849" s="6" t="s">
        <v>313</v>
      </c>
    </row>
    <row r="850" spans="1:57" ht="17.399999999999999" x14ac:dyDescent="0.4">
      <c r="A850" s="237">
        <f t="shared" si="211"/>
        <v>848</v>
      </c>
      <c r="B850" s="238" t="str">
        <f t="shared" si="212"/>
        <v>2025-09-28</v>
      </c>
      <c r="C850" s="238" t="str">
        <f t="shared" si="213"/>
        <v>LHR</v>
      </c>
      <c r="D850" s="238" t="str">
        <f t="shared" si="214"/>
        <v>99431913910</v>
      </c>
      <c r="E850" s="238" t="str">
        <f t="shared" si="215"/>
        <v>587196917593</v>
      </c>
      <c r="F850" s="238" t="str">
        <f t="shared" si="216"/>
        <v>박민지</v>
      </c>
      <c r="G850" s="239" t="str">
        <f t="shared" si="217"/>
        <v>BK00000146361</v>
      </c>
      <c r="H850" s="240" t="str">
        <f t="shared" si="218"/>
        <v>목록(Manifest)</v>
      </c>
      <c r="I850" s="241">
        <f t="shared" si="219"/>
        <v>142.46</v>
      </c>
      <c r="J850" s="242">
        <f t="shared" si="220"/>
        <v>1</v>
      </c>
      <c r="K850" s="242">
        <f t="shared" si="221"/>
        <v>0.5</v>
      </c>
      <c r="L850" s="243">
        <f t="shared" si="222"/>
        <v>0.2</v>
      </c>
      <c r="M850" s="243">
        <f t="shared" si="223"/>
        <v>0.5</v>
      </c>
      <c r="N850" s="149">
        <f t="shared" si="224"/>
        <v>5.75</v>
      </c>
      <c r="O850" s="149">
        <v>3.59</v>
      </c>
      <c r="P850" s="150"/>
      <c r="Q850" s="151">
        <f>VLOOKUP(H850,Mapping!$B$3:$D$13,3,0)</f>
        <v>0</v>
      </c>
      <c r="R850" s="149">
        <f>(IF(VLOOKUP(VLOOKUP(I850,Mapping!$B$15:$D$20,2,1),Mapping!$C$15:$E$20,2,0)=7000,0,VLOOKUP(VLOOKUP(I850,Mapping!$B$15:$D$20,2,1),Mapping!$C$15:$E$20,2,0)))</f>
        <v>0</v>
      </c>
      <c r="S850" s="149"/>
      <c r="T850" s="149"/>
      <c r="U850" s="149">
        <f t="shared" si="225"/>
        <v>9.34</v>
      </c>
      <c r="V850" s="6" t="str">
        <f t="shared" si="210"/>
        <v/>
      </c>
      <c r="X850" s="6" t="s">
        <v>4196</v>
      </c>
      <c r="Y850" s="6" t="s">
        <v>16</v>
      </c>
      <c r="Z850" s="6" t="s">
        <v>4197</v>
      </c>
      <c r="AA850" s="6" t="s">
        <v>4496</v>
      </c>
      <c r="AB850" s="6" t="s">
        <v>4497</v>
      </c>
      <c r="AC850" s="6" t="s">
        <v>4498</v>
      </c>
      <c r="AD850" s="6" t="s">
        <v>4499</v>
      </c>
      <c r="AE850" s="6" t="s">
        <v>156</v>
      </c>
      <c r="AF850" s="6">
        <v>1</v>
      </c>
      <c r="AG850" s="6">
        <v>0.5</v>
      </c>
      <c r="AH850" s="6">
        <v>0.2</v>
      </c>
      <c r="AI850" s="6">
        <v>0.5</v>
      </c>
      <c r="AJ850" s="6" t="s">
        <v>14</v>
      </c>
      <c r="AK850" s="6">
        <v>142.46</v>
      </c>
      <c r="AL850" s="6" t="s">
        <v>303</v>
      </c>
      <c r="AM850" s="6" t="s">
        <v>303</v>
      </c>
      <c r="AN850" s="6" t="s">
        <v>303</v>
      </c>
      <c r="AO850" s="6" t="s">
        <v>303</v>
      </c>
      <c r="AP850" s="6" t="s">
        <v>156</v>
      </c>
      <c r="AQ850" s="6" t="s">
        <v>304</v>
      </c>
      <c r="AR850" s="6" t="s">
        <v>305</v>
      </c>
      <c r="AS850" s="6" t="s">
        <v>4294</v>
      </c>
      <c r="AT850" s="6" t="s">
        <v>156</v>
      </c>
      <c r="AU850" s="6" t="s">
        <v>307</v>
      </c>
      <c r="AV850" s="6" t="s">
        <v>4496</v>
      </c>
      <c r="AW850" s="6" t="s">
        <v>4500</v>
      </c>
      <c r="AX850" s="6" t="s">
        <v>4500</v>
      </c>
      <c r="AY850" s="6" t="s">
        <v>308</v>
      </c>
      <c r="AZ850" s="6" t="s">
        <v>771</v>
      </c>
      <c r="BA850" s="6" t="s">
        <v>310</v>
      </c>
      <c r="BB850" s="6" t="s">
        <v>311</v>
      </c>
      <c r="BC850" s="6" t="s">
        <v>312</v>
      </c>
      <c r="BD850" s="6" t="s">
        <v>156</v>
      </c>
      <c r="BE850" s="6" t="s">
        <v>313</v>
      </c>
    </row>
    <row r="851" spans="1:57" ht="17.399999999999999" x14ac:dyDescent="0.4">
      <c r="A851" s="237">
        <f t="shared" si="211"/>
        <v>849</v>
      </c>
      <c r="B851" s="238" t="str">
        <f t="shared" si="212"/>
        <v>2025-09-28</v>
      </c>
      <c r="C851" s="238" t="str">
        <f t="shared" si="213"/>
        <v>LHR</v>
      </c>
      <c r="D851" s="238" t="str">
        <f t="shared" si="214"/>
        <v>99431913910</v>
      </c>
      <c r="E851" s="238" t="str">
        <f t="shared" si="215"/>
        <v>587196917722</v>
      </c>
      <c r="F851" s="238" t="str">
        <f t="shared" si="216"/>
        <v>강정림</v>
      </c>
      <c r="G851" s="239" t="str">
        <f t="shared" si="217"/>
        <v>BK00000146365</v>
      </c>
      <c r="H851" s="240" t="str">
        <f t="shared" si="218"/>
        <v>목록(Manifest)</v>
      </c>
      <c r="I851" s="241">
        <f t="shared" si="219"/>
        <v>82.27</v>
      </c>
      <c r="J851" s="242">
        <f t="shared" si="220"/>
        <v>1</v>
      </c>
      <c r="K851" s="242">
        <f t="shared" si="221"/>
        <v>0.5</v>
      </c>
      <c r="L851" s="243">
        <f t="shared" si="222"/>
        <v>0.2</v>
      </c>
      <c r="M851" s="243">
        <f t="shared" si="223"/>
        <v>0.5</v>
      </c>
      <c r="N851" s="149">
        <f t="shared" si="224"/>
        <v>5.75</v>
      </c>
      <c r="O851" s="149">
        <v>3.59</v>
      </c>
      <c r="P851" s="150"/>
      <c r="Q851" s="151">
        <f>VLOOKUP(H851,Mapping!$B$3:$D$13,3,0)</f>
        <v>0</v>
      </c>
      <c r="R851" s="149">
        <f>(IF(VLOOKUP(VLOOKUP(I851,Mapping!$B$15:$D$20,2,1),Mapping!$C$15:$E$20,2,0)=7000,0,VLOOKUP(VLOOKUP(I851,Mapping!$B$15:$D$20,2,1),Mapping!$C$15:$E$20,2,0)))</f>
        <v>0</v>
      </c>
      <c r="S851" s="149"/>
      <c r="T851" s="149"/>
      <c r="U851" s="149">
        <f t="shared" si="225"/>
        <v>9.34</v>
      </c>
      <c r="V851" s="6" t="str">
        <f t="shared" si="210"/>
        <v/>
      </c>
      <c r="X851" s="6" t="s">
        <v>4196</v>
      </c>
      <c r="Y851" s="6" t="s">
        <v>16</v>
      </c>
      <c r="Z851" s="6" t="s">
        <v>4197</v>
      </c>
      <c r="AA851" s="6" t="s">
        <v>4501</v>
      </c>
      <c r="AB851" s="6" t="s">
        <v>4502</v>
      </c>
      <c r="AC851" s="6" t="s">
        <v>4503</v>
      </c>
      <c r="AD851" s="6" t="s">
        <v>4504</v>
      </c>
      <c r="AE851" s="6" t="s">
        <v>156</v>
      </c>
      <c r="AF851" s="6">
        <v>1</v>
      </c>
      <c r="AG851" s="6">
        <v>0.5</v>
      </c>
      <c r="AH851" s="6">
        <v>0.2</v>
      </c>
      <c r="AI851" s="6">
        <v>0.5</v>
      </c>
      <c r="AJ851" s="6" t="s">
        <v>14</v>
      </c>
      <c r="AK851" s="6">
        <v>82.27</v>
      </c>
      <c r="AL851" s="6" t="s">
        <v>303</v>
      </c>
      <c r="AM851" s="6" t="s">
        <v>303</v>
      </c>
      <c r="AN851" s="6" t="s">
        <v>303</v>
      </c>
      <c r="AO851" s="6" t="s">
        <v>303</v>
      </c>
      <c r="AP851" s="6" t="s">
        <v>156</v>
      </c>
      <c r="AQ851" s="6" t="s">
        <v>304</v>
      </c>
      <c r="AR851" s="6" t="s">
        <v>305</v>
      </c>
      <c r="AS851" s="6" t="s">
        <v>4505</v>
      </c>
      <c r="AT851" s="6" t="s">
        <v>156</v>
      </c>
      <c r="AU851" s="6" t="s">
        <v>307</v>
      </c>
      <c r="AV851" s="6" t="s">
        <v>4501</v>
      </c>
      <c r="AW851" s="6" t="s">
        <v>4506</v>
      </c>
      <c r="AX851" s="6" t="s">
        <v>4506</v>
      </c>
      <c r="AY851" s="6" t="s">
        <v>308</v>
      </c>
      <c r="AZ851" s="6" t="s">
        <v>771</v>
      </c>
      <c r="BA851" s="6" t="s">
        <v>310</v>
      </c>
      <c r="BB851" s="6" t="s">
        <v>311</v>
      </c>
      <c r="BC851" s="6" t="s">
        <v>312</v>
      </c>
      <c r="BD851" s="6" t="s">
        <v>156</v>
      </c>
      <c r="BE851" s="6" t="s">
        <v>313</v>
      </c>
    </row>
    <row r="852" spans="1:57" ht="17.399999999999999" x14ac:dyDescent="0.4">
      <c r="A852" s="237">
        <f t="shared" si="211"/>
        <v>850</v>
      </c>
      <c r="B852" s="238" t="str">
        <f t="shared" si="212"/>
        <v>2025-09-28</v>
      </c>
      <c r="C852" s="238" t="str">
        <f t="shared" si="213"/>
        <v>LHR</v>
      </c>
      <c r="D852" s="238" t="str">
        <f t="shared" si="214"/>
        <v>99431913910</v>
      </c>
      <c r="E852" s="238" t="str">
        <f t="shared" si="215"/>
        <v>587196917840</v>
      </c>
      <c r="F852" s="238" t="str">
        <f t="shared" si="216"/>
        <v>김상현</v>
      </c>
      <c r="G852" s="239" t="str">
        <f t="shared" si="217"/>
        <v>BK00000146366</v>
      </c>
      <c r="H852" s="240" t="str">
        <f t="shared" si="218"/>
        <v>목록(Manifest)</v>
      </c>
      <c r="I852" s="241">
        <f t="shared" si="219"/>
        <v>97.72</v>
      </c>
      <c r="J852" s="242">
        <f t="shared" si="220"/>
        <v>1</v>
      </c>
      <c r="K852" s="242">
        <f t="shared" si="221"/>
        <v>0.5</v>
      </c>
      <c r="L852" s="243">
        <f t="shared" si="222"/>
        <v>0.2</v>
      </c>
      <c r="M852" s="243">
        <f t="shared" si="223"/>
        <v>0.5</v>
      </c>
      <c r="N852" s="149">
        <f t="shared" si="224"/>
        <v>5.75</v>
      </c>
      <c r="O852" s="149">
        <v>3.59</v>
      </c>
      <c r="P852" s="150"/>
      <c r="Q852" s="151">
        <f>VLOOKUP(H852,Mapping!$B$3:$D$13,3,0)</f>
        <v>0</v>
      </c>
      <c r="R852" s="149">
        <f>(IF(VLOOKUP(VLOOKUP(I852,Mapping!$B$15:$D$20,2,1),Mapping!$C$15:$E$20,2,0)=7000,0,VLOOKUP(VLOOKUP(I852,Mapping!$B$15:$D$20,2,1),Mapping!$C$15:$E$20,2,0)))</f>
        <v>0</v>
      </c>
      <c r="S852" s="149"/>
      <c r="T852" s="149"/>
      <c r="U852" s="149">
        <f t="shared" si="225"/>
        <v>9.34</v>
      </c>
      <c r="V852" s="6" t="str">
        <f t="shared" si="210"/>
        <v/>
      </c>
      <c r="X852" s="6" t="s">
        <v>4196</v>
      </c>
      <c r="Y852" s="6" t="s">
        <v>16</v>
      </c>
      <c r="Z852" s="6" t="s">
        <v>4197</v>
      </c>
      <c r="AA852" s="6" t="s">
        <v>4507</v>
      </c>
      <c r="AB852" s="6" t="s">
        <v>4508</v>
      </c>
      <c r="AC852" s="6" t="s">
        <v>4509</v>
      </c>
      <c r="AD852" s="6" t="s">
        <v>4510</v>
      </c>
      <c r="AE852" s="6" t="s">
        <v>156</v>
      </c>
      <c r="AF852" s="6">
        <v>1</v>
      </c>
      <c r="AG852" s="6">
        <v>0.5</v>
      </c>
      <c r="AH852" s="6">
        <v>0.2</v>
      </c>
      <c r="AI852" s="6">
        <v>0.5</v>
      </c>
      <c r="AJ852" s="6" t="s">
        <v>14</v>
      </c>
      <c r="AK852" s="6">
        <v>97.72</v>
      </c>
      <c r="AL852" s="6" t="s">
        <v>303</v>
      </c>
      <c r="AM852" s="6" t="s">
        <v>303</v>
      </c>
      <c r="AN852" s="6" t="s">
        <v>303</v>
      </c>
      <c r="AO852" s="6" t="s">
        <v>303</v>
      </c>
      <c r="AP852" s="6" t="s">
        <v>156</v>
      </c>
      <c r="AQ852" s="6" t="s">
        <v>304</v>
      </c>
      <c r="AR852" s="6" t="s">
        <v>305</v>
      </c>
      <c r="AS852" s="6" t="s">
        <v>957</v>
      </c>
      <c r="AT852" s="6" t="s">
        <v>156</v>
      </c>
      <c r="AU852" s="6" t="s">
        <v>307</v>
      </c>
      <c r="AV852" s="6" t="s">
        <v>4507</v>
      </c>
      <c r="AW852" s="6" t="s">
        <v>4511</v>
      </c>
      <c r="AX852" s="6" t="s">
        <v>4511</v>
      </c>
      <c r="AY852" s="6" t="s">
        <v>308</v>
      </c>
      <c r="AZ852" s="6" t="s">
        <v>771</v>
      </c>
      <c r="BA852" s="6" t="s">
        <v>310</v>
      </c>
      <c r="BB852" s="6" t="s">
        <v>311</v>
      </c>
      <c r="BC852" s="6" t="s">
        <v>312</v>
      </c>
      <c r="BD852" s="6" t="s">
        <v>156</v>
      </c>
      <c r="BE852" s="6" t="s">
        <v>313</v>
      </c>
    </row>
    <row r="853" spans="1:57" ht="17.399999999999999" x14ac:dyDescent="0.4">
      <c r="A853" s="237">
        <f t="shared" si="211"/>
        <v>851</v>
      </c>
      <c r="B853" s="238" t="str">
        <f t="shared" si="212"/>
        <v>2025-09-28</v>
      </c>
      <c r="C853" s="238" t="str">
        <f t="shared" si="213"/>
        <v>LHR</v>
      </c>
      <c r="D853" s="238" t="str">
        <f t="shared" si="214"/>
        <v>99431913910</v>
      </c>
      <c r="E853" s="238" t="str">
        <f t="shared" si="215"/>
        <v>587196917954</v>
      </c>
      <c r="F853" s="238" t="str">
        <f t="shared" si="216"/>
        <v>공다혜</v>
      </c>
      <c r="G853" s="239" t="str">
        <f t="shared" si="217"/>
        <v>BK00000146373</v>
      </c>
      <c r="H853" s="240" t="str">
        <f t="shared" si="218"/>
        <v>간이(Simple)</v>
      </c>
      <c r="I853" s="241">
        <f t="shared" si="219"/>
        <v>170</v>
      </c>
      <c r="J853" s="242">
        <f t="shared" si="220"/>
        <v>1</v>
      </c>
      <c r="K853" s="242">
        <f t="shared" si="221"/>
        <v>1</v>
      </c>
      <c r="L853" s="243">
        <f t="shared" si="222"/>
        <v>0.2</v>
      </c>
      <c r="M853" s="243">
        <f t="shared" si="223"/>
        <v>1</v>
      </c>
      <c r="N853" s="149">
        <f t="shared" si="224"/>
        <v>7.6</v>
      </c>
      <c r="O853" s="149">
        <v>3.59</v>
      </c>
      <c r="P853" s="150"/>
      <c r="Q853" s="151">
        <f>VLOOKUP(H853,Mapping!$B$3:$D$13,3,0)</f>
        <v>0.8</v>
      </c>
      <c r="R853" s="149">
        <f>(IF(VLOOKUP(VLOOKUP(I853,Mapping!$B$15:$D$20,2,1),Mapping!$C$15:$E$20,2,0)=7000,0,VLOOKUP(VLOOKUP(I853,Mapping!$B$15:$D$20,2,1),Mapping!$C$15:$E$20,2,0)))</f>
        <v>0</v>
      </c>
      <c r="S853" s="149"/>
      <c r="T853" s="149"/>
      <c r="U853" s="149">
        <f t="shared" si="225"/>
        <v>11.99</v>
      </c>
      <c r="V853" s="6" t="str">
        <f t="shared" si="210"/>
        <v/>
      </c>
      <c r="X853" s="6" t="s">
        <v>4196</v>
      </c>
      <c r="Y853" s="6" t="s">
        <v>16</v>
      </c>
      <c r="Z853" s="6" t="s">
        <v>4197</v>
      </c>
      <c r="AA853" s="6" t="s">
        <v>4512</v>
      </c>
      <c r="AB853" s="6" t="s">
        <v>4513</v>
      </c>
      <c r="AC853" s="6" t="s">
        <v>4514</v>
      </c>
      <c r="AD853" s="6" t="s">
        <v>4515</v>
      </c>
      <c r="AE853" s="6" t="s">
        <v>156</v>
      </c>
      <c r="AF853" s="6">
        <v>1</v>
      </c>
      <c r="AG853" s="6">
        <v>1</v>
      </c>
      <c r="AH853" s="6">
        <v>0.2</v>
      </c>
      <c r="AI853" s="6">
        <v>1</v>
      </c>
      <c r="AJ853" s="6" t="s">
        <v>15</v>
      </c>
      <c r="AK853" s="6">
        <v>170</v>
      </c>
      <c r="AL853" s="6" t="s">
        <v>303</v>
      </c>
      <c r="AM853" s="6" t="s">
        <v>156</v>
      </c>
      <c r="AN853" s="6" t="s">
        <v>156</v>
      </c>
      <c r="AO853" s="6" t="s">
        <v>156</v>
      </c>
      <c r="AP853" s="6" t="s">
        <v>156</v>
      </c>
      <c r="AQ853" s="6" t="s">
        <v>304</v>
      </c>
      <c r="AR853" s="6" t="s">
        <v>305</v>
      </c>
      <c r="AS853" s="6" t="s">
        <v>774</v>
      </c>
      <c r="AT853" s="6" t="s">
        <v>156</v>
      </c>
      <c r="AU853" s="6" t="s">
        <v>307</v>
      </c>
      <c r="AV853" s="6" t="s">
        <v>4512</v>
      </c>
      <c r="AW853" s="6" t="s">
        <v>4516</v>
      </c>
      <c r="AX853" s="6" t="s">
        <v>4516</v>
      </c>
      <c r="AY853" s="6" t="s">
        <v>308</v>
      </c>
      <c r="AZ853" s="6" t="s">
        <v>771</v>
      </c>
      <c r="BA853" s="6" t="s">
        <v>310</v>
      </c>
      <c r="BB853" s="6" t="s">
        <v>311</v>
      </c>
      <c r="BC853" s="6" t="s">
        <v>312</v>
      </c>
      <c r="BD853" s="6" t="s">
        <v>156</v>
      </c>
      <c r="BE853" s="6" t="s">
        <v>313</v>
      </c>
    </row>
    <row r="854" spans="1:57" ht="17.399999999999999" x14ac:dyDescent="0.4">
      <c r="A854" s="237">
        <f t="shared" si="211"/>
        <v>852</v>
      </c>
      <c r="B854" s="238" t="str">
        <f t="shared" si="212"/>
        <v>2025-09-28</v>
      </c>
      <c r="C854" s="238" t="str">
        <f t="shared" si="213"/>
        <v>LHR</v>
      </c>
      <c r="D854" s="238" t="str">
        <f t="shared" si="214"/>
        <v>99431913910</v>
      </c>
      <c r="E854" s="238" t="str">
        <f t="shared" si="215"/>
        <v>587196917744</v>
      </c>
      <c r="F854" s="238" t="str">
        <f t="shared" si="216"/>
        <v>이창윤</v>
      </c>
      <c r="G854" s="239" t="str">
        <f t="shared" si="217"/>
        <v>BK00000146379</v>
      </c>
      <c r="H854" s="240" t="str">
        <f t="shared" si="218"/>
        <v>목록(Manifest)</v>
      </c>
      <c r="I854" s="241">
        <f t="shared" si="219"/>
        <v>43.09</v>
      </c>
      <c r="J854" s="242">
        <f t="shared" si="220"/>
        <v>1</v>
      </c>
      <c r="K854" s="242">
        <f t="shared" si="221"/>
        <v>0.5</v>
      </c>
      <c r="L854" s="243">
        <f t="shared" si="222"/>
        <v>0.2</v>
      </c>
      <c r="M854" s="243">
        <f t="shared" si="223"/>
        <v>0.5</v>
      </c>
      <c r="N854" s="149">
        <f t="shared" si="224"/>
        <v>5.75</v>
      </c>
      <c r="O854" s="149">
        <v>3.59</v>
      </c>
      <c r="P854" s="150"/>
      <c r="Q854" s="151">
        <f>VLOOKUP(H854,Mapping!$B$3:$D$13,3,0)</f>
        <v>0</v>
      </c>
      <c r="R854" s="149">
        <f>(IF(VLOOKUP(VLOOKUP(I854,Mapping!$B$15:$D$20,2,1),Mapping!$C$15:$E$20,2,0)=7000,0,VLOOKUP(VLOOKUP(I854,Mapping!$B$15:$D$20,2,1),Mapping!$C$15:$E$20,2,0)))</f>
        <v>0</v>
      </c>
      <c r="S854" s="149"/>
      <c r="T854" s="149"/>
      <c r="U854" s="149">
        <f t="shared" si="225"/>
        <v>9.34</v>
      </c>
      <c r="V854" s="6" t="str">
        <f t="shared" si="210"/>
        <v/>
      </c>
      <c r="X854" s="6" t="s">
        <v>4196</v>
      </c>
      <c r="Y854" s="6" t="s">
        <v>16</v>
      </c>
      <c r="Z854" s="6" t="s">
        <v>4197</v>
      </c>
      <c r="AA854" s="6" t="s">
        <v>4517</v>
      </c>
      <c r="AB854" s="6" t="s">
        <v>201</v>
      </c>
      <c r="AC854" s="6" t="s">
        <v>4518</v>
      </c>
      <c r="AD854" s="6" t="s">
        <v>4519</v>
      </c>
      <c r="AE854" s="6" t="s">
        <v>156</v>
      </c>
      <c r="AF854" s="6">
        <v>1</v>
      </c>
      <c r="AG854" s="6">
        <v>0.5</v>
      </c>
      <c r="AH854" s="6">
        <v>0.2</v>
      </c>
      <c r="AI854" s="6">
        <v>0.5</v>
      </c>
      <c r="AJ854" s="6" t="s">
        <v>14</v>
      </c>
      <c r="AK854" s="6">
        <v>43.09</v>
      </c>
      <c r="AL854" s="6" t="s">
        <v>303</v>
      </c>
      <c r="AM854" s="6" t="s">
        <v>156</v>
      </c>
      <c r="AN854" s="6" t="s">
        <v>156</v>
      </c>
      <c r="AO854" s="6" t="s">
        <v>156</v>
      </c>
      <c r="AP854" s="6" t="s">
        <v>156</v>
      </c>
      <c r="AQ854" s="6" t="s">
        <v>304</v>
      </c>
      <c r="AR854" s="6" t="s">
        <v>305</v>
      </c>
      <c r="AS854" s="6" t="s">
        <v>316</v>
      </c>
      <c r="AT854" s="6" t="s">
        <v>156</v>
      </c>
      <c r="AU854" s="6" t="s">
        <v>307</v>
      </c>
      <c r="AV854" s="6" t="s">
        <v>4517</v>
      </c>
      <c r="AW854" s="6" t="s">
        <v>4520</v>
      </c>
      <c r="AX854" s="6" t="s">
        <v>4520</v>
      </c>
      <c r="AY854" s="6" t="s">
        <v>308</v>
      </c>
      <c r="AZ854" s="6" t="s">
        <v>771</v>
      </c>
      <c r="BA854" s="6" t="s">
        <v>310</v>
      </c>
      <c r="BB854" s="6" t="s">
        <v>311</v>
      </c>
      <c r="BC854" s="6" t="s">
        <v>312</v>
      </c>
      <c r="BD854" s="6" t="s">
        <v>156</v>
      </c>
      <c r="BE854" s="6" t="s">
        <v>313</v>
      </c>
    </row>
    <row r="855" spans="1:57" ht="17.399999999999999" x14ac:dyDescent="0.4">
      <c r="A855" s="237">
        <f t="shared" si="211"/>
        <v>853</v>
      </c>
      <c r="B855" s="238" t="str">
        <f t="shared" si="212"/>
        <v>2025-09-28</v>
      </c>
      <c r="C855" s="238" t="str">
        <f t="shared" si="213"/>
        <v>LHR</v>
      </c>
      <c r="D855" s="238" t="str">
        <f t="shared" si="214"/>
        <v>99431913910</v>
      </c>
      <c r="E855" s="238" t="str">
        <f t="shared" si="215"/>
        <v>587196917512</v>
      </c>
      <c r="F855" s="238" t="str">
        <f t="shared" si="216"/>
        <v>구승완</v>
      </c>
      <c r="G855" s="239" t="str">
        <f t="shared" si="217"/>
        <v>BK00000146381</v>
      </c>
      <c r="H855" s="240" t="str">
        <f t="shared" si="218"/>
        <v>목록(Manifest)</v>
      </c>
      <c r="I855" s="241">
        <f t="shared" si="219"/>
        <v>17.98</v>
      </c>
      <c r="J855" s="242">
        <f t="shared" si="220"/>
        <v>1</v>
      </c>
      <c r="K855" s="242">
        <f t="shared" si="221"/>
        <v>1</v>
      </c>
      <c r="L855" s="243">
        <f t="shared" si="222"/>
        <v>0.2</v>
      </c>
      <c r="M855" s="243">
        <f t="shared" si="223"/>
        <v>1</v>
      </c>
      <c r="N855" s="149">
        <f t="shared" si="224"/>
        <v>7.6</v>
      </c>
      <c r="O855" s="149">
        <v>3.59</v>
      </c>
      <c r="P855" s="150"/>
      <c r="Q855" s="151">
        <f>VLOOKUP(H855,Mapping!$B$3:$D$13,3,0)</f>
        <v>0</v>
      </c>
      <c r="R855" s="149">
        <f>(IF(VLOOKUP(VLOOKUP(I855,Mapping!$B$15:$D$20,2,1),Mapping!$C$15:$E$20,2,0)=7000,0,VLOOKUP(VLOOKUP(I855,Mapping!$B$15:$D$20,2,1),Mapping!$C$15:$E$20,2,0)))</f>
        <v>0</v>
      </c>
      <c r="S855" s="149"/>
      <c r="T855" s="149"/>
      <c r="U855" s="149">
        <f t="shared" si="225"/>
        <v>11.19</v>
      </c>
      <c r="V855" s="6" t="str">
        <f t="shared" si="210"/>
        <v/>
      </c>
      <c r="X855" s="6" t="s">
        <v>4196</v>
      </c>
      <c r="Y855" s="6" t="s">
        <v>16</v>
      </c>
      <c r="Z855" s="6" t="s">
        <v>4197</v>
      </c>
      <c r="AA855" s="6" t="s">
        <v>4521</v>
      </c>
      <c r="AB855" s="6" t="s">
        <v>4267</v>
      </c>
      <c r="AC855" s="6" t="s">
        <v>4268</v>
      </c>
      <c r="AD855" s="6" t="s">
        <v>4269</v>
      </c>
      <c r="AE855" s="6" t="s">
        <v>156</v>
      </c>
      <c r="AF855" s="6">
        <v>1</v>
      </c>
      <c r="AG855" s="6">
        <v>1</v>
      </c>
      <c r="AH855" s="6">
        <v>0.2</v>
      </c>
      <c r="AI855" s="6">
        <v>1</v>
      </c>
      <c r="AJ855" s="6" t="s">
        <v>14</v>
      </c>
      <c r="AK855" s="6">
        <v>17.98</v>
      </c>
      <c r="AL855" s="6" t="s">
        <v>303</v>
      </c>
      <c r="AM855" s="6" t="s">
        <v>303</v>
      </c>
      <c r="AN855" s="6" t="s">
        <v>303</v>
      </c>
      <c r="AO855" s="6" t="s">
        <v>303</v>
      </c>
      <c r="AP855" s="6" t="s">
        <v>156</v>
      </c>
      <c r="AQ855" s="6" t="s">
        <v>304</v>
      </c>
      <c r="AR855" s="6" t="s">
        <v>305</v>
      </c>
      <c r="AS855" s="6" t="s">
        <v>325</v>
      </c>
      <c r="AT855" s="6" t="s">
        <v>156</v>
      </c>
      <c r="AU855" s="6" t="s">
        <v>307</v>
      </c>
      <c r="AV855" s="6" t="s">
        <v>4521</v>
      </c>
      <c r="AW855" s="6" t="s">
        <v>4522</v>
      </c>
      <c r="AX855" s="6" t="s">
        <v>4522</v>
      </c>
      <c r="AY855" s="6" t="s">
        <v>308</v>
      </c>
      <c r="AZ855" s="6" t="s">
        <v>771</v>
      </c>
      <c r="BA855" s="6" t="s">
        <v>310</v>
      </c>
      <c r="BB855" s="6" t="s">
        <v>311</v>
      </c>
      <c r="BC855" s="6" t="s">
        <v>312</v>
      </c>
      <c r="BD855" s="6" t="s">
        <v>156</v>
      </c>
      <c r="BE855" s="6" t="s">
        <v>313</v>
      </c>
    </row>
    <row r="856" spans="1:57" ht="17.399999999999999" x14ac:dyDescent="0.4">
      <c r="A856" s="237">
        <f t="shared" si="211"/>
        <v>854</v>
      </c>
      <c r="B856" s="238" t="str">
        <f t="shared" si="212"/>
        <v>2025-09-28</v>
      </c>
      <c r="C856" s="238" t="str">
        <f t="shared" si="213"/>
        <v>LHR</v>
      </c>
      <c r="D856" s="238" t="str">
        <f t="shared" si="214"/>
        <v>99431913910</v>
      </c>
      <c r="E856" s="238" t="str">
        <f t="shared" si="215"/>
        <v>587196918024</v>
      </c>
      <c r="F856" s="238" t="str">
        <f t="shared" si="216"/>
        <v>류가인</v>
      </c>
      <c r="G856" s="239" t="str">
        <f t="shared" si="217"/>
        <v>BK00000146389</v>
      </c>
      <c r="H856" s="240" t="str">
        <f t="shared" si="218"/>
        <v>일반(목록배제,Normal-Manifest Exception)</v>
      </c>
      <c r="I856" s="241">
        <f t="shared" si="219"/>
        <v>148.44</v>
      </c>
      <c r="J856" s="242">
        <f t="shared" si="220"/>
        <v>1</v>
      </c>
      <c r="K856" s="242">
        <f t="shared" si="221"/>
        <v>5</v>
      </c>
      <c r="L856" s="243">
        <f t="shared" si="222"/>
        <v>6.9</v>
      </c>
      <c r="M856" s="243">
        <f t="shared" si="223"/>
        <v>7</v>
      </c>
      <c r="N856" s="149">
        <f t="shared" si="224"/>
        <v>29.8</v>
      </c>
      <c r="O856" s="149">
        <v>3.59</v>
      </c>
      <c r="P856" s="150"/>
      <c r="Q856" s="151">
        <f>VLOOKUP(H856,Mapping!$B$3:$D$13,3,0)</f>
        <v>0.8</v>
      </c>
      <c r="R856" s="149">
        <f>(IF(VLOOKUP(VLOOKUP(I856,Mapping!$B$15:$D$20,2,1),Mapping!$C$15:$E$20,2,0)=7000,0,VLOOKUP(VLOOKUP(I856,Mapping!$B$15:$D$20,2,1),Mapping!$C$15:$E$20,2,0)))</f>
        <v>0</v>
      </c>
      <c r="S856" s="149"/>
      <c r="T856" s="149"/>
      <c r="U856" s="149">
        <f t="shared" si="225"/>
        <v>34.19</v>
      </c>
      <c r="V856" s="6" t="str">
        <f t="shared" si="210"/>
        <v/>
      </c>
      <c r="X856" s="6" t="s">
        <v>4196</v>
      </c>
      <c r="Y856" s="6" t="s">
        <v>16</v>
      </c>
      <c r="Z856" s="6" t="s">
        <v>4197</v>
      </c>
      <c r="AA856" s="6" t="s">
        <v>4523</v>
      </c>
      <c r="AB856" s="6" t="s">
        <v>4524</v>
      </c>
      <c r="AC856" s="6" t="s">
        <v>4525</v>
      </c>
      <c r="AD856" s="6" t="s">
        <v>4526</v>
      </c>
      <c r="AE856" s="6" t="s">
        <v>156</v>
      </c>
      <c r="AF856" s="6">
        <v>1</v>
      </c>
      <c r="AG856" s="6">
        <v>5</v>
      </c>
      <c r="AH856" s="6">
        <v>6.9</v>
      </c>
      <c r="AI856" s="6">
        <v>7</v>
      </c>
      <c r="AJ856" s="6" t="s">
        <v>110</v>
      </c>
      <c r="AK856" s="6">
        <v>148.44</v>
      </c>
      <c r="AL856" s="6" t="s">
        <v>303</v>
      </c>
      <c r="AM856" s="6" t="s">
        <v>303</v>
      </c>
      <c r="AN856" s="6" t="s">
        <v>303</v>
      </c>
      <c r="AO856" s="6" t="s">
        <v>303</v>
      </c>
      <c r="AP856" s="6" t="s">
        <v>156</v>
      </c>
      <c r="AQ856" s="6" t="s">
        <v>304</v>
      </c>
      <c r="AR856" s="6" t="s">
        <v>305</v>
      </c>
      <c r="AS856" s="6" t="s">
        <v>317</v>
      </c>
      <c r="AT856" s="6" t="s">
        <v>156</v>
      </c>
      <c r="AU856" s="6" t="s">
        <v>307</v>
      </c>
      <c r="AV856" s="6" t="s">
        <v>4523</v>
      </c>
      <c r="AW856" s="6" t="s">
        <v>4527</v>
      </c>
      <c r="AX856" s="6" t="s">
        <v>4527</v>
      </c>
      <c r="AY856" s="6" t="s">
        <v>308</v>
      </c>
      <c r="AZ856" s="6" t="s">
        <v>771</v>
      </c>
      <c r="BA856" s="6" t="s">
        <v>310</v>
      </c>
      <c r="BB856" s="6" t="s">
        <v>311</v>
      </c>
      <c r="BC856" s="6" t="s">
        <v>312</v>
      </c>
      <c r="BD856" s="6" t="s">
        <v>156</v>
      </c>
      <c r="BE856" s="6" t="s">
        <v>313</v>
      </c>
    </row>
    <row r="857" spans="1:57" ht="17.399999999999999" x14ac:dyDescent="0.4">
      <c r="A857" s="237">
        <f t="shared" si="211"/>
        <v>855</v>
      </c>
      <c r="B857" s="238" t="str">
        <f t="shared" si="212"/>
        <v>2025-09-28</v>
      </c>
      <c r="C857" s="238" t="str">
        <f t="shared" si="213"/>
        <v>LHR</v>
      </c>
      <c r="D857" s="238" t="str">
        <f t="shared" si="214"/>
        <v>99431913910</v>
      </c>
      <c r="E857" s="238" t="str">
        <f t="shared" si="215"/>
        <v>587196917431</v>
      </c>
      <c r="F857" s="238" t="str">
        <f t="shared" si="216"/>
        <v>정문권</v>
      </c>
      <c r="G857" s="239" t="str">
        <f t="shared" si="217"/>
        <v>BK00000146392</v>
      </c>
      <c r="H857" s="240" t="str">
        <f t="shared" si="218"/>
        <v>일반(NORMAL)</v>
      </c>
      <c r="I857" s="241">
        <f t="shared" si="219"/>
        <v>88.68</v>
      </c>
      <c r="J857" s="242">
        <f t="shared" si="220"/>
        <v>1</v>
      </c>
      <c r="K857" s="242">
        <f t="shared" si="221"/>
        <v>3.5</v>
      </c>
      <c r="L857" s="243">
        <f t="shared" si="222"/>
        <v>0.2</v>
      </c>
      <c r="M857" s="243">
        <f t="shared" si="223"/>
        <v>3.5</v>
      </c>
      <c r="N857" s="149">
        <f t="shared" si="224"/>
        <v>16.850000000000001</v>
      </c>
      <c r="O857" s="149">
        <v>3.59</v>
      </c>
      <c r="P857" s="150"/>
      <c r="Q857" s="151">
        <f>VLOOKUP(H857,Mapping!$B$3:$D$13,3,0)</f>
        <v>0.8</v>
      </c>
      <c r="R857" s="149">
        <f>(IF(VLOOKUP(VLOOKUP(I857,Mapping!$B$15:$D$20,2,1),Mapping!$C$15:$E$20,2,0)=7000,0,VLOOKUP(VLOOKUP(I857,Mapping!$B$15:$D$20,2,1),Mapping!$C$15:$E$20,2,0)))</f>
        <v>0</v>
      </c>
      <c r="S857" s="149"/>
      <c r="T857" s="149"/>
      <c r="U857" s="149">
        <f t="shared" si="225"/>
        <v>21.240000000000002</v>
      </c>
      <c r="V857" s="6" t="str">
        <f t="shared" si="210"/>
        <v>합산+587196917011</v>
      </c>
      <c r="X857" s="6" t="s">
        <v>4196</v>
      </c>
      <c r="Y857" s="6" t="s">
        <v>16</v>
      </c>
      <c r="Z857" s="6" t="s">
        <v>4197</v>
      </c>
      <c r="AA857" s="6" t="s">
        <v>4528</v>
      </c>
      <c r="AB857" s="6" t="s">
        <v>447</v>
      </c>
      <c r="AC857" s="6" t="s">
        <v>448</v>
      </c>
      <c r="AD857" s="6" t="s">
        <v>449</v>
      </c>
      <c r="AE857" s="6" t="s">
        <v>4529</v>
      </c>
      <c r="AF857" s="6">
        <v>1</v>
      </c>
      <c r="AG857" s="6">
        <v>3.5</v>
      </c>
      <c r="AH857" s="6">
        <v>0.2</v>
      </c>
      <c r="AI857" s="6">
        <v>3.5</v>
      </c>
      <c r="AJ857" s="6" t="s">
        <v>112</v>
      </c>
      <c r="AK857" s="6">
        <v>88.68</v>
      </c>
      <c r="AL857" s="6" t="s">
        <v>303</v>
      </c>
      <c r="AM857" s="6" t="s">
        <v>303</v>
      </c>
      <c r="AN857" s="6" t="s">
        <v>303</v>
      </c>
      <c r="AO857" s="6" t="s">
        <v>303</v>
      </c>
      <c r="AP857" s="6" t="s">
        <v>156</v>
      </c>
      <c r="AQ857" s="6" t="s">
        <v>304</v>
      </c>
      <c r="AR857" s="6" t="s">
        <v>305</v>
      </c>
      <c r="AS857" s="6" t="s">
        <v>316</v>
      </c>
      <c r="AT857" s="6" t="s">
        <v>156</v>
      </c>
      <c r="AU857" s="6" t="s">
        <v>307</v>
      </c>
      <c r="AV857" s="6" t="s">
        <v>4528</v>
      </c>
      <c r="AW857" s="6" t="s">
        <v>4530</v>
      </c>
      <c r="AX857" s="6" t="s">
        <v>4530</v>
      </c>
      <c r="AY857" s="6" t="s">
        <v>308</v>
      </c>
      <c r="AZ857" s="6" t="s">
        <v>771</v>
      </c>
      <c r="BA857" s="6" t="s">
        <v>310</v>
      </c>
      <c r="BB857" s="6" t="s">
        <v>311</v>
      </c>
      <c r="BC857" s="6" t="s">
        <v>312</v>
      </c>
      <c r="BD857" s="6" t="s">
        <v>156</v>
      </c>
      <c r="BE857" s="6" t="s">
        <v>313</v>
      </c>
    </row>
    <row r="858" spans="1:57" ht="17.399999999999999" x14ac:dyDescent="0.4">
      <c r="A858" s="237">
        <f t="shared" si="211"/>
        <v>856</v>
      </c>
      <c r="B858" s="238" t="str">
        <f t="shared" si="212"/>
        <v>2025-09-28</v>
      </c>
      <c r="C858" s="238" t="str">
        <f t="shared" si="213"/>
        <v>LHR</v>
      </c>
      <c r="D858" s="238" t="str">
        <f t="shared" si="214"/>
        <v>99431913910</v>
      </c>
      <c r="E858" s="238" t="str">
        <f t="shared" si="215"/>
        <v>587196917803</v>
      </c>
      <c r="F858" s="238" t="str">
        <f t="shared" si="216"/>
        <v>최민정</v>
      </c>
      <c r="G858" s="239" t="str">
        <f t="shared" si="217"/>
        <v>BK00000146394</v>
      </c>
      <c r="H858" s="240" t="str">
        <f t="shared" si="218"/>
        <v>목록(Manifest)</v>
      </c>
      <c r="I858" s="241">
        <f t="shared" si="219"/>
        <v>136</v>
      </c>
      <c r="J858" s="242">
        <f t="shared" si="220"/>
        <v>1</v>
      </c>
      <c r="K858" s="242">
        <f t="shared" si="221"/>
        <v>0.5</v>
      </c>
      <c r="L858" s="243">
        <f t="shared" si="222"/>
        <v>0.2</v>
      </c>
      <c r="M858" s="243">
        <f t="shared" si="223"/>
        <v>0.5</v>
      </c>
      <c r="N858" s="149">
        <f t="shared" si="224"/>
        <v>5.75</v>
      </c>
      <c r="O858" s="149">
        <v>3.59</v>
      </c>
      <c r="P858" s="150"/>
      <c r="Q858" s="151">
        <f>VLOOKUP(H858,Mapping!$B$3:$D$13,3,0)</f>
        <v>0</v>
      </c>
      <c r="R858" s="149">
        <f>(IF(VLOOKUP(VLOOKUP(I858,Mapping!$B$15:$D$20,2,1),Mapping!$C$15:$E$20,2,0)=7000,0,VLOOKUP(VLOOKUP(I858,Mapping!$B$15:$D$20,2,1),Mapping!$C$15:$E$20,2,0)))</f>
        <v>0</v>
      </c>
      <c r="S858" s="149"/>
      <c r="T858" s="149"/>
      <c r="U858" s="149">
        <f t="shared" si="225"/>
        <v>9.34</v>
      </c>
      <c r="V858" s="6" t="str">
        <f t="shared" si="210"/>
        <v/>
      </c>
      <c r="X858" s="6" t="s">
        <v>4196</v>
      </c>
      <c r="Y858" s="6" t="s">
        <v>16</v>
      </c>
      <c r="Z858" s="6" t="s">
        <v>4197</v>
      </c>
      <c r="AA858" s="6" t="s">
        <v>4531</v>
      </c>
      <c r="AB858" s="6" t="s">
        <v>4532</v>
      </c>
      <c r="AC858" s="6" t="s">
        <v>4533</v>
      </c>
      <c r="AD858" s="6" t="s">
        <v>4534</v>
      </c>
      <c r="AE858" s="6" t="s">
        <v>156</v>
      </c>
      <c r="AF858" s="6">
        <v>1</v>
      </c>
      <c r="AG858" s="6">
        <v>0.5</v>
      </c>
      <c r="AH858" s="6">
        <v>0.2</v>
      </c>
      <c r="AI858" s="6">
        <v>0.5</v>
      </c>
      <c r="AJ858" s="6" t="s">
        <v>14</v>
      </c>
      <c r="AK858" s="6">
        <v>136</v>
      </c>
      <c r="AL858" s="6" t="s">
        <v>303</v>
      </c>
      <c r="AM858" s="6" t="s">
        <v>303</v>
      </c>
      <c r="AN858" s="6" t="s">
        <v>303</v>
      </c>
      <c r="AO858" s="6" t="s">
        <v>303</v>
      </c>
      <c r="AP858" s="6" t="s">
        <v>156</v>
      </c>
      <c r="AQ858" s="6" t="s">
        <v>304</v>
      </c>
      <c r="AR858" s="6" t="s">
        <v>305</v>
      </c>
      <c r="AS858" s="6" t="s">
        <v>324</v>
      </c>
      <c r="AT858" s="6" t="s">
        <v>156</v>
      </c>
      <c r="AU858" s="6" t="s">
        <v>307</v>
      </c>
      <c r="AV858" s="6" t="s">
        <v>4531</v>
      </c>
      <c r="AW858" s="6" t="s">
        <v>4535</v>
      </c>
      <c r="AX858" s="6" t="s">
        <v>4535</v>
      </c>
      <c r="AY858" s="6" t="s">
        <v>308</v>
      </c>
      <c r="AZ858" s="6" t="s">
        <v>771</v>
      </c>
      <c r="BA858" s="6" t="s">
        <v>310</v>
      </c>
      <c r="BB858" s="6" t="s">
        <v>311</v>
      </c>
      <c r="BC858" s="6" t="s">
        <v>312</v>
      </c>
      <c r="BD858" s="6" t="s">
        <v>156</v>
      </c>
      <c r="BE858" s="6" t="s">
        <v>313</v>
      </c>
    </row>
    <row r="859" spans="1:57" ht="17.399999999999999" x14ac:dyDescent="0.4">
      <c r="A859" s="237">
        <f t="shared" si="211"/>
        <v>857</v>
      </c>
      <c r="B859" s="238" t="str">
        <f t="shared" si="212"/>
        <v>2025-09-28</v>
      </c>
      <c r="C859" s="238" t="str">
        <f t="shared" si="213"/>
        <v>LHR</v>
      </c>
      <c r="D859" s="238" t="str">
        <f t="shared" si="214"/>
        <v>99431913910</v>
      </c>
      <c r="E859" s="238" t="str">
        <f t="shared" si="215"/>
        <v>587196917755</v>
      </c>
      <c r="F859" s="238" t="str">
        <f t="shared" si="216"/>
        <v>하혜진</v>
      </c>
      <c r="G859" s="239" t="str">
        <f t="shared" si="217"/>
        <v>BK00000146399</v>
      </c>
      <c r="H859" s="240" t="str">
        <f t="shared" si="218"/>
        <v>목록(Manifest)</v>
      </c>
      <c r="I859" s="241">
        <f t="shared" si="219"/>
        <v>23</v>
      </c>
      <c r="J859" s="242">
        <f t="shared" si="220"/>
        <v>1</v>
      </c>
      <c r="K859" s="242">
        <f t="shared" si="221"/>
        <v>0.5</v>
      </c>
      <c r="L859" s="243">
        <f t="shared" si="222"/>
        <v>0.2</v>
      </c>
      <c r="M859" s="243">
        <f t="shared" si="223"/>
        <v>0.5</v>
      </c>
      <c r="N859" s="149">
        <f t="shared" si="224"/>
        <v>5.75</v>
      </c>
      <c r="O859" s="149">
        <v>3.59</v>
      </c>
      <c r="P859" s="150"/>
      <c r="Q859" s="151">
        <f>VLOOKUP(H859,Mapping!$B$3:$D$13,3,0)</f>
        <v>0</v>
      </c>
      <c r="R859" s="149">
        <f>(IF(VLOOKUP(VLOOKUP(I859,Mapping!$B$15:$D$20,2,1),Mapping!$C$15:$E$20,2,0)=7000,0,VLOOKUP(VLOOKUP(I859,Mapping!$B$15:$D$20,2,1),Mapping!$C$15:$E$20,2,0)))</f>
        <v>0</v>
      </c>
      <c r="S859" s="149"/>
      <c r="T859" s="149"/>
      <c r="U859" s="149">
        <f t="shared" si="225"/>
        <v>9.34</v>
      </c>
      <c r="V859" s="6" t="str">
        <f t="shared" si="210"/>
        <v/>
      </c>
      <c r="X859" s="6" t="s">
        <v>4196</v>
      </c>
      <c r="Y859" s="6" t="s">
        <v>16</v>
      </c>
      <c r="Z859" s="6" t="s">
        <v>4197</v>
      </c>
      <c r="AA859" s="6" t="s">
        <v>4536</v>
      </c>
      <c r="AB859" s="6" t="s">
        <v>4537</v>
      </c>
      <c r="AC859" s="6" t="s">
        <v>4538</v>
      </c>
      <c r="AD859" s="6" t="s">
        <v>4539</v>
      </c>
      <c r="AE859" s="6" t="s">
        <v>156</v>
      </c>
      <c r="AF859" s="6">
        <v>1</v>
      </c>
      <c r="AG859" s="6">
        <v>0.5</v>
      </c>
      <c r="AH859" s="6">
        <v>0.2</v>
      </c>
      <c r="AI859" s="6">
        <v>0.5</v>
      </c>
      <c r="AJ859" s="6" t="s">
        <v>14</v>
      </c>
      <c r="AK859" s="6">
        <v>23</v>
      </c>
      <c r="AL859" s="6" t="s">
        <v>303</v>
      </c>
      <c r="AM859" s="6" t="s">
        <v>303</v>
      </c>
      <c r="AN859" s="6" t="s">
        <v>303</v>
      </c>
      <c r="AO859" s="6" t="s">
        <v>303</v>
      </c>
      <c r="AP859" s="6" t="s">
        <v>156</v>
      </c>
      <c r="AQ859" s="6" t="s">
        <v>304</v>
      </c>
      <c r="AR859" s="6" t="s">
        <v>305</v>
      </c>
      <c r="AS859" s="6" t="s">
        <v>4540</v>
      </c>
      <c r="AT859" s="6" t="s">
        <v>156</v>
      </c>
      <c r="AU859" s="6" t="s">
        <v>307</v>
      </c>
      <c r="AV859" s="6" t="s">
        <v>4536</v>
      </c>
      <c r="AW859" s="6" t="s">
        <v>4541</v>
      </c>
      <c r="AX859" s="6" t="s">
        <v>4541</v>
      </c>
      <c r="AY859" s="6" t="s">
        <v>308</v>
      </c>
      <c r="AZ859" s="6" t="s">
        <v>771</v>
      </c>
      <c r="BA859" s="6" t="s">
        <v>310</v>
      </c>
      <c r="BB859" s="6" t="s">
        <v>311</v>
      </c>
      <c r="BC859" s="6" t="s">
        <v>312</v>
      </c>
      <c r="BD859" s="6" t="s">
        <v>156</v>
      </c>
      <c r="BE859" s="6" t="s">
        <v>313</v>
      </c>
    </row>
    <row r="860" spans="1:57" ht="17.399999999999999" x14ac:dyDescent="0.4">
      <c r="A860" s="237">
        <f t="shared" si="211"/>
        <v>858</v>
      </c>
      <c r="B860" s="238" t="str">
        <f t="shared" si="212"/>
        <v>2025-09-28</v>
      </c>
      <c r="C860" s="238" t="str">
        <f t="shared" si="213"/>
        <v>LHR</v>
      </c>
      <c r="D860" s="238" t="str">
        <f t="shared" si="214"/>
        <v>99431913910</v>
      </c>
      <c r="E860" s="238" t="str">
        <f t="shared" si="215"/>
        <v>587196917663</v>
      </c>
      <c r="F860" s="238" t="str">
        <f t="shared" si="216"/>
        <v>연진오</v>
      </c>
      <c r="G860" s="239" t="str">
        <f t="shared" si="217"/>
        <v>BK00000146405</v>
      </c>
      <c r="H860" s="240" t="str">
        <f t="shared" si="218"/>
        <v>목록(Manifest)</v>
      </c>
      <c r="I860" s="241">
        <f t="shared" si="219"/>
        <v>87.11</v>
      </c>
      <c r="J860" s="242">
        <f t="shared" si="220"/>
        <v>1</v>
      </c>
      <c r="K860" s="242">
        <f t="shared" si="221"/>
        <v>0.5</v>
      </c>
      <c r="L860" s="243">
        <f t="shared" si="222"/>
        <v>0.2</v>
      </c>
      <c r="M860" s="243">
        <f t="shared" si="223"/>
        <v>0.5</v>
      </c>
      <c r="N860" s="149">
        <f t="shared" si="224"/>
        <v>5.75</v>
      </c>
      <c r="O860" s="149">
        <v>3.59</v>
      </c>
      <c r="P860" s="150"/>
      <c r="Q860" s="151">
        <f>VLOOKUP(H860,Mapping!$B$3:$D$13,3,0)</f>
        <v>0</v>
      </c>
      <c r="R860" s="149">
        <f>(IF(VLOOKUP(VLOOKUP(I860,Mapping!$B$15:$D$20,2,1),Mapping!$C$15:$E$20,2,0)=7000,0,VLOOKUP(VLOOKUP(I860,Mapping!$B$15:$D$20,2,1),Mapping!$C$15:$E$20,2,0)))</f>
        <v>0</v>
      </c>
      <c r="S860" s="149"/>
      <c r="T860" s="149"/>
      <c r="U860" s="149">
        <f t="shared" si="225"/>
        <v>9.34</v>
      </c>
      <c r="V860" s="6" t="str">
        <f t="shared" si="210"/>
        <v/>
      </c>
      <c r="X860" s="6" t="s">
        <v>4196</v>
      </c>
      <c r="Y860" s="6" t="s">
        <v>16</v>
      </c>
      <c r="Z860" s="6" t="s">
        <v>4197</v>
      </c>
      <c r="AA860" s="6" t="s">
        <v>4542</v>
      </c>
      <c r="AB860" s="6" t="s">
        <v>4543</v>
      </c>
      <c r="AC860" s="6" t="s">
        <v>4544</v>
      </c>
      <c r="AD860" s="6" t="s">
        <v>4545</v>
      </c>
      <c r="AE860" s="6" t="s">
        <v>156</v>
      </c>
      <c r="AF860" s="6">
        <v>1</v>
      </c>
      <c r="AG860" s="6">
        <v>0.5</v>
      </c>
      <c r="AH860" s="6">
        <v>0.2</v>
      </c>
      <c r="AI860" s="6">
        <v>0.5</v>
      </c>
      <c r="AJ860" s="6" t="s">
        <v>14</v>
      </c>
      <c r="AK860" s="6">
        <v>87.11</v>
      </c>
      <c r="AL860" s="6" t="s">
        <v>303</v>
      </c>
      <c r="AM860" s="6" t="s">
        <v>303</v>
      </c>
      <c r="AN860" s="6" t="s">
        <v>303</v>
      </c>
      <c r="AO860" s="6" t="s">
        <v>303</v>
      </c>
      <c r="AP860" s="6" t="s">
        <v>156</v>
      </c>
      <c r="AQ860" s="6" t="s">
        <v>304</v>
      </c>
      <c r="AR860" s="6" t="s">
        <v>305</v>
      </c>
      <c r="AS860" s="6" t="s">
        <v>317</v>
      </c>
      <c r="AT860" s="6" t="s">
        <v>156</v>
      </c>
      <c r="AU860" s="6" t="s">
        <v>307</v>
      </c>
      <c r="AV860" s="6" t="s">
        <v>4542</v>
      </c>
      <c r="AW860" s="6" t="s">
        <v>4546</v>
      </c>
      <c r="AX860" s="6" t="s">
        <v>4546</v>
      </c>
      <c r="AY860" s="6" t="s">
        <v>308</v>
      </c>
      <c r="AZ860" s="6" t="s">
        <v>771</v>
      </c>
      <c r="BA860" s="6" t="s">
        <v>310</v>
      </c>
      <c r="BB860" s="6" t="s">
        <v>311</v>
      </c>
      <c r="BC860" s="6" t="s">
        <v>312</v>
      </c>
      <c r="BD860" s="6" t="s">
        <v>156</v>
      </c>
      <c r="BE860" s="6" t="s">
        <v>313</v>
      </c>
    </row>
    <row r="861" spans="1:57" ht="17.399999999999999" x14ac:dyDescent="0.4">
      <c r="A861" s="237">
        <f t="shared" si="211"/>
        <v>859</v>
      </c>
      <c r="B861" s="238" t="str">
        <f t="shared" si="212"/>
        <v>2025-09-28</v>
      </c>
      <c r="C861" s="238" t="str">
        <f t="shared" si="213"/>
        <v>LHR</v>
      </c>
      <c r="D861" s="238" t="str">
        <f t="shared" si="214"/>
        <v>99431913910</v>
      </c>
      <c r="E861" s="238" t="str">
        <f t="shared" si="215"/>
        <v>587196917991</v>
      </c>
      <c r="F861" s="238" t="str">
        <f t="shared" si="216"/>
        <v>이진웅</v>
      </c>
      <c r="G861" s="239" t="str">
        <f t="shared" si="217"/>
        <v>BK00000146407</v>
      </c>
      <c r="H861" s="240" t="str">
        <f t="shared" si="218"/>
        <v>목록(Manifest)</v>
      </c>
      <c r="I861" s="241">
        <f t="shared" si="219"/>
        <v>86.21</v>
      </c>
      <c r="J861" s="242">
        <f t="shared" si="220"/>
        <v>1</v>
      </c>
      <c r="K861" s="242">
        <f t="shared" si="221"/>
        <v>0.5</v>
      </c>
      <c r="L861" s="243">
        <f t="shared" si="222"/>
        <v>0.2</v>
      </c>
      <c r="M861" s="243">
        <f t="shared" si="223"/>
        <v>0.5</v>
      </c>
      <c r="N861" s="149">
        <f t="shared" si="224"/>
        <v>5.75</v>
      </c>
      <c r="O861" s="149">
        <v>3.59</v>
      </c>
      <c r="P861" s="150"/>
      <c r="Q861" s="151">
        <f>VLOOKUP(H861,Mapping!$B$3:$D$13,3,0)</f>
        <v>0</v>
      </c>
      <c r="R861" s="149">
        <f>(IF(VLOOKUP(VLOOKUP(I861,Mapping!$B$15:$D$20,2,1),Mapping!$C$15:$E$20,2,0)=7000,0,VLOOKUP(VLOOKUP(I861,Mapping!$B$15:$D$20,2,1),Mapping!$C$15:$E$20,2,0)))</f>
        <v>0</v>
      </c>
      <c r="S861" s="149"/>
      <c r="T861" s="149"/>
      <c r="U861" s="149">
        <f t="shared" si="225"/>
        <v>9.34</v>
      </c>
      <c r="V861" s="6" t="str">
        <f t="shared" si="210"/>
        <v/>
      </c>
      <c r="X861" s="6" t="s">
        <v>4196</v>
      </c>
      <c r="Y861" s="6" t="s">
        <v>16</v>
      </c>
      <c r="Z861" s="6" t="s">
        <v>4197</v>
      </c>
      <c r="AA861" s="6" t="s">
        <v>4547</v>
      </c>
      <c r="AB861" s="6" t="s">
        <v>775</v>
      </c>
      <c r="AC861" s="6" t="s">
        <v>776</v>
      </c>
      <c r="AD861" s="6" t="s">
        <v>777</v>
      </c>
      <c r="AE861" s="6" t="s">
        <v>156</v>
      </c>
      <c r="AF861" s="6">
        <v>1</v>
      </c>
      <c r="AG861" s="6">
        <v>0.5</v>
      </c>
      <c r="AH861" s="6">
        <v>0.2</v>
      </c>
      <c r="AI861" s="6">
        <v>0.5</v>
      </c>
      <c r="AJ861" s="6" t="s">
        <v>14</v>
      </c>
      <c r="AK861" s="6">
        <v>86.21</v>
      </c>
      <c r="AL861" s="6" t="s">
        <v>303</v>
      </c>
      <c r="AM861" s="6" t="s">
        <v>303</v>
      </c>
      <c r="AN861" s="6" t="s">
        <v>303</v>
      </c>
      <c r="AO861" s="6" t="s">
        <v>303</v>
      </c>
      <c r="AP861" s="6" t="s">
        <v>156</v>
      </c>
      <c r="AQ861" s="6" t="s">
        <v>304</v>
      </c>
      <c r="AR861" s="6" t="s">
        <v>305</v>
      </c>
      <c r="AS861" s="6" t="s">
        <v>316</v>
      </c>
      <c r="AT861" s="6" t="s">
        <v>156</v>
      </c>
      <c r="AU861" s="6" t="s">
        <v>307</v>
      </c>
      <c r="AV861" s="6" t="s">
        <v>4547</v>
      </c>
      <c r="AW861" s="6" t="s">
        <v>4548</v>
      </c>
      <c r="AX861" s="6" t="s">
        <v>4548</v>
      </c>
      <c r="AY861" s="6" t="s">
        <v>308</v>
      </c>
      <c r="AZ861" s="6" t="s">
        <v>771</v>
      </c>
      <c r="BA861" s="6" t="s">
        <v>310</v>
      </c>
      <c r="BB861" s="6" t="s">
        <v>311</v>
      </c>
      <c r="BC861" s="6" t="s">
        <v>312</v>
      </c>
      <c r="BD861" s="6" t="s">
        <v>156</v>
      </c>
      <c r="BE861" s="6" t="s">
        <v>313</v>
      </c>
    </row>
    <row r="862" spans="1:57" ht="17.399999999999999" x14ac:dyDescent="0.4">
      <c r="A862" s="237">
        <f t="shared" si="211"/>
        <v>860</v>
      </c>
      <c r="B862" s="238" t="str">
        <f t="shared" si="212"/>
        <v>2025-09-28</v>
      </c>
      <c r="C862" s="238" t="str">
        <f t="shared" si="213"/>
        <v>LHR</v>
      </c>
      <c r="D862" s="238" t="str">
        <f t="shared" si="214"/>
        <v>99431913910</v>
      </c>
      <c r="E862" s="238" t="str">
        <f t="shared" si="215"/>
        <v>587196917906</v>
      </c>
      <c r="F862" s="238" t="str">
        <f t="shared" si="216"/>
        <v>김동환</v>
      </c>
      <c r="G862" s="239" t="str">
        <f t="shared" si="217"/>
        <v>BK00000146413</v>
      </c>
      <c r="H862" s="240" t="str">
        <f t="shared" si="218"/>
        <v>목록(Manifest)</v>
      </c>
      <c r="I862" s="241">
        <f t="shared" si="219"/>
        <v>138.04</v>
      </c>
      <c r="J862" s="242">
        <f t="shared" si="220"/>
        <v>1</v>
      </c>
      <c r="K862" s="242">
        <f t="shared" si="221"/>
        <v>0.5</v>
      </c>
      <c r="L862" s="243">
        <f t="shared" si="222"/>
        <v>0.2</v>
      </c>
      <c r="M862" s="243">
        <f t="shared" si="223"/>
        <v>0.5</v>
      </c>
      <c r="N862" s="149">
        <f t="shared" si="224"/>
        <v>5.75</v>
      </c>
      <c r="O862" s="149">
        <v>3.59</v>
      </c>
      <c r="P862" s="150"/>
      <c r="Q862" s="151">
        <f>VLOOKUP(H862,Mapping!$B$3:$D$13,3,0)</f>
        <v>0</v>
      </c>
      <c r="R862" s="149">
        <f>(IF(VLOOKUP(VLOOKUP(I862,Mapping!$B$15:$D$20,2,1),Mapping!$C$15:$E$20,2,0)=7000,0,VLOOKUP(VLOOKUP(I862,Mapping!$B$15:$D$20,2,1),Mapping!$C$15:$E$20,2,0)))</f>
        <v>0</v>
      </c>
      <c r="S862" s="149"/>
      <c r="T862" s="149"/>
      <c r="U862" s="149">
        <f t="shared" si="225"/>
        <v>9.34</v>
      </c>
      <c r="V862" s="6" t="str">
        <f t="shared" si="210"/>
        <v/>
      </c>
      <c r="X862" s="6" t="s">
        <v>4196</v>
      </c>
      <c r="Y862" s="6" t="s">
        <v>16</v>
      </c>
      <c r="Z862" s="6" t="s">
        <v>4197</v>
      </c>
      <c r="AA862" s="6" t="s">
        <v>4549</v>
      </c>
      <c r="AB862" s="6" t="s">
        <v>4550</v>
      </c>
      <c r="AC862" s="6" t="s">
        <v>4551</v>
      </c>
      <c r="AD862" s="6" t="s">
        <v>4488</v>
      </c>
      <c r="AE862" s="6" t="s">
        <v>156</v>
      </c>
      <c r="AF862" s="6">
        <v>1</v>
      </c>
      <c r="AG862" s="6">
        <v>0.5</v>
      </c>
      <c r="AH862" s="6">
        <v>0.2</v>
      </c>
      <c r="AI862" s="6">
        <v>0.5</v>
      </c>
      <c r="AJ862" s="6" t="s">
        <v>14</v>
      </c>
      <c r="AK862" s="6">
        <v>138.04</v>
      </c>
      <c r="AL862" s="6" t="s">
        <v>303</v>
      </c>
      <c r="AM862" s="6" t="s">
        <v>303</v>
      </c>
      <c r="AN862" s="6" t="s">
        <v>303</v>
      </c>
      <c r="AO862" s="6" t="s">
        <v>303</v>
      </c>
      <c r="AP862" s="6" t="s">
        <v>156</v>
      </c>
      <c r="AQ862" s="6" t="s">
        <v>304</v>
      </c>
      <c r="AR862" s="6" t="s">
        <v>305</v>
      </c>
      <c r="AS862" s="6" t="s">
        <v>324</v>
      </c>
      <c r="AT862" s="6" t="s">
        <v>156</v>
      </c>
      <c r="AU862" s="6" t="s">
        <v>307</v>
      </c>
      <c r="AV862" s="6" t="s">
        <v>4549</v>
      </c>
      <c r="AW862" s="6" t="s">
        <v>4552</v>
      </c>
      <c r="AX862" s="6" t="s">
        <v>4552</v>
      </c>
      <c r="AY862" s="6" t="s">
        <v>308</v>
      </c>
      <c r="AZ862" s="6" t="s">
        <v>771</v>
      </c>
      <c r="BA862" s="6" t="s">
        <v>310</v>
      </c>
      <c r="BB862" s="6" t="s">
        <v>311</v>
      </c>
      <c r="BC862" s="6" t="s">
        <v>312</v>
      </c>
      <c r="BD862" s="6" t="s">
        <v>156</v>
      </c>
      <c r="BE862" s="6" t="s">
        <v>313</v>
      </c>
    </row>
    <row r="863" spans="1:57" ht="17.399999999999999" x14ac:dyDescent="0.4">
      <c r="A863" s="237">
        <f t="shared" si="211"/>
        <v>861</v>
      </c>
      <c r="B863" s="238" t="str">
        <f t="shared" si="212"/>
        <v>2025-09-28</v>
      </c>
      <c r="C863" s="238" t="str">
        <f t="shared" si="213"/>
        <v>LHR</v>
      </c>
      <c r="D863" s="238" t="str">
        <f t="shared" si="214"/>
        <v>99431913910</v>
      </c>
      <c r="E863" s="238" t="str">
        <f t="shared" si="215"/>
        <v>587196917910</v>
      </c>
      <c r="F863" s="238" t="str">
        <f t="shared" si="216"/>
        <v>이태한</v>
      </c>
      <c r="G863" s="239" t="str">
        <f t="shared" si="217"/>
        <v>BK00000146415</v>
      </c>
      <c r="H863" s="240" t="str">
        <f t="shared" si="218"/>
        <v>간이(Simple)</v>
      </c>
      <c r="I863" s="241">
        <f t="shared" si="219"/>
        <v>154.36000000000001</v>
      </c>
      <c r="J863" s="242">
        <f t="shared" si="220"/>
        <v>1</v>
      </c>
      <c r="K863" s="242">
        <f t="shared" si="221"/>
        <v>1</v>
      </c>
      <c r="L863" s="243">
        <f t="shared" si="222"/>
        <v>0.2</v>
      </c>
      <c r="M863" s="243">
        <f t="shared" si="223"/>
        <v>1</v>
      </c>
      <c r="N863" s="149">
        <f t="shared" si="224"/>
        <v>7.6</v>
      </c>
      <c r="O863" s="149">
        <v>3.59</v>
      </c>
      <c r="P863" s="150"/>
      <c r="Q863" s="151">
        <f>VLOOKUP(H863,Mapping!$B$3:$D$13,3,0)</f>
        <v>0.8</v>
      </c>
      <c r="R863" s="149">
        <f>(IF(VLOOKUP(VLOOKUP(I863,Mapping!$B$15:$D$20,2,1),Mapping!$C$15:$E$20,2,0)=7000,0,VLOOKUP(VLOOKUP(I863,Mapping!$B$15:$D$20,2,1),Mapping!$C$15:$E$20,2,0)))</f>
        <v>0</v>
      </c>
      <c r="S863" s="149"/>
      <c r="T863" s="149"/>
      <c r="U863" s="149">
        <f t="shared" si="225"/>
        <v>11.99</v>
      </c>
      <c r="V863" s="6" t="str">
        <f t="shared" si="210"/>
        <v/>
      </c>
      <c r="X863" s="6" t="s">
        <v>4196</v>
      </c>
      <c r="Y863" s="6" t="s">
        <v>16</v>
      </c>
      <c r="Z863" s="6" t="s">
        <v>4197</v>
      </c>
      <c r="AA863" s="6" t="s">
        <v>4553</v>
      </c>
      <c r="AB863" s="6" t="s">
        <v>4554</v>
      </c>
      <c r="AC863" s="6" t="s">
        <v>4555</v>
      </c>
      <c r="AD863" s="6" t="s">
        <v>4556</v>
      </c>
      <c r="AE863" s="6" t="s">
        <v>156</v>
      </c>
      <c r="AF863" s="6">
        <v>1</v>
      </c>
      <c r="AG863" s="6">
        <v>1</v>
      </c>
      <c r="AH863" s="6">
        <v>0.2</v>
      </c>
      <c r="AI863" s="6">
        <v>1</v>
      </c>
      <c r="AJ863" s="6" t="s">
        <v>15</v>
      </c>
      <c r="AK863" s="6">
        <v>154.36000000000001</v>
      </c>
      <c r="AL863" s="6" t="s">
        <v>303</v>
      </c>
      <c r="AM863" s="6" t="s">
        <v>156</v>
      </c>
      <c r="AN863" s="6" t="s">
        <v>156</v>
      </c>
      <c r="AO863" s="6" t="s">
        <v>156</v>
      </c>
      <c r="AP863" s="6" t="s">
        <v>156</v>
      </c>
      <c r="AQ863" s="6" t="s">
        <v>304</v>
      </c>
      <c r="AR863" s="6" t="s">
        <v>305</v>
      </c>
      <c r="AS863" s="6" t="s">
        <v>324</v>
      </c>
      <c r="AT863" s="6" t="s">
        <v>156</v>
      </c>
      <c r="AU863" s="6" t="s">
        <v>307</v>
      </c>
      <c r="AV863" s="6" t="s">
        <v>4553</v>
      </c>
      <c r="AW863" s="6" t="s">
        <v>4557</v>
      </c>
      <c r="AX863" s="6" t="s">
        <v>4557</v>
      </c>
      <c r="AY863" s="6" t="s">
        <v>308</v>
      </c>
      <c r="AZ863" s="6" t="s">
        <v>771</v>
      </c>
      <c r="BA863" s="6" t="s">
        <v>310</v>
      </c>
      <c r="BB863" s="6" t="s">
        <v>311</v>
      </c>
      <c r="BC863" s="6" t="s">
        <v>312</v>
      </c>
      <c r="BD863" s="6" t="s">
        <v>156</v>
      </c>
      <c r="BE863" s="6" t="s">
        <v>313</v>
      </c>
    </row>
    <row r="864" spans="1:57" ht="17.399999999999999" x14ac:dyDescent="0.4">
      <c r="A864" s="237">
        <f t="shared" si="211"/>
        <v>862</v>
      </c>
      <c r="B864" s="238" t="str">
        <f t="shared" si="212"/>
        <v>2025-09-28</v>
      </c>
      <c r="C864" s="238" t="str">
        <f t="shared" si="213"/>
        <v>LHR</v>
      </c>
      <c r="D864" s="238" t="str">
        <f t="shared" si="214"/>
        <v>99431913910</v>
      </c>
      <c r="E864" s="238" t="str">
        <f t="shared" si="215"/>
        <v>587196917862</v>
      </c>
      <c r="F864" s="238" t="str">
        <f t="shared" si="216"/>
        <v>이보람</v>
      </c>
      <c r="G864" s="239" t="str">
        <f t="shared" si="217"/>
        <v>BK00000146416</v>
      </c>
      <c r="H864" s="240" t="str">
        <f t="shared" si="218"/>
        <v>목록(Manifest)</v>
      </c>
      <c r="I864" s="241">
        <f t="shared" si="219"/>
        <v>119.34</v>
      </c>
      <c r="J864" s="242">
        <f t="shared" si="220"/>
        <v>1</v>
      </c>
      <c r="K864" s="242">
        <f t="shared" si="221"/>
        <v>0.5</v>
      </c>
      <c r="L864" s="243">
        <f t="shared" si="222"/>
        <v>0.2</v>
      </c>
      <c r="M864" s="243">
        <f t="shared" si="223"/>
        <v>0.5</v>
      </c>
      <c r="N864" s="149">
        <f t="shared" si="224"/>
        <v>5.75</v>
      </c>
      <c r="O864" s="149">
        <v>3.59</v>
      </c>
      <c r="P864" s="150"/>
      <c r="Q864" s="151">
        <f>VLOOKUP(H864,Mapping!$B$3:$D$13,3,0)</f>
        <v>0</v>
      </c>
      <c r="R864" s="149">
        <f>(IF(VLOOKUP(VLOOKUP(I864,Mapping!$B$15:$D$20,2,1),Mapping!$C$15:$E$20,2,0)=7000,0,VLOOKUP(VLOOKUP(I864,Mapping!$B$15:$D$20,2,1),Mapping!$C$15:$E$20,2,0)))</f>
        <v>0</v>
      </c>
      <c r="S864" s="149"/>
      <c r="T864" s="149"/>
      <c r="U864" s="149">
        <f t="shared" si="225"/>
        <v>9.34</v>
      </c>
      <c r="V864" s="6" t="str">
        <f t="shared" si="210"/>
        <v/>
      </c>
      <c r="X864" s="6" t="s">
        <v>4196</v>
      </c>
      <c r="Y864" s="6" t="s">
        <v>16</v>
      </c>
      <c r="Z864" s="6" t="s">
        <v>4197</v>
      </c>
      <c r="AA864" s="6" t="s">
        <v>4558</v>
      </c>
      <c r="AB864" s="6" t="s">
        <v>4559</v>
      </c>
      <c r="AC864" s="6" t="s">
        <v>4555</v>
      </c>
      <c r="AD864" s="6" t="s">
        <v>4556</v>
      </c>
      <c r="AE864" s="6" t="s">
        <v>156</v>
      </c>
      <c r="AF864" s="6">
        <v>1</v>
      </c>
      <c r="AG864" s="6">
        <v>0.5</v>
      </c>
      <c r="AH864" s="6">
        <v>0.2</v>
      </c>
      <c r="AI864" s="6">
        <v>0.5</v>
      </c>
      <c r="AJ864" s="6" t="s">
        <v>14</v>
      </c>
      <c r="AK864" s="6">
        <v>119.34</v>
      </c>
      <c r="AL864" s="6" t="s">
        <v>303</v>
      </c>
      <c r="AM864" s="6" t="s">
        <v>303</v>
      </c>
      <c r="AN864" s="6" t="s">
        <v>303</v>
      </c>
      <c r="AO864" s="6" t="s">
        <v>303</v>
      </c>
      <c r="AP864" s="6" t="s">
        <v>156</v>
      </c>
      <c r="AQ864" s="6" t="s">
        <v>304</v>
      </c>
      <c r="AR864" s="6" t="s">
        <v>305</v>
      </c>
      <c r="AS864" s="6" t="s">
        <v>324</v>
      </c>
      <c r="AT864" s="6" t="s">
        <v>156</v>
      </c>
      <c r="AU864" s="6" t="s">
        <v>307</v>
      </c>
      <c r="AV864" s="6" t="s">
        <v>4558</v>
      </c>
      <c r="AW864" s="6" t="s">
        <v>4560</v>
      </c>
      <c r="AX864" s="6" t="s">
        <v>4560</v>
      </c>
      <c r="AY864" s="6" t="s">
        <v>308</v>
      </c>
      <c r="AZ864" s="6" t="s">
        <v>771</v>
      </c>
      <c r="BA864" s="6" t="s">
        <v>310</v>
      </c>
      <c r="BB864" s="6" t="s">
        <v>311</v>
      </c>
      <c r="BC864" s="6" t="s">
        <v>312</v>
      </c>
      <c r="BD864" s="6" t="s">
        <v>156</v>
      </c>
      <c r="BE864" s="6" t="s">
        <v>313</v>
      </c>
    </row>
    <row r="865" spans="1:57" ht="17.399999999999999" x14ac:dyDescent="0.4">
      <c r="A865" s="237">
        <f t="shared" si="211"/>
        <v>863</v>
      </c>
      <c r="B865" s="238" t="str">
        <f t="shared" si="212"/>
        <v>2025-09-28</v>
      </c>
      <c r="C865" s="238" t="str">
        <f t="shared" si="213"/>
        <v>LHR</v>
      </c>
      <c r="D865" s="238" t="str">
        <f t="shared" si="214"/>
        <v>99431913910</v>
      </c>
      <c r="E865" s="238" t="str">
        <f t="shared" si="215"/>
        <v>587196917792</v>
      </c>
      <c r="F865" s="238" t="str">
        <f t="shared" si="216"/>
        <v>이승한</v>
      </c>
      <c r="G865" s="239" t="str">
        <f t="shared" si="217"/>
        <v>BK00000146417</v>
      </c>
      <c r="H865" s="240" t="str">
        <f t="shared" si="218"/>
        <v>목록(Manifest)</v>
      </c>
      <c r="I865" s="241">
        <f t="shared" si="219"/>
        <v>119.68</v>
      </c>
      <c r="J865" s="242">
        <f t="shared" si="220"/>
        <v>1</v>
      </c>
      <c r="K865" s="242">
        <f t="shared" si="221"/>
        <v>0.5</v>
      </c>
      <c r="L865" s="243">
        <f t="shared" si="222"/>
        <v>0.2</v>
      </c>
      <c r="M865" s="243">
        <f t="shared" si="223"/>
        <v>0.5</v>
      </c>
      <c r="N865" s="149">
        <f t="shared" si="224"/>
        <v>5.75</v>
      </c>
      <c r="O865" s="149">
        <v>3.59</v>
      </c>
      <c r="P865" s="150"/>
      <c r="Q865" s="151">
        <f>VLOOKUP(H865,Mapping!$B$3:$D$13,3,0)</f>
        <v>0</v>
      </c>
      <c r="R865" s="149">
        <f>(IF(VLOOKUP(VLOOKUP(I865,Mapping!$B$15:$D$20,2,1),Mapping!$C$15:$E$20,2,0)=7000,0,VLOOKUP(VLOOKUP(I865,Mapping!$B$15:$D$20,2,1),Mapping!$C$15:$E$20,2,0)))</f>
        <v>0</v>
      </c>
      <c r="S865" s="149"/>
      <c r="T865" s="149"/>
      <c r="U865" s="149">
        <f t="shared" si="225"/>
        <v>9.34</v>
      </c>
      <c r="V865" s="6" t="str">
        <f t="shared" si="210"/>
        <v/>
      </c>
      <c r="X865" s="6" t="s">
        <v>4196</v>
      </c>
      <c r="Y865" s="6" t="s">
        <v>16</v>
      </c>
      <c r="Z865" s="6" t="s">
        <v>4197</v>
      </c>
      <c r="AA865" s="6" t="s">
        <v>4561</v>
      </c>
      <c r="AB865" s="6" t="s">
        <v>4562</v>
      </c>
      <c r="AC865" s="6" t="s">
        <v>4555</v>
      </c>
      <c r="AD865" s="6" t="s">
        <v>4556</v>
      </c>
      <c r="AE865" s="6" t="s">
        <v>156</v>
      </c>
      <c r="AF865" s="6">
        <v>1</v>
      </c>
      <c r="AG865" s="6">
        <v>0.5</v>
      </c>
      <c r="AH865" s="6">
        <v>0.2</v>
      </c>
      <c r="AI865" s="6">
        <v>0.5</v>
      </c>
      <c r="AJ865" s="6" t="s">
        <v>14</v>
      </c>
      <c r="AK865" s="6">
        <v>119.68</v>
      </c>
      <c r="AL865" s="6" t="s">
        <v>303</v>
      </c>
      <c r="AM865" s="6" t="s">
        <v>303</v>
      </c>
      <c r="AN865" s="6" t="s">
        <v>303</v>
      </c>
      <c r="AO865" s="6" t="s">
        <v>303</v>
      </c>
      <c r="AP865" s="6" t="s">
        <v>156</v>
      </c>
      <c r="AQ865" s="6" t="s">
        <v>304</v>
      </c>
      <c r="AR865" s="6" t="s">
        <v>305</v>
      </c>
      <c r="AS865" s="6" t="s">
        <v>324</v>
      </c>
      <c r="AT865" s="6" t="s">
        <v>156</v>
      </c>
      <c r="AU865" s="6" t="s">
        <v>307</v>
      </c>
      <c r="AV865" s="6" t="s">
        <v>4561</v>
      </c>
      <c r="AW865" s="6" t="s">
        <v>4563</v>
      </c>
      <c r="AX865" s="6" t="s">
        <v>4563</v>
      </c>
      <c r="AY865" s="6" t="s">
        <v>308</v>
      </c>
      <c r="AZ865" s="6" t="s">
        <v>771</v>
      </c>
      <c r="BA865" s="6" t="s">
        <v>310</v>
      </c>
      <c r="BB865" s="6" t="s">
        <v>311</v>
      </c>
      <c r="BC865" s="6" t="s">
        <v>312</v>
      </c>
      <c r="BD865" s="6" t="s">
        <v>156</v>
      </c>
      <c r="BE865" s="6" t="s">
        <v>313</v>
      </c>
    </row>
    <row r="866" spans="1:57" ht="17.399999999999999" x14ac:dyDescent="0.4">
      <c r="A866" s="237">
        <f t="shared" si="211"/>
        <v>864</v>
      </c>
      <c r="B866" s="238" t="str">
        <f t="shared" si="212"/>
        <v>2025-09-28</v>
      </c>
      <c r="C866" s="238" t="str">
        <f t="shared" si="213"/>
        <v>LHR</v>
      </c>
      <c r="D866" s="238" t="str">
        <f t="shared" si="214"/>
        <v>99431913910</v>
      </c>
      <c r="E866" s="238" t="str">
        <f t="shared" si="215"/>
        <v>587196917943</v>
      </c>
      <c r="F866" s="238" t="str">
        <f t="shared" si="216"/>
        <v>임진수</v>
      </c>
      <c r="G866" s="239" t="str">
        <f t="shared" si="217"/>
        <v>BK00000146418</v>
      </c>
      <c r="H866" s="240" t="str">
        <f t="shared" si="218"/>
        <v>목록(Manifest)</v>
      </c>
      <c r="I866" s="241">
        <f t="shared" si="219"/>
        <v>136</v>
      </c>
      <c r="J866" s="242">
        <f t="shared" si="220"/>
        <v>1</v>
      </c>
      <c r="K866" s="242">
        <f t="shared" si="221"/>
        <v>1</v>
      </c>
      <c r="L866" s="243">
        <f t="shared" si="222"/>
        <v>0.2</v>
      </c>
      <c r="M866" s="243">
        <f t="shared" si="223"/>
        <v>1</v>
      </c>
      <c r="N866" s="149">
        <f t="shared" si="224"/>
        <v>7.6</v>
      </c>
      <c r="O866" s="149">
        <v>3.59</v>
      </c>
      <c r="P866" s="150"/>
      <c r="Q866" s="151">
        <f>VLOOKUP(H866,Mapping!$B$3:$D$13,3,0)</f>
        <v>0</v>
      </c>
      <c r="R866" s="149">
        <f>(IF(VLOOKUP(VLOOKUP(I866,Mapping!$B$15:$D$20,2,1),Mapping!$C$15:$E$20,2,0)=7000,0,VLOOKUP(VLOOKUP(I866,Mapping!$B$15:$D$20,2,1),Mapping!$C$15:$E$20,2,0)))</f>
        <v>0</v>
      </c>
      <c r="S866" s="149"/>
      <c r="T866" s="149"/>
      <c r="U866" s="149">
        <f t="shared" si="225"/>
        <v>11.19</v>
      </c>
      <c r="V866" s="6" t="str">
        <f t="shared" si="210"/>
        <v/>
      </c>
      <c r="X866" s="6" t="s">
        <v>4196</v>
      </c>
      <c r="Y866" s="6" t="s">
        <v>16</v>
      </c>
      <c r="Z866" s="6" t="s">
        <v>4197</v>
      </c>
      <c r="AA866" s="6" t="s">
        <v>4564</v>
      </c>
      <c r="AB866" s="6" t="s">
        <v>4565</v>
      </c>
      <c r="AC866" s="6" t="s">
        <v>4566</v>
      </c>
      <c r="AD866" s="6" t="s">
        <v>4567</v>
      </c>
      <c r="AE866" s="6" t="s">
        <v>156</v>
      </c>
      <c r="AF866" s="6">
        <v>1</v>
      </c>
      <c r="AG866" s="6">
        <v>1</v>
      </c>
      <c r="AH866" s="6">
        <v>0.2</v>
      </c>
      <c r="AI866" s="6">
        <v>1</v>
      </c>
      <c r="AJ866" s="6" t="s">
        <v>14</v>
      </c>
      <c r="AK866" s="6">
        <v>136</v>
      </c>
      <c r="AL866" s="6" t="s">
        <v>303</v>
      </c>
      <c r="AM866" s="6" t="s">
        <v>303</v>
      </c>
      <c r="AN866" s="6" t="s">
        <v>303</v>
      </c>
      <c r="AO866" s="6" t="s">
        <v>303</v>
      </c>
      <c r="AP866" s="6" t="s">
        <v>156</v>
      </c>
      <c r="AQ866" s="6" t="s">
        <v>304</v>
      </c>
      <c r="AR866" s="6" t="s">
        <v>305</v>
      </c>
      <c r="AS866" s="6" t="s">
        <v>324</v>
      </c>
      <c r="AT866" s="6" t="s">
        <v>156</v>
      </c>
      <c r="AU866" s="6" t="s">
        <v>307</v>
      </c>
      <c r="AV866" s="6" t="s">
        <v>4564</v>
      </c>
      <c r="AW866" s="6" t="s">
        <v>4568</v>
      </c>
      <c r="AX866" s="6" t="s">
        <v>4568</v>
      </c>
      <c r="AY866" s="6" t="s">
        <v>308</v>
      </c>
      <c r="AZ866" s="6" t="s">
        <v>771</v>
      </c>
      <c r="BA866" s="6" t="s">
        <v>310</v>
      </c>
      <c r="BB866" s="6" t="s">
        <v>311</v>
      </c>
      <c r="BC866" s="6" t="s">
        <v>312</v>
      </c>
      <c r="BD866" s="6" t="s">
        <v>156</v>
      </c>
      <c r="BE866" s="6" t="s">
        <v>313</v>
      </c>
    </row>
    <row r="867" spans="1:57" ht="17.399999999999999" x14ac:dyDescent="0.4">
      <c r="A867" s="237">
        <f t="shared" si="211"/>
        <v>865</v>
      </c>
      <c r="B867" s="238" t="str">
        <f t="shared" si="212"/>
        <v>2025-09-28</v>
      </c>
      <c r="C867" s="238" t="str">
        <f t="shared" si="213"/>
        <v>LHR</v>
      </c>
      <c r="D867" s="238" t="str">
        <f t="shared" si="214"/>
        <v>99431913910</v>
      </c>
      <c r="E867" s="238" t="str">
        <f t="shared" si="215"/>
        <v>587196917416</v>
      </c>
      <c r="F867" s="238" t="str">
        <f t="shared" si="216"/>
        <v>송민서</v>
      </c>
      <c r="G867" s="239" t="str">
        <f t="shared" si="217"/>
        <v>BK00000146420</v>
      </c>
      <c r="H867" s="240" t="str">
        <f t="shared" si="218"/>
        <v>목록(Manifest)</v>
      </c>
      <c r="I867" s="241">
        <f t="shared" si="219"/>
        <v>130.37</v>
      </c>
      <c r="J867" s="242">
        <f t="shared" si="220"/>
        <v>1</v>
      </c>
      <c r="K867" s="242">
        <f t="shared" si="221"/>
        <v>1</v>
      </c>
      <c r="L867" s="243">
        <f t="shared" si="222"/>
        <v>0.2</v>
      </c>
      <c r="M867" s="243">
        <f t="shared" si="223"/>
        <v>1</v>
      </c>
      <c r="N867" s="149">
        <f t="shared" si="224"/>
        <v>7.6</v>
      </c>
      <c r="O867" s="149">
        <v>3.59</v>
      </c>
      <c r="P867" s="150"/>
      <c r="Q867" s="151">
        <f>VLOOKUP(H867,Mapping!$B$3:$D$13,3,0)</f>
        <v>0</v>
      </c>
      <c r="R867" s="149">
        <f>(IF(VLOOKUP(VLOOKUP(I867,Mapping!$B$15:$D$20,2,1),Mapping!$C$15:$E$20,2,0)=7000,0,VLOOKUP(VLOOKUP(I867,Mapping!$B$15:$D$20,2,1),Mapping!$C$15:$E$20,2,0)))</f>
        <v>0</v>
      </c>
      <c r="S867" s="149"/>
      <c r="T867" s="149"/>
      <c r="U867" s="149">
        <f t="shared" si="225"/>
        <v>11.19</v>
      </c>
      <c r="V867" s="6" t="str">
        <f t="shared" si="210"/>
        <v/>
      </c>
      <c r="X867" s="6" t="s">
        <v>4196</v>
      </c>
      <c r="Y867" s="6" t="s">
        <v>16</v>
      </c>
      <c r="Z867" s="6" t="s">
        <v>4197</v>
      </c>
      <c r="AA867" s="6" t="s">
        <v>4569</v>
      </c>
      <c r="AB867" s="6" t="s">
        <v>2621</v>
      </c>
      <c r="AC867" s="6" t="s">
        <v>2622</v>
      </c>
      <c r="AD867" s="6" t="s">
        <v>2623</v>
      </c>
      <c r="AE867" s="6" t="s">
        <v>156</v>
      </c>
      <c r="AF867" s="6">
        <v>1</v>
      </c>
      <c r="AG867" s="6">
        <v>1</v>
      </c>
      <c r="AH867" s="6">
        <v>0.2</v>
      </c>
      <c r="AI867" s="6">
        <v>1</v>
      </c>
      <c r="AJ867" s="6" t="s">
        <v>14</v>
      </c>
      <c r="AK867" s="6">
        <v>130.37</v>
      </c>
      <c r="AL867" s="6" t="s">
        <v>303</v>
      </c>
      <c r="AM867" s="6" t="s">
        <v>303</v>
      </c>
      <c r="AN867" s="6" t="s">
        <v>303</v>
      </c>
      <c r="AO867" s="6" t="s">
        <v>303</v>
      </c>
      <c r="AP867" s="6" t="s">
        <v>156</v>
      </c>
      <c r="AQ867" s="6" t="s">
        <v>304</v>
      </c>
      <c r="AR867" s="6" t="s">
        <v>305</v>
      </c>
      <c r="AS867" s="6" t="s">
        <v>316</v>
      </c>
      <c r="AT867" s="6" t="s">
        <v>156</v>
      </c>
      <c r="AU867" s="6" t="s">
        <v>307</v>
      </c>
      <c r="AV867" s="6" t="s">
        <v>4569</v>
      </c>
      <c r="AW867" s="6" t="s">
        <v>4570</v>
      </c>
      <c r="AX867" s="6" t="s">
        <v>4570</v>
      </c>
      <c r="AY867" s="6" t="s">
        <v>308</v>
      </c>
      <c r="AZ867" s="6" t="s">
        <v>771</v>
      </c>
      <c r="BA867" s="6" t="s">
        <v>310</v>
      </c>
      <c r="BB867" s="6" t="s">
        <v>311</v>
      </c>
      <c r="BC867" s="6" t="s">
        <v>312</v>
      </c>
      <c r="BD867" s="6" t="s">
        <v>156</v>
      </c>
      <c r="BE867" s="6" t="s">
        <v>313</v>
      </c>
    </row>
    <row r="868" spans="1:57" ht="17.399999999999999" x14ac:dyDescent="0.4">
      <c r="A868" s="237">
        <f t="shared" si="211"/>
        <v>866</v>
      </c>
      <c r="B868" s="238" t="str">
        <f t="shared" si="212"/>
        <v>2025-09-28</v>
      </c>
      <c r="C868" s="238" t="str">
        <f t="shared" si="213"/>
        <v>LHR</v>
      </c>
      <c r="D868" s="238" t="str">
        <f t="shared" si="214"/>
        <v>99431913910</v>
      </c>
      <c r="E868" s="238" t="str">
        <f t="shared" si="215"/>
        <v>587196917770</v>
      </c>
      <c r="F868" s="238" t="str">
        <f t="shared" si="216"/>
        <v>고소영</v>
      </c>
      <c r="G868" s="239" t="str">
        <f t="shared" si="217"/>
        <v>BK00000146427</v>
      </c>
      <c r="H868" s="240" t="str">
        <f t="shared" si="218"/>
        <v>목록(Manifest)</v>
      </c>
      <c r="I868" s="241">
        <f t="shared" si="219"/>
        <v>140.74</v>
      </c>
      <c r="J868" s="242">
        <f t="shared" si="220"/>
        <v>1</v>
      </c>
      <c r="K868" s="242">
        <f t="shared" si="221"/>
        <v>0.5</v>
      </c>
      <c r="L868" s="243">
        <f t="shared" si="222"/>
        <v>0.2</v>
      </c>
      <c r="M868" s="243">
        <f t="shared" si="223"/>
        <v>0.5</v>
      </c>
      <c r="N868" s="149">
        <f t="shared" si="224"/>
        <v>5.75</v>
      </c>
      <c r="O868" s="149">
        <v>3.59</v>
      </c>
      <c r="P868" s="150"/>
      <c r="Q868" s="151">
        <f>VLOOKUP(H868,Mapping!$B$3:$D$13,3,0)</f>
        <v>0</v>
      </c>
      <c r="R868" s="149">
        <f>(IF(VLOOKUP(VLOOKUP(I868,Mapping!$B$15:$D$20,2,1),Mapping!$C$15:$E$20,2,0)=7000,0,VLOOKUP(VLOOKUP(I868,Mapping!$B$15:$D$20,2,1),Mapping!$C$15:$E$20,2,0)))</f>
        <v>0</v>
      </c>
      <c r="S868" s="149"/>
      <c r="T868" s="149"/>
      <c r="U868" s="149">
        <f t="shared" si="225"/>
        <v>9.34</v>
      </c>
      <c r="V868" s="6" t="str">
        <f t="shared" si="210"/>
        <v/>
      </c>
      <c r="X868" s="6" t="s">
        <v>4196</v>
      </c>
      <c r="Y868" s="6" t="s">
        <v>16</v>
      </c>
      <c r="Z868" s="6" t="s">
        <v>4197</v>
      </c>
      <c r="AA868" s="6" t="s">
        <v>4571</v>
      </c>
      <c r="AB868" s="6" t="s">
        <v>4572</v>
      </c>
      <c r="AC868" s="6" t="s">
        <v>4573</v>
      </c>
      <c r="AD868" s="6" t="s">
        <v>4574</v>
      </c>
      <c r="AE868" s="6" t="s">
        <v>156</v>
      </c>
      <c r="AF868" s="6">
        <v>1</v>
      </c>
      <c r="AG868" s="6">
        <v>0.5</v>
      </c>
      <c r="AH868" s="6">
        <v>0.2</v>
      </c>
      <c r="AI868" s="6">
        <v>0.5</v>
      </c>
      <c r="AJ868" s="6" t="s">
        <v>14</v>
      </c>
      <c r="AK868" s="6">
        <v>140.74</v>
      </c>
      <c r="AL868" s="6" t="s">
        <v>303</v>
      </c>
      <c r="AM868" s="6" t="s">
        <v>303</v>
      </c>
      <c r="AN868" s="6" t="s">
        <v>303</v>
      </c>
      <c r="AO868" s="6" t="s">
        <v>303</v>
      </c>
      <c r="AP868" s="6" t="s">
        <v>156</v>
      </c>
      <c r="AQ868" s="6" t="s">
        <v>304</v>
      </c>
      <c r="AR868" s="6" t="s">
        <v>305</v>
      </c>
      <c r="AS868" s="6" t="s">
        <v>352</v>
      </c>
      <c r="AT868" s="6" t="s">
        <v>156</v>
      </c>
      <c r="AU868" s="6" t="s">
        <v>307</v>
      </c>
      <c r="AV868" s="6" t="s">
        <v>4571</v>
      </c>
      <c r="AW868" s="6" t="s">
        <v>4575</v>
      </c>
      <c r="AX868" s="6" t="s">
        <v>4575</v>
      </c>
      <c r="AY868" s="6" t="s">
        <v>308</v>
      </c>
      <c r="AZ868" s="6" t="s">
        <v>771</v>
      </c>
      <c r="BA868" s="6" t="s">
        <v>310</v>
      </c>
      <c r="BB868" s="6" t="s">
        <v>311</v>
      </c>
      <c r="BC868" s="6" t="s">
        <v>312</v>
      </c>
      <c r="BD868" s="6" t="s">
        <v>156</v>
      </c>
      <c r="BE868" s="6" t="s">
        <v>313</v>
      </c>
    </row>
    <row r="869" spans="1:57" ht="17.399999999999999" x14ac:dyDescent="0.4">
      <c r="A869" s="237">
        <f t="shared" si="211"/>
        <v>867</v>
      </c>
      <c r="B869" s="238" t="str">
        <f t="shared" si="212"/>
        <v>2025-09-28</v>
      </c>
      <c r="C869" s="238" t="str">
        <f t="shared" si="213"/>
        <v>LHR</v>
      </c>
      <c r="D869" s="238" t="str">
        <f t="shared" si="214"/>
        <v>99431913910</v>
      </c>
      <c r="E869" s="238" t="str">
        <f t="shared" si="215"/>
        <v>587196917545</v>
      </c>
      <c r="F869" s="238" t="str">
        <f t="shared" si="216"/>
        <v>권은진</v>
      </c>
      <c r="G869" s="239" t="str">
        <f t="shared" si="217"/>
        <v>BK00000146428</v>
      </c>
      <c r="H869" s="240" t="str">
        <f t="shared" si="218"/>
        <v>간이(Simple)</v>
      </c>
      <c r="I869" s="241">
        <f t="shared" si="219"/>
        <v>163.18</v>
      </c>
      <c r="J869" s="242">
        <f t="shared" si="220"/>
        <v>1</v>
      </c>
      <c r="K869" s="242">
        <f t="shared" si="221"/>
        <v>1</v>
      </c>
      <c r="L869" s="243">
        <f t="shared" si="222"/>
        <v>1.4</v>
      </c>
      <c r="M869" s="243">
        <f t="shared" si="223"/>
        <v>1.4</v>
      </c>
      <c r="N869" s="149">
        <f t="shared" si="224"/>
        <v>9.08</v>
      </c>
      <c r="O869" s="149">
        <v>3.59</v>
      </c>
      <c r="P869" s="150"/>
      <c r="Q869" s="151">
        <f>VLOOKUP(H869,Mapping!$B$3:$D$13,3,0)</f>
        <v>0.8</v>
      </c>
      <c r="R869" s="149">
        <f>(IF(VLOOKUP(VLOOKUP(I869,Mapping!$B$15:$D$20,2,1),Mapping!$C$15:$E$20,2,0)=7000,0,VLOOKUP(VLOOKUP(I869,Mapping!$B$15:$D$20,2,1),Mapping!$C$15:$E$20,2,0)))</f>
        <v>0</v>
      </c>
      <c r="S869" s="149"/>
      <c r="T869" s="149"/>
      <c r="U869" s="149">
        <f t="shared" si="225"/>
        <v>13.47</v>
      </c>
      <c r="V869" s="6" t="str">
        <f t="shared" si="210"/>
        <v/>
      </c>
      <c r="X869" s="6" t="s">
        <v>4196</v>
      </c>
      <c r="Y869" s="6" t="s">
        <v>16</v>
      </c>
      <c r="Z869" s="6" t="s">
        <v>4197</v>
      </c>
      <c r="AA869" s="6" t="s">
        <v>4576</v>
      </c>
      <c r="AB869" s="6" t="s">
        <v>4577</v>
      </c>
      <c r="AC869" s="6" t="s">
        <v>4578</v>
      </c>
      <c r="AD869" s="6" t="s">
        <v>4579</v>
      </c>
      <c r="AE869" s="6" t="s">
        <v>156</v>
      </c>
      <c r="AF869" s="6">
        <v>1</v>
      </c>
      <c r="AG869" s="6">
        <v>1</v>
      </c>
      <c r="AH869" s="6">
        <v>1.4</v>
      </c>
      <c r="AI869" s="6">
        <v>1.4</v>
      </c>
      <c r="AJ869" s="6" t="s">
        <v>15</v>
      </c>
      <c r="AK869" s="6">
        <v>163.18</v>
      </c>
      <c r="AL869" s="6" t="s">
        <v>303</v>
      </c>
      <c r="AM869" s="6" t="s">
        <v>156</v>
      </c>
      <c r="AN869" s="6" t="s">
        <v>156</v>
      </c>
      <c r="AO869" s="6" t="s">
        <v>156</v>
      </c>
      <c r="AP869" s="6" t="s">
        <v>156</v>
      </c>
      <c r="AQ869" s="6" t="s">
        <v>304</v>
      </c>
      <c r="AR869" s="6" t="s">
        <v>305</v>
      </c>
      <c r="AS869" s="6" t="s">
        <v>4580</v>
      </c>
      <c r="AT869" s="6" t="s">
        <v>156</v>
      </c>
      <c r="AU869" s="6" t="s">
        <v>307</v>
      </c>
      <c r="AV869" s="6" t="s">
        <v>4576</v>
      </c>
      <c r="AW869" s="6" t="s">
        <v>4581</v>
      </c>
      <c r="AX869" s="6" t="s">
        <v>4581</v>
      </c>
      <c r="AY869" s="6" t="s">
        <v>308</v>
      </c>
      <c r="AZ869" s="6" t="s">
        <v>771</v>
      </c>
      <c r="BA869" s="6" t="s">
        <v>310</v>
      </c>
      <c r="BB869" s="6" t="s">
        <v>311</v>
      </c>
      <c r="BC869" s="6" t="s">
        <v>312</v>
      </c>
      <c r="BD869" s="6" t="s">
        <v>156</v>
      </c>
      <c r="BE869" s="6" t="s">
        <v>313</v>
      </c>
    </row>
    <row r="870" spans="1:57" ht="17.399999999999999" x14ac:dyDescent="0.4">
      <c r="A870" s="237">
        <f t="shared" si="211"/>
        <v>868</v>
      </c>
      <c r="B870" s="238" t="str">
        <f t="shared" si="212"/>
        <v>2025-09-28</v>
      </c>
      <c r="C870" s="238" t="str">
        <f t="shared" si="213"/>
        <v>LHR</v>
      </c>
      <c r="D870" s="238" t="str">
        <f t="shared" si="214"/>
        <v>99431913910</v>
      </c>
      <c r="E870" s="238" t="str">
        <f t="shared" si="215"/>
        <v>587196917932</v>
      </c>
      <c r="F870" s="238" t="str">
        <f t="shared" si="216"/>
        <v>박예진</v>
      </c>
      <c r="G870" s="239" t="str">
        <f t="shared" si="217"/>
        <v>BK00000146435</v>
      </c>
      <c r="H870" s="240" t="str">
        <f t="shared" si="218"/>
        <v>목록(Manifest)</v>
      </c>
      <c r="I870" s="241">
        <f t="shared" si="219"/>
        <v>82.96</v>
      </c>
      <c r="J870" s="242">
        <f t="shared" si="220"/>
        <v>1</v>
      </c>
      <c r="K870" s="242">
        <f t="shared" si="221"/>
        <v>0.5</v>
      </c>
      <c r="L870" s="243">
        <f t="shared" si="222"/>
        <v>0.2</v>
      </c>
      <c r="M870" s="243">
        <f t="shared" si="223"/>
        <v>0.5</v>
      </c>
      <c r="N870" s="149">
        <f t="shared" si="224"/>
        <v>5.75</v>
      </c>
      <c r="O870" s="149">
        <v>3.59</v>
      </c>
      <c r="P870" s="150"/>
      <c r="Q870" s="151">
        <f>VLOOKUP(H870,Mapping!$B$3:$D$13,3,0)</f>
        <v>0</v>
      </c>
      <c r="R870" s="149">
        <f>(IF(VLOOKUP(VLOOKUP(I870,Mapping!$B$15:$D$20,2,1),Mapping!$C$15:$E$20,2,0)=7000,0,VLOOKUP(VLOOKUP(I870,Mapping!$B$15:$D$20,2,1),Mapping!$C$15:$E$20,2,0)))</f>
        <v>0</v>
      </c>
      <c r="S870" s="149"/>
      <c r="T870" s="149"/>
      <c r="U870" s="149">
        <f t="shared" si="225"/>
        <v>9.34</v>
      </c>
      <c r="V870" s="6" t="str">
        <f t="shared" si="210"/>
        <v/>
      </c>
      <c r="X870" s="6" t="s">
        <v>4196</v>
      </c>
      <c r="Y870" s="6" t="s">
        <v>16</v>
      </c>
      <c r="Z870" s="6" t="s">
        <v>4197</v>
      </c>
      <c r="AA870" s="6" t="s">
        <v>4582</v>
      </c>
      <c r="AB870" s="6" t="s">
        <v>4583</v>
      </c>
      <c r="AC870" s="6" t="s">
        <v>4584</v>
      </c>
      <c r="AD870" s="6" t="s">
        <v>4585</v>
      </c>
      <c r="AE870" s="6" t="s">
        <v>156</v>
      </c>
      <c r="AF870" s="6">
        <v>1</v>
      </c>
      <c r="AG870" s="6">
        <v>0.5</v>
      </c>
      <c r="AH870" s="6">
        <v>0.2</v>
      </c>
      <c r="AI870" s="6">
        <v>0.5</v>
      </c>
      <c r="AJ870" s="6" t="s">
        <v>14</v>
      </c>
      <c r="AK870" s="6">
        <v>82.96</v>
      </c>
      <c r="AL870" s="6" t="s">
        <v>303</v>
      </c>
      <c r="AM870" s="6" t="s">
        <v>303</v>
      </c>
      <c r="AN870" s="6" t="s">
        <v>303</v>
      </c>
      <c r="AO870" s="6" t="s">
        <v>303</v>
      </c>
      <c r="AP870" s="6" t="s">
        <v>156</v>
      </c>
      <c r="AQ870" s="6" t="s">
        <v>304</v>
      </c>
      <c r="AR870" s="6" t="s">
        <v>305</v>
      </c>
      <c r="AS870" s="6" t="s">
        <v>324</v>
      </c>
      <c r="AT870" s="6" t="s">
        <v>156</v>
      </c>
      <c r="AU870" s="6" t="s">
        <v>307</v>
      </c>
      <c r="AV870" s="6" t="s">
        <v>4582</v>
      </c>
      <c r="AW870" s="6" t="s">
        <v>4586</v>
      </c>
      <c r="AX870" s="6" t="s">
        <v>4586</v>
      </c>
      <c r="AY870" s="6" t="s">
        <v>308</v>
      </c>
      <c r="AZ870" s="6" t="s">
        <v>771</v>
      </c>
      <c r="BA870" s="6" t="s">
        <v>310</v>
      </c>
      <c r="BB870" s="6" t="s">
        <v>311</v>
      </c>
      <c r="BC870" s="6" t="s">
        <v>312</v>
      </c>
      <c r="BD870" s="6" t="s">
        <v>156</v>
      </c>
      <c r="BE870" s="6" t="s">
        <v>313</v>
      </c>
    </row>
    <row r="871" spans="1:57" ht="17.399999999999999" x14ac:dyDescent="0.4">
      <c r="A871" s="237">
        <f t="shared" si="211"/>
        <v>869</v>
      </c>
      <c r="B871" s="238" t="str">
        <f t="shared" si="212"/>
        <v>2025-09-28</v>
      </c>
      <c r="C871" s="238" t="str">
        <f t="shared" si="213"/>
        <v>LHR</v>
      </c>
      <c r="D871" s="238" t="str">
        <f t="shared" si="214"/>
        <v>99431913910</v>
      </c>
      <c r="E871" s="238" t="str">
        <f t="shared" si="215"/>
        <v>587196918002</v>
      </c>
      <c r="F871" s="238" t="str">
        <f t="shared" si="216"/>
        <v>김대승</v>
      </c>
      <c r="G871" s="239" t="str">
        <f t="shared" si="217"/>
        <v>BK00000146436</v>
      </c>
      <c r="H871" s="240" t="str">
        <f t="shared" si="218"/>
        <v>목록(Manifest)</v>
      </c>
      <c r="I871" s="241">
        <f t="shared" si="219"/>
        <v>73.430000000000007</v>
      </c>
      <c r="J871" s="242">
        <f t="shared" si="220"/>
        <v>1</v>
      </c>
      <c r="K871" s="242">
        <f t="shared" si="221"/>
        <v>0.5</v>
      </c>
      <c r="L871" s="243">
        <f t="shared" si="222"/>
        <v>0.2</v>
      </c>
      <c r="M871" s="243">
        <f t="shared" si="223"/>
        <v>0.5</v>
      </c>
      <c r="N871" s="149">
        <f t="shared" si="224"/>
        <v>5.75</v>
      </c>
      <c r="O871" s="149">
        <v>3.59</v>
      </c>
      <c r="P871" s="150"/>
      <c r="Q871" s="151">
        <f>VLOOKUP(H871,Mapping!$B$3:$D$13,3,0)</f>
        <v>0</v>
      </c>
      <c r="R871" s="149">
        <f>(IF(VLOOKUP(VLOOKUP(I871,Mapping!$B$15:$D$20,2,1),Mapping!$C$15:$E$20,2,0)=7000,0,VLOOKUP(VLOOKUP(I871,Mapping!$B$15:$D$20,2,1),Mapping!$C$15:$E$20,2,0)))</f>
        <v>0</v>
      </c>
      <c r="S871" s="149"/>
      <c r="T871" s="149"/>
      <c r="U871" s="149">
        <f t="shared" si="225"/>
        <v>9.34</v>
      </c>
      <c r="V871" s="6" t="str">
        <f t="shared" si="210"/>
        <v/>
      </c>
      <c r="X871" s="6" t="s">
        <v>4196</v>
      </c>
      <c r="Y871" s="6" t="s">
        <v>16</v>
      </c>
      <c r="Z871" s="6" t="s">
        <v>4197</v>
      </c>
      <c r="AA871" s="6" t="s">
        <v>4587</v>
      </c>
      <c r="AB871" s="6" t="s">
        <v>513</v>
      </c>
      <c r="AC871" s="6" t="s">
        <v>514</v>
      </c>
      <c r="AD871" s="6" t="s">
        <v>515</v>
      </c>
      <c r="AE871" s="6" t="s">
        <v>156</v>
      </c>
      <c r="AF871" s="6">
        <v>1</v>
      </c>
      <c r="AG871" s="6">
        <v>0.5</v>
      </c>
      <c r="AH871" s="6">
        <v>0.2</v>
      </c>
      <c r="AI871" s="6">
        <v>0.5</v>
      </c>
      <c r="AJ871" s="6" t="s">
        <v>14</v>
      </c>
      <c r="AK871" s="6">
        <v>73.430000000000007</v>
      </c>
      <c r="AL871" s="6" t="s">
        <v>303</v>
      </c>
      <c r="AM871" s="6" t="s">
        <v>303</v>
      </c>
      <c r="AN871" s="6" t="s">
        <v>303</v>
      </c>
      <c r="AO871" s="6" t="s">
        <v>303</v>
      </c>
      <c r="AP871" s="6" t="s">
        <v>156</v>
      </c>
      <c r="AQ871" s="6" t="s">
        <v>304</v>
      </c>
      <c r="AR871" s="6" t="s">
        <v>305</v>
      </c>
      <c r="AS871" s="6" t="s">
        <v>316</v>
      </c>
      <c r="AT871" s="6" t="s">
        <v>156</v>
      </c>
      <c r="AU871" s="6" t="s">
        <v>307</v>
      </c>
      <c r="AV871" s="6" t="s">
        <v>4587</v>
      </c>
      <c r="AW871" s="6" t="s">
        <v>4588</v>
      </c>
      <c r="AX871" s="6" t="s">
        <v>4588</v>
      </c>
      <c r="AY871" s="6" t="s">
        <v>308</v>
      </c>
      <c r="AZ871" s="6" t="s">
        <v>771</v>
      </c>
      <c r="BA871" s="6" t="s">
        <v>310</v>
      </c>
      <c r="BB871" s="6" t="s">
        <v>311</v>
      </c>
      <c r="BC871" s="6" t="s">
        <v>312</v>
      </c>
      <c r="BD871" s="6" t="s">
        <v>156</v>
      </c>
      <c r="BE871" s="6" t="s">
        <v>313</v>
      </c>
    </row>
    <row r="872" spans="1:57" ht="17.399999999999999" x14ac:dyDescent="0.4">
      <c r="A872" s="237">
        <f t="shared" si="211"/>
        <v>870</v>
      </c>
      <c r="B872" s="238" t="str">
        <f t="shared" si="212"/>
        <v>2025-09-28</v>
      </c>
      <c r="C872" s="238" t="str">
        <f t="shared" si="213"/>
        <v>LHR</v>
      </c>
      <c r="D872" s="238" t="str">
        <f t="shared" si="214"/>
        <v>99431913910</v>
      </c>
      <c r="E872" s="238" t="str">
        <f t="shared" si="215"/>
        <v>587196918035</v>
      </c>
      <c r="F872" s="238" t="str">
        <f t="shared" si="216"/>
        <v>홍현선</v>
      </c>
      <c r="G872" s="239" t="str">
        <f t="shared" si="217"/>
        <v>BK00000146442</v>
      </c>
      <c r="H872" s="240" t="str">
        <f t="shared" si="218"/>
        <v>선별(검사,Manifest-Inspection)</v>
      </c>
      <c r="I872" s="241">
        <f t="shared" si="219"/>
        <v>110.39</v>
      </c>
      <c r="J872" s="242">
        <f t="shared" si="220"/>
        <v>1</v>
      </c>
      <c r="K872" s="242">
        <f t="shared" si="221"/>
        <v>1.5</v>
      </c>
      <c r="L872" s="243">
        <f t="shared" si="222"/>
        <v>0.2</v>
      </c>
      <c r="M872" s="243">
        <f t="shared" si="223"/>
        <v>1.5</v>
      </c>
      <c r="N872" s="149">
        <f t="shared" si="224"/>
        <v>9.4499999999999993</v>
      </c>
      <c r="O872" s="149">
        <v>3.59</v>
      </c>
      <c r="P872" s="150"/>
      <c r="Q872" s="151">
        <f>VLOOKUP(H872,Mapping!$B$3:$D$13,3,0)</f>
        <v>0</v>
      </c>
      <c r="R872" s="149">
        <f>(IF(VLOOKUP(VLOOKUP(I872,Mapping!$B$15:$D$20,2,1),Mapping!$C$15:$E$20,2,0)=7000,0,VLOOKUP(VLOOKUP(I872,Mapping!$B$15:$D$20,2,1),Mapping!$C$15:$E$20,2,0)))</f>
        <v>0</v>
      </c>
      <c r="S872" s="149"/>
      <c r="T872" s="149"/>
      <c r="U872" s="149">
        <f t="shared" si="225"/>
        <v>13.04</v>
      </c>
      <c r="V872" s="6" t="str">
        <f t="shared" si="210"/>
        <v/>
      </c>
      <c r="X872" s="6" t="s">
        <v>4196</v>
      </c>
      <c r="Y872" s="6" t="s">
        <v>16</v>
      </c>
      <c r="Z872" s="6" t="s">
        <v>4197</v>
      </c>
      <c r="AA872" s="6" t="s">
        <v>4589</v>
      </c>
      <c r="AB872" s="6" t="s">
        <v>797</v>
      </c>
      <c r="AC872" s="6" t="s">
        <v>798</v>
      </c>
      <c r="AD872" s="6" t="s">
        <v>799</v>
      </c>
      <c r="AE872" s="6" t="s">
        <v>156</v>
      </c>
      <c r="AF872" s="6">
        <v>1</v>
      </c>
      <c r="AG872" s="6">
        <v>1.5</v>
      </c>
      <c r="AH872" s="6">
        <v>0.2</v>
      </c>
      <c r="AI872" s="6">
        <v>1.5</v>
      </c>
      <c r="AJ872" s="6" t="s">
        <v>111</v>
      </c>
      <c r="AK872" s="6">
        <v>110.39</v>
      </c>
      <c r="AL872" s="6" t="s">
        <v>303</v>
      </c>
      <c r="AM872" s="6" t="s">
        <v>156</v>
      </c>
      <c r="AN872" s="6" t="s">
        <v>156</v>
      </c>
      <c r="AO872" s="6" t="s">
        <v>156</v>
      </c>
      <c r="AP872" s="6" t="s">
        <v>156</v>
      </c>
      <c r="AQ872" s="6" t="s">
        <v>304</v>
      </c>
      <c r="AR872" s="6" t="s">
        <v>305</v>
      </c>
      <c r="AS872" s="6" t="s">
        <v>316</v>
      </c>
      <c r="AT872" s="6" t="s">
        <v>156</v>
      </c>
      <c r="AU872" s="6" t="s">
        <v>307</v>
      </c>
      <c r="AV872" s="6" t="s">
        <v>4589</v>
      </c>
      <c r="AW872" s="6" t="s">
        <v>4590</v>
      </c>
      <c r="AX872" s="6" t="s">
        <v>4590</v>
      </c>
      <c r="AY872" s="6" t="s">
        <v>308</v>
      </c>
      <c r="AZ872" s="6" t="s">
        <v>771</v>
      </c>
      <c r="BA872" s="6" t="s">
        <v>310</v>
      </c>
      <c r="BB872" s="6" t="s">
        <v>311</v>
      </c>
      <c r="BC872" s="6" t="s">
        <v>312</v>
      </c>
      <c r="BD872" s="6" t="s">
        <v>156</v>
      </c>
      <c r="BE872" s="6" t="s">
        <v>313</v>
      </c>
    </row>
    <row r="873" spans="1:57" ht="17.399999999999999" x14ac:dyDescent="0.4">
      <c r="A873" s="237">
        <f t="shared" si="211"/>
        <v>871</v>
      </c>
      <c r="B873" s="238" t="str">
        <f t="shared" si="212"/>
        <v>2025-09-28</v>
      </c>
      <c r="C873" s="238" t="str">
        <f t="shared" si="213"/>
        <v>LHR</v>
      </c>
      <c r="D873" s="238" t="str">
        <f t="shared" si="214"/>
        <v>99431913910</v>
      </c>
      <c r="E873" s="238" t="str">
        <f t="shared" si="215"/>
        <v>587196917976</v>
      </c>
      <c r="F873" s="238" t="str">
        <f t="shared" si="216"/>
        <v>신다연</v>
      </c>
      <c r="G873" s="239" t="str">
        <f t="shared" si="217"/>
        <v>BK00000146447</v>
      </c>
      <c r="H873" s="240" t="str">
        <f t="shared" si="218"/>
        <v>목록(Manifest)</v>
      </c>
      <c r="I873" s="241">
        <f t="shared" si="219"/>
        <v>67.319999999999993</v>
      </c>
      <c r="J873" s="242">
        <f t="shared" si="220"/>
        <v>1</v>
      </c>
      <c r="K873" s="242">
        <f t="shared" si="221"/>
        <v>0.5</v>
      </c>
      <c r="L873" s="243">
        <f t="shared" si="222"/>
        <v>0.2</v>
      </c>
      <c r="M873" s="243">
        <f t="shared" si="223"/>
        <v>0.5</v>
      </c>
      <c r="N873" s="149">
        <f t="shared" si="224"/>
        <v>5.75</v>
      </c>
      <c r="O873" s="149">
        <v>3.59</v>
      </c>
      <c r="P873" s="150"/>
      <c r="Q873" s="151">
        <f>VLOOKUP(H873,Mapping!$B$3:$D$13,3,0)</f>
        <v>0</v>
      </c>
      <c r="R873" s="149">
        <f>(IF(VLOOKUP(VLOOKUP(I873,Mapping!$B$15:$D$20,2,1),Mapping!$C$15:$E$20,2,0)=7000,0,VLOOKUP(VLOOKUP(I873,Mapping!$B$15:$D$20,2,1),Mapping!$C$15:$E$20,2,0)))</f>
        <v>0</v>
      </c>
      <c r="S873" s="149"/>
      <c r="T873" s="149"/>
      <c r="U873" s="149">
        <f t="shared" si="225"/>
        <v>9.34</v>
      </c>
      <c r="V873" s="6" t="str">
        <f t="shared" si="210"/>
        <v/>
      </c>
      <c r="X873" s="6" t="s">
        <v>4196</v>
      </c>
      <c r="Y873" s="6" t="s">
        <v>16</v>
      </c>
      <c r="Z873" s="6" t="s">
        <v>4197</v>
      </c>
      <c r="AA873" s="6" t="s">
        <v>4591</v>
      </c>
      <c r="AB873" s="6" t="s">
        <v>4592</v>
      </c>
      <c r="AC873" s="6" t="s">
        <v>4593</v>
      </c>
      <c r="AD873" s="6" t="s">
        <v>4594</v>
      </c>
      <c r="AE873" s="6" t="s">
        <v>156</v>
      </c>
      <c r="AF873" s="6">
        <v>1</v>
      </c>
      <c r="AG873" s="6">
        <v>0.5</v>
      </c>
      <c r="AH873" s="6">
        <v>0.2</v>
      </c>
      <c r="AI873" s="6">
        <v>0.5</v>
      </c>
      <c r="AJ873" s="6" t="s">
        <v>14</v>
      </c>
      <c r="AK873" s="6">
        <v>67.319999999999993</v>
      </c>
      <c r="AL873" s="6" t="s">
        <v>303</v>
      </c>
      <c r="AM873" s="6" t="s">
        <v>303</v>
      </c>
      <c r="AN873" s="6" t="s">
        <v>303</v>
      </c>
      <c r="AO873" s="6" t="s">
        <v>303</v>
      </c>
      <c r="AP873" s="6" t="s">
        <v>156</v>
      </c>
      <c r="AQ873" s="6" t="s">
        <v>304</v>
      </c>
      <c r="AR873" s="6" t="s">
        <v>305</v>
      </c>
      <c r="AS873" s="6" t="s">
        <v>324</v>
      </c>
      <c r="AT873" s="6" t="s">
        <v>156</v>
      </c>
      <c r="AU873" s="6" t="s">
        <v>307</v>
      </c>
      <c r="AV873" s="6" t="s">
        <v>4591</v>
      </c>
      <c r="AW873" s="6" t="s">
        <v>4595</v>
      </c>
      <c r="AX873" s="6" t="s">
        <v>4595</v>
      </c>
      <c r="AY873" s="6" t="s">
        <v>308</v>
      </c>
      <c r="AZ873" s="6" t="s">
        <v>771</v>
      </c>
      <c r="BA873" s="6" t="s">
        <v>310</v>
      </c>
      <c r="BB873" s="6" t="s">
        <v>311</v>
      </c>
      <c r="BC873" s="6" t="s">
        <v>312</v>
      </c>
      <c r="BD873" s="6" t="s">
        <v>156</v>
      </c>
      <c r="BE873" s="6" t="s">
        <v>313</v>
      </c>
    </row>
    <row r="874" spans="1:57" ht="17.399999999999999" x14ac:dyDescent="0.4">
      <c r="A874" s="237">
        <f t="shared" si="211"/>
        <v>872</v>
      </c>
      <c r="B874" s="238" t="str">
        <f t="shared" si="212"/>
        <v>2025-09-28</v>
      </c>
      <c r="C874" s="238" t="str">
        <f t="shared" si="213"/>
        <v>LHR</v>
      </c>
      <c r="D874" s="238" t="str">
        <f t="shared" si="214"/>
        <v>99431913910</v>
      </c>
      <c r="E874" s="238" t="str">
        <f t="shared" si="215"/>
        <v>587196917490</v>
      </c>
      <c r="F874" s="238" t="str">
        <f t="shared" si="216"/>
        <v>유로빈티지</v>
      </c>
      <c r="G874" s="239" t="str">
        <f t="shared" si="217"/>
        <v>BK00000146451</v>
      </c>
      <c r="H874" s="240" t="str">
        <f t="shared" si="218"/>
        <v>간이(Simple)</v>
      </c>
      <c r="I874" s="241">
        <f t="shared" si="219"/>
        <v>221.69</v>
      </c>
      <c r="J874" s="242">
        <f t="shared" si="220"/>
        <v>1</v>
      </c>
      <c r="K874" s="242">
        <f t="shared" si="221"/>
        <v>7</v>
      </c>
      <c r="L874" s="243">
        <f t="shared" si="222"/>
        <v>0.2</v>
      </c>
      <c r="M874" s="243">
        <f t="shared" si="223"/>
        <v>7</v>
      </c>
      <c r="N874" s="149">
        <f t="shared" si="224"/>
        <v>29.8</v>
      </c>
      <c r="O874" s="149">
        <v>3.59</v>
      </c>
      <c r="P874" s="150"/>
      <c r="Q874" s="151">
        <f>VLOOKUP(H874,Mapping!$B$3:$D$13,3,0)</f>
        <v>0.8</v>
      </c>
      <c r="R874" s="149">
        <f>(IF(VLOOKUP(VLOOKUP(I874,Mapping!$B$15:$D$20,2,1),Mapping!$C$15:$E$20,2,0)=7000,0,VLOOKUP(VLOOKUP(I874,Mapping!$B$15:$D$20,2,1),Mapping!$C$15:$E$20,2,0)))</f>
        <v>0</v>
      </c>
      <c r="S874" s="149"/>
      <c r="T874" s="149"/>
      <c r="U874" s="149">
        <f t="shared" si="225"/>
        <v>34.19</v>
      </c>
      <c r="V874" s="6" t="str">
        <f t="shared" si="210"/>
        <v>[사업자]</v>
      </c>
      <c r="X874" s="6" t="s">
        <v>4196</v>
      </c>
      <c r="Y874" s="6" t="s">
        <v>16</v>
      </c>
      <c r="Z874" s="6" t="s">
        <v>4197</v>
      </c>
      <c r="AA874" s="6" t="s">
        <v>4596</v>
      </c>
      <c r="AB874" s="6" t="s">
        <v>161</v>
      </c>
      <c r="AC874" s="6" t="s">
        <v>446</v>
      </c>
      <c r="AD874" s="6" t="s">
        <v>373</v>
      </c>
      <c r="AE874" s="6" t="s">
        <v>157</v>
      </c>
      <c r="AF874" s="6">
        <v>1</v>
      </c>
      <c r="AG874" s="6">
        <v>7</v>
      </c>
      <c r="AH874" s="6">
        <v>0.2</v>
      </c>
      <c r="AI874" s="6">
        <v>7</v>
      </c>
      <c r="AJ874" s="6" t="s">
        <v>15</v>
      </c>
      <c r="AK874" s="6">
        <v>221.69</v>
      </c>
      <c r="AL874" s="6" t="s">
        <v>303</v>
      </c>
      <c r="AM874" s="6" t="s">
        <v>156</v>
      </c>
      <c r="AN874" s="6" t="s">
        <v>156</v>
      </c>
      <c r="AO874" s="6" t="s">
        <v>156</v>
      </c>
      <c r="AP874" s="6" t="s">
        <v>156</v>
      </c>
      <c r="AQ874" s="6" t="s">
        <v>304</v>
      </c>
      <c r="AR874" s="6" t="s">
        <v>305</v>
      </c>
      <c r="AS874" s="6" t="s">
        <v>316</v>
      </c>
      <c r="AT874" s="6" t="s">
        <v>156</v>
      </c>
      <c r="AU874" s="6" t="s">
        <v>307</v>
      </c>
      <c r="AV874" s="6" t="s">
        <v>4596</v>
      </c>
      <c r="AW874" s="6" t="s">
        <v>4597</v>
      </c>
      <c r="AX874" s="6" t="s">
        <v>4597</v>
      </c>
      <c r="AY874" s="6" t="s">
        <v>308</v>
      </c>
      <c r="AZ874" s="6" t="s">
        <v>771</v>
      </c>
      <c r="BA874" s="6" t="s">
        <v>310</v>
      </c>
      <c r="BB874" s="6" t="s">
        <v>311</v>
      </c>
      <c r="BC874" s="6" t="s">
        <v>312</v>
      </c>
      <c r="BD874" s="6" t="s">
        <v>156</v>
      </c>
      <c r="BE874" s="6" t="s">
        <v>313</v>
      </c>
    </row>
    <row r="875" spans="1:57" ht="17.399999999999999" x14ac:dyDescent="0.4">
      <c r="A875" s="237">
        <f t="shared" si="211"/>
        <v>873</v>
      </c>
      <c r="B875" s="238" t="str">
        <f t="shared" si="212"/>
        <v>2025-09-28</v>
      </c>
      <c r="C875" s="238" t="str">
        <f t="shared" si="213"/>
        <v>LHR</v>
      </c>
      <c r="D875" s="238" t="str">
        <f t="shared" si="214"/>
        <v>99431913910</v>
      </c>
      <c r="E875" s="238" t="str">
        <f t="shared" si="215"/>
        <v>587196917781</v>
      </c>
      <c r="F875" s="238" t="str">
        <f t="shared" si="216"/>
        <v>박지혜</v>
      </c>
      <c r="G875" s="239" t="str">
        <f t="shared" si="217"/>
        <v>BK00000146458</v>
      </c>
      <c r="H875" s="240" t="str">
        <f t="shared" si="218"/>
        <v>목록(Manifest)</v>
      </c>
      <c r="I875" s="241">
        <f t="shared" si="219"/>
        <v>29.87</v>
      </c>
      <c r="J875" s="242">
        <f t="shared" si="220"/>
        <v>1</v>
      </c>
      <c r="K875" s="242">
        <f t="shared" si="221"/>
        <v>0.5</v>
      </c>
      <c r="L875" s="243">
        <f t="shared" si="222"/>
        <v>0.2</v>
      </c>
      <c r="M875" s="243">
        <f t="shared" si="223"/>
        <v>0.5</v>
      </c>
      <c r="N875" s="149">
        <f t="shared" si="224"/>
        <v>5.75</v>
      </c>
      <c r="O875" s="149">
        <v>3.59</v>
      </c>
      <c r="P875" s="150"/>
      <c r="Q875" s="151">
        <f>VLOOKUP(H875,Mapping!$B$3:$D$13,3,0)</f>
        <v>0</v>
      </c>
      <c r="R875" s="149">
        <f>(IF(VLOOKUP(VLOOKUP(I875,Mapping!$B$15:$D$20,2,1),Mapping!$C$15:$E$20,2,0)=7000,0,VLOOKUP(VLOOKUP(I875,Mapping!$B$15:$D$20,2,1),Mapping!$C$15:$E$20,2,0)))</f>
        <v>0</v>
      </c>
      <c r="S875" s="149"/>
      <c r="T875" s="149"/>
      <c r="U875" s="149">
        <f t="shared" si="225"/>
        <v>9.34</v>
      </c>
      <c r="V875" s="6" t="str">
        <f t="shared" si="210"/>
        <v/>
      </c>
      <c r="X875" s="6" t="s">
        <v>4196</v>
      </c>
      <c r="Y875" s="6" t="s">
        <v>16</v>
      </c>
      <c r="Z875" s="6" t="s">
        <v>4197</v>
      </c>
      <c r="AA875" s="6" t="s">
        <v>4598</v>
      </c>
      <c r="AB875" s="6" t="s">
        <v>252</v>
      </c>
      <c r="AC875" s="6" t="s">
        <v>4599</v>
      </c>
      <c r="AD875" s="6" t="s">
        <v>4600</v>
      </c>
      <c r="AE875" s="6" t="s">
        <v>156</v>
      </c>
      <c r="AF875" s="6">
        <v>1</v>
      </c>
      <c r="AG875" s="6">
        <v>0.5</v>
      </c>
      <c r="AH875" s="6">
        <v>0.2</v>
      </c>
      <c r="AI875" s="6">
        <v>0.5</v>
      </c>
      <c r="AJ875" s="6" t="s">
        <v>14</v>
      </c>
      <c r="AK875" s="6">
        <v>29.87</v>
      </c>
      <c r="AL875" s="6" t="s">
        <v>303</v>
      </c>
      <c r="AM875" s="6" t="s">
        <v>303</v>
      </c>
      <c r="AN875" s="6" t="s">
        <v>303</v>
      </c>
      <c r="AO875" s="6" t="s">
        <v>303</v>
      </c>
      <c r="AP875" s="6" t="s">
        <v>156</v>
      </c>
      <c r="AQ875" s="6" t="s">
        <v>304</v>
      </c>
      <c r="AR875" s="6" t="s">
        <v>305</v>
      </c>
      <c r="AS875" s="6" t="s">
        <v>4601</v>
      </c>
      <c r="AT875" s="6" t="s">
        <v>156</v>
      </c>
      <c r="AU875" s="6" t="s">
        <v>307</v>
      </c>
      <c r="AV875" s="6" t="s">
        <v>4598</v>
      </c>
      <c r="AW875" s="6" t="s">
        <v>4602</v>
      </c>
      <c r="AX875" s="6" t="s">
        <v>4602</v>
      </c>
      <c r="AY875" s="6" t="s">
        <v>308</v>
      </c>
      <c r="AZ875" s="6" t="s">
        <v>771</v>
      </c>
      <c r="BA875" s="6" t="s">
        <v>310</v>
      </c>
      <c r="BB875" s="6" t="s">
        <v>311</v>
      </c>
      <c r="BC875" s="6" t="s">
        <v>312</v>
      </c>
      <c r="BD875" s="6" t="s">
        <v>156</v>
      </c>
      <c r="BE875" s="6" t="s">
        <v>313</v>
      </c>
    </row>
    <row r="876" spans="1:57" ht="17.399999999999999" x14ac:dyDescent="0.4">
      <c r="A876" s="237">
        <f t="shared" si="211"/>
        <v>874</v>
      </c>
      <c r="B876" s="238" t="str">
        <f t="shared" si="212"/>
        <v>2025-09-28</v>
      </c>
      <c r="C876" s="238" t="str">
        <f t="shared" si="213"/>
        <v>LHR</v>
      </c>
      <c r="D876" s="238" t="str">
        <f t="shared" si="214"/>
        <v>99431913910</v>
      </c>
      <c r="E876" s="238" t="str">
        <f t="shared" si="215"/>
        <v>587196917884</v>
      </c>
      <c r="F876" s="238" t="str">
        <f t="shared" si="216"/>
        <v>정인룡</v>
      </c>
      <c r="G876" s="239" t="str">
        <f t="shared" si="217"/>
        <v>BK00000146492</v>
      </c>
      <c r="H876" s="240" t="str">
        <f t="shared" si="218"/>
        <v>목록(Manifest)</v>
      </c>
      <c r="I876" s="241">
        <f t="shared" si="219"/>
        <v>15.57</v>
      </c>
      <c r="J876" s="242">
        <f t="shared" si="220"/>
        <v>1</v>
      </c>
      <c r="K876" s="242">
        <f t="shared" si="221"/>
        <v>0.5</v>
      </c>
      <c r="L876" s="243">
        <f t="shared" si="222"/>
        <v>0.2</v>
      </c>
      <c r="M876" s="243">
        <f t="shared" si="223"/>
        <v>0.5</v>
      </c>
      <c r="N876" s="149">
        <f t="shared" si="224"/>
        <v>5.75</v>
      </c>
      <c r="O876" s="149">
        <v>3.59</v>
      </c>
      <c r="P876" s="150"/>
      <c r="Q876" s="151">
        <f>VLOOKUP(H876,Mapping!$B$3:$D$13,3,0)</f>
        <v>0</v>
      </c>
      <c r="R876" s="149">
        <f>(IF(VLOOKUP(VLOOKUP(I876,Mapping!$B$15:$D$20,2,1),Mapping!$C$15:$E$20,2,0)=7000,0,VLOOKUP(VLOOKUP(I876,Mapping!$B$15:$D$20,2,1),Mapping!$C$15:$E$20,2,0)))</f>
        <v>0</v>
      </c>
      <c r="S876" s="149"/>
      <c r="T876" s="149"/>
      <c r="U876" s="149">
        <f t="shared" si="225"/>
        <v>9.34</v>
      </c>
      <c r="V876" s="6" t="str">
        <f t="shared" si="210"/>
        <v/>
      </c>
      <c r="X876" s="6" t="s">
        <v>4196</v>
      </c>
      <c r="Y876" s="6" t="s">
        <v>16</v>
      </c>
      <c r="Z876" s="6" t="s">
        <v>4197</v>
      </c>
      <c r="AA876" s="6" t="s">
        <v>4603</v>
      </c>
      <c r="AB876" s="6" t="s">
        <v>4604</v>
      </c>
      <c r="AC876" s="6" t="s">
        <v>4605</v>
      </c>
      <c r="AD876" s="6" t="s">
        <v>4606</v>
      </c>
      <c r="AE876" s="6" t="s">
        <v>156</v>
      </c>
      <c r="AF876" s="6">
        <v>1</v>
      </c>
      <c r="AG876" s="6">
        <v>0.5</v>
      </c>
      <c r="AH876" s="6">
        <v>0.2</v>
      </c>
      <c r="AI876" s="6">
        <v>0.5</v>
      </c>
      <c r="AJ876" s="6" t="s">
        <v>14</v>
      </c>
      <c r="AK876" s="6">
        <v>15.57</v>
      </c>
      <c r="AL876" s="6" t="s">
        <v>303</v>
      </c>
      <c r="AM876" s="6" t="s">
        <v>156</v>
      </c>
      <c r="AN876" s="6" t="s">
        <v>156</v>
      </c>
      <c r="AO876" s="6" t="s">
        <v>156</v>
      </c>
      <c r="AP876" s="6" t="s">
        <v>156</v>
      </c>
      <c r="AQ876" s="6" t="s">
        <v>304</v>
      </c>
      <c r="AR876" s="6" t="s">
        <v>305</v>
      </c>
      <c r="AS876" s="6" t="s">
        <v>4607</v>
      </c>
      <c r="AT876" s="6" t="s">
        <v>156</v>
      </c>
      <c r="AU876" s="6" t="s">
        <v>307</v>
      </c>
      <c r="AV876" s="6" t="s">
        <v>4603</v>
      </c>
      <c r="AW876" s="6" t="s">
        <v>4608</v>
      </c>
      <c r="AX876" s="6" t="s">
        <v>4608</v>
      </c>
      <c r="AY876" s="6" t="s">
        <v>308</v>
      </c>
      <c r="AZ876" s="6" t="s">
        <v>771</v>
      </c>
      <c r="BA876" s="6" t="s">
        <v>310</v>
      </c>
      <c r="BB876" s="6" t="s">
        <v>311</v>
      </c>
      <c r="BC876" s="6" t="s">
        <v>312</v>
      </c>
      <c r="BD876" s="6" t="s">
        <v>156</v>
      </c>
      <c r="BE876" s="6" t="s">
        <v>313</v>
      </c>
    </row>
    <row r="877" spans="1:57" ht="17.399999999999999" x14ac:dyDescent="0.4">
      <c r="A877" s="237">
        <f t="shared" si="211"/>
        <v>875</v>
      </c>
      <c r="B877" s="238" t="str">
        <f t="shared" si="212"/>
        <v>2025-09-28</v>
      </c>
      <c r="C877" s="238" t="str">
        <f t="shared" si="213"/>
        <v>LHR</v>
      </c>
      <c r="D877" s="238" t="str">
        <f t="shared" si="214"/>
        <v>99431913910</v>
      </c>
      <c r="E877" s="238" t="str">
        <f t="shared" si="215"/>
        <v>587196917711</v>
      </c>
      <c r="F877" s="238" t="str">
        <f t="shared" si="216"/>
        <v>신동훈</v>
      </c>
      <c r="G877" s="239" t="str">
        <f t="shared" si="217"/>
        <v>BK00000146493</v>
      </c>
      <c r="H877" s="240" t="str">
        <f t="shared" si="218"/>
        <v>목록(Manifest)</v>
      </c>
      <c r="I877" s="241">
        <f t="shared" si="219"/>
        <v>107.36</v>
      </c>
      <c r="J877" s="242">
        <f t="shared" si="220"/>
        <v>1</v>
      </c>
      <c r="K877" s="242">
        <f t="shared" si="221"/>
        <v>1.5</v>
      </c>
      <c r="L877" s="243">
        <f t="shared" si="222"/>
        <v>0.2</v>
      </c>
      <c r="M877" s="243">
        <f t="shared" si="223"/>
        <v>1.5</v>
      </c>
      <c r="N877" s="149">
        <f t="shared" si="224"/>
        <v>9.4499999999999993</v>
      </c>
      <c r="O877" s="149">
        <v>3.59</v>
      </c>
      <c r="P877" s="150"/>
      <c r="Q877" s="151">
        <f>VLOOKUP(H877,Mapping!$B$3:$D$13,3,0)</f>
        <v>0</v>
      </c>
      <c r="R877" s="149">
        <f>(IF(VLOOKUP(VLOOKUP(I877,Mapping!$B$15:$D$20,2,1),Mapping!$C$15:$E$20,2,0)=7000,0,VLOOKUP(VLOOKUP(I877,Mapping!$B$15:$D$20,2,1),Mapping!$C$15:$E$20,2,0)))</f>
        <v>0</v>
      </c>
      <c r="S877" s="149"/>
      <c r="T877" s="149"/>
      <c r="U877" s="149">
        <f t="shared" si="225"/>
        <v>13.04</v>
      </c>
      <c r="V877" s="6" t="str">
        <f t="shared" si="210"/>
        <v/>
      </c>
      <c r="X877" s="6" t="s">
        <v>4196</v>
      </c>
      <c r="Y877" s="6" t="s">
        <v>16</v>
      </c>
      <c r="Z877" s="6" t="s">
        <v>4197</v>
      </c>
      <c r="AA877" s="6" t="s">
        <v>4609</v>
      </c>
      <c r="AB877" s="6" t="s">
        <v>1204</v>
      </c>
      <c r="AC877" s="6" t="s">
        <v>4610</v>
      </c>
      <c r="AD877" s="6" t="s">
        <v>4611</v>
      </c>
      <c r="AE877" s="6" t="s">
        <v>156</v>
      </c>
      <c r="AF877" s="6">
        <v>1</v>
      </c>
      <c r="AG877" s="6">
        <v>1.5</v>
      </c>
      <c r="AH877" s="6">
        <v>0.2</v>
      </c>
      <c r="AI877" s="6">
        <v>1.5</v>
      </c>
      <c r="AJ877" s="6" t="s">
        <v>14</v>
      </c>
      <c r="AK877" s="6">
        <v>107.36</v>
      </c>
      <c r="AL877" s="6" t="s">
        <v>303</v>
      </c>
      <c r="AM877" s="6" t="s">
        <v>303</v>
      </c>
      <c r="AN877" s="6" t="s">
        <v>303</v>
      </c>
      <c r="AO877" s="6" t="s">
        <v>303</v>
      </c>
      <c r="AP877" s="6" t="s">
        <v>156</v>
      </c>
      <c r="AQ877" s="6" t="s">
        <v>304</v>
      </c>
      <c r="AR877" s="6" t="s">
        <v>305</v>
      </c>
      <c r="AS877" s="6" t="s">
        <v>4612</v>
      </c>
      <c r="AT877" s="6" t="s">
        <v>156</v>
      </c>
      <c r="AU877" s="6" t="s">
        <v>307</v>
      </c>
      <c r="AV877" s="6" t="s">
        <v>4609</v>
      </c>
      <c r="AW877" s="6" t="s">
        <v>4613</v>
      </c>
      <c r="AX877" s="6" t="s">
        <v>4613</v>
      </c>
      <c r="AY877" s="6" t="s">
        <v>308</v>
      </c>
      <c r="AZ877" s="6" t="s">
        <v>771</v>
      </c>
      <c r="BA877" s="6" t="s">
        <v>310</v>
      </c>
      <c r="BB877" s="6" t="s">
        <v>311</v>
      </c>
      <c r="BC877" s="6" t="s">
        <v>312</v>
      </c>
      <c r="BD877" s="6" t="s">
        <v>156</v>
      </c>
      <c r="BE877" s="6" t="s">
        <v>313</v>
      </c>
    </row>
    <row r="878" spans="1:57" ht="17.399999999999999" x14ac:dyDescent="0.4">
      <c r="A878" s="237">
        <f t="shared" si="211"/>
        <v>876</v>
      </c>
      <c r="B878" s="238" t="str">
        <f t="shared" si="212"/>
        <v>2025-09-28</v>
      </c>
      <c r="C878" s="238" t="str">
        <f t="shared" si="213"/>
        <v>LHR</v>
      </c>
      <c r="D878" s="238" t="str">
        <f t="shared" si="214"/>
        <v>99431913910</v>
      </c>
      <c r="E878" s="238" t="str">
        <f t="shared" si="215"/>
        <v>587196917685</v>
      </c>
      <c r="F878" s="238" t="str">
        <f t="shared" si="216"/>
        <v>전창욱</v>
      </c>
      <c r="G878" s="239" t="str">
        <f t="shared" si="217"/>
        <v>BK00000146495</v>
      </c>
      <c r="H878" s="240" t="str">
        <f t="shared" si="218"/>
        <v>목록(Manifest)</v>
      </c>
      <c r="I878" s="241">
        <f t="shared" si="219"/>
        <v>140.06</v>
      </c>
      <c r="J878" s="242">
        <f t="shared" si="220"/>
        <v>1</v>
      </c>
      <c r="K878" s="242">
        <f t="shared" si="221"/>
        <v>0.5</v>
      </c>
      <c r="L878" s="243">
        <f t="shared" si="222"/>
        <v>0.2</v>
      </c>
      <c r="M878" s="243">
        <f t="shared" si="223"/>
        <v>0.5</v>
      </c>
      <c r="N878" s="149">
        <f t="shared" si="224"/>
        <v>5.75</v>
      </c>
      <c r="O878" s="149">
        <v>3.59</v>
      </c>
      <c r="P878" s="150"/>
      <c r="Q878" s="151">
        <f>VLOOKUP(H878,Mapping!$B$3:$D$13,3,0)</f>
        <v>0</v>
      </c>
      <c r="R878" s="149">
        <f>(IF(VLOOKUP(VLOOKUP(I878,Mapping!$B$15:$D$20,2,1),Mapping!$C$15:$E$20,2,0)=7000,0,VLOOKUP(VLOOKUP(I878,Mapping!$B$15:$D$20,2,1),Mapping!$C$15:$E$20,2,0)))</f>
        <v>0</v>
      </c>
      <c r="S878" s="149"/>
      <c r="T878" s="149"/>
      <c r="U878" s="149">
        <f t="shared" si="225"/>
        <v>9.34</v>
      </c>
      <c r="V878" s="6" t="str">
        <f t="shared" si="210"/>
        <v/>
      </c>
      <c r="X878" s="6" t="s">
        <v>4196</v>
      </c>
      <c r="Y878" s="6" t="s">
        <v>16</v>
      </c>
      <c r="Z878" s="6" t="s">
        <v>4197</v>
      </c>
      <c r="AA878" s="6" t="s">
        <v>4614</v>
      </c>
      <c r="AB878" s="6" t="s">
        <v>4615</v>
      </c>
      <c r="AC878" s="6" t="s">
        <v>4616</v>
      </c>
      <c r="AD878" s="6" t="s">
        <v>4617</v>
      </c>
      <c r="AE878" s="6" t="s">
        <v>156</v>
      </c>
      <c r="AF878" s="6">
        <v>1</v>
      </c>
      <c r="AG878" s="6">
        <v>0.5</v>
      </c>
      <c r="AH878" s="6">
        <v>0.2</v>
      </c>
      <c r="AI878" s="6">
        <v>0.5</v>
      </c>
      <c r="AJ878" s="6" t="s">
        <v>14</v>
      </c>
      <c r="AK878" s="6">
        <v>140.06</v>
      </c>
      <c r="AL878" s="6" t="s">
        <v>303</v>
      </c>
      <c r="AM878" s="6" t="s">
        <v>303</v>
      </c>
      <c r="AN878" s="6" t="s">
        <v>303</v>
      </c>
      <c r="AO878" s="6" t="s">
        <v>303</v>
      </c>
      <c r="AP878" s="6" t="s">
        <v>156</v>
      </c>
      <c r="AQ878" s="6" t="s">
        <v>304</v>
      </c>
      <c r="AR878" s="6" t="s">
        <v>305</v>
      </c>
      <c r="AS878" s="6" t="s">
        <v>4618</v>
      </c>
      <c r="AT878" s="6" t="s">
        <v>156</v>
      </c>
      <c r="AU878" s="6" t="s">
        <v>307</v>
      </c>
      <c r="AV878" s="6" t="s">
        <v>4614</v>
      </c>
      <c r="AW878" s="6" t="s">
        <v>4619</v>
      </c>
      <c r="AX878" s="6" t="s">
        <v>4619</v>
      </c>
      <c r="AY878" s="6" t="s">
        <v>308</v>
      </c>
      <c r="AZ878" s="6" t="s">
        <v>771</v>
      </c>
      <c r="BA878" s="6" t="s">
        <v>310</v>
      </c>
      <c r="BB878" s="6" t="s">
        <v>311</v>
      </c>
      <c r="BC878" s="6" t="s">
        <v>312</v>
      </c>
      <c r="BD878" s="6" t="s">
        <v>156</v>
      </c>
      <c r="BE878" s="6" t="s">
        <v>313</v>
      </c>
    </row>
    <row r="879" spans="1:57" ht="17.399999999999999" x14ac:dyDescent="0.4">
      <c r="A879" s="237">
        <f t="shared" si="211"/>
        <v>877</v>
      </c>
      <c r="B879" s="238" t="str">
        <f t="shared" si="212"/>
        <v>2025-09-28</v>
      </c>
      <c r="C879" s="238" t="str">
        <f t="shared" si="213"/>
        <v>LHR</v>
      </c>
      <c r="D879" s="238" t="str">
        <f t="shared" si="214"/>
        <v>99431913910</v>
      </c>
      <c r="E879" s="238" t="str">
        <f t="shared" si="215"/>
        <v>587196917475</v>
      </c>
      <c r="F879" s="238" t="str">
        <f t="shared" si="216"/>
        <v>박정언</v>
      </c>
      <c r="G879" s="239" t="str">
        <f t="shared" si="217"/>
        <v>BK00000146502</v>
      </c>
      <c r="H879" s="240" t="str">
        <f t="shared" si="218"/>
        <v>목록(Manifest)</v>
      </c>
      <c r="I879" s="241">
        <f t="shared" si="219"/>
        <v>27.81</v>
      </c>
      <c r="J879" s="242">
        <f t="shared" si="220"/>
        <v>1</v>
      </c>
      <c r="K879" s="242">
        <f t="shared" si="221"/>
        <v>1</v>
      </c>
      <c r="L879" s="243">
        <f t="shared" si="222"/>
        <v>0.2</v>
      </c>
      <c r="M879" s="243">
        <f t="shared" si="223"/>
        <v>1</v>
      </c>
      <c r="N879" s="149">
        <f t="shared" si="224"/>
        <v>7.6</v>
      </c>
      <c r="O879" s="149">
        <v>3.59</v>
      </c>
      <c r="P879" s="150"/>
      <c r="Q879" s="151">
        <f>VLOOKUP(H879,Mapping!$B$3:$D$13,3,0)</f>
        <v>0</v>
      </c>
      <c r="R879" s="149">
        <f>(IF(VLOOKUP(VLOOKUP(I879,Mapping!$B$15:$D$20,2,1),Mapping!$C$15:$E$20,2,0)=7000,0,VLOOKUP(VLOOKUP(I879,Mapping!$B$15:$D$20,2,1),Mapping!$C$15:$E$20,2,0)))</f>
        <v>0</v>
      </c>
      <c r="S879" s="149"/>
      <c r="T879" s="149"/>
      <c r="U879" s="149">
        <f t="shared" si="225"/>
        <v>11.19</v>
      </c>
      <c r="V879" s="6" t="str">
        <f t="shared" si="210"/>
        <v/>
      </c>
      <c r="X879" s="6" t="s">
        <v>4196</v>
      </c>
      <c r="Y879" s="6" t="s">
        <v>16</v>
      </c>
      <c r="Z879" s="6" t="s">
        <v>4197</v>
      </c>
      <c r="AA879" s="6" t="s">
        <v>4620</v>
      </c>
      <c r="AB879" s="6" t="s">
        <v>3554</v>
      </c>
      <c r="AC879" s="6" t="s">
        <v>3555</v>
      </c>
      <c r="AD879" s="6" t="s">
        <v>560</v>
      </c>
      <c r="AE879" s="6" t="s">
        <v>156</v>
      </c>
      <c r="AF879" s="6">
        <v>1</v>
      </c>
      <c r="AG879" s="6">
        <v>1</v>
      </c>
      <c r="AH879" s="6">
        <v>0.2</v>
      </c>
      <c r="AI879" s="6">
        <v>1</v>
      </c>
      <c r="AJ879" s="6" t="s">
        <v>14</v>
      </c>
      <c r="AK879" s="6">
        <v>27.81</v>
      </c>
      <c r="AL879" s="6" t="s">
        <v>303</v>
      </c>
      <c r="AM879" s="6" t="s">
        <v>303</v>
      </c>
      <c r="AN879" s="6" t="s">
        <v>303</v>
      </c>
      <c r="AO879" s="6" t="s">
        <v>303</v>
      </c>
      <c r="AP879" s="6" t="s">
        <v>156</v>
      </c>
      <c r="AQ879" s="6" t="s">
        <v>304</v>
      </c>
      <c r="AR879" s="6" t="s">
        <v>305</v>
      </c>
      <c r="AS879" s="6" t="s">
        <v>316</v>
      </c>
      <c r="AT879" s="6" t="s">
        <v>156</v>
      </c>
      <c r="AU879" s="6" t="s">
        <v>307</v>
      </c>
      <c r="AV879" s="6" t="s">
        <v>4620</v>
      </c>
      <c r="AW879" s="6" t="s">
        <v>4621</v>
      </c>
      <c r="AX879" s="6" t="s">
        <v>4621</v>
      </c>
      <c r="AY879" s="6" t="s">
        <v>308</v>
      </c>
      <c r="AZ879" s="6" t="s">
        <v>771</v>
      </c>
      <c r="BA879" s="6" t="s">
        <v>310</v>
      </c>
      <c r="BB879" s="6" t="s">
        <v>311</v>
      </c>
      <c r="BC879" s="6" t="s">
        <v>312</v>
      </c>
      <c r="BD879" s="6" t="s">
        <v>156</v>
      </c>
      <c r="BE879" s="6" t="s">
        <v>313</v>
      </c>
    </row>
    <row r="880" spans="1:57" ht="17.399999999999999" x14ac:dyDescent="0.4">
      <c r="A880" s="237">
        <f t="shared" si="211"/>
        <v>878</v>
      </c>
      <c r="B880" s="238" t="str">
        <f t="shared" si="212"/>
        <v>2025-09-28</v>
      </c>
      <c r="C880" s="238" t="str">
        <f t="shared" si="213"/>
        <v>LHR</v>
      </c>
      <c r="D880" s="238" t="str">
        <f t="shared" si="214"/>
        <v>99431913910</v>
      </c>
      <c r="E880" s="238" t="str">
        <f t="shared" si="215"/>
        <v>587196917556</v>
      </c>
      <c r="F880" s="238" t="str">
        <f t="shared" si="216"/>
        <v>전수현</v>
      </c>
      <c r="G880" s="239" t="str">
        <f t="shared" si="217"/>
        <v>BK00000146534</v>
      </c>
      <c r="H880" s="240" t="str">
        <f t="shared" si="218"/>
        <v>목록(Manifest)</v>
      </c>
      <c r="I880" s="241">
        <f t="shared" si="219"/>
        <v>67.989999999999995</v>
      </c>
      <c r="J880" s="242">
        <f t="shared" si="220"/>
        <v>1</v>
      </c>
      <c r="K880" s="242">
        <f t="shared" si="221"/>
        <v>2</v>
      </c>
      <c r="L880" s="243">
        <f t="shared" si="222"/>
        <v>4.5</v>
      </c>
      <c r="M880" s="243">
        <f t="shared" si="223"/>
        <v>4.5</v>
      </c>
      <c r="N880" s="149">
        <f t="shared" si="224"/>
        <v>20.55</v>
      </c>
      <c r="O880" s="149">
        <v>3.59</v>
      </c>
      <c r="P880" s="150"/>
      <c r="Q880" s="151">
        <f>VLOOKUP(H880,Mapping!$B$3:$D$13,3,0)</f>
        <v>0</v>
      </c>
      <c r="R880" s="149">
        <f>(IF(VLOOKUP(VLOOKUP(I880,Mapping!$B$15:$D$20,2,1),Mapping!$C$15:$E$20,2,0)=7000,0,VLOOKUP(VLOOKUP(I880,Mapping!$B$15:$D$20,2,1),Mapping!$C$15:$E$20,2,0)))</f>
        <v>0</v>
      </c>
      <c r="S880" s="149"/>
      <c r="T880" s="149"/>
      <c r="U880" s="149">
        <f t="shared" si="225"/>
        <v>24.14</v>
      </c>
      <c r="V880" s="6" t="str">
        <f t="shared" si="210"/>
        <v/>
      </c>
      <c r="X880" s="6" t="s">
        <v>4196</v>
      </c>
      <c r="Y880" s="6" t="s">
        <v>16</v>
      </c>
      <c r="Z880" s="6" t="s">
        <v>4197</v>
      </c>
      <c r="AA880" s="6" t="s">
        <v>4622</v>
      </c>
      <c r="AB880" s="6" t="s">
        <v>4623</v>
      </c>
      <c r="AC880" s="6" t="s">
        <v>4624</v>
      </c>
      <c r="AD880" s="6" t="s">
        <v>4625</v>
      </c>
      <c r="AE880" s="6" t="s">
        <v>156</v>
      </c>
      <c r="AF880" s="6">
        <v>1</v>
      </c>
      <c r="AG880" s="6">
        <v>2</v>
      </c>
      <c r="AH880" s="6">
        <v>4.5</v>
      </c>
      <c r="AI880" s="6">
        <v>4.5</v>
      </c>
      <c r="AJ880" s="6" t="s">
        <v>14</v>
      </c>
      <c r="AK880" s="6">
        <v>67.989999999999995</v>
      </c>
      <c r="AL880" s="6" t="s">
        <v>303</v>
      </c>
      <c r="AM880" s="6" t="s">
        <v>303</v>
      </c>
      <c r="AN880" s="6" t="s">
        <v>303</v>
      </c>
      <c r="AO880" s="6" t="s">
        <v>303</v>
      </c>
      <c r="AP880" s="6" t="s">
        <v>156</v>
      </c>
      <c r="AQ880" s="6" t="s">
        <v>304</v>
      </c>
      <c r="AR880" s="6" t="s">
        <v>305</v>
      </c>
      <c r="AS880" s="6" t="s">
        <v>978</v>
      </c>
      <c r="AT880" s="6" t="s">
        <v>156</v>
      </c>
      <c r="AU880" s="6" t="s">
        <v>307</v>
      </c>
      <c r="AV880" s="6" t="s">
        <v>4622</v>
      </c>
      <c r="AW880" s="6" t="s">
        <v>4626</v>
      </c>
      <c r="AX880" s="6" t="s">
        <v>4626</v>
      </c>
      <c r="AY880" s="6" t="s">
        <v>308</v>
      </c>
      <c r="AZ880" s="6" t="s">
        <v>771</v>
      </c>
      <c r="BA880" s="6" t="s">
        <v>310</v>
      </c>
      <c r="BB880" s="6" t="s">
        <v>311</v>
      </c>
      <c r="BC880" s="6" t="s">
        <v>312</v>
      </c>
      <c r="BD880" s="6" t="s">
        <v>156</v>
      </c>
      <c r="BE880" s="6" t="s">
        <v>313</v>
      </c>
    </row>
    <row r="881" spans="1:57" ht="17.399999999999999" x14ac:dyDescent="0.4">
      <c r="A881" s="237">
        <f t="shared" si="211"/>
        <v>879</v>
      </c>
      <c r="B881" s="238" t="str">
        <f t="shared" si="212"/>
        <v>2025-09-28</v>
      </c>
      <c r="C881" s="238" t="str">
        <f t="shared" si="213"/>
        <v>LHR</v>
      </c>
      <c r="D881" s="238" t="str">
        <f t="shared" si="214"/>
        <v>99431913910</v>
      </c>
      <c r="E881" s="238" t="str">
        <f t="shared" si="215"/>
        <v>587196917700</v>
      </c>
      <c r="F881" s="238" t="str">
        <f t="shared" si="216"/>
        <v>최한나</v>
      </c>
      <c r="G881" s="239" t="str">
        <f t="shared" si="217"/>
        <v>BK00000146543</v>
      </c>
      <c r="H881" s="240" t="str">
        <f t="shared" si="218"/>
        <v>목록(Manifest)</v>
      </c>
      <c r="I881" s="241">
        <f t="shared" si="219"/>
        <v>64.599999999999994</v>
      </c>
      <c r="J881" s="242">
        <f t="shared" si="220"/>
        <v>1</v>
      </c>
      <c r="K881" s="242">
        <f t="shared" si="221"/>
        <v>0.5</v>
      </c>
      <c r="L881" s="243">
        <f t="shared" si="222"/>
        <v>0.2</v>
      </c>
      <c r="M881" s="243">
        <f t="shared" si="223"/>
        <v>0.5</v>
      </c>
      <c r="N881" s="149">
        <f t="shared" si="224"/>
        <v>5.75</v>
      </c>
      <c r="O881" s="149">
        <v>3.59</v>
      </c>
      <c r="P881" s="150"/>
      <c r="Q881" s="151">
        <f>VLOOKUP(H881,Mapping!$B$3:$D$13,3,0)</f>
        <v>0</v>
      </c>
      <c r="R881" s="149">
        <f>(IF(VLOOKUP(VLOOKUP(I881,Mapping!$B$15:$D$20,2,1),Mapping!$C$15:$E$20,2,0)=7000,0,VLOOKUP(VLOOKUP(I881,Mapping!$B$15:$D$20,2,1),Mapping!$C$15:$E$20,2,0)))</f>
        <v>0</v>
      </c>
      <c r="S881" s="149"/>
      <c r="T881" s="149"/>
      <c r="U881" s="149">
        <f t="shared" si="225"/>
        <v>9.34</v>
      </c>
      <c r="V881" s="6" t="str">
        <f t="shared" si="210"/>
        <v/>
      </c>
      <c r="X881" s="6" t="s">
        <v>4196</v>
      </c>
      <c r="Y881" s="6" t="s">
        <v>16</v>
      </c>
      <c r="Z881" s="6" t="s">
        <v>4197</v>
      </c>
      <c r="AA881" s="6" t="s">
        <v>4627</v>
      </c>
      <c r="AB881" s="6" t="s">
        <v>2166</v>
      </c>
      <c r="AC881" s="6" t="s">
        <v>2167</v>
      </c>
      <c r="AD881" s="6" t="s">
        <v>2168</v>
      </c>
      <c r="AE881" s="6" t="s">
        <v>156</v>
      </c>
      <c r="AF881" s="6">
        <v>1</v>
      </c>
      <c r="AG881" s="6">
        <v>0.5</v>
      </c>
      <c r="AH881" s="6">
        <v>0.2</v>
      </c>
      <c r="AI881" s="6">
        <v>0.5</v>
      </c>
      <c r="AJ881" s="6" t="s">
        <v>14</v>
      </c>
      <c r="AK881" s="6">
        <v>64.599999999999994</v>
      </c>
      <c r="AL881" s="6" t="s">
        <v>303</v>
      </c>
      <c r="AM881" s="6" t="s">
        <v>303</v>
      </c>
      <c r="AN881" s="6" t="s">
        <v>303</v>
      </c>
      <c r="AO881" s="6" t="s">
        <v>303</v>
      </c>
      <c r="AP881" s="6" t="s">
        <v>156</v>
      </c>
      <c r="AQ881" s="6" t="s">
        <v>304</v>
      </c>
      <c r="AR881" s="6" t="s">
        <v>305</v>
      </c>
      <c r="AS881" s="6" t="s">
        <v>324</v>
      </c>
      <c r="AT881" s="6" t="s">
        <v>156</v>
      </c>
      <c r="AU881" s="6" t="s">
        <v>307</v>
      </c>
      <c r="AV881" s="6" t="s">
        <v>4627</v>
      </c>
      <c r="AW881" s="6" t="s">
        <v>4628</v>
      </c>
      <c r="AX881" s="6" t="s">
        <v>4628</v>
      </c>
      <c r="AY881" s="6" t="s">
        <v>308</v>
      </c>
      <c r="AZ881" s="6" t="s">
        <v>771</v>
      </c>
      <c r="BA881" s="6" t="s">
        <v>310</v>
      </c>
      <c r="BB881" s="6" t="s">
        <v>311</v>
      </c>
      <c r="BC881" s="6" t="s">
        <v>312</v>
      </c>
      <c r="BD881" s="6" t="s">
        <v>156</v>
      </c>
      <c r="BE881" s="6" t="s">
        <v>313</v>
      </c>
    </row>
    <row r="882" spans="1:57" ht="17.399999999999999" x14ac:dyDescent="0.4">
      <c r="A882" s="237">
        <f t="shared" si="211"/>
        <v>880</v>
      </c>
      <c r="B882" s="238" t="str">
        <f t="shared" si="212"/>
        <v>2025-09-28</v>
      </c>
      <c r="C882" s="238" t="str">
        <f t="shared" si="213"/>
        <v>LHR</v>
      </c>
      <c r="D882" s="238" t="str">
        <f t="shared" si="214"/>
        <v>99431913910</v>
      </c>
      <c r="E882" s="238" t="str">
        <f t="shared" si="215"/>
        <v>587196918234</v>
      </c>
      <c r="F882" s="238" t="str">
        <f t="shared" si="216"/>
        <v>김진현</v>
      </c>
      <c r="G882" s="239" t="str">
        <f t="shared" si="217"/>
        <v>BK00000146506</v>
      </c>
      <c r="H882" s="240" t="str">
        <f t="shared" si="218"/>
        <v>목록(Manifest)</v>
      </c>
      <c r="I882" s="241">
        <f t="shared" si="219"/>
        <v>73.44</v>
      </c>
      <c r="J882" s="242">
        <f t="shared" si="220"/>
        <v>1</v>
      </c>
      <c r="K882" s="242">
        <f t="shared" si="221"/>
        <v>0.5</v>
      </c>
      <c r="L882" s="243">
        <f t="shared" si="222"/>
        <v>0.2</v>
      </c>
      <c r="M882" s="243">
        <f t="shared" si="223"/>
        <v>0.5</v>
      </c>
      <c r="N882" s="149">
        <f t="shared" si="224"/>
        <v>5.75</v>
      </c>
      <c r="O882" s="149">
        <v>3.59</v>
      </c>
      <c r="P882" s="150"/>
      <c r="Q882" s="151">
        <f>VLOOKUP(H882,Mapping!$B$3:$D$13,3,0)</f>
        <v>0</v>
      </c>
      <c r="R882" s="149">
        <f>(IF(VLOOKUP(VLOOKUP(I882,Mapping!$B$15:$D$20,2,1),Mapping!$C$15:$E$20,2,0)=7000,0,VLOOKUP(VLOOKUP(I882,Mapping!$B$15:$D$20,2,1),Mapping!$C$15:$E$20,2,0)))</f>
        <v>0</v>
      </c>
      <c r="S882" s="149"/>
      <c r="T882" s="149"/>
      <c r="U882" s="149">
        <f t="shared" si="225"/>
        <v>9.34</v>
      </c>
      <c r="V882" s="6" t="str">
        <f t="shared" si="210"/>
        <v/>
      </c>
      <c r="X882" s="6" t="s">
        <v>4196</v>
      </c>
      <c r="Y882" s="6" t="s">
        <v>16</v>
      </c>
      <c r="Z882" s="6" t="s">
        <v>4197</v>
      </c>
      <c r="AA882" s="6" t="s">
        <v>4629</v>
      </c>
      <c r="AB882" s="6" t="s">
        <v>4630</v>
      </c>
      <c r="AC882" s="6" t="s">
        <v>4631</v>
      </c>
      <c r="AD882" s="6" t="s">
        <v>4632</v>
      </c>
      <c r="AE882" s="6" t="s">
        <v>156</v>
      </c>
      <c r="AF882" s="6">
        <v>1</v>
      </c>
      <c r="AG882" s="6">
        <v>0.5</v>
      </c>
      <c r="AH882" s="6">
        <v>0.2</v>
      </c>
      <c r="AI882" s="6">
        <v>0.5</v>
      </c>
      <c r="AJ882" s="6" t="s">
        <v>14</v>
      </c>
      <c r="AK882" s="6">
        <v>73.44</v>
      </c>
      <c r="AL882" s="6" t="s">
        <v>303</v>
      </c>
      <c r="AM882" s="6" t="s">
        <v>303</v>
      </c>
      <c r="AN882" s="6" t="s">
        <v>303</v>
      </c>
      <c r="AO882" s="6" t="s">
        <v>303</v>
      </c>
      <c r="AP882" s="6" t="s">
        <v>156</v>
      </c>
      <c r="AQ882" s="6" t="s">
        <v>304</v>
      </c>
      <c r="AR882" s="6" t="s">
        <v>305</v>
      </c>
      <c r="AS882" s="6" t="s">
        <v>316</v>
      </c>
      <c r="AT882" s="6" t="s">
        <v>156</v>
      </c>
      <c r="AU882" s="6" t="s">
        <v>307</v>
      </c>
      <c r="AV882" s="6" t="s">
        <v>4629</v>
      </c>
      <c r="AW882" s="6" t="s">
        <v>4633</v>
      </c>
      <c r="AX882" s="6" t="s">
        <v>4633</v>
      </c>
      <c r="AY882" s="6" t="s">
        <v>308</v>
      </c>
      <c r="AZ882" s="6" t="s">
        <v>771</v>
      </c>
      <c r="BA882" s="6" t="s">
        <v>310</v>
      </c>
      <c r="BB882" s="6" t="s">
        <v>311</v>
      </c>
      <c r="BC882" s="6" t="s">
        <v>312</v>
      </c>
      <c r="BD882" s="6" t="s">
        <v>156</v>
      </c>
      <c r="BE882" s="6" t="s">
        <v>313</v>
      </c>
    </row>
    <row r="883" spans="1:57" ht="17.399999999999999" x14ac:dyDescent="0.4">
      <c r="A883" s="237">
        <f t="shared" si="211"/>
        <v>881</v>
      </c>
      <c r="B883" s="238" t="str">
        <f t="shared" si="212"/>
        <v>2025-09-28</v>
      </c>
      <c r="C883" s="238" t="str">
        <f t="shared" si="213"/>
        <v>LHR</v>
      </c>
      <c r="D883" s="238" t="str">
        <f t="shared" si="214"/>
        <v>99431913910</v>
      </c>
      <c r="E883" s="238" t="str">
        <f t="shared" si="215"/>
        <v>587196918116</v>
      </c>
      <c r="F883" s="238" t="str">
        <f t="shared" si="216"/>
        <v>김진균</v>
      </c>
      <c r="G883" s="239" t="str">
        <f t="shared" si="217"/>
        <v>BK00000146616</v>
      </c>
      <c r="H883" s="240" t="str">
        <f t="shared" si="218"/>
        <v>일반(목록배제,Normal-Manifest Exception)</v>
      </c>
      <c r="I883" s="241">
        <f t="shared" si="219"/>
        <v>81.599999999999994</v>
      </c>
      <c r="J883" s="242">
        <f t="shared" si="220"/>
        <v>1</v>
      </c>
      <c r="K883" s="242">
        <f t="shared" si="221"/>
        <v>2.5</v>
      </c>
      <c r="L883" s="243">
        <f t="shared" si="222"/>
        <v>0.2</v>
      </c>
      <c r="M883" s="243">
        <f t="shared" si="223"/>
        <v>2.5</v>
      </c>
      <c r="N883" s="149">
        <f t="shared" si="224"/>
        <v>13.15</v>
      </c>
      <c r="O883" s="149">
        <v>3.59</v>
      </c>
      <c r="P883" s="150"/>
      <c r="Q883" s="151">
        <f>VLOOKUP(H883,Mapping!$B$3:$D$13,3,0)</f>
        <v>0.8</v>
      </c>
      <c r="R883" s="149">
        <f>(IF(VLOOKUP(VLOOKUP(I883,Mapping!$B$15:$D$20,2,1),Mapping!$C$15:$E$20,2,0)=7000,0,VLOOKUP(VLOOKUP(I883,Mapping!$B$15:$D$20,2,1),Mapping!$C$15:$E$20,2,0)))</f>
        <v>0</v>
      </c>
      <c r="S883" s="149"/>
      <c r="T883" s="149"/>
      <c r="U883" s="149">
        <f t="shared" si="225"/>
        <v>17.540000000000003</v>
      </c>
      <c r="V883" s="6" t="str">
        <f t="shared" si="210"/>
        <v/>
      </c>
      <c r="X883" s="6" t="s">
        <v>4196</v>
      </c>
      <c r="Y883" s="6" t="s">
        <v>16</v>
      </c>
      <c r="Z883" s="6" t="s">
        <v>4197</v>
      </c>
      <c r="AA883" s="6" t="s">
        <v>4634</v>
      </c>
      <c r="AB883" s="6" t="s">
        <v>225</v>
      </c>
      <c r="AC883" s="6" t="s">
        <v>409</v>
      </c>
      <c r="AD883" s="6" t="s">
        <v>399</v>
      </c>
      <c r="AE883" s="6" t="s">
        <v>156</v>
      </c>
      <c r="AF883" s="6">
        <v>1</v>
      </c>
      <c r="AG883" s="6">
        <v>2.5</v>
      </c>
      <c r="AH883" s="6">
        <v>0.2</v>
      </c>
      <c r="AI883" s="6">
        <v>2.5</v>
      </c>
      <c r="AJ883" s="6" t="s">
        <v>110</v>
      </c>
      <c r="AK883" s="6">
        <v>81.599999999999994</v>
      </c>
      <c r="AL883" s="6" t="s">
        <v>303</v>
      </c>
      <c r="AM883" s="6" t="s">
        <v>303</v>
      </c>
      <c r="AN883" s="6" t="s">
        <v>303</v>
      </c>
      <c r="AO883" s="6" t="s">
        <v>303</v>
      </c>
      <c r="AP883" s="6" t="s">
        <v>156</v>
      </c>
      <c r="AQ883" s="6" t="s">
        <v>304</v>
      </c>
      <c r="AR883" s="6" t="s">
        <v>305</v>
      </c>
      <c r="AS883" s="6" t="s">
        <v>400</v>
      </c>
      <c r="AT883" s="6" t="s">
        <v>156</v>
      </c>
      <c r="AU883" s="6" t="s">
        <v>307</v>
      </c>
      <c r="AV883" s="6" t="s">
        <v>4634</v>
      </c>
      <c r="AW883" s="6" t="s">
        <v>4635</v>
      </c>
      <c r="AX883" s="6" t="s">
        <v>4635</v>
      </c>
      <c r="AY883" s="6" t="s">
        <v>308</v>
      </c>
      <c r="AZ883" s="6" t="s">
        <v>771</v>
      </c>
      <c r="BA883" s="6" t="s">
        <v>310</v>
      </c>
      <c r="BB883" s="6" t="s">
        <v>311</v>
      </c>
      <c r="BC883" s="6" t="s">
        <v>312</v>
      </c>
      <c r="BD883" s="6" t="s">
        <v>156</v>
      </c>
      <c r="BE883" s="6" t="s">
        <v>313</v>
      </c>
    </row>
    <row r="884" spans="1:57" ht="17.399999999999999" x14ac:dyDescent="0.4">
      <c r="A884" s="237">
        <f t="shared" si="211"/>
        <v>882</v>
      </c>
      <c r="B884" s="238" t="str">
        <f t="shared" si="212"/>
        <v>2025-09-28</v>
      </c>
      <c r="C884" s="238" t="str">
        <f t="shared" si="213"/>
        <v>LHR</v>
      </c>
      <c r="D884" s="238" t="str">
        <f t="shared" si="214"/>
        <v>99431913910</v>
      </c>
      <c r="E884" s="238" t="str">
        <f t="shared" si="215"/>
        <v>587196918072</v>
      </c>
      <c r="F884" s="238" t="str">
        <f t="shared" si="216"/>
        <v>황성민</v>
      </c>
      <c r="G884" s="239" t="str">
        <f t="shared" si="217"/>
        <v>BK00000146261</v>
      </c>
      <c r="H884" s="240" t="str">
        <f t="shared" si="218"/>
        <v>목록(Manifest)</v>
      </c>
      <c r="I884" s="241">
        <f t="shared" si="219"/>
        <v>136.79</v>
      </c>
      <c r="J884" s="242">
        <f t="shared" si="220"/>
        <v>1</v>
      </c>
      <c r="K884" s="242">
        <f t="shared" si="221"/>
        <v>1</v>
      </c>
      <c r="L884" s="243">
        <f t="shared" si="222"/>
        <v>0.2</v>
      </c>
      <c r="M884" s="243">
        <f t="shared" si="223"/>
        <v>1</v>
      </c>
      <c r="N884" s="149">
        <f t="shared" si="224"/>
        <v>7.6</v>
      </c>
      <c r="O884" s="149">
        <v>3.59</v>
      </c>
      <c r="P884" s="150"/>
      <c r="Q884" s="151">
        <f>VLOOKUP(H884,Mapping!$B$3:$D$13,3,0)</f>
        <v>0</v>
      </c>
      <c r="R884" s="149">
        <f>(IF(VLOOKUP(VLOOKUP(I884,Mapping!$B$15:$D$20,2,1),Mapping!$C$15:$E$20,2,0)=7000,0,VLOOKUP(VLOOKUP(I884,Mapping!$B$15:$D$20,2,1),Mapping!$C$15:$E$20,2,0)))</f>
        <v>0</v>
      </c>
      <c r="S884" s="149"/>
      <c r="T884" s="149"/>
      <c r="U884" s="149">
        <f t="shared" si="225"/>
        <v>11.19</v>
      </c>
      <c r="V884" s="6" t="str">
        <f t="shared" si="210"/>
        <v/>
      </c>
      <c r="X884" s="6" t="s">
        <v>4196</v>
      </c>
      <c r="Y884" s="6" t="s">
        <v>16</v>
      </c>
      <c r="Z884" s="6" t="s">
        <v>4197</v>
      </c>
      <c r="AA884" s="6" t="s">
        <v>4636</v>
      </c>
      <c r="AB884" s="6" t="s">
        <v>242</v>
      </c>
      <c r="AC884" s="6" t="s">
        <v>343</v>
      </c>
      <c r="AD884" s="6" t="s">
        <v>483</v>
      </c>
      <c r="AE884" s="6" t="s">
        <v>156</v>
      </c>
      <c r="AF884" s="6">
        <v>1</v>
      </c>
      <c r="AG884" s="6">
        <v>1</v>
      </c>
      <c r="AH884" s="6">
        <v>0.2</v>
      </c>
      <c r="AI884" s="6">
        <v>1</v>
      </c>
      <c r="AJ884" s="6" t="s">
        <v>14</v>
      </c>
      <c r="AK884" s="6">
        <v>136.79</v>
      </c>
      <c r="AL884" s="6" t="s">
        <v>303</v>
      </c>
      <c r="AM884" s="6" t="s">
        <v>303</v>
      </c>
      <c r="AN884" s="6" t="s">
        <v>303</v>
      </c>
      <c r="AO884" s="6" t="s">
        <v>303</v>
      </c>
      <c r="AP884" s="6" t="s">
        <v>156</v>
      </c>
      <c r="AQ884" s="6" t="s">
        <v>304</v>
      </c>
      <c r="AR884" s="6" t="s">
        <v>305</v>
      </c>
      <c r="AS884" s="6" t="s">
        <v>325</v>
      </c>
      <c r="AT884" s="6" t="s">
        <v>156</v>
      </c>
      <c r="AU884" s="6" t="s">
        <v>307</v>
      </c>
      <c r="AV884" s="6" t="s">
        <v>4636</v>
      </c>
      <c r="AW884" s="6" t="s">
        <v>4637</v>
      </c>
      <c r="AX884" s="6" t="s">
        <v>4637</v>
      </c>
      <c r="AY884" s="6" t="s">
        <v>308</v>
      </c>
      <c r="AZ884" s="6" t="s">
        <v>771</v>
      </c>
      <c r="BA884" s="6" t="s">
        <v>310</v>
      </c>
      <c r="BB884" s="6" t="s">
        <v>311</v>
      </c>
      <c r="BC884" s="6" t="s">
        <v>312</v>
      </c>
      <c r="BD884" s="6" t="s">
        <v>156</v>
      </c>
      <c r="BE884" s="6" t="s">
        <v>313</v>
      </c>
    </row>
    <row r="885" spans="1:57" ht="17.399999999999999" x14ac:dyDescent="0.4">
      <c r="A885" s="237">
        <f t="shared" si="211"/>
        <v>883</v>
      </c>
      <c r="B885" s="238" t="str">
        <f t="shared" si="212"/>
        <v>2025-09-28</v>
      </c>
      <c r="C885" s="238" t="str">
        <f t="shared" si="213"/>
        <v>LHR</v>
      </c>
      <c r="D885" s="238" t="str">
        <f t="shared" si="214"/>
        <v>99431913910</v>
      </c>
      <c r="E885" s="238" t="str">
        <f t="shared" si="215"/>
        <v>587196918083</v>
      </c>
      <c r="F885" s="238" t="str">
        <f t="shared" si="216"/>
        <v>주성권</v>
      </c>
      <c r="G885" s="239" t="str">
        <f t="shared" si="217"/>
        <v>BK00000146352</v>
      </c>
      <c r="H885" s="240" t="str">
        <f t="shared" si="218"/>
        <v>간이(Simple)</v>
      </c>
      <c r="I885" s="241">
        <f t="shared" si="219"/>
        <v>1238.1099999999999</v>
      </c>
      <c r="J885" s="242">
        <f t="shared" si="220"/>
        <v>4</v>
      </c>
      <c r="K885" s="242">
        <f t="shared" si="221"/>
        <v>41.5</v>
      </c>
      <c r="L885" s="243">
        <f t="shared" si="222"/>
        <v>28.8</v>
      </c>
      <c r="M885" s="243">
        <f t="shared" si="223"/>
        <v>41.5</v>
      </c>
      <c r="N885" s="149">
        <f t="shared" si="224"/>
        <v>157.45000000000002</v>
      </c>
      <c r="O885" s="149">
        <v>3.59</v>
      </c>
      <c r="P885" s="150"/>
      <c r="Q885" s="151">
        <f>VLOOKUP(H885,Mapping!$B$3:$D$13,3,0)</f>
        <v>0.8</v>
      </c>
      <c r="R885" s="149">
        <f>(IF(VLOOKUP(VLOOKUP(I885,Mapping!$B$15:$D$20,2,1),Mapping!$C$15:$E$20,2,0)=7000,0,VLOOKUP(VLOOKUP(I885,Mapping!$B$15:$D$20,2,1),Mapping!$C$15:$E$20,2,0)))</f>
        <v>0</v>
      </c>
      <c r="S885" s="149"/>
      <c r="T885" s="149"/>
      <c r="U885" s="149">
        <f t="shared" si="225"/>
        <v>161.84000000000003</v>
      </c>
      <c r="V885" s="6" t="str">
        <f t="shared" si="210"/>
        <v>[사업자]</v>
      </c>
      <c r="X885" s="6" t="s">
        <v>4196</v>
      </c>
      <c r="Y885" s="6" t="s">
        <v>16</v>
      </c>
      <c r="Z885" s="6" t="s">
        <v>4197</v>
      </c>
      <c r="AA885" s="6" t="s">
        <v>4638</v>
      </c>
      <c r="AB885" s="6" t="s">
        <v>841</v>
      </c>
      <c r="AC885" s="6" t="s">
        <v>842</v>
      </c>
      <c r="AD885" s="6" t="s">
        <v>770</v>
      </c>
      <c r="AE885" s="6" t="s">
        <v>157</v>
      </c>
      <c r="AF885" s="6">
        <v>4</v>
      </c>
      <c r="AG885" s="6">
        <v>41.5</v>
      </c>
      <c r="AH885" s="6">
        <v>28.8</v>
      </c>
      <c r="AI885" s="6">
        <v>41.5</v>
      </c>
      <c r="AJ885" s="6" t="s">
        <v>15</v>
      </c>
      <c r="AK885" s="6">
        <v>1238.1099999999999</v>
      </c>
      <c r="AL885" s="6" t="s">
        <v>156</v>
      </c>
      <c r="AM885" s="6" t="s">
        <v>156</v>
      </c>
      <c r="AN885" s="6" t="s">
        <v>156</v>
      </c>
      <c r="AO885" s="6" t="s">
        <v>156</v>
      </c>
      <c r="AP885" s="6" t="s">
        <v>156</v>
      </c>
      <c r="AQ885" s="6" t="s">
        <v>304</v>
      </c>
      <c r="AR885" s="6" t="s">
        <v>305</v>
      </c>
      <c r="AS885" s="6" t="s">
        <v>843</v>
      </c>
      <c r="AT885" s="6" t="s">
        <v>156</v>
      </c>
      <c r="AU885" s="6" t="s">
        <v>307</v>
      </c>
      <c r="AV885" s="6" t="s">
        <v>4639</v>
      </c>
      <c r="AW885" s="6" t="s">
        <v>4640</v>
      </c>
      <c r="AX885" s="6" t="s">
        <v>4640</v>
      </c>
      <c r="AY885" s="6" t="s">
        <v>308</v>
      </c>
      <c r="AZ885" s="6" t="s">
        <v>771</v>
      </c>
      <c r="BA885" s="6" t="s">
        <v>310</v>
      </c>
      <c r="BB885" s="6" t="s">
        <v>311</v>
      </c>
      <c r="BC885" s="6" t="s">
        <v>312</v>
      </c>
      <c r="BD885" s="6" t="s">
        <v>156</v>
      </c>
      <c r="BE885" s="6" t="s">
        <v>313</v>
      </c>
    </row>
    <row r="886" spans="1:57" ht="17.399999999999999" x14ac:dyDescent="0.4">
      <c r="A886" s="237">
        <f t="shared" si="211"/>
        <v>884</v>
      </c>
      <c r="B886" s="238" t="str">
        <f t="shared" si="212"/>
        <v>2025-09-28</v>
      </c>
      <c r="C886" s="238" t="str">
        <f t="shared" si="213"/>
        <v>LHR</v>
      </c>
      <c r="D886" s="238" t="str">
        <f t="shared" si="214"/>
        <v>99431913910</v>
      </c>
      <c r="E886" s="238" t="str">
        <f t="shared" si="215"/>
        <v>587196918094</v>
      </c>
      <c r="F886" s="238" t="str">
        <f t="shared" si="216"/>
        <v>최고은</v>
      </c>
      <c r="G886" s="239" t="str">
        <f t="shared" si="217"/>
        <v>BK00000146460</v>
      </c>
      <c r="H886" s="240" t="str">
        <f t="shared" si="218"/>
        <v>일반(NORMAL)</v>
      </c>
      <c r="I886" s="241">
        <f t="shared" si="219"/>
        <v>68</v>
      </c>
      <c r="J886" s="242">
        <f t="shared" si="220"/>
        <v>1</v>
      </c>
      <c r="K886" s="242">
        <f t="shared" si="221"/>
        <v>0.5</v>
      </c>
      <c r="L886" s="243">
        <f t="shared" si="222"/>
        <v>0.2</v>
      </c>
      <c r="M886" s="243">
        <f t="shared" si="223"/>
        <v>0.5</v>
      </c>
      <c r="N886" s="149">
        <f t="shared" si="224"/>
        <v>5.75</v>
      </c>
      <c r="O886" s="149">
        <v>3.59</v>
      </c>
      <c r="P886" s="150"/>
      <c r="Q886" s="151">
        <f>VLOOKUP(H886,Mapping!$B$3:$D$13,3,0)</f>
        <v>0.8</v>
      </c>
      <c r="R886" s="149">
        <f>(IF(VLOOKUP(VLOOKUP(I886,Mapping!$B$15:$D$20,2,1),Mapping!$C$15:$E$20,2,0)=7000,0,VLOOKUP(VLOOKUP(I886,Mapping!$B$15:$D$20,2,1),Mapping!$C$15:$E$20,2,0)))</f>
        <v>0</v>
      </c>
      <c r="S886" s="149"/>
      <c r="T886" s="149"/>
      <c r="U886" s="149">
        <f t="shared" si="225"/>
        <v>10.14</v>
      </c>
      <c r="V886" s="6" t="str">
        <f t="shared" si="210"/>
        <v>합산+587196918105</v>
      </c>
      <c r="X886" s="6" t="s">
        <v>4196</v>
      </c>
      <c r="Y886" s="6" t="s">
        <v>16</v>
      </c>
      <c r="Z886" s="6" t="s">
        <v>4197</v>
      </c>
      <c r="AA886" s="6" t="s">
        <v>4641</v>
      </c>
      <c r="AB886" s="6" t="s">
        <v>539</v>
      </c>
      <c r="AC886" s="6" t="s">
        <v>1067</v>
      </c>
      <c r="AD886" s="6" t="s">
        <v>1068</v>
      </c>
      <c r="AE886" s="6" t="s">
        <v>4642</v>
      </c>
      <c r="AF886" s="6">
        <v>1</v>
      </c>
      <c r="AG886" s="6">
        <v>0.5</v>
      </c>
      <c r="AH886" s="6">
        <v>0.2</v>
      </c>
      <c r="AI886" s="6">
        <v>0.5</v>
      </c>
      <c r="AJ886" s="6" t="s">
        <v>112</v>
      </c>
      <c r="AK886" s="6">
        <v>68</v>
      </c>
      <c r="AL886" s="6" t="s">
        <v>303</v>
      </c>
      <c r="AM886" s="6" t="s">
        <v>303</v>
      </c>
      <c r="AN886" s="6" t="s">
        <v>303</v>
      </c>
      <c r="AO886" s="6" t="s">
        <v>303</v>
      </c>
      <c r="AP886" s="6" t="s">
        <v>156</v>
      </c>
      <c r="AQ886" s="6" t="s">
        <v>304</v>
      </c>
      <c r="AR886" s="6" t="s">
        <v>305</v>
      </c>
      <c r="AS886" s="6" t="s">
        <v>324</v>
      </c>
      <c r="AT886" s="6" t="s">
        <v>156</v>
      </c>
      <c r="AU886" s="6" t="s">
        <v>307</v>
      </c>
      <c r="AV886" s="6" t="s">
        <v>4641</v>
      </c>
      <c r="AW886" s="6" t="s">
        <v>4643</v>
      </c>
      <c r="AX886" s="6" t="s">
        <v>4643</v>
      </c>
      <c r="AY886" s="6" t="s">
        <v>308</v>
      </c>
      <c r="AZ886" s="6" t="s">
        <v>771</v>
      </c>
      <c r="BA886" s="6" t="s">
        <v>310</v>
      </c>
      <c r="BB886" s="6" t="s">
        <v>311</v>
      </c>
      <c r="BC886" s="6" t="s">
        <v>312</v>
      </c>
      <c r="BD886" s="6" t="s">
        <v>156</v>
      </c>
      <c r="BE886" s="6" t="s">
        <v>313</v>
      </c>
    </row>
    <row r="887" spans="1:57" ht="17.399999999999999" x14ac:dyDescent="0.4">
      <c r="A887" s="237">
        <f t="shared" si="211"/>
        <v>885</v>
      </c>
      <c r="B887" s="238" t="str">
        <f t="shared" si="212"/>
        <v>2025-09-28</v>
      </c>
      <c r="C887" s="238" t="str">
        <f t="shared" si="213"/>
        <v>LHR</v>
      </c>
      <c r="D887" s="238" t="str">
        <f t="shared" si="214"/>
        <v>99431913910</v>
      </c>
      <c r="E887" s="238" t="str">
        <f t="shared" si="215"/>
        <v>587196918050</v>
      </c>
      <c r="F887" s="238" t="str">
        <f t="shared" si="216"/>
        <v>도창희</v>
      </c>
      <c r="G887" s="239" t="str">
        <f t="shared" si="217"/>
        <v>BK00000146476</v>
      </c>
      <c r="H887" s="240" t="str">
        <f t="shared" si="218"/>
        <v>목록(Manifest)</v>
      </c>
      <c r="I887" s="241">
        <f t="shared" si="219"/>
        <v>142.66</v>
      </c>
      <c r="J887" s="242">
        <f t="shared" si="220"/>
        <v>1</v>
      </c>
      <c r="K887" s="242">
        <f t="shared" si="221"/>
        <v>2.5</v>
      </c>
      <c r="L887" s="243">
        <f t="shared" si="222"/>
        <v>0.2</v>
      </c>
      <c r="M887" s="243">
        <f t="shared" si="223"/>
        <v>2.5</v>
      </c>
      <c r="N887" s="149">
        <f t="shared" si="224"/>
        <v>13.15</v>
      </c>
      <c r="O887" s="149">
        <v>3.59</v>
      </c>
      <c r="P887" s="150"/>
      <c r="Q887" s="151">
        <f>VLOOKUP(H887,Mapping!$B$3:$D$13,3,0)</f>
        <v>0</v>
      </c>
      <c r="R887" s="149">
        <f>(IF(VLOOKUP(VLOOKUP(I887,Mapping!$B$15:$D$20,2,1),Mapping!$C$15:$E$20,2,0)=7000,0,VLOOKUP(VLOOKUP(I887,Mapping!$B$15:$D$20,2,1),Mapping!$C$15:$E$20,2,0)))</f>
        <v>0</v>
      </c>
      <c r="S887" s="149"/>
      <c r="T887" s="149"/>
      <c r="U887" s="149">
        <f t="shared" si="225"/>
        <v>16.740000000000002</v>
      </c>
      <c r="V887" s="6" t="str">
        <f t="shared" si="210"/>
        <v/>
      </c>
      <c r="X887" s="6" t="s">
        <v>4196</v>
      </c>
      <c r="Y887" s="6" t="s">
        <v>16</v>
      </c>
      <c r="Z887" s="6" t="s">
        <v>4197</v>
      </c>
      <c r="AA887" s="6" t="s">
        <v>4644</v>
      </c>
      <c r="AB887" s="6" t="s">
        <v>4645</v>
      </c>
      <c r="AC887" s="6" t="s">
        <v>4646</v>
      </c>
      <c r="AD887" s="6" t="s">
        <v>4647</v>
      </c>
      <c r="AE887" s="6" t="s">
        <v>156</v>
      </c>
      <c r="AF887" s="6">
        <v>1</v>
      </c>
      <c r="AG887" s="6">
        <v>2.5</v>
      </c>
      <c r="AH887" s="6">
        <v>0.2</v>
      </c>
      <c r="AI887" s="6">
        <v>2.5</v>
      </c>
      <c r="AJ887" s="6" t="s">
        <v>14</v>
      </c>
      <c r="AK887" s="6">
        <v>142.66</v>
      </c>
      <c r="AL887" s="6" t="s">
        <v>303</v>
      </c>
      <c r="AM887" s="6" t="s">
        <v>303</v>
      </c>
      <c r="AN887" s="6" t="s">
        <v>303</v>
      </c>
      <c r="AO887" s="6" t="s">
        <v>303</v>
      </c>
      <c r="AP887" s="6" t="s">
        <v>156</v>
      </c>
      <c r="AQ887" s="6" t="s">
        <v>304</v>
      </c>
      <c r="AR887" s="6" t="s">
        <v>305</v>
      </c>
      <c r="AS887" s="6" t="s">
        <v>4648</v>
      </c>
      <c r="AT887" s="6" t="s">
        <v>156</v>
      </c>
      <c r="AU887" s="6" t="s">
        <v>307</v>
      </c>
      <c r="AV887" s="6" t="s">
        <v>4644</v>
      </c>
      <c r="AW887" s="6" t="s">
        <v>4649</v>
      </c>
      <c r="AX887" s="6" t="s">
        <v>4649</v>
      </c>
      <c r="AY887" s="6" t="s">
        <v>308</v>
      </c>
      <c r="AZ887" s="6" t="s">
        <v>771</v>
      </c>
      <c r="BA887" s="6" t="s">
        <v>310</v>
      </c>
      <c r="BB887" s="6" t="s">
        <v>311</v>
      </c>
      <c r="BC887" s="6" t="s">
        <v>312</v>
      </c>
      <c r="BD887" s="6" t="s">
        <v>156</v>
      </c>
      <c r="BE887" s="6" t="s">
        <v>313</v>
      </c>
    </row>
    <row r="888" spans="1:57" ht="17.399999999999999" x14ac:dyDescent="0.4">
      <c r="A888" s="237">
        <f t="shared" si="211"/>
        <v>886</v>
      </c>
      <c r="B888" s="238" t="str">
        <f t="shared" si="212"/>
        <v>2025-09-28</v>
      </c>
      <c r="C888" s="238" t="str">
        <f t="shared" si="213"/>
        <v>LHR</v>
      </c>
      <c r="D888" s="238" t="str">
        <f t="shared" si="214"/>
        <v>99431913910</v>
      </c>
      <c r="E888" s="238" t="str">
        <f t="shared" si="215"/>
        <v>587196918061</v>
      </c>
      <c r="F888" s="238" t="str">
        <f t="shared" si="216"/>
        <v>김진아</v>
      </c>
      <c r="G888" s="239" t="str">
        <f t="shared" si="217"/>
        <v>BK00000146483</v>
      </c>
      <c r="H888" s="240" t="str">
        <f t="shared" si="218"/>
        <v>목록(Manifest)</v>
      </c>
      <c r="I888" s="241">
        <f t="shared" si="219"/>
        <v>141.82</v>
      </c>
      <c r="J888" s="242">
        <f t="shared" si="220"/>
        <v>1</v>
      </c>
      <c r="K888" s="242">
        <f t="shared" si="221"/>
        <v>2</v>
      </c>
      <c r="L888" s="243">
        <f t="shared" si="222"/>
        <v>0.2</v>
      </c>
      <c r="M888" s="243">
        <f t="shared" si="223"/>
        <v>2</v>
      </c>
      <c r="N888" s="149">
        <f t="shared" si="224"/>
        <v>11.3</v>
      </c>
      <c r="O888" s="149">
        <v>3.59</v>
      </c>
      <c r="P888" s="150"/>
      <c r="Q888" s="151">
        <f>VLOOKUP(H888,Mapping!$B$3:$D$13,3,0)</f>
        <v>0</v>
      </c>
      <c r="R888" s="149">
        <f>(IF(VLOOKUP(VLOOKUP(I888,Mapping!$B$15:$D$20,2,1),Mapping!$C$15:$E$20,2,0)=7000,0,VLOOKUP(VLOOKUP(I888,Mapping!$B$15:$D$20,2,1),Mapping!$C$15:$E$20,2,0)))</f>
        <v>0</v>
      </c>
      <c r="S888" s="149"/>
      <c r="T888" s="149"/>
      <c r="U888" s="149">
        <f t="shared" si="225"/>
        <v>14.89</v>
      </c>
      <c r="V888" s="6" t="str">
        <f t="shared" si="210"/>
        <v/>
      </c>
      <c r="X888" s="6" t="s">
        <v>4196</v>
      </c>
      <c r="Y888" s="6" t="s">
        <v>16</v>
      </c>
      <c r="Z888" s="6" t="s">
        <v>4197</v>
      </c>
      <c r="AA888" s="6" t="s">
        <v>4650</v>
      </c>
      <c r="AB888" s="6" t="s">
        <v>481</v>
      </c>
      <c r="AC888" s="6" t="s">
        <v>482</v>
      </c>
      <c r="AD888" s="6" t="s">
        <v>483</v>
      </c>
      <c r="AE888" s="6" t="s">
        <v>156</v>
      </c>
      <c r="AF888" s="6">
        <v>1</v>
      </c>
      <c r="AG888" s="6">
        <v>2</v>
      </c>
      <c r="AH888" s="6">
        <v>0.2</v>
      </c>
      <c r="AI888" s="6">
        <v>2</v>
      </c>
      <c r="AJ888" s="6" t="s">
        <v>14</v>
      </c>
      <c r="AK888" s="6">
        <v>141.82</v>
      </c>
      <c r="AL888" s="6" t="s">
        <v>303</v>
      </c>
      <c r="AM888" s="6" t="s">
        <v>303</v>
      </c>
      <c r="AN888" s="6" t="s">
        <v>303</v>
      </c>
      <c r="AO888" s="6" t="s">
        <v>303</v>
      </c>
      <c r="AP888" s="6" t="s">
        <v>156</v>
      </c>
      <c r="AQ888" s="6" t="s">
        <v>304</v>
      </c>
      <c r="AR888" s="6" t="s">
        <v>305</v>
      </c>
      <c r="AS888" s="6" t="s">
        <v>325</v>
      </c>
      <c r="AT888" s="6" t="s">
        <v>156</v>
      </c>
      <c r="AU888" s="6" t="s">
        <v>307</v>
      </c>
      <c r="AV888" s="6" t="s">
        <v>4650</v>
      </c>
      <c r="AW888" s="6" t="s">
        <v>4651</v>
      </c>
      <c r="AX888" s="6" t="s">
        <v>4651</v>
      </c>
      <c r="AY888" s="6" t="s">
        <v>308</v>
      </c>
      <c r="AZ888" s="6" t="s">
        <v>771</v>
      </c>
      <c r="BA888" s="6" t="s">
        <v>310</v>
      </c>
      <c r="BB888" s="6" t="s">
        <v>311</v>
      </c>
      <c r="BC888" s="6" t="s">
        <v>312</v>
      </c>
      <c r="BD888" s="6" t="s">
        <v>156</v>
      </c>
      <c r="BE888" s="6" t="s">
        <v>313</v>
      </c>
    </row>
    <row r="889" spans="1:57" ht="17.399999999999999" x14ac:dyDescent="0.4">
      <c r="A889" s="237">
        <f t="shared" si="211"/>
        <v>887</v>
      </c>
      <c r="B889" s="238" t="str">
        <f t="shared" si="212"/>
        <v>2025-09-28</v>
      </c>
      <c r="C889" s="238" t="str">
        <f t="shared" si="213"/>
        <v>LHR</v>
      </c>
      <c r="D889" s="238" t="str">
        <f t="shared" si="214"/>
        <v>99431913910</v>
      </c>
      <c r="E889" s="238" t="str">
        <f t="shared" si="215"/>
        <v>587196918223</v>
      </c>
      <c r="F889" s="238" t="str">
        <f t="shared" si="216"/>
        <v>이미송</v>
      </c>
      <c r="G889" s="239" t="str">
        <f t="shared" si="217"/>
        <v>BK00000146508</v>
      </c>
      <c r="H889" s="240" t="str">
        <f t="shared" si="218"/>
        <v>목록(Manifest)</v>
      </c>
      <c r="I889" s="241">
        <f t="shared" si="219"/>
        <v>74.63</v>
      </c>
      <c r="J889" s="242">
        <f t="shared" si="220"/>
        <v>1</v>
      </c>
      <c r="K889" s="242">
        <f t="shared" si="221"/>
        <v>1</v>
      </c>
      <c r="L889" s="243">
        <f t="shared" si="222"/>
        <v>1.5</v>
      </c>
      <c r="M889" s="243">
        <f t="shared" si="223"/>
        <v>1.5</v>
      </c>
      <c r="N889" s="149">
        <f t="shared" si="224"/>
        <v>9.4499999999999993</v>
      </c>
      <c r="O889" s="149">
        <v>3.59</v>
      </c>
      <c r="P889" s="150"/>
      <c r="Q889" s="151">
        <f>VLOOKUP(H889,Mapping!$B$3:$D$13,3,0)</f>
        <v>0</v>
      </c>
      <c r="R889" s="149">
        <f>(IF(VLOOKUP(VLOOKUP(I889,Mapping!$B$15:$D$20,2,1),Mapping!$C$15:$E$20,2,0)=7000,0,VLOOKUP(VLOOKUP(I889,Mapping!$B$15:$D$20,2,1),Mapping!$C$15:$E$20,2,0)))</f>
        <v>0</v>
      </c>
      <c r="S889" s="149"/>
      <c r="T889" s="149"/>
      <c r="U889" s="149">
        <f t="shared" si="225"/>
        <v>13.04</v>
      </c>
      <c r="V889" s="6" t="str">
        <f t="shared" si="210"/>
        <v/>
      </c>
      <c r="X889" s="6" t="s">
        <v>4196</v>
      </c>
      <c r="Y889" s="6" t="s">
        <v>16</v>
      </c>
      <c r="Z889" s="6" t="s">
        <v>4197</v>
      </c>
      <c r="AA889" s="6" t="s">
        <v>4652</v>
      </c>
      <c r="AB889" s="6" t="s">
        <v>4653</v>
      </c>
      <c r="AC889" s="6" t="s">
        <v>4654</v>
      </c>
      <c r="AD889" s="6" t="s">
        <v>4655</v>
      </c>
      <c r="AE889" s="6" t="s">
        <v>156</v>
      </c>
      <c r="AF889" s="6">
        <v>1</v>
      </c>
      <c r="AG889" s="6">
        <v>1</v>
      </c>
      <c r="AH889" s="6">
        <v>1.5</v>
      </c>
      <c r="AI889" s="6">
        <v>1.5</v>
      </c>
      <c r="AJ889" s="6" t="s">
        <v>14</v>
      </c>
      <c r="AK889" s="6">
        <v>74.63</v>
      </c>
      <c r="AL889" s="6" t="s">
        <v>303</v>
      </c>
      <c r="AM889" s="6" t="s">
        <v>303</v>
      </c>
      <c r="AN889" s="6" t="s">
        <v>303</v>
      </c>
      <c r="AO889" s="6" t="s">
        <v>303</v>
      </c>
      <c r="AP889" s="6" t="s">
        <v>156</v>
      </c>
      <c r="AQ889" s="6" t="s">
        <v>304</v>
      </c>
      <c r="AR889" s="6" t="s">
        <v>305</v>
      </c>
      <c r="AS889" s="6" t="s">
        <v>317</v>
      </c>
      <c r="AT889" s="6" t="s">
        <v>156</v>
      </c>
      <c r="AU889" s="6" t="s">
        <v>307</v>
      </c>
      <c r="AV889" s="6" t="s">
        <v>4652</v>
      </c>
      <c r="AW889" s="6" t="s">
        <v>4656</v>
      </c>
      <c r="AX889" s="6" t="s">
        <v>4656</v>
      </c>
      <c r="AY889" s="6" t="s">
        <v>308</v>
      </c>
      <c r="AZ889" s="6" t="s">
        <v>771</v>
      </c>
      <c r="BA889" s="6" t="s">
        <v>310</v>
      </c>
      <c r="BB889" s="6" t="s">
        <v>311</v>
      </c>
      <c r="BC889" s="6" t="s">
        <v>312</v>
      </c>
      <c r="BD889" s="6" t="s">
        <v>156</v>
      </c>
      <c r="BE889" s="6" t="s">
        <v>313</v>
      </c>
    </row>
    <row r="890" spans="1:57" ht="17.399999999999999" x14ac:dyDescent="0.4">
      <c r="A890" s="237">
        <f t="shared" si="211"/>
        <v>888</v>
      </c>
      <c r="B890" s="238" t="str">
        <f t="shared" si="212"/>
        <v>2025-09-28</v>
      </c>
      <c r="C890" s="238" t="str">
        <f t="shared" si="213"/>
        <v>LHR</v>
      </c>
      <c r="D890" s="238" t="str">
        <f t="shared" si="214"/>
        <v>99431913910</v>
      </c>
      <c r="E890" s="238" t="str">
        <f t="shared" si="215"/>
        <v>587196918212</v>
      </c>
      <c r="F890" s="238" t="str">
        <f t="shared" si="216"/>
        <v>김영천</v>
      </c>
      <c r="G890" s="239" t="str">
        <f t="shared" si="217"/>
        <v>BK00000146509</v>
      </c>
      <c r="H890" s="240" t="str">
        <f t="shared" si="218"/>
        <v>목록(Manifest)</v>
      </c>
      <c r="I890" s="241">
        <f t="shared" si="219"/>
        <v>52.8</v>
      </c>
      <c r="J890" s="242">
        <f t="shared" si="220"/>
        <v>1</v>
      </c>
      <c r="K890" s="242">
        <f t="shared" si="221"/>
        <v>0.5</v>
      </c>
      <c r="L890" s="243">
        <f t="shared" si="222"/>
        <v>0.2</v>
      </c>
      <c r="M890" s="243">
        <f t="shared" si="223"/>
        <v>0.5</v>
      </c>
      <c r="N890" s="149">
        <f t="shared" si="224"/>
        <v>5.75</v>
      </c>
      <c r="O890" s="149">
        <v>3.59</v>
      </c>
      <c r="P890" s="150"/>
      <c r="Q890" s="151">
        <f>VLOOKUP(H890,Mapping!$B$3:$D$13,3,0)</f>
        <v>0</v>
      </c>
      <c r="R890" s="149">
        <f>(IF(VLOOKUP(VLOOKUP(I890,Mapping!$B$15:$D$20,2,1),Mapping!$C$15:$E$20,2,0)=7000,0,VLOOKUP(VLOOKUP(I890,Mapping!$B$15:$D$20,2,1),Mapping!$C$15:$E$20,2,0)))</f>
        <v>0</v>
      </c>
      <c r="S890" s="149"/>
      <c r="T890" s="149"/>
      <c r="U890" s="149">
        <f t="shared" si="225"/>
        <v>9.34</v>
      </c>
      <c r="V890" s="6" t="str">
        <f t="shared" si="210"/>
        <v/>
      </c>
      <c r="X890" s="6" t="s">
        <v>4196</v>
      </c>
      <c r="Y890" s="6" t="s">
        <v>16</v>
      </c>
      <c r="Z890" s="6" t="s">
        <v>4197</v>
      </c>
      <c r="AA890" s="6" t="s">
        <v>4657</v>
      </c>
      <c r="AB890" s="6" t="s">
        <v>248</v>
      </c>
      <c r="AC890" s="6" t="s">
        <v>503</v>
      </c>
      <c r="AD890" s="6" t="s">
        <v>504</v>
      </c>
      <c r="AE890" s="6" t="s">
        <v>156</v>
      </c>
      <c r="AF890" s="6">
        <v>1</v>
      </c>
      <c r="AG890" s="6">
        <v>0.5</v>
      </c>
      <c r="AH890" s="6">
        <v>0.2</v>
      </c>
      <c r="AI890" s="6">
        <v>0.5</v>
      </c>
      <c r="AJ890" s="6" t="s">
        <v>14</v>
      </c>
      <c r="AK890" s="6">
        <v>52.8</v>
      </c>
      <c r="AL890" s="6" t="s">
        <v>303</v>
      </c>
      <c r="AM890" s="6" t="s">
        <v>303</v>
      </c>
      <c r="AN890" s="6" t="s">
        <v>303</v>
      </c>
      <c r="AO890" s="6" t="s">
        <v>303</v>
      </c>
      <c r="AP890" s="6" t="s">
        <v>156</v>
      </c>
      <c r="AQ890" s="6" t="s">
        <v>304</v>
      </c>
      <c r="AR890" s="6" t="s">
        <v>305</v>
      </c>
      <c r="AS890" s="6" t="s">
        <v>316</v>
      </c>
      <c r="AT890" s="6" t="s">
        <v>156</v>
      </c>
      <c r="AU890" s="6" t="s">
        <v>307</v>
      </c>
      <c r="AV890" s="6" t="s">
        <v>4657</v>
      </c>
      <c r="AW890" s="6" t="s">
        <v>4658</v>
      </c>
      <c r="AX890" s="6" t="s">
        <v>4658</v>
      </c>
      <c r="AY890" s="6" t="s">
        <v>308</v>
      </c>
      <c r="AZ890" s="6" t="s">
        <v>771</v>
      </c>
      <c r="BA890" s="6" t="s">
        <v>310</v>
      </c>
      <c r="BB890" s="6" t="s">
        <v>311</v>
      </c>
      <c r="BC890" s="6" t="s">
        <v>312</v>
      </c>
      <c r="BD890" s="6" t="s">
        <v>156</v>
      </c>
      <c r="BE890" s="6" t="s">
        <v>313</v>
      </c>
    </row>
    <row r="891" spans="1:57" ht="17.399999999999999" x14ac:dyDescent="0.4">
      <c r="A891" s="237">
        <f t="shared" si="211"/>
        <v>889</v>
      </c>
      <c r="B891" s="238" t="str">
        <f t="shared" si="212"/>
        <v>2025-09-28</v>
      </c>
      <c r="C891" s="238" t="str">
        <f t="shared" si="213"/>
        <v>LHR</v>
      </c>
      <c r="D891" s="238" t="str">
        <f t="shared" si="214"/>
        <v>99431913910</v>
      </c>
      <c r="E891" s="238" t="str">
        <f t="shared" si="215"/>
        <v>587196918153</v>
      </c>
      <c r="F891" s="238" t="str">
        <f t="shared" si="216"/>
        <v>홍정주</v>
      </c>
      <c r="G891" s="239" t="str">
        <f t="shared" si="217"/>
        <v>BK00000146607</v>
      </c>
      <c r="H891" s="240" t="str">
        <f t="shared" si="218"/>
        <v>일반(목록배제,Normal-Manifest Exception)</v>
      </c>
      <c r="I891" s="241">
        <f t="shared" si="219"/>
        <v>81.599999999999994</v>
      </c>
      <c r="J891" s="242">
        <f t="shared" si="220"/>
        <v>1</v>
      </c>
      <c r="K891" s="242">
        <f t="shared" si="221"/>
        <v>2.5</v>
      </c>
      <c r="L891" s="243">
        <f t="shared" si="222"/>
        <v>0.2</v>
      </c>
      <c r="M891" s="243">
        <f t="shared" si="223"/>
        <v>2.5</v>
      </c>
      <c r="N891" s="149">
        <f t="shared" si="224"/>
        <v>13.15</v>
      </c>
      <c r="O891" s="149">
        <v>3.59</v>
      </c>
      <c r="P891" s="150"/>
      <c r="Q891" s="151">
        <f>VLOOKUP(H891,Mapping!$B$3:$D$13,3,0)</f>
        <v>0.8</v>
      </c>
      <c r="R891" s="149">
        <f>(IF(VLOOKUP(VLOOKUP(I891,Mapping!$B$15:$D$20,2,1),Mapping!$C$15:$E$20,2,0)=7000,0,VLOOKUP(VLOOKUP(I891,Mapping!$B$15:$D$20,2,1),Mapping!$C$15:$E$20,2,0)))</f>
        <v>0</v>
      </c>
      <c r="S891" s="149"/>
      <c r="T891" s="149"/>
      <c r="U891" s="149">
        <f t="shared" si="225"/>
        <v>17.540000000000003</v>
      </c>
      <c r="V891" s="6" t="str">
        <f t="shared" si="210"/>
        <v/>
      </c>
      <c r="X891" s="6" t="s">
        <v>4196</v>
      </c>
      <c r="Y891" s="6" t="s">
        <v>16</v>
      </c>
      <c r="Z891" s="6" t="s">
        <v>4197</v>
      </c>
      <c r="AA891" s="6" t="s">
        <v>4659</v>
      </c>
      <c r="AB891" s="6" t="s">
        <v>213</v>
      </c>
      <c r="AC891" s="6" t="s">
        <v>398</v>
      </c>
      <c r="AD891" s="6" t="s">
        <v>399</v>
      </c>
      <c r="AE891" s="6" t="s">
        <v>156</v>
      </c>
      <c r="AF891" s="6">
        <v>1</v>
      </c>
      <c r="AG891" s="6">
        <v>2.5</v>
      </c>
      <c r="AH891" s="6">
        <v>0.2</v>
      </c>
      <c r="AI891" s="6">
        <v>2.5</v>
      </c>
      <c r="AJ891" s="6" t="s">
        <v>110</v>
      </c>
      <c r="AK891" s="6">
        <v>81.599999999999994</v>
      </c>
      <c r="AL891" s="6" t="s">
        <v>303</v>
      </c>
      <c r="AM891" s="6" t="s">
        <v>303</v>
      </c>
      <c r="AN891" s="6" t="s">
        <v>303</v>
      </c>
      <c r="AO891" s="6" t="s">
        <v>303</v>
      </c>
      <c r="AP891" s="6" t="s">
        <v>156</v>
      </c>
      <c r="AQ891" s="6" t="s">
        <v>304</v>
      </c>
      <c r="AR891" s="6" t="s">
        <v>305</v>
      </c>
      <c r="AS891" s="6" t="s">
        <v>400</v>
      </c>
      <c r="AT891" s="6" t="s">
        <v>156</v>
      </c>
      <c r="AU891" s="6" t="s">
        <v>307</v>
      </c>
      <c r="AV891" s="6" t="s">
        <v>4659</v>
      </c>
      <c r="AW891" s="6" t="s">
        <v>4660</v>
      </c>
      <c r="AX891" s="6" t="s">
        <v>4660</v>
      </c>
      <c r="AY891" s="6" t="s">
        <v>308</v>
      </c>
      <c r="AZ891" s="6" t="s">
        <v>771</v>
      </c>
      <c r="BA891" s="6" t="s">
        <v>310</v>
      </c>
      <c r="BB891" s="6" t="s">
        <v>311</v>
      </c>
      <c r="BC891" s="6" t="s">
        <v>312</v>
      </c>
      <c r="BD891" s="6" t="s">
        <v>156</v>
      </c>
      <c r="BE891" s="6" t="s">
        <v>313</v>
      </c>
    </row>
    <row r="892" spans="1:57" ht="17.399999999999999" x14ac:dyDescent="0.4">
      <c r="A892" s="237">
        <f t="shared" si="211"/>
        <v>890</v>
      </c>
      <c r="B892" s="238" t="str">
        <f t="shared" si="212"/>
        <v>2025-09-28</v>
      </c>
      <c r="C892" s="238" t="str">
        <f t="shared" si="213"/>
        <v>LHR</v>
      </c>
      <c r="D892" s="238" t="str">
        <f t="shared" si="214"/>
        <v>99431913910</v>
      </c>
      <c r="E892" s="238" t="str">
        <f t="shared" si="215"/>
        <v>587196918164</v>
      </c>
      <c r="F892" s="238" t="str">
        <f t="shared" si="216"/>
        <v>이성미</v>
      </c>
      <c r="G892" s="239" t="str">
        <f t="shared" si="217"/>
        <v>BK00000146608</v>
      </c>
      <c r="H892" s="240" t="str">
        <f t="shared" si="218"/>
        <v>일반(목록배제,Normal-Manifest Exception)</v>
      </c>
      <c r="I892" s="241">
        <f t="shared" si="219"/>
        <v>81.599999999999994</v>
      </c>
      <c r="J892" s="242">
        <f t="shared" si="220"/>
        <v>1</v>
      </c>
      <c r="K892" s="242">
        <f t="shared" si="221"/>
        <v>2.5</v>
      </c>
      <c r="L892" s="243">
        <f t="shared" si="222"/>
        <v>0.2</v>
      </c>
      <c r="M892" s="243">
        <f t="shared" si="223"/>
        <v>2.5</v>
      </c>
      <c r="N892" s="149">
        <f t="shared" si="224"/>
        <v>13.15</v>
      </c>
      <c r="O892" s="149">
        <v>3.59</v>
      </c>
      <c r="P892" s="150"/>
      <c r="Q892" s="151">
        <f>VLOOKUP(H892,Mapping!$B$3:$D$13,3,0)</f>
        <v>0.8</v>
      </c>
      <c r="R892" s="149">
        <f>(IF(VLOOKUP(VLOOKUP(I892,Mapping!$B$15:$D$20,2,1),Mapping!$C$15:$E$20,2,0)=7000,0,VLOOKUP(VLOOKUP(I892,Mapping!$B$15:$D$20,2,1),Mapping!$C$15:$E$20,2,0)))</f>
        <v>0</v>
      </c>
      <c r="S892" s="149"/>
      <c r="T892" s="149"/>
      <c r="U892" s="149">
        <f t="shared" si="225"/>
        <v>17.540000000000003</v>
      </c>
      <c r="V892" s="6" t="str">
        <f t="shared" si="210"/>
        <v/>
      </c>
      <c r="X892" s="6" t="s">
        <v>4196</v>
      </c>
      <c r="Y892" s="6" t="s">
        <v>16</v>
      </c>
      <c r="Z892" s="6" t="s">
        <v>4197</v>
      </c>
      <c r="AA892" s="6" t="s">
        <v>4661</v>
      </c>
      <c r="AB892" s="6" t="s">
        <v>214</v>
      </c>
      <c r="AC892" s="6" t="s">
        <v>401</v>
      </c>
      <c r="AD892" s="6" t="s">
        <v>399</v>
      </c>
      <c r="AE892" s="6" t="s">
        <v>156</v>
      </c>
      <c r="AF892" s="6">
        <v>1</v>
      </c>
      <c r="AG892" s="6">
        <v>2.5</v>
      </c>
      <c r="AH892" s="6">
        <v>0.2</v>
      </c>
      <c r="AI892" s="6">
        <v>2.5</v>
      </c>
      <c r="AJ892" s="6" t="s">
        <v>110</v>
      </c>
      <c r="AK892" s="6">
        <v>81.599999999999994</v>
      </c>
      <c r="AL892" s="6" t="s">
        <v>303</v>
      </c>
      <c r="AM892" s="6" t="s">
        <v>303</v>
      </c>
      <c r="AN892" s="6" t="s">
        <v>303</v>
      </c>
      <c r="AO892" s="6" t="s">
        <v>303</v>
      </c>
      <c r="AP892" s="6" t="s">
        <v>156</v>
      </c>
      <c r="AQ892" s="6" t="s">
        <v>304</v>
      </c>
      <c r="AR892" s="6" t="s">
        <v>305</v>
      </c>
      <c r="AS892" s="6" t="s">
        <v>400</v>
      </c>
      <c r="AT892" s="6" t="s">
        <v>156</v>
      </c>
      <c r="AU892" s="6" t="s">
        <v>307</v>
      </c>
      <c r="AV892" s="6" t="s">
        <v>4661</v>
      </c>
      <c r="AW892" s="6" t="s">
        <v>4662</v>
      </c>
      <c r="AX892" s="6" t="s">
        <v>4662</v>
      </c>
      <c r="AY892" s="6" t="s">
        <v>308</v>
      </c>
      <c r="AZ892" s="6" t="s">
        <v>771</v>
      </c>
      <c r="BA892" s="6" t="s">
        <v>310</v>
      </c>
      <c r="BB892" s="6" t="s">
        <v>311</v>
      </c>
      <c r="BC892" s="6" t="s">
        <v>312</v>
      </c>
      <c r="BD892" s="6" t="s">
        <v>156</v>
      </c>
      <c r="BE892" s="6" t="s">
        <v>313</v>
      </c>
    </row>
    <row r="893" spans="1:57" ht="17.399999999999999" x14ac:dyDescent="0.4">
      <c r="A893" s="237">
        <f t="shared" si="211"/>
        <v>891</v>
      </c>
      <c r="B893" s="238" t="str">
        <f t="shared" si="212"/>
        <v>2025-09-28</v>
      </c>
      <c r="C893" s="238" t="str">
        <f t="shared" si="213"/>
        <v>LHR</v>
      </c>
      <c r="D893" s="238" t="str">
        <f t="shared" si="214"/>
        <v>99431913910</v>
      </c>
      <c r="E893" s="238" t="str">
        <f t="shared" si="215"/>
        <v>587196918175</v>
      </c>
      <c r="F893" s="238" t="str">
        <f t="shared" si="216"/>
        <v>김천배</v>
      </c>
      <c r="G893" s="239" t="str">
        <f t="shared" si="217"/>
        <v>BK00000146609</v>
      </c>
      <c r="H893" s="240" t="str">
        <f t="shared" si="218"/>
        <v>일반(목록배제,Normal-Manifest Exception)</v>
      </c>
      <c r="I893" s="241">
        <f t="shared" si="219"/>
        <v>61.2</v>
      </c>
      <c r="J893" s="242">
        <f t="shared" si="220"/>
        <v>1</v>
      </c>
      <c r="K893" s="242">
        <f t="shared" si="221"/>
        <v>2.5</v>
      </c>
      <c r="L893" s="243">
        <f t="shared" si="222"/>
        <v>0.2</v>
      </c>
      <c r="M893" s="243">
        <f t="shared" si="223"/>
        <v>2.5</v>
      </c>
      <c r="N893" s="149">
        <f t="shared" si="224"/>
        <v>13.15</v>
      </c>
      <c r="O893" s="149">
        <v>3.59</v>
      </c>
      <c r="P893" s="150"/>
      <c r="Q893" s="151">
        <f>VLOOKUP(H893,Mapping!$B$3:$D$13,3,0)</f>
        <v>0.8</v>
      </c>
      <c r="R893" s="149">
        <f>(IF(VLOOKUP(VLOOKUP(I893,Mapping!$B$15:$D$20,2,1),Mapping!$C$15:$E$20,2,0)=7000,0,VLOOKUP(VLOOKUP(I893,Mapping!$B$15:$D$20,2,1),Mapping!$C$15:$E$20,2,0)))</f>
        <v>0</v>
      </c>
      <c r="S893" s="149"/>
      <c r="T893" s="149"/>
      <c r="U893" s="149">
        <f t="shared" si="225"/>
        <v>17.540000000000003</v>
      </c>
      <c r="V893" s="6" t="str">
        <f t="shared" si="210"/>
        <v/>
      </c>
      <c r="X893" s="6" t="s">
        <v>4196</v>
      </c>
      <c r="Y893" s="6" t="s">
        <v>16</v>
      </c>
      <c r="Z893" s="6" t="s">
        <v>4197</v>
      </c>
      <c r="AA893" s="6" t="s">
        <v>4663</v>
      </c>
      <c r="AB893" s="6" t="s">
        <v>215</v>
      </c>
      <c r="AC893" s="6" t="s">
        <v>402</v>
      </c>
      <c r="AD893" s="6" t="s">
        <v>399</v>
      </c>
      <c r="AE893" s="6" t="s">
        <v>156</v>
      </c>
      <c r="AF893" s="6">
        <v>1</v>
      </c>
      <c r="AG893" s="6">
        <v>2.5</v>
      </c>
      <c r="AH893" s="6">
        <v>0.2</v>
      </c>
      <c r="AI893" s="6">
        <v>2.5</v>
      </c>
      <c r="AJ893" s="6" t="s">
        <v>110</v>
      </c>
      <c r="AK893" s="6">
        <v>61.2</v>
      </c>
      <c r="AL893" s="6" t="s">
        <v>303</v>
      </c>
      <c r="AM893" s="6" t="s">
        <v>303</v>
      </c>
      <c r="AN893" s="6" t="s">
        <v>303</v>
      </c>
      <c r="AO893" s="6" t="s">
        <v>303</v>
      </c>
      <c r="AP893" s="6" t="s">
        <v>156</v>
      </c>
      <c r="AQ893" s="6" t="s">
        <v>304</v>
      </c>
      <c r="AR893" s="6" t="s">
        <v>305</v>
      </c>
      <c r="AS893" s="6" t="s">
        <v>400</v>
      </c>
      <c r="AT893" s="6" t="s">
        <v>156</v>
      </c>
      <c r="AU893" s="6" t="s">
        <v>307</v>
      </c>
      <c r="AV893" s="6" t="s">
        <v>4663</v>
      </c>
      <c r="AW893" s="6" t="s">
        <v>4664</v>
      </c>
      <c r="AX893" s="6" t="s">
        <v>4664</v>
      </c>
      <c r="AY893" s="6" t="s">
        <v>308</v>
      </c>
      <c r="AZ893" s="6" t="s">
        <v>771</v>
      </c>
      <c r="BA893" s="6" t="s">
        <v>310</v>
      </c>
      <c r="BB893" s="6" t="s">
        <v>311</v>
      </c>
      <c r="BC893" s="6" t="s">
        <v>312</v>
      </c>
      <c r="BD893" s="6" t="s">
        <v>156</v>
      </c>
      <c r="BE893" s="6" t="s">
        <v>313</v>
      </c>
    </row>
    <row r="894" spans="1:57" ht="17.399999999999999" x14ac:dyDescent="0.4">
      <c r="A894" s="237">
        <f t="shared" si="211"/>
        <v>892</v>
      </c>
      <c r="B894" s="238" t="str">
        <f t="shared" si="212"/>
        <v>2025-09-28</v>
      </c>
      <c r="C894" s="238" t="str">
        <f t="shared" si="213"/>
        <v>LHR</v>
      </c>
      <c r="D894" s="238" t="str">
        <f t="shared" si="214"/>
        <v>99431913910</v>
      </c>
      <c r="E894" s="238" t="str">
        <f t="shared" si="215"/>
        <v>587196918186</v>
      </c>
      <c r="F894" s="238" t="str">
        <f t="shared" si="216"/>
        <v>김주환</v>
      </c>
      <c r="G894" s="239" t="str">
        <f t="shared" si="217"/>
        <v>BK00000146610</v>
      </c>
      <c r="H894" s="240" t="str">
        <f t="shared" si="218"/>
        <v>일반(목록배제,Normal-Manifest Exception)</v>
      </c>
      <c r="I894" s="241">
        <f t="shared" si="219"/>
        <v>81.599999999999994</v>
      </c>
      <c r="J894" s="242">
        <f t="shared" si="220"/>
        <v>1</v>
      </c>
      <c r="K894" s="242">
        <f t="shared" si="221"/>
        <v>2.5</v>
      </c>
      <c r="L894" s="243">
        <f t="shared" si="222"/>
        <v>0.2</v>
      </c>
      <c r="M894" s="243">
        <f t="shared" si="223"/>
        <v>2.5</v>
      </c>
      <c r="N894" s="149">
        <f t="shared" si="224"/>
        <v>13.15</v>
      </c>
      <c r="O894" s="149">
        <v>3.59</v>
      </c>
      <c r="P894" s="150"/>
      <c r="Q894" s="151">
        <f>VLOOKUP(H894,Mapping!$B$3:$D$13,3,0)</f>
        <v>0.8</v>
      </c>
      <c r="R894" s="149">
        <f>(IF(VLOOKUP(VLOOKUP(I894,Mapping!$B$15:$D$20,2,1),Mapping!$C$15:$E$20,2,0)=7000,0,VLOOKUP(VLOOKUP(I894,Mapping!$B$15:$D$20,2,1),Mapping!$C$15:$E$20,2,0)))</f>
        <v>0</v>
      </c>
      <c r="S894" s="149"/>
      <c r="T894" s="149"/>
      <c r="U894" s="149">
        <f t="shared" si="225"/>
        <v>17.540000000000003</v>
      </c>
      <c r="V894" s="6" t="str">
        <f t="shared" si="210"/>
        <v/>
      </c>
      <c r="X894" s="6" t="s">
        <v>4196</v>
      </c>
      <c r="Y894" s="6" t="s">
        <v>16</v>
      </c>
      <c r="Z894" s="6" t="s">
        <v>4197</v>
      </c>
      <c r="AA894" s="6" t="s">
        <v>4665</v>
      </c>
      <c r="AB894" s="6" t="s">
        <v>216</v>
      </c>
      <c r="AC894" s="6" t="s">
        <v>403</v>
      </c>
      <c r="AD894" s="6" t="s">
        <v>399</v>
      </c>
      <c r="AE894" s="6" t="s">
        <v>156</v>
      </c>
      <c r="AF894" s="6">
        <v>1</v>
      </c>
      <c r="AG894" s="6">
        <v>2.5</v>
      </c>
      <c r="AH894" s="6">
        <v>0.2</v>
      </c>
      <c r="AI894" s="6">
        <v>2.5</v>
      </c>
      <c r="AJ894" s="6" t="s">
        <v>110</v>
      </c>
      <c r="AK894" s="6">
        <v>81.599999999999994</v>
      </c>
      <c r="AL894" s="6" t="s">
        <v>303</v>
      </c>
      <c r="AM894" s="6" t="s">
        <v>303</v>
      </c>
      <c r="AN894" s="6" t="s">
        <v>303</v>
      </c>
      <c r="AO894" s="6" t="s">
        <v>303</v>
      </c>
      <c r="AP894" s="6" t="s">
        <v>156</v>
      </c>
      <c r="AQ894" s="6" t="s">
        <v>304</v>
      </c>
      <c r="AR894" s="6" t="s">
        <v>305</v>
      </c>
      <c r="AS894" s="6" t="s">
        <v>400</v>
      </c>
      <c r="AT894" s="6" t="s">
        <v>156</v>
      </c>
      <c r="AU894" s="6" t="s">
        <v>307</v>
      </c>
      <c r="AV894" s="6" t="s">
        <v>4665</v>
      </c>
      <c r="AW894" s="6" t="s">
        <v>4666</v>
      </c>
      <c r="AX894" s="6" t="s">
        <v>4666</v>
      </c>
      <c r="AY894" s="6" t="s">
        <v>308</v>
      </c>
      <c r="AZ894" s="6" t="s">
        <v>771</v>
      </c>
      <c r="BA894" s="6" t="s">
        <v>310</v>
      </c>
      <c r="BB894" s="6" t="s">
        <v>311</v>
      </c>
      <c r="BC894" s="6" t="s">
        <v>312</v>
      </c>
      <c r="BD894" s="6" t="s">
        <v>156</v>
      </c>
      <c r="BE894" s="6" t="s">
        <v>313</v>
      </c>
    </row>
    <row r="895" spans="1:57" ht="17.399999999999999" x14ac:dyDescent="0.4">
      <c r="A895" s="237">
        <f t="shared" si="211"/>
        <v>893</v>
      </c>
      <c r="B895" s="238" t="str">
        <f t="shared" si="212"/>
        <v>2025-09-28</v>
      </c>
      <c r="C895" s="238" t="str">
        <f t="shared" si="213"/>
        <v>LHR</v>
      </c>
      <c r="D895" s="238" t="str">
        <f t="shared" si="214"/>
        <v>99431913910</v>
      </c>
      <c r="E895" s="238" t="str">
        <f t="shared" si="215"/>
        <v>587196918190</v>
      </c>
      <c r="F895" s="238" t="str">
        <f t="shared" si="216"/>
        <v>김윤미</v>
      </c>
      <c r="G895" s="239" t="str">
        <f t="shared" si="217"/>
        <v>BK00000146611</v>
      </c>
      <c r="H895" s="240" t="str">
        <f t="shared" si="218"/>
        <v>일반(목록배제,Normal-Manifest Exception)</v>
      </c>
      <c r="I895" s="241">
        <f t="shared" si="219"/>
        <v>81.599999999999994</v>
      </c>
      <c r="J895" s="242">
        <f t="shared" si="220"/>
        <v>1</v>
      </c>
      <c r="K895" s="242">
        <f t="shared" si="221"/>
        <v>2.5</v>
      </c>
      <c r="L895" s="243">
        <f t="shared" si="222"/>
        <v>0.2</v>
      </c>
      <c r="M895" s="243">
        <f t="shared" si="223"/>
        <v>2.5</v>
      </c>
      <c r="N895" s="149">
        <f t="shared" si="224"/>
        <v>13.15</v>
      </c>
      <c r="O895" s="149">
        <v>3.59</v>
      </c>
      <c r="P895" s="150"/>
      <c r="Q895" s="151">
        <f>VLOOKUP(H895,Mapping!$B$3:$D$13,3,0)</f>
        <v>0.8</v>
      </c>
      <c r="R895" s="149">
        <f>(IF(VLOOKUP(VLOOKUP(I895,Mapping!$B$15:$D$20,2,1),Mapping!$C$15:$E$20,2,0)=7000,0,VLOOKUP(VLOOKUP(I895,Mapping!$B$15:$D$20,2,1),Mapping!$C$15:$E$20,2,0)))</f>
        <v>0</v>
      </c>
      <c r="S895" s="149"/>
      <c r="T895" s="149"/>
      <c r="U895" s="149">
        <f t="shared" si="225"/>
        <v>17.540000000000003</v>
      </c>
      <c r="V895" s="6" t="str">
        <f t="shared" si="210"/>
        <v/>
      </c>
      <c r="X895" s="6" t="s">
        <v>4196</v>
      </c>
      <c r="Y895" s="6" t="s">
        <v>16</v>
      </c>
      <c r="Z895" s="6" t="s">
        <v>4197</v>
      </c>
      <c r="AA895" s="6" t="s">
        <v>4667</v>
      </c>
      <c r="AB895" s="6" t="s">
        <v>217</v>
      </c>
      <c r="AC895" s="6" t="s">
        <v>404</v>
      </c>
      <c r="AD895" s="6" t="s">
        <v>399</v>
      </c>
      <c r="AE895" s="6" t="s">
        <v>156</v>
      </c>
      <c r="AF895" s="6">
        <v>1</v>
      </c>
      <c r="AG895" s="6">
        <v>2.5</v>
      </c>
      <c r="AH895" s="6">
        <v>0.2</v>
      </c>
      <c r="AI895" s="6">
        <v>2.5</v>
      </c>
      <c r="AJ895" s="6" t="s">
        <v>110</v>
      </c>
      <c r="AK895" s="6">
        <v>81.599999999999994</v>
      </c>
      <c r="AL895" s="6" t="s">
        <v>303</v>
      </c>
      <c r="AM895" s="6" t="s">
        <v>303</v>
      </c>
      <c r="AN895" s="6" t="s">
        <v>303</v>
      </c>
      <c r="AO895" s="6" t="s">
        <v>303</v>
      </c>
      <c r="AP895" s="6" t="s">
        <v>156</v>
      </c>
      <c r="AQ895" s="6" t="s">
        <v>304</v>
      </c>
      <c r="AR895" s="6" t="s">
        <v>305</v>
      </c>
      <c r="AS895" s="6" t="s">
        <v>400</v>
      </c>
      <c r="AT895" s="6" t="s">
        <v>156</v>
      </c>
      <c r="AU895" s="6" t="s">
        <v>307</v>
      </c>
      <c r="AV895" s="6" t="s">
        <v>4667</v>
      </c>
      <c r="AW895" s="6" t="s">
        <v>4668</v>
      </c>
      <c r="AX895" s="6" t="s">
        <v>4668</v>
      </c>
      <c r="AY895" s="6" t="s">
        <v>308</v>
      </c>
      <c r="AZ895" s="6" t="s">
        <v>771</v>
      </c>
      <c r="BA895" s="6" t="s">
        <v>310</v>
      </c>
      <c r="BB895" s="6" t="s">
        <v>311</v>
      </c>
      <c r="BC895" s="6" t="s">
        <v>312</v>
      </c>
      <c r="BD895" s="6" t="s">
        <v>156</v>
      </c>
      <c r="BE895" s="6" t="s">
        <v>313</v>
      </c>
    </row>
    <row r="896" spans="1:57" ht="17.399999999999999" x14ac:dyDescent="0.4">
      <c r="A896" s="237">
        <f t="shared" si="211"/>
        <v>894</v>
      </c>
      <c r="B896" s="238" t="str">
        <f t="shared" si="212"/>
        <v>2025-09-28</v>
      </c>
      <c r="C896" s="238" t="str">
        <f t="shared" si="213"/>
        <v>LHR</v>
      </c>
      <c r="D896" s="238" t="str">
        <f t="shared" si="214"/>
        <v>99431913910</v>
      </c>
      <c r="E896" s="238" t="str">
        <f t="shared" si="215"/>
        <v>587196918201</v>
      </c>
      <c r="F896" s="238" t="str">
        <f t="shared" si="216"/>
        <v>정종서</v>
      </c>
      <c r="G896" s="239" t="str">
        <f t="shared" si="217"/>
        <v>BK00000146612</v>
      </c>
      <c r="H896" s="240" t="str">
        <f t="shared" si="218"/>
        <v>일반(목록배제,Normal-Manifest Exception)</v>
      </c>
      <c r="I896" s="241">
        <f t="shared" si="219"/>
        <v>81.599999999999994</v>
      </c>
      <c r="J896" s="242">
        <f t="shared" si="220"/>
        <v>1</v>
      </c>
      <c r="K896" s="242">
        <f t="shared" si="221"/>
        <v>2.5</v>
      </c>
      <c r="L896" s="243">
        <f t="shared" si="222"/>
        <v>0.2</v>
      </c>
      <c r="M896" s="243">
        <f t="shared" si="223"/>
        <v>2.5</v>
      </c>
      <c r="N896" s="149">
        <f t="shared" si="224"/>
        <v>13.15</v>
      </c>
      <c r="O896" s="149">
        <v>3.59</v>
      </c>
      <c r="P896" s="150"/>
      <c r="Q896" s="151">
        <f>VLOOKUP(H896,Mapping!$B$3:$D$13,3,0)</f>
        <v>0.8</v>
      </c>
      <c r="R896" s="149">
        <f>(IF(VLOOKUP(VLOOKUP(I896,Mapping!$B$15:$D$20,2,1),Mapping!$C$15:$E$20,2,0)=7000,0,VLOOKUP(VLOOKUP(I896,Mapping!$B$15:$D$20,2,1),Mapping!$C$15:$E$20,2,0)))</f>
        <v>0</v>
      </c>
      <c r="S896" s="149"/>
      <c r="T896" s="149"/>
      <c r="U896" s="149">
        <f t="shared" si="225"/>
        <v>17.540000000000003</v>
      </c>
      <c r="V896" s="6" t="str">
        <f t="shared" si="210"/>
        <v/>
      </c>
      <c r="X896" s="6" t="s">
        <v>4196</v>
      </c>
      <c r="Y896" s="6" t="s">
        <v>16</v>
      </c>
      <c r="Z896" s="6" t="s">
        <v>4197</v>
      </c>
      <c r="AA896" s="6" t="s">
        <v>4669</v>
      </c>
      <c r="AB896" s="6" t="s">
        <v>221</v>
      </c>
      <c r="AC896" s="6" t="s">
        <v>405</v>
      </c>
      <c r="AD896" s="6" t="s">
        <v>399</v>
      </c>
      <c r="AE896" s="6" t="s">
        <v>156</v>
      </c>
      <c r="AF896" s="6">
        <v>1</v>
      </c>
      <c r="AG896" s="6">
        <v>2.5</v>
      </c>
      <c r="AH896" s="6">
        <v>0.2</v>
      </c>
      <c r="AI896" s="6">
        <v>2.5</v>
      </c>
      <c r="AJ896" s="6" t="s">
        <v>110</v>
      </c>
      <c r="AK896" s="6">
        <v>81.599999999999994</v>
      </c>
      <c r="AL896" s="6" t="s">
        <v>303</v>
      </c>
      <c r="AM896" s="6" t="s">
        <v>303</v>
      </c>
      <c r="AN896" s="6" t="s">
        <v>303</v>
      </c>
      <c r="AO896" s="6" t="s">
        <v>303</v>
      </c>
      <c r="AP896" s="6" t="s">
        <v>156</v>
      </c>
      <c r="AQ896" s="6" t="s">
        <v>304</v>
      </c>
      <c r="AR896" s="6" t="s">
        <v>305</v>
      </c>
      <c r="AS896" s="6" t="s">
        <v>400</v>
      </c>
      <c r="AT896" s="6" t="s">
        <v>156</v>
      </c>
      <c r="AU896" s="6" t="s">
        <v>307</v>
      </c>
      <c r="AV896" s="6" t="s">
        <v>4669</v>
      </c>
      <c r="AW896" s="6" t="s">
        <v>4670</v>
      </c>
      <c r="AX896" s="6" t="s">
        <v>4670</v>
      </c>
      <c r="AY896" s="6" t="s">
        <v>308</v>
      </c>
      <c r="AZ896" s="6" t="s">
        <v>771</v>
      </c>
      <c r="BA896" s="6" t="s">
        <v>310</v>
      </c>
      <c r="BB896" s="6" t="s">
        <v>311</v>
      </c>
      <c r="BC896" s="6" t="s">
        <v>312</v>
      </c>
      <c r="BD896" s="6" t="s">
        <v>156</v>
      </c>
      <c r="BE896" s="6" t="s">
        <v>313</v>
      </c>
    </row>
    <row r="897" spans="1:57" ht="17.399999999999999" x14ac:dyDescent="0.4">
      <c r="A897" s="237">
        <f t="shared" si="211"/>
        <v>895</v>
      </c>
      <c r="B897" s="238" t="str">
        <f t="shared" si="212"/>
        <v>2025-09-28</v>
      </c>
      <c r="C897" s="238" t="str">
        <f t="shared" si="213"/>
        <v>LHR</v>
      </c>
      <c r="D897" s="238" t="str">
        <f t="shared" si="214"/>
        <v>99431913910</v>
      </c>
      <c r="E897" s="238" t="str">
        <f t="shared" si="215"/>
        <v>587196918142</v>
      </c>
      <c r="F897" s="238" t="str">
        <f t="shared" si="216"/>
        <v>유영규</v>
      </c>
      <c r="G897" s="239" t="str">
        <f t="shared" si="217"/>
        <v>BK00000146613</v>
      </c>
      <c r="H897" s="240" t="str">
        <f t="shared" si="218"/>
        <v>일반(목록배제,Normal-Manifest Exception)</v>
      </c>
      <c r="I897" s="241">
        <f t="shared" si="219"/>
        <v>81.599999999999994</v>
      </c>
      <c r="J897" s="242">
        <f t="shared" si="220"/>
        <v>1</v>
      </c>
      <c r="K897" s="242">
        <f t="shared" si="221"/>
        <v>2.5</v>
      </c>
      <c r="L897" s="243">
        <f t="shared" si="222"/>
        <v>0.2</v>
      </c>
      <c r="M897" s="243">
        <f t="shared" si="223"/>
        <v>2.5</v>
      </c>
      <c r="N897" s="149">
        <f t="shared" si="224"/>
        <v>13.15</v>
      </c>
      <c r="O897" s="149">
        <v>3.59</v>
      </c>
      <c r="P897" s="150"/>
      <c r="Q897" s="151">
        <f>VLOOKUP(H897,Mapping!$B$3:$D$13,3,0)</f>
        <v>0.8</v>
      </c>
      <c r="R897" s="149">
        <f>(IF(VLOOKUP(VLOOKUP(I897,Mapping!$B$15:$D$20,2,1),Mapping!$C$15:$E$20,2,0)=7000,0,VLOOKUP(VLOOKUP(I897,Mapping!$B$15:$D$20,2,1),Mapping!$C$15:$E$20,2,0)))</f>
        <v>0</v>
      </c>
      <c r="S897" s="149"/>
      <c r="T897" s="149"/>
      <c r="U897" s="149">
        <f t="shared" si="225"/>
        <v>17.540000000000003</v>
      </c>
      <c r="V897" s="6" t="str">
        <f t="shared" si="210"/>
        <v/>
      </c>
      <c r="X897" s="6" t="s">
        <v>4196</v>
      </c>
      <c r="Y897" s="6" t="s">
        <v>16</v>
      </c>
      <c r="Z897" s="6" t="s">
        <v>4197</v>
      </c>
      <c r="AA897" s="6" t="s">
        <v>4671</v>
      </c>
      <c r="AB897" s="6" t="s">
        <v>222</v>
      </c>
      <c r="AC897" s="6" t="s">
        <v>406</v>
      </c>
      <c r="AD897" s="6" t="s">
        <v>399</v>
      </c>
      <c r="AE897" s="6" t="s">
        <v>156</v>
      </c>
      <c r="AF897" s="6">
        <v>1</v>
      </c>
      <c r="AG897" s="6">
        <v>2.5</v>
      </c>
      <c r="AH897" s="6">
        <v>0.2</v>
      </c>
      <c r="AI897" s="6">
        <v>2.5</v>
      </c>
      <c r="AJ897" s="6" t="s">
        <v>110</v>
      </c>
      <c r="AK897" s="6">
        <v>81.599999999999994</v>
      </c>
      <c r="AL897" s="6" t="s">
        <v>303</v>
      </c>
      <c r="AM897" s="6" t="s">
        <v>303</v>
      </c>
      <c r="AN897" s="6" t="s">
        <v>303</v>
      </c>
      <c r="AO897" s="6" t="s">
        <v>303</v>
      </c>
      <c r="AP897" s="6" t="s">
        <v>156</v>
      </c>
      <c r="AQ897" s="6" t="s">
        <v>304</v>
      </c>
      <c r="AR897" s="6" t="s">
        <v>305</v>
      </c>
      <c r="AS897" s="6" t="s">
        <v>400</v>
      </c>
      <c r="AT897" s="6" t="s">
        <v>156</v>
      </c>
      <c r="AU897" s="6" t="s">
        <v>307</v>
      </c>
      <c r="AV897" s="6" t="s">
        <v>4671</v>
      </c>
      <c r="AW897" s="6" t="s">
        <v>4672</v>
      </c>
      <c r="AX897" s="6" t="s">
        <v>4672</v>
      </c>
      <c r="AY897" s="6" t="s">
        <v>308</v>
      </c>
      <c r="AZ897" s="6" t="s">
        <v>771</v>
      </c>
      <c r="BA897" s="6" t="s">
        <v>310</v>
      </c>
      <c r="BB897" s="6" t="s">
        <v>311</v>
      </c>
      <c r="BC897" s="6" t="s">
        <v>312</v>
      </c>
      <c r="BD897" s="6" t="s">
        <v>156</v>
      </c>
      <c r="BE897" s="6" t="s">
        <v>313</v>
      </c>
    </row>
    <row r="898" spans="1:57" ht="17.399999999999999" x14ac:dyDescent="0.4">
      <c r="A898" s="237">
        <f t="shared" si="211"/>
        <v>896</v>
      </c>
      <c r="B898" s="238" t="str">
        <f t="shared" si="212"/>
        <v>2025-09-28</v>
      </c>
      <c r="C898" s="238" t="str">
        <f t="shared" si="213"/>
        <v>LHR</v>
      </c>
      <c r="D898" s="238" t="str">
        <f t="shared" si="214"/>
        <v>99431913910</v>
      </c>
      <c r="E898" s="238" t="str">
        <f t="shared" si="215"/>
        <v>587196918131</v>
      </c>
      <c r="F898" s="238" t="str">
        <f t="shared" si="216"/>
        <v>이효정</v>
      </c>
      <c r="G898" s="239" t="str">
        <f t="shared" si="217"/>
        <v>BK00000146614</v>
      </c>
      <c r="H898" s="240" t="str">
        <f t="shared" si="218"/>
        <v>일반(목록배제,Normal-Manifest Exception)</v>
      </c>
      <c r="I898" s="241">
        <f t="shared" si="219"/>
        <v>61.2</v>
      </c>
      <c r="J898" s="242">
        <f t="shared" si="220"/>
        <v>1</v>
      </c>
      <c r="K898" s="242">
        <f t="shared" si="221"/>
        <v>2.5</v>
      </c>
      <c r="L898" s="243">
        <f t="shared" si="222"/>
        <v>0.2</v>
      </c>
      <c r="M898" s="243">
        <f t="shared" si="223"/>
        <v>2.5</v>
      </c>
      <c r="N898" s="149">
        <f t="shared" si="224"/>
        <v>13.15</v>
      </c>
      <c r="O898" s="149">
        <v>3.59</v>
      </c>
      <c r="P898" s="150"/>
      <c r="Q898" s="151">
        <f>VLOOKUP(H898,Mapping!$B$3:$D$13,3,0)</f>
        <v>0.8</v>
      </c>
      <c r="R898" s="149">
        <f>(IF(VLOOKUP(VLOOKUP(I898,Mapping!$B$15:$D$20,2,1),Mapping!$C$15:$E$20,2,0)=7000,0,VLOOKUP(VLOOKUP(I898,Mapping!$B$15:$D$20,2,1),Mapping!$C$15:$E$20,2,0)))</f>
        <v>0</v>
      </c>
      <c r="S898" s="149"/>
      <c r="T898" s="149"/>
      <c r="U898" s="149">
        <f t="shared" si="225"/>
        <v>17.540000000000003</v>
      </c>
      <c r="V898" s="6" t="str">
        <f t="shared" si="210"/>
        <v/>
      </c>
      <c r="X898" s="6" t="s">
        <v>4196</v>
      </c>
      <c r="Y898" s="6" t="s">
        <v>16</v>
      </c>
      <c r="Z898" s="6" t="s">
        <v>4197</v>
      </c>
      <c r="AA898" s="6" t="s">
        <v>4673</v>
      </c>
      <c r="AB898" s="6" t="s">
        <v>223</v>
      </c>
      <c r="AC898" s="6" t="s">
        <v>407</v>
      </c>
      <c r="AD898" s="6" t="s">
        <v>399</v>
      </c>
      <c r="AE898" s="6" t="s">
        <v>156</v>
      </c>
      <c r="AF898" s="6">
        <v>1</v>
      </c>
      <c r="AG898" s="6">
        <v>2.5</v>
      </c>
      <c r="AH898" s="6">
        <v>0.2</v>
      </c>
      <c r="AI898" s="6">
        <v>2.5</v>
      </c>
      <c r="AJ898" s="6" t="s">
        <v>110</v>
      </c>
      <c r="AK898" s="6">
        <v>61.2</v>
      </c>
      <c r="AL898" s="6" t="s">
        <v>303</v>
      </c>
      <c r="AM898" s="6" t="s">
        <v>303</v>
      </c>
      <c r="AN898" s="6" t="s">
        <v>303</v>
      </c>
      <c r="AO898" s="6" t="s">
        <v>303</v>
      </c>
      <c r="AP898" s="6" t="s">
        <v>156</v>
      </c>
      <c r="AQ898" s="6" t="s">
        <v>304</v>
      </c>
      <c r="AR898" s="6" t="s">
        <v>305</v>
      </c>
      <c r="AS898" s="6" t="s">
        <v>400</v>
      </c>
      <c r="AT898" s="6" t="s">
        <v>156</v>
      </c>
      <c r="AU898" s="6" t="s">
        <v>307</v>
      </c>
      <c r="AV898" s="6" t="s">
        <v>4673</v>
      </c>
      <c r="AW898" s="6" t="s">
        <v>4674</v>
      </c>
      <c r="AX898" s="6" t="s">
        <v>4674</v>
      </c>
      <c r="AY898" s="6" t="s">
        <v>308</v>
      </c>
      <c r="AZ898" s="6" t="s">
        <v>771</v>
      </c>
      <c r="BA898" s="6" t="s">
        <v>310</v>
      </c>
      <c r="BB898" s="6" t="s">
        <v>311</v>
      </c>
      <c r="BC898" s="6" t="s">
        <v>312</v>
      </c>
      <c r="BD898" s="6" t="s">
        <v>156</v>
      </c>
      <c r="BE898" s="6" t="s">
        <v>313</v>
      </c>
    </row>
    <row r="899" spans="1:57" ht="17.399999999999999" x14ac:dyDescent="0.4">
      <c r="A899" s="237">
        <f t="shared" si="211"/>
        <v>897</v>
      </c>
      <c r="B899" s="238" t="str">
        <f t="shared" si="212"/>
        <v>2025-09-28</v>
      </c>
      <c r="C899" s="238" t="str">
        <f t="shared" si="213"/>
        <v>LHR</v>
      </c>
      <c r="D899" s="238" t="str">
        <f t="shared" si="214"/>
        <v>99431913910</v>
      </c>
      <c r="E899" s="238" t="str">
        <f t="shared" si="215"/>
        <v>587196918120</v>
      </c>
      <c r="F899" s="238" t="str">
        <f t="shared" si="216"/>
        <v>백석봉</v>
      </c>
      <c r="G899" s="239" t="str">
        <f t="shared" si="217"/>
        <v>BK00000146615</v>
      </c>
      <c r="H899" s="240" t="str">
        <f t="shared" si="218"/>
        <v>일반(목록배제,Normal-Manifest Exception)</v>
      </c>
      <c r="I899" s="241">
        <f t="shared" si="219"/>
        <v>81.599999999999994</v>
      </c>
      <c r="J899" s="242">
        <f t="shared" si="220"/>
        <v>1</v>
      </c>
      <c r="K899" s="242">
        <f t="shared" si="221"/>
        <v>2.5</v>
      </c>
      <c r="L899" s="243">
        <f t="shared" si="222"/>
        <v>0.2</v>
      </c>
      <c r="M899" s="243">
        <f t="shared" si="223"/>
        <v>2.5</v>
      </c>
      <c r="N899" s="149">
        <f t="shared" si="224"/>
        <v>13.15</v>
      </c>
      <c r="O899" s="149">
        <v>3.59</v>
      </c>
      <c r="P899" s="150"/>
      <c r="Q899" s="151">
        <f>VLOOKUP(H899,Mapping!$B$3:$D$13,3,0)</f>
        <v>0.8</v>
      </c>
      <c r="R899" s="149">
        <f>(IF(VLOOKUP(VLOOKUP(I899,Mapping!$B$15:$D$20,2,1),Mapping!$C$15:$E$20,2,0)=7000,0,VLOOKUP(VLOOKUP(I899,Mapping!$B$15:$D$20,2,1),Mapping!$C$15:$E$20,2,0)))</f>
        <v>0</v>
      </c>
      <c r="S899" s="149"/>
      <c r="T899" s="149"/>
      <c r="U899" s="149">
        <f t="shared" si="225"/>
        <v>17.540000000000003</v>
      </c>
      <c r="V899" s="6" t="str">
        <f t="shared" si="210"/>
        <v/>
      </c>
      <c r="X899" s="6" t="s">
        <v>4196</v>
      </c>
      <c r="Y899" s="6" t="s">
        <v>16</v>
      </c>
      <c r="Z899" s="6" t="s">
        <v>4197</v>
      </c>
      <c r="AA899" s="6" t="s">
        <v>4675</v>
      </c>
      <c r="AB899" s="6" t="s">
        <v>224</v>
      </c>
      <c r="AC899" s="6" t="s">
        <v>408</v>
      </c>
      <c r="AD899" s="6" t="s">
        <v>399</v>
      </c>
      <c r="AE899" s="6" t="s">
        <v>156</v>
      </c>
      <c r="AF899" s="6">
        <v>1</v>
      </c>
      <c r="AG899" s="6">
        <v>2.5</v>
      </c>
      <c r="AH899" s="6">
        <v>0.2</v>
      </c>
      <c r="AI899" s="6">
        <v>2.5</v>
      </c>
      <c r="AJ899" s="6" t="s">
        <v>110</v>
      </c>
      <c r="AK899" s="6">
        <v>81.599999999999994</v>
      </c>
      <c r="AL899" s="6" t="s">
        <v>303</v>
      </c>
      <c r="AM899" s="6" t="s">
        <v>303</v>
      </c>
      <c r="AN899" s="6" t="s">
        <v>303</v>
      </c>
      <c r="AO899" s="6" t="s">
        <v>303</v>
      </c>
      <c r="AP899" s="6" t="s">
        <v>156</v>
      </c>
      <c r="AQ899" s="6" t="s">
        <v>304</v>
      </c>
      <c r="AR899" s="6" t="s">
        <v>305</v>
      </c>
      <c r="AS899" s="6" t="s">
        <v>400</v>
      </c>
      <c r="AT899" s="6" t="s">
        <v>156</v>
      </c>
      <c r="AU899" s="6" t="s">
        <v>307</v>
      </c>
      <c r="AV899" s="6" t="s">
        <v>4675</v>
      </c>
      <c r="AW899" s="6" t="s">
        <v>4676</v>
      </c>
      <c r="AX899" s="6" t="s">
        <v>4676</v>
      </c>
      <c r="AY899" s="6" t="s">
        <v>308</v>
      </c>
      <c r="AZ899" s="6" t="s">
        <v>771</v>
      </c>
      <c r="BA899" s="6" t="s">
        <v>310</v>
      </c>
      <c r="BB899" s="6" t="s">
        <v>311</v>
      </c>
      <c r="BC899" s="6" t="s">
        <v>312</v>
      </c>
      <c r="BD899" s="6" t="s">
        <v>156</v>
      </c>
      <c r="BE899" s="6" t="s">
        <v>313</v>
      </c>
    </row>
    <row r="900" spans="1:57" ht="17.399999999999999" x14ac:dyDescent="0.4">
      <c r="A900" s="237">
        <f t="shared" si="211"/>
        <v>898</v>
      </c>
      <c r="B900" s="238" t="str">
        <f t="shared" si="212"/>
        <v>2025-09-28</v>
      </c>
      <c r="C900" s="238" t="str">
        <f t="shared" si="213"/>
        <v>LHR</v>
      </c>
      <c r="D900" s="238" t="str">
        <f t="shared" si="214"/>
        <v>99431913910</v>
      </c>
      <c r="E900" s="238" t="str">
        <f t="shared" si="215"/>
        <v>587196918105</v>
      </c>
      <c r="F900" s="238" t="str">
        <f t="shared" si="216"/>
        <v>최고은</v>
      </c>
      <c r="G900" s="239" t="str">
        <f t="shared" si="217"/>
        <v>BK00000146396</v>
      </c>
      <c r="H900" s="240" t="str">
        <f t="shared" si="218"/>
        <v>일반(NORMAL)</v>
      </c>
      <c r="I900" s="241">
        <f t="shared" si="219"/>
        <v>129.19999999999999</v>
      </c>
      <c r="J900" s="242">
        <f t="shared" si="220"/>
        <v>1</v>
      </c>
      <c r="K900" s="242">
        <f t="shared" si="221"/>
        <v>0.5</v>
      </c>
      <c r="L900" s="243">
        <f t="shared" si="222"/>
        <v>0.2</v>
      </c>
      <c r="M900" s="243">
        <f t="shared" si="223"/>
        <v>0.5</v>
      </c>
      <c r="N900" s="149">
        <f t="shared" si="224"/>
        <v>5.75</v>
      </c>
      <c r="O900" s="149">
        <v>3.59</v>
      </c>
      <c r="P900" s="150"/>
      <c r="Q900" s="151">
        <f>VLOOKUP(H900,Mapping!$B$3:$D$13,3,0)</f>
        <v>0.8</v>
      </c>
      <c r="R900" s="149">
        <f>(IF(VLOOKUP(VLOOKUP(I900,Mapping!$B$15:$D$20,2,1),Mapping!$C$15:$E$20,2,0)=7000,0,VLOOKUP(VLOOKUP(I900,Mapping!$B$15:$D$20,2,1),Mapping!$C$15:$E$20,2,0)))</f>
        <v>0</v>
      </c>
      <c r="S900" s="149"/>
      <c r="T900" s="149"/>
      <c r="U900" s="149">
        <f t="shared" si="225"/>
        <v>10.14</v>
      </c>
      <c r="V900" s="6" t="str">
        <f t="shared" ref="V900:V944" si="226">AE900</f>
        <v>합산+587196918094</v>
      </c>
      <c r="X900" s="6" t="s">
        <v>4196</v>
      </c>
      <c r="Y900" s="6" t="s">
        <v>16</v>
      </c>
      <c r="Z900" s="6" t="s">
        <v>4197</v>
      </c>
      <c r="AA900" s="6" t="s">
        <v>4677</v>
      </c>
      <c r="AB900" s="6" t="s">
        <v>539</v>
      </c>
      <c r="AC900" s="6" t="s">
        <v>1067</v>
      </c>
      <c r="AD900" s="6" t="s">
        <v>1068</v>
      </c>
      <c r="AE900" s="6" t="s">
        <v>4678</v>
      </c>
      <c r="AF900" s="6">
        <v>1</v>
      </c>
      <c r="AG900" s="6">
        <v>0.5</v>
      </c>
      <c r="AH900" s="6">
        <v>0.2</v>
      </c>
      <c r="AI900" s="6">
        <v>0.5</v>
      </c>
      <c r="AJ900" s="6" t="s">
        <v>112</v>
      </c>
      <c r="AK900" s="6">
        <v>129.19999999999999</v>
      </c>
      <c r="AL900" s="6" t="s">
        <v>303</v>
      </c>
      <c r="AM900" s="6" t="s">
        <v>303</v>
      </c>
      <c r="AN900" s="6" t="s">
        <v>303</v>
      </c>
      <c r="AO900" s="6" t="s">
        <v>303</v>
      </c>
      <c r="AP900" s="6" t="s">
        <v>156</v>
      </c>
      <c r="AQ900" s="6" t="s">
        <v>304</v>
      </c>
      <c r="AR900" s="6" t="s">
        <v>305</v>
      </c>
      <c r="AS900" s="6" t="s">
        <v>324</v>
      </c>
      <c r="AT900" s="6" t="s">
        <v>156</v>
      </c>
      <c r="AU900" s="6" t="s">
        <v>307</v>
      </c>
      <c r="AV900" s="6" t="s">
        <v>4677</v>
      </c>
      <c r="AW900" s="6" t="s">
        <v>4679</v>
      </c>
      <c r="AX900" s="6" t="s">
        <v>4679</v>
      </c>
      <c r="AY900" s="6" t="s">
        <v>308</v>
      </c>
      <c r="AZ900" s="6" t="s">
        <v>771</v>
      </c>
      <c r="BA900" s="6" t="s">
        <v>310</v>
      </c>
      <c r="BB900" s="6" t="s">
        <v>311</v>
      </c>
      <c r="BC900" s="6" t="s">
        <v>312</v>
      </c>
      <c r="BD900" s="6" t="s">
        <v>156</v>
      </c>
      <c r="BE900" s="6" t="s">
        <v>313</v>
      </c>
    </row>
    <row r="901" spans="1:57" ht="17.399999999999999" x14ac:dyDescent="0.4">
      <c r="A901" s="237">
        <f t="shared" ref="A901:A964" si="227">A900+1</f>
        <v>899</v>
      </c>
      <c r="B901" s="238" t="str">
        <f t="shared" ref="B901:B964" si="228">X901</f>
        <v>2025-09-28</v>
      </c>
      <c r="C901" s="238" t="str">
        <f t="shared" ref="C901:C964" si="229">Y901</f>
        <v>LHR</v>
      </c>
      <c r="D901" s="238" t="str">
        <f t="shared" ref="D901:D964" si="230">Z901</f>
        <v>99431913910</v>
      </c>
      <c r="E901" s="238" t="str">
        <f t="shared" ref="E901:E964" si="231">AA901</f>
        <v>587196918536</v>
      </c>
      <c r="F901" s="238" t="str">
        <f t="shared" ref="F901:F964" si="232">AB901</f>
        <v>이상훈</v>
      </c>
      <c r="G901" s="239" t="str">
        <f t="shared" ref="G901:G964" si="233">AW901</f>
        <v>BK00000146463</v>
      </c>
      <c r="H901" s="240" t="str">
        <f t="shared" ref="H901:H964" si="234">AJ901</f>
        <v>목록(Manifest)</v>
      </c>
      <c r="I901" s="241">
        <f t="shared" ref="I901:I964" si="235">AK901</f>
        <v>120.91</v>
      </c>
      <c r="J901" s="242">
        <f t="shared" ref="J901:J964" si="236">AF901</f>
        <v>1</v>
      </c>
      <c r="K901" s="242">
        <f t="shared" ref="K901:K964" si="237">AG901</f>
        <v>2</v>
      </c>
      <c r="L901" s="243">
        <f t="shared" ref="L901:L964" si="238">AH901</f>
        <v>3.8</v>
      </c>
      <c r="M901" s="243">
        <f t="shared" ref="M901:M964" si="239">AI901</f>
        <v>3.8</v>
      </c>
      <c r="N901" s="149">
        <f t="shared" ref="N901:N964" si="240">5.75+(M901-0.5)/0.5*1.85</f>
        <v>17.96</v>
      </c>
      <c r="O901" s="149">
        <v>3.59</v>
      </c>
      <c r="P901" s="150"/>
      <c r="Q901" s="151">
        <f>VLOOKUP(H901,Mapping!$B$3:$D$13,3,0)</f>
        <v>0</v>
      </c>
      <c r="R901" s="149">
        <f>(IF(VLOOKUP(VLOOKUP(I901,Mapping!$B$15:$D$20,2,1),Mapping!$C$15:$E$20,2,0)=7000,0,VLOOKUP(VLOOKUP(I901,Mapping!$B$15:$D$20,2,1),Mapping!$C$15:$E$20,2,0)))</f>
        <v>0</v>
      </c>
      <c r="S901" s="149"/>
      <c r="T901" s="149"/>
      <c r="U901" s="149">
        <f t="shared" ref="U901:U964" si="241">SUM(N901:T901)</f>
        <v>21.55</v>
      </c>
      <c r="V901" s="6" t="str">
        <f t="shared" si="226"/>
        <v/>
      </c>
      <c r="X901" s="6" t="s">
        <v>4196</v>
      </c>
      <c r="Y901" s="6" t="s">
        <v>16</v>
      </c>
      <c r="Z901" s="6" t="s">
        <v>4197</v>
      </c>
      <c r="AA901" s="6" t="s">
        <v>4680</v>
      </c>
      <c r="AB901" s="6" t="s">
        <v>1479</v>
      </c>
      <c r="AC901" s="6" t="s">
        <v>4681</v>
      </c>
      <c r="AD901" s="6" t="s">
        <v>4682</v>
      </c>
      <c r="AE901" s="6" t="s">
        <v>156</v>
      </c>
      <c r="AF901" s="6">
        <v>1</v>
      </c>
      <c r="AG901" s="6">
        <v>2</v>
      </c>
      <c r="AH901" s="6">
        <v>3.8</v>
      </c>
      <c r="AI901" s="6">
        <v>3.8</v>
      </c>
      <c r="AJ901" s="6" t="s">
        <v>14</v>
      </c>
      <c r="AK901" s="6">
        <v>120.91</v>
      </c>
      <c r="AL901" s="6" t="s">
        <v>303</v>
      </c>
      <c r="AM901" s="6" t="s">
        <v>303</v>
      </c>
      <c r="AN901" s="6" t="s">
        <v>303</v>
      </c>
      <c r="AO901" s="6" t="s">
        <v>303</v>
      </c>
      <c r="AP901" s="6" t="s">
        <v>156</v>
      </c>
      <c r="AQ901" s="6" t="s">
        <v>304</v>
      </c>
      <c r="AR901" s="6" t="s">
        <v>305</v>
      </c>
      <c r="AS901" s="6" t="s">
        <v>316</v>
      </c>
      <c r="AT901" s="6" t="s">
        <v>156</v>
      </c>
      <c r="AU901" s="6" t="s">
        <v>307</v>
      </c>
      <c r="AV901" s="6" t="s">
        <v>4680</v>
      </c>
      <c r="AW901" s="6" t="s">
        <v>4683</v>
      </c>
      <c r="AX901" s="6" t="s">
        <v>4683</v>
      </c>
      <c r="AY901" s="6" t="s">
        <v>308</v>
      </c>
      <c r="AZ901" s="6" t="s">
        <v>771</v>
      </c>
      <c r="BA901" s="6" t="s">
        <v>310</v>
      </c>
      <c r="BB901" s="6" t="s">
        <v>311</v>
      </c>
      <c r="BC901" s="6" t="s">
        <v>312</v>
      </c>
      <c r="BD901" s="6" t="s">
        <v>156</v>
      </c>
      <c r="BE901" s="6" t="s">
        <v>313</v>
      </c>
    </row>
    <row r="902" spans="1:57" ht="17.399999999999999" x14ac:dyDescent="0.4">
      <c r="A902" s="237">
        <f t="shared" si="227"/>
        <v>900</v>
      </c>
      <c r="B902" s="238" t="str">
        <f t="shared" si="228"/>
        <v>2025-09-28</v>
      </c>
      <c r="C902" s="238" t="str">
        <f t="shared" si="229"/>
        <v>LHR</v>
      </c>
      <c r="D902" s="238" t="str">
        <f t="shared" si="230"/>
        <v>99431913910</v>
      </c>
      <c r="E902" s="238" t="str">
        <f t="shared" si="231"/>
        <v>587196918912</v>
      </c>
      <c r="F902" s="238" t="str">
        <f t="shared" si="232"/>
        <v>이윤성</v>
      </c>
      <c r="G902" s="239" t="str">
        <f t="shared" si="233"/>
        <v>BK00000146281</v>
      </c>
      <c r="H902" s="240" t="str">
        <f t="shared" si="234"/>
        <v>목록(Manifest)</v>
      </c>
      <c r="I902" s="241">
        <f t="shared" si="235"/>
        <v>38.92</v>
      </c>
      <c r="J902" s="242">
        <f t="shared" si="236"/>
        <v>1</v>
      </c>
      <c r="K902" s="242">
        <f t="shared" si="237"/>
        <v>0.5</v>
      </c>
      <c r="L902" s="243">
        <f t="shared" si="238"/>
        <v>0.2</v>
      </c>
      <c r="M902" s="243">
        <f t="shared" si="239"/>
        <v>0.5</v>
      </c>
      <c r="N902" s="149">
        <f t="shared" si="240"/>
        <v>5.75</v>
      </c>
      <c r="O902" s="149">
        <v>3.59</v>
      </c>
      <c r="P902" s="150"/>
      <c r="Q902" s="151">
        <f>VLOOKUP(H902,Mapping!$B$3:$D$13,3,0)</f>
        <v>0</v>
      </c>
      <c r="R902" s="149">
        <f>(IF(VLOOKUP(VLOOKUP(I902,Mapping!$B$15:$D$20,2,1),Mapping!$C$15:$E$20,2,0)=7000,0,VLOOKUP(VLOOKUP(I902,Mapping!$B$15:$D$20,2,1),Mapping!$C$15:$E$20,2,0)))</f>
        <v>0</v>
      </c>
      <c r="S902" s="149"/>
      <c r="T902" s="149"/>
      <c r="U902" s="149">
        <f t="shared" si="241"/>
        <v>9.34</v>
      </c>
      <c r="V902" s="6" t="str">
        <f t="shared" si="226"/>
        <v/>
      </c>
      <c r="X902" s="6" t="s">
        <v>4196</v>
      </c>
      <c r="Y902" s="6" t="s">
        <v>16</v>
      </c>
      <c r="Z902" s="6" t="s">
        <v>4197</v>
      </c>
      <c r="AA902" s="6" t="s">
        <v>4684</v>
      </c>
      <c r="AB902" s="6" t="s">
        <v>893</v>
      </c>
      <c r="AC902" s="6" t="s">
        <v>894</v>
      </c>
      <c r="AD902" s="6" t="s">
        <v>895</v>
      </c>
      <c r="AE902" s="6" t="s">
        <v>156</v>
      </c>
      <c r="AF902" s="6">
        <v>1</v>
      </c>
      <c r="AG902" s="6">
        <v>0.5</v>
      </c>
      <c r="AH902" s="6">
        <v>0.2</v>
      </c>
      <c r="AI902" s="6">
        <v>0.5</v>
      </c>
      <c r="AJ902" s="6" t="s">
        <v>14</v>
      </c>
      <c r="AK902" s="6">
        <v>38.92</v>
      </c>
      <c r="AL902" s="6" t="s">
        <v>303</v>
      </c>
      <c r="AM902" s="6" t="s">
        <v>303</v>
      </c>
      <c r="AN902" s="6" t="s">
        <v>303</v>
      </c>
      <c r="AO902" s="6" t="s">
        <v>303</v>
      </c>
      <c r="AP902" s="6" t="s">
        <v>156</v>
      </c>
      <c r="AQ902" s="6" t="s">
        <v>304</v>
      </c>
      <c r="AR902" s="6" t="s">
        <v>305</v>
      </c>
      <c r="AS902" s="6" t="s">
        <v>316</v>
      </c>
      <c r="AT902" s="6" t="s">
        <v>156</v>
      </c>
      <c r="AU902" s="6" t="s">
        <v>307</v>
      </c>
      <c r="AV902" s="6" t="s">
        <v>4684</v>
      </c>
      <c r="AW902" s="6" t="s">
        <v>4685</v>
      </c>
      <c r="AX902" s="6" t="s">
        <v>4685</v>
      </c>
      <c r="AY902" s="6" t="s">
        <v>308</v>
      </c>
      <c r="AZ902" s="6" t="s">
        <v>771</v>
      </c>
      <c r="BA902" s="6" t="s">
        <v>310</v>
      </c>
      <c r="BB902" s="6" t="s">
        <v>311</v>
      </c>
      <c r="BC902" s="6" t="s">
        <v>312</v>
      </c>
      <c r="BD902" s="6" t="s">
        <v>156</v>
      </c>
      <c r="BE902" s="6" t="s">
        <v>313</v>
      </c>
    </row>
    <row r="903" spans="1:57" ht="17.399999999999999" x14ac:dyDescent="0.4">
      <c r="A903" s="237">
        <f t="shared" si="227"/>
        <v>901</v>
      </c>
      <c r="B903" s="238" t="str">
        <f t="shared" si="228"/>
        <v>2025-09-28</v>
      </c>
      <c r="C903" s="238" t="str">
        <f t="shared" si="229"/>
        <v>LHR</v>
      </c>
      <c r="D903" s="238" t="str">
        <f t="shared" si="230"/>
        <v>99431913910</v>
      </c>
      <c r="E903" s="238" t="str">
        <f t="shared" si="231"/>
        <v>587196918411</v>
      </c>
      <c r="F903" s="238" t="str">
        <f t="shared" si="232"/>
        <v>김희진</v>
      </c>
      <c r="G903" s="239" t="str">
        <f t="shared" si="233"/>
        <v>BK00000146555</v>
      </c>
      <c r="H903" s="240" t="str">
        <f t="shared" si="234"/>
        <v>목록(Manifest)</v>
      </c>
      <c r="I903" s="241">
        <f t="shared" si="235"/>
        <v>94.31</v>
      </c>
      <c r="J903" s="242">
        <f t="shared" si="236"/>
        <v>1</v>
      </c>
      <c r="K903" s="242">
        <f t="shared" si="237"/>
        <v>2</v>
      </c>
      <c r="L903" s="243">
        <f t="shared" si="238"/>
        <v>3.4</v>
      </c>
      <c r="M903" s="243">
        <f t="shared" si="239"/>
        <v>3.4</v>
      </c>
      <c r="N903" s="149">
        <f t="shared" si="240"/>
        <v>16.48</v>
      </c>
      <c r="O903" s="149">
        <v>3.59</v>
      </c>
      <c r="P903" s="150"/>
      <c r="Q903" s="151">
        <f>VLOOKUP(H903,Mapping!$B$3:$D$13,3,0)</f>
        <v>0</v>
      </c>
      <c r="R903" s="149">
        <f>(IF(VLOOKUP(VLOOKUP(I903,Mapping!$B$15:$D$20,2,1),Mapping!$C$15:$E$20,2,0)=7000,0,VLOOKUP(VLOOKUP(I903,Mapping!$B$15:$D$20,2,1),Mapping!$C$15:$E$20,2,0)))</f>
        <v>0</v>
      </c>
      <c r="S903" s="149"/>
      <c r="T903" s="149"/>
      <c r="U903" s="149">
        <f t="shared" si="241"/>
        <v>20.07</v>
      </c>
      <c r="V903" s="6" t="str">
        <f t="shared" si="226"/>
        <v/>
      </c>
      <c r="X903" s="6" t="s">
        <v>4196</v>
      </c>
      <c r="Y903" s="6" t="s">
        <v>16</v>
      </c>
      <c r="Z903" s="6" t="s">
        <v>4197</v>
      </c>
      <c r="AA903" s="6" t="s">
        <v>4686</v>
      </c>
      <c r="AB903" s="6" t="s">
        <v>928</v>
      </c>
      <c r="AC903" s="6" t="s">
        <v>929</v>
      </c>
      <c r="AD903" s="6" t="s">
        <v>930</v>
      </c>
      <c r="AE903" s="6" t="s">
        <v>156</v>
      </c>
      <c r="AF903" s="6">
        <v>1</v>
      </c>
      <c r="AG903" s="6">
        <v>2</v>
      </c>
      <c r="AH903" s="6">
        <v>3.4</v>
      </c>
      <c r="AI903" s="6">
        <v>3.4</v>
      </c>
      <c r="AJ903" s="6" t="s">
        <v>14</v>
      </c>
      <c r="AK903" s="6">
        <v>94.31</v>
      </c>
      <c r="AL903" s="6" t="s">
        <v>303</v>
      </c>
      <c r="AM903" s="6" t="s">
        <v>303</v>
      </c>
      <c r="AN903" s="6" t="s">
        <v>303</v>
      </c>
      <c r="AO903" s="6" t="s">
        <v>303</v>
      </c>
      <c r="AP903" s="6" t="s">
        <v>156</v>
      </c>
      <c r="AQ903" s="6" t="s">
        <v>304</v>
      </c>
      <c r="AR903" s="6" t="s">
        <v>305</v>
      </c>
      <c r="AS903" s="6" t="s">
        <v>316</v>
      </c>
      <c r="AT903" s="6" t="s">
        <v>156</v>
      </c>
      <c r="AU903" s="6" t="s">
        <v>307</v>
      </c>
      <c r="AV903" s="6" t="s">
        <v>4686</v>
      </c>
      <c r="AW903" s="6" t="s">
        <v>4687</v>
      </c>
      <c r="AX903" s="6" t="s">
        <v>4687</v>
      </c>
      <c r="AY903" s="6" t="s">
        <v>308</v>
      </c>
      <c r="AZ903" s="6" t="s">
        <v>771</v>
      </c>
      <c r="BA903" s="6" t="s">
        <v>310</v>
      </c>
      <c r="BB903" s="6" t="s">
        <v>311</v>
      </c>
      <c r="BC903" s="6" t="s">
        <v>312</v>
      </c>
      <c r="BD903" s="6" t="s">
        <v>156</v>
      </c>
      <c r="BE903" s="6" t="s">
        <v>313</v>
      </c>
    </row>
    <row r="904" spans="1:57" ht="17.399999999999999" x14ac:dyDescent="0.4">
      <c r="A904" s="237">
        <f t="shared" si="227"/>
        <v>902</v>
      </c>
      <c r="B904" s="238" t="str">
        <f t="shared" si="228"/>
        <v>2025-09-28</v>
      </c>
      <c r="C904" s="238" t="str">
        <f t="shared" si="229"/>
        <v>LHR</v>
      </c>
      <c r="D904" s="238" t="str">
        <f t="shared" si="230"/>
        <v>99431913910</v>
      </c>
      <c r="E904" s="238" t="str">
        <f t="shared" si="231"/>
        <v>587196918271</v>
      </c>
      <c r="F904" s="238" t="str">
        <f t="shared" si="232"/>
        <v>정진오</v>
      </c>
      <c r="G904" s="239" t="str">
        <f t="shared" si="233"/>
        <v>BK00000146053</v>
      </c>
      <c r="H904" s="240" t="str">
        <f t="shared" si="234"/>
        <v>간이(Simple)</v>
      </c>
      <c r="I904" s="241">
        <f t="shared" si="235"/>
        <v>988.43</v>
      </c>
      <c r="J904" s="242">
        <f t="shared" si="236"/>
        <v>1</v>
      </c>
      <c r="K904" s="242">
        <f t="shared" si="237"/>
        <v>14.5</v>
      </c>
      <c r="L904" s="243">
        <f t="shared" si="238"/>
        <v>0.2</v>
      </c>
      <c r="M904" s="243">
        <f t="shared" si="239"/>
        <v>14.5</v>
      </c>
      <c r="N904" s="149">
        <f t="shared" si="240"/>
        <v>57.550000000000004</v>
      </c>
      <c r="O904" s="149">
        <v>3.59</v>
      </c>
      <c r="P904" s="150"/>
      <c r="Q904" s="151">
        <f>VLOOKUP(H904,Mapping!$B$3:$D$13,3,0)</f>
        <v>0.8</v>
      </c>
      <c r="R904" s="149">
        <f>(IF(VLOOKUP(VLOOKUP(I904,Mapping!$B$15:$D$20,2,1),Mapping!$C$15:$E$20,2,0)=7000,0,VLOOKUP(VLOOKUP(I904,Mapping!$B$15:$D$20,2,1),Mapping!$C$15:$E$20,2,0)))</f>
        <v>0</v>
      </c>
      <c r="S904" s="149"/>
      <c r="T904" s="149"/>
      <c r="U904" s="149">
        <f t="shared" si="241"/>
        <v>61.94</v>
      </c>
      <c r="V904" s="6" t="str">
        <f t="shared" si="226"/>
        <v/>
      </c>
      <c r="X904" s="6" t="s">
        <v>4196</v>
      </c>
      <c r="Y904" s="6" t="s">
        <v>16</v>
      </c>
      <c r="Z904" s="6" t="s">
        <v>4197</v>
      </c>
      <c r="AA904" s="6" t="s">
        <v>4688</v>
      </c>
      <c r="AB904" s="6" t="s">
        <v>4689</v>
      </c>
      <c r="AC904" s="6" t="s">
        <v>4690</v>
      </c>
      <c r="AD904" s="6" t="s">
        <v>4691</v>
      </c>
      <c r="AE904" s="6" t="s">
        <v>156</v>
      </c>
      <c r="AF904" s="6">
        <v>1</v>
      </c>
      <c r="AG904" s="6">
        <v>14.5</v>
      </c>
      <c r="AH904" s="6">
        <v>0.2</v>
      </c>
      <c r="AI904" s="6">
        <v>14.5</v>
      </c>
      <c r="AJ904" s="6" t="s">
        <v>15</v>
      </c>
      <c r="AK904" s="6">
        <v>988.43</v>
      </c>
      <c r="AL904" s="6" t="s">
        <v>303</v>
      </c>
      <c r="AM904" s="6" t="s">
        <v>156</v>
      </c>
      <c r="AN904" s="6" t="s">
        <v>156</v>
      </c>
      <c r="AO904" s="6" t="s">
        <v>156</v>
      </c>
      <c r="AP904" s="6" t="s">
        <v>156</v>
      </c>
      <c r="AQ904" s="6" t="s">
        <v>304</v>
      </c>
      <c r="AR904" s="6" t="s">
        <v>305</v>
      </c>
      <c r="AS904" s="6" t="s">
        <v>4692</v>
      </c>
      <c r="AT904" s="6" t="s">
        <v>156</v>
      </c>
      <c r="AU904" s="6" t="s">
        <v>307</v>
      </c>
      <c r="AV904" s="6" t="s">
        <v>4688</v>
      </c>
      <c r="AW904" s="6" t="s">
        <v>4693</v>
      </c>
      <c r="AX904" s="6" t="s">
        <v>4693</v>
      </c>
      <c r="AY904" s="6" t="s">
        <v>308</v>
      </c>
      <c r="AZ904" s="6" t="s">
        <v>771</v>
      </c>
      <c r="BA904" s="6" t="s">
        <v>310</v>
      </c>
      <c r="BB904" s="6" t="s">
        <v>311</v>
      </c>
      <c r="BC904" s="6" t="s">
        <v>312</v>
      </c>
      <c r="BD904" s="6" t="s">
        <v>156</v>
      </c>
      <c r="BE904" s="6" t="s">
        <v>313</v>
      </c>
    </row>
    <row r="905" spans="1:57" ht="17.399999999999999" x14ac:dyDescent="0.4">
      <c r="A905" s="237">
        <f t="shared" si="227"/>
        <v>903</v>
      </c>
      <c r="B905" s="238" t="str">
        <f t="shared" si="228"/>
        <v>2025-09-28</v>
      </c>
      <c r="C905" s="238" t="str">
        <f t="shared" si="229"/>
        <v>LHR</v>
      </c>
      <c r="D905" s="238" t="str">
        <f t="shared" si="230"/>
        <v>99431913910</v>
      </c>
      <c r="E905" s="238" t="str">
        <f t="shared" si="231"/>
        <v>587196918330</v>
      </c>
      <c r="F905" s="238" t="str">
        <f t="shared" si="232"/>
        <v>곽수영</v>
      </c>
      <c r="G905" s="239" t="str">
        <f t="shared" si="233"/>
        <v>BK00000146150</v>
      </c>
      <c r="H905" s="240" t="str">
        <f t="shared" si="234"/>
        <v>간이(Simple)</v>
      </c>
      <c r="I905" s="241">
        <f t="shared" si="235"/>
        <v>358.2</v>
      </c>
      <c r="J905" s="242">
        <f t="shared" si="236"/>
        <v>1</v>
      </c>
      <c r="K905" s="242">
        <f t="shared" si="237"/>
        <v>6.5</v>
      </c>
      <c r="L905" s="243">
        <f t="shared" si="238"/>
        <v>8.6</v>
      </c>
      <c r="M905" s="243">
        <f t="shared" si="239"/>
        <v>9</v>
      </c>
      <c r="N905" s="149">
        <f t="shared" si="240"/>
        <v>37.200000000000003</v>
      </c>
      <c r="O905" s="149">
        <v>3.59</v>
      </c>
      <c r="P905" s="150"/>
      <c r="Q905" s="151">
        <f>VLOOKUP(H905,Mapping!$B$3:$D$13,3,0)</f>
        <v>0.8</v>
      </c>
      <c r="R905" s="149">
        <f>(IF(VLOOKUP(VLOOKUP(I905,Mapping!$B$15:$D$20,2,1),Mapping!$C$15:$E$20,2,0)=7000,0,VLOOKUP(VLOOKUP(I905,Mapping!$B$15:$D$20,2,1),Mapping!$C$15:$E$20,2,0)))</f>
        <v>0</v>
      </c>
      <c r="S905" s="149"/>
      <c r="T905" s="149"/>
      <c r="U905" s="149">
        <f t="shared" si="241"/>
        <v>41.59</v>
      </c>
      <c r="V905" s="6" t="str">
        <f t="shared" si="226"/>
        <v/>
      </c>
      <c r="X905" s="6" t="s">
        <v>4196</v>
      </c>
      <c r="Y905" s="6" t="s">
        <v>16</v>
      </c>
      <c r="Z905" s="6" t="s">
        <v>4197</v>
      </c>
      <c r="AA905" s="6" t="s">
        <v>4694</v>
      </c>
      <c r="AB905" s="6" t="s">
        <v>2583</v>
      </c>
      <c r="AC905" s="6" t="s">
        <v>2584</v>
      </c>
      <c r="AD905" s="6" t="s">
        <v>2585</v>
      </c>
      <c r="AE905" s="6" t="s">
        <v>156</v>
      </c>
      <c r="AF905" s="6">
        <v>1</v>
      </c>
      <c r="AG905" s="6">
        <v>6.5</v>
      </c>
      <c r="AH905" s="6">
        <v>8.6</v>
      </c>
      <c r="AI905" s="6">
        <v>9</v>
      </c>
      <c r="AJ905" s="6" t="s">
        <v>15</v>
      </c>
      <c r="AK905" s="6">
        <v>358.2</v>
      </c>
      <c r="AL905" s="6" t="s">
        <v>303</v>
      </c>
      <c r="AM905" s="6" t="s">
        <v>156</v>
      </c>
      <c r="AN905" s="6" t="s">
        <v>156</v>
      </c>
      <c r="AO905" s="6" t="s">
        <v>156</v>
      </c>
      <c r="AP905" s="6" t="s">
        <v>156</v>
      </c>
      <c r="AQ905" s="6" t="s">
        <v>304</v>
      </c>
      <c r="AR905" s="6" t="s">
        <v>305</v>
      </c>
      <c r="AS905" s="6" t="s">
        <v>316</v>
      </c>
      <c r="AT905" s="6" t="s">
        <v>156</v>
      </c>
      <c r="AU905" s="6" t="s">
        <v>307</v>
      </c>
      <c r="AV905" s="6" t="s">
        <v>4694</v>
      </c>
      <c r="AW905" s="6" t="s">
        <v>4695</v>
      </c>
      <c r="AX905" s="6" t="s">
        <v>4695</v>
      </c>
      <c r="AY905" s="6" t="s">
        <v>308</v>
      </c>
      <c r="AZ905" s="6" t="s">
        <v>771</v>
      </c>
      <c r="BA905" s="6" t="s">
        <v>310</v>
      </c>
      <c r="BB905" s="6" t="s">
        <v>311</v>
      </c>
      <c r="BC905" s="6" t="s">
        <v>312</v>
      </c>
      <c r="BD905" s="6" t="s">
        <v>156</v>
      </c>
      <c r="BE905" s="6" t="s">
        <v>313</v>
      </c>
    </row>
    <row r="906" spans="1:57" ht="17.399999999999999" x14ac:dyDescent="0.4">
      <c r="A906" s="237">
        <f t="shared" si="227"/>
        <v>904</v>
      </c>
      <c r="B906" s="238" t="str">
        <f t="shared" si="228"/>
        <v>2025-09-28</v>
      </c>
      <c r="C906" s="238" t="str">
        <f t="shared" si="229"/>
        <v>LHR</v>
      </c>
      <c r="D906" s="238" t="str">
        <f t="shared" si="230"/>
        <v>99431913910</v>
      </c>
      <c r="E906" s="238" t="str">
        <f t="shared" si="231"/>
        <v>587196918680</v>
      </c>
      <c r="F906" s="238" t="str">
        <f t="shared" si="232"/>
        <v>식품안전정보원</v>
      </c>
      <c r="G906" s="239" t="str">
        <f t="shared" si="233"/>
        <v>BK00000146252</v>
      </c>
      <c r="H906" s="240" t="str">
        <f t="shared" si="234"/>
        <v>일반(목록배제,Normal-Manifest Exception)</v>
      </c>
      <c r="I906" s="241">
        <f t="shared" si="235"/>
        <v>72.459999999999994</v>
      </c>
      <c r="J906" s="242">
        <f t="shared" si="236"/>
        <v>1</v>
      </c>
      <c r="K906" s="242">
        <f t="shared" si="237"/>
        <v>1</v>
      </c>
      <c r="L906" s="243">
        <f t="shared" si="238"/>
        <v>1.4</v>
      </c>
      <c r="M906" s="243">
        <f t="shared" si="239"/>
        <v>1.4</v>
      </c>
      <c r="N906" s="149">
        <f t="shared" si="240"/>
        <v>9.08</v>
      </c>
      <c r="O906" s="149">
        <v>3.59</v>
      </c>
      <c r="P906" s="150"/>
      <c r="Q906" s="151">
        <f>VLOOKUP(H906,Mapping!$B$3:$D$13,3,0)</f>
        <v>0.8</v>
      </c>
      <c r="R906" s="149">
        <f>(IF(VLOOKUP(VLOOKUP(I906,Mapping!$B$15:$D$20,2,1),Mapping!$C$15:$E$20,2,0)=7000,0,VLOOKUP(VLOOKUP(I906,Mapping!$B$15:$D$20,2,1),Mapping!$C$15:$E$20,2,0)))</f>
        <v>0</v>
      </c>
      <c r="S906" s="149"/>
      <c r="T906" s="149"/>
      <c r="U906" s="149">
        <f t="shared" si="241"/>
        <v>13.47</v>
      </c>
      <c r="V906" s="6" t="str">
        <f t="shared" si="226"/>
        <v>[사업자]</v>
      </c>
      <c r="X906" s="6" t="s">
        <v>4196</v>
      </c>
      <c r="Y906" s="6" t="s">
        <v>16</v>
      </c>
      <c r="Z906" s="6" t="s">
        <v>4197</v>
      </c>
      <c r="AA906" s="6" t="s">
        <v>4696</v>
      </c>
      <c r="AB906" s="6" t="s">
        <v>276</v>
      </c>
      <c r="AC906" s="6" t="s">
        <v>908</v>
      </c>
      <c r="AD906" s="6" t="s">
        <v>741</v>
      </c>
      <c r="AE906" s="6" t="s">
        <v>157</v>
      </c>
      <c r="AF906" s="6">
        <v>1</v>
      </c>
      <c r="AG906" s="6">
        <v>1</v>
      </c>
      <c r="AH906" s="6">
        <v>1.4</v>
      </c>
      <c r="AI906" s="6">
        <v>1.4</v>
      </c>
      <c r="AJ906" s="6" t="s">
        <v>110</v>
      </c>
      <c r="AK906" s="6">
        <v>72.459999999999994</v>
      </c>
      <c r="AL906" s="6" t="s">
        <v>303</v>
      </c>
      <c r="AM906" s="6" t="s">
        <v>156</v>
      </c>
      <c r="AN906" s="6" t="s">
        <v>156</v>
      </c>
      <c r="AO906" s="6" t="s">
        <v>156</v>
      </c>
      <c r="AP906" s="6" t="s">
        <v>156</v>
      </c>
      <c r="AQ906" s="6" t="s">
        <v>304</v>
      </c>
      <c r="AR906" s="6" t="s">
        <v>305</v>
      </c>
      <c r="AS906" s="6" t="s">
        <v>909</v>
      </c>
      <c r="AT906" s="6" t="s">
        <v>156</v>
      </c>
      <c r="AU906" s="6" t="s">
        <v>307</v>
      </c>
      <c r="AV906" s="6" t="s">
        <v>4696</v>
      </c>
      <c r="AW906" s="6" t="s">
        <v>4697</v>
      </c>
      <c r="AX906" s="6" t="s">
        <v>4697</v>
      </c>
      <c r="AY906" s="6" t="s">
        <v>308</v>
      </c>
      <c r="AZ906" s="6" t="s">
        <v>771</v>
      </c>
      <c r="BA906" s="6" t="s">
        <v>310</v>
      </c>
      <c r="BB906" s="6" t="s">
        <v>311</v>
      </c>
      <c r="BC906" s="6" t="s">
        <v>312</v>
      </c>
      <c r="BD906" s="6" t="s">
        <v>156</v>
      </c>
      <c r="BE906" s="6" t="s">
        <v>313</v>
      </c>
    </row>
    <row r="907" spans="1:57" ht="17.399999999999999" x14ac:dyDescent="0.4">
      <c r="A907" s="237">
        <f t="shared" si="227"/>
        <v>905</v>
      </c>
      <c r="B907" s="238" t="str">
        <f t="shared" si="228"/>
        <v>2025-09-28</v>
      </c>
      <c r="C907" s="238" t="str">
        <f t="shared" si="229"/>
        <v>LHR</v>
      </c>
      <c r="D907" s="238" t="str">
        <f t="shared" si="230"/>
        <v>99431913910</v>
      </c>
      <c r="E907" s="238" t="str">
        <f t="shared" si="231"/>
        <v>587196918341</v>
      </c>
      <c r="F907" s="238" t="str">
        <f t="shared" si="232"/>
        <v>이승훈</v>
      </c>
      <c r="G907" s="239" t="str">
        <f t="shared" si="233"/>
        <v>BK00000146268</v>
      </c>
      <c r="H907" s="240" t="str">
        <f t="shared" si="234"/>
        <v>목록(Manifest)</v>
      </c>
      <c r="I907" s="241">
        <f t="shared" si="235"/>
        <v>125.17</v>
      </c>
      <c r="J907" s="242">
        <f t="shared" si="236"/>
        <v>1</v>
      </c>
      <c r="K907" s="242">
        <f t="shared" si="237"/>
        <v>0.5</v>
      </c>
      <c r="L907" s="243">
        <f t="shared" si="238"/>
        <v>0.2</v>
      </c>
      <c r="M907" s="243">
        <f t="shared" si="239"/>
        <v>0.5</v>
      </c>
      <c r="N907" s="149">
        <f t="shared" si="240"/>
        <v>5.75</v>
      </c>
      <c r="O907" s="149">
        <v>3.59</v>
      </c>
      <c r="P907" s="150"/>
      <c r="Q907" s="151">
        <f>VLOOKUP(H907,Mapping!$B$3:$D$13,3,0)</f>
        <v>0</v>
      </c>
      <c r="R907" s="149">
        <f>(IF(VLOOKUP(VLOOKUP(I907,Mapping!$B$15:$D$20,2,1),Mapping!$C$15:$E$20,2,0)=7000,0,VLOOKUP(VLOOKUP(I907,Mapping!$B$15:$D$20,2,1),Mapping!$C$15:$E$20,2,0)))</f>
        <v>0</v>
      </c>
      <c r="S907" s="149"/>
      <c r="T907" s="149"/>
      <c r="U907" s="149">
        <f t="shared" si="241"/>
        <v>9.34</v>
      </c>
      <c r="V907" s="6" t="str">
        <f t="shared" si="226"/>
        <v/>
      </c>
      <c r="X907" s="6" t="s">
        <v>4196</v>
      </c>
      <c r="Y907" s="6" t="s">
        <v>16</v>
      </c>
      <c r="Z907" s="6" t="s">
        <v>4197</v>
      </c>
      <c r="AA907" s="6" t="s">
        <v>4698</v>
      </c>
      <c r="AB907" s="6" t="s">
        <v>191</v>
      </c>
      <c r="AC907" s="6" t="s">
        <v>361</v>
      </c>
      <c r="AD907" s="6" t="s">
        <v>362</v>
      </c>
      <c r="AE907" s="6" t="s">
        <v>156</v>
      </c>
      <c r="AF907" s="6">
        <v>1</v>
      </c>
      <c r="AG907" s="6">
        <v>0.5</v>
      </c>
      <c r="AH907" s="6">
        <v>0.2</v>
      </c>
      <c r="AI907" s="6">
        <v>0.5</v>
      </c>
      <c r="AJ907" s="6" t="s">
        <v>14</v>
      </c>
      <c r="AK907" s="6">
        <v>125.17</v>
      </c>
      <c r="AL907" s="6" t="s">
        <v>303</v>
      </c>
      <c r="AM907" s="6" t="s">
        <v>303</v>
      </c>
      <c r="AN907" s="6" t="s">
        <v>303</v>
      </c>
      <c r="AO907" s="6" t="s">
        <v>303</v>
      </c>
      <c r="AP907" s="6" t="s">
        <v>156</v>
      </c>
      <c r="AQ907" s="6" t="s">
        <v>304</v>
      </c>
      <c r="AR907" s="6" t="s">
        <v>305</v>
      </c>
      <c r="AS907" s="6" t="s">
        <v>316</v>
      </c>
      <c r="AT907" s="6" t="s">
        <v>156</v>
      </c>
      <c r="AU907" s="6" t="s">
        <v>307</v>
      </c>
      <c r="AV907" s="6" t="s">
        <v>4698</v>
      </c>
      <c r="AW907" s="6" t="s">
        <v>4699</v>
      </c>
      <c r="AX907" s="6" t="s">
        <v>4699</v>
      </c>
      <c r="AY907" s="6" t="s">
        <v>308</v>
      </c>
      <c r="AZ907" s="6" t="s">
        <v>771</v>
      </c>
      <c r="BA907" s="6" t="s">
        <v>310</v>
      </c>
      <c r="BB907" s="6" t="s">
        <v>311</v>
      </c>
      <c r="BC907" s="6" t="s">
        <v>312</v>
      </c>
      <c r="BD907" s="6" t="s">
        <v>156</v>
      </c>
      <c r="BE907" s="6" t="s">
        <v>313</v>
      </c>
    </row>
    <row r="908" spans="1:57" ht="17.399999999999999" x14ac:dyDescent="0.4">
      <c r="A908" s="237">
        <f t="shared" si="227"/>
        <v>906</v>
      </c>
      <c r="B908" s="238" t="str">
        <f t="shared" si="228"/>
        <v>2025-09-28</v>
      </c>
      <c r="C908" s="238" t="str">
        <f t="shared" si="229"/>
        <v>LHR</v>
      </c>
      <c r="D908" s="238" t="str">
        <f t="shared" si="230"/>
        <v>99431913910</v>
      </c>
      <c r="E908" s="238" t="str">
        <f t="shared" si="231"/>
        <v>587196918820</v>
      </c>
      <c r="F908" s="238" t="str">
        <f t="shared" si="232"/>
        <v>김정윤</v>
      </c>
      <c r="G908" s="239" t="str">
        <f t="shared" si="233"/>
        <v>BK00000146269</v>
      </c>
      <c r="H908" s="240" t="str">
        <f t="shared" si="234"/>
        <v>목록(Manifest)</v>
      </c>
      <c r="I908" s="241">
        <f t="shared" si="235"/>
        <v>139.77000000000001</v>
      </c>
      <c r="J908" s="242">
        <f t="shared" si="236"/>
        <v>1</v>
      </c>
      <c r="K908" s="242">
        <f t="shared" si="237"/>
        <v>1</v>
      </c>
      <c r="L908" s="243">
        <f t="shared" si="238"/>
        <v>1.1000000000000001</v>
      </c>
      <c r="M908" s="243">
        <f t="shared" si="239"/>
        <v>1.1000000000000001</v>
      </c>
      <c r="N908" s="149">
        <f t="shared" si="240"/>
        <v>7.9700000000000006</v>
      </c>
      <c r="O908" s="149">
        <v>3.59</v>
      </c>
      <c r="P908" s="150"/>
      <c r="Q908" s="151">
        <f>VLOOKUP(H908,Mapping!$B$3:$D$13,3,0)</f>
        <v>0</v>
      </c>
      <c r="R908" s="149">
        <f>(IF(VLOOKUP(VLOOKUP(I908,Mapping!$B$15:$D$20,2,1),Mapping!$C$15:$E$20,2,0)=7000,0,VLOOKUP(VLOOKUP(I908,Mapping!$B$15:$D$20,2,1),Mapping!$C$15:$E$20,2,0)))</f>
        <v>0</v>
      </c>
      <c r="S908" s="149"/>
      <c r="T908" s="149"/>
      <c r="U908" s="149">
        <f t="shared" si="241"/>
        <v>11.56</v>
      </c>
      <c r="V908" s="6" t="str">
        <f t="shared" si="226"/>
        <v/>
      </c>
      <c r="X908" s="6" t="s">
        <v>4196</v>
      </c>
      <c r="Y908" s="6" t="s">
        <v>16</v>
      </c>
      <c r="Z908" s="6" t="s">
        <v>4197</v>
      </c>
      <c r="AA908" s="6" t="s">
        <v>4700</v>
      </c>
      <c r="AB908" s="6" t="s">
        <v>202</v>
      </c>
      <c r="AC908" s="6" t="s">
        <v>1107</v>
      </c>
      <c r="AD908" s="6" t="s">
        <v>1108</v>
      </c>
      <c r="AE908" s="6" t="s">
        <v>156</v>
      </c>
      <c r="AF908" s="6">
        <v>1</v>
      </c>
      <c r="AG908" s="6">
        <v>1</v>
      </c>
      <c r="AH908" s="6">
        <v>1.1000000000000001</v>
      </c>
      <c r="AI908" s="6">
        <v>1.1000000000000001</v>
      </c>
      <c r="AJ908" s="6" t="s">
        <v>14</v>
      </c>
      <c r="AK908" s="6">
        <v>139.77000000000001</v>
      </c>
      <c r="AL908" s="6" t="s">
        <v>303</v>
      </c>
      <c r="AM908" s="6" t="s">
        <v>303</v>
      </c>
      <c r="AN908" s="6" t="s">
        <v>303</v>
      </c>
      <c r="AO908" s="6" t="s">
        <v>303</v>
      </c>
      <c r="AP908" s="6" t="s">
        <v>156</v>
      </c>
      <c r="AQ908" s="6" t="s">
        <v>304</v>
      </c>
      <c r="AR908" s="6" t="s">
        <v>305</v>
      </c>
      <c r="AS908" s="6" t="s">
        <v>325</v>
      </c>
      <c r="AT908" s="6" t="s">
        <v>156</v>
      </c>
      <c r="AU908" s="6" t="s">
        <v>307</v>
      </c>
      <c r="AV908" s="6" t="s">
        <v>4700</v>
      </c>
      <c r="AW908" s="6" t="s">
        <v>4701</v>
      </c>
      <c r="AX908" s="6" t="s">
        <v>4701</v>
      </c>
      <c r="AY908" s="6" t="s">
        <v>308</v>
      </c>
      <c r="AZ908" s="6" t="s">
        <v>771</v>
      </c>
      <c r="BA908" s="6" t="s">
        <v>310</v>
      </c>
      <c r="BB908" s="6" t="s">
        <v>311</v>
      </c>
      <c r="BC908" s="6" t="s">
        <v>312</v>
      </c>
      <c r="BD908" s="6" t="s">
        <v>156</v>
      </c>
      <c r="BE908" s="6" t="s">
        <v>313</v>
      </c>
    </row>
    <row r="909" spans="1:57" ht="17.399999999999999" x14ac:dyDescent="0.4">
      <c r="A909" s="237">
        <f t="shared" si="227"/>
        <v>907</v>
      </c>
      <c r="B909" s="238" t="str">
        <f t="shared" si="228"/>
        <v>2025-09-28</v>
      </c>
      <c r="C909" s="238" t="str">
        <f t="shared" si="229"/>
        <v>LHR</v>
      </c>
      <c r="D909" s="238" t="str">
        <f t="shared" si="230"/>
        <v>99431913910</v>
      </c>
      <c r="E909" s="238" t="str">
        <f t="shared" si="231"/>
        <v>587196918584</v>
      </c>
      <c r="F909" s="238" t="str">
        <f t="shared" si="232"/>
        <v>강창모</v>
      </c>
      <c r="G909" s="239" t="str">
        <f t="shared" si="233"/>
        <v>BK00000146274</v>
      </c>
      <c r="H909" s="240" t="str">
        <f t="shared" si="234"/>
        <v>간이(Simple)</v>
      </c>
      <c r="I909" s="241">
        <f t="shared" si="235"/>
        <v>235.55</v>
      </c>
      <c r="J909" s="242">
        <f t="shared" si="236"/>
        <v>1</v>
      </c>
      <c r="K909" s="242">
        <f t="shared" si="237"/>
        <v>1.5</v>
      </c>
      <c r="L909" s="243">
        <f t="shared" si="238"/>
        <v>6</v>
      </c>
      <c r="M909" s="243">
        <f t="shared" si="239"/>
        <v>6</v>
      </c>
      <c r="N909" s="149">
        <f t="shared" si="240"/>
        <v>26.1</v>
      </c>
      <c r="O909" s="149">
        <v>3.59</v>
      </c>
      <c r="P909" s="150"/>
      <c r="Q909" s="151">
        <f>VLOOKUP(H909,Mapping!$B$3:$D$13,3,0)</f>
        <v>0.8</v>
      </c>
      <c r="R909" s="149">
        <f>(IF(VLOOKUP(VLOOKUP(I909,Mapping!$B$15:$D$20,2,1),Mapping!$C$15:$E$20,2,0)=7000,0,VLOOKUP(VLOOKUP(I909,Mapping!$B$15:$D$20,2,1),Mapping!$C$15:$E$20,2,0)))</f>
        <v>0</v>
      </c>
      <c r="S909" s="149"/>
      <c r="T909" s="149"/>
      <c r="U909" s="149">
        <f t="shared" si="241"/>
        <v>30.490000000000002</v>
      </c>
      <c r="V909" s="6" t="str">
        <f t="shared" si="226"/>
        <v/>
      </c>
      <c r="X909" s="6" t="s">
        <v>4196</v>
      </c>
      <c r="Y909" s="6" t="s">
        <v>16</v>
      </c>
      <c r="Z909" s="6" t="s">
        <v>4197</v>
      </c>
      <c r="AA909" s="6" t="s">
        <v>4702</v>
      </c>
      <c r="AB909" s="6" t="s">
        <v>4703</v>
      </c>
      <c r="AC909" s="6" t="s">
        <v>4704</v>
      </c>
      <c r="AD909" s="6" t="s">
        <v>4705</v>
      </c>
      <c r="AE909" s="6" t="s">
        <v>156</v>
      </c>
      <c r="AF909" s="6">
        <v>1</v>
      </c>
      <c r="AG909" s="6">
        <v>1.5</v>
      </c>
      <c r="AH909" s="6">
        <v>6</v>
      </c>
      <c r="AI909" s="6">
        <v>6</v>
      </c>
      <c r="AJ909" s="6" t="s">
        <v>15</v>
      </c>
      <c r="AK909" s="6">
        <v>235.55</v>
      </c>
      <c r="AL909" s="6" t="s">
        <v>303</v>
      </c>
      <c r="AM909" s="6" t="s">
        <v>156</v>
      </c>
      <c r="AN909" s="6" t="s">
        <v>156</v>
      </c>
      <c r="AO909" s="6" t="s">
        <v>156</v>
      </c>
      <c r="AP909" s="6" t="s">
        <v>156</v>
      </c>
      <c r="AQ909" s="6" t="s">
        <v>304</v>
      </c>
      <c r="AR909" s="6" t="s">
        <v>305</v>
      </c>
      <c r="AS909" s="6" t="s">
        <v>4706</v>
      </c>
      <c r="AT909" s="6" t="s">
        <v>156</v>
      </c>
      <c r="AU909" s="6" t="s">
        <v>307</v>
      </c>
      <c r="AV909" s="6" t="s">
        <v>4702</v>
      </c>
      <c r="AW909" s="6" t="s">
        <v>4707</v>
      </c>
      <c r="AX909" s="6" t="s">
        <v>4707</v>
      </c>
      <c r="AY909" s="6" t="s">
        <v>308</v>
      </c>
      <c r="AZ909" s="6" t="s">
        <v>771</v>
      </c>
      <c r="BA909" s="6" t="s">
        <v>310</v>
      </c>
      <c r="BB909" s="6" t="s">
        <v>311</v>
      </c>
      <c r="BC909" s="6" t="s">
        <v>312</v>
      </c>
      <c r="BD909" s="6" t="s">
        <v>156</v>
      </c>
      <c r="BE909" s="6" t="s">
        <v>313</v>
      </c>
    </row>
    <row r="910" spans="1:57" ht="17.399999999999999" x14ac:dyDescent="0.4">
      <c r="A910" s="237">
        <f t="shared" si="227"/>
        <v>908</v>
      </c>
      <c r="B910" s="238" t="str">
        <f t="shared" si="228"/>
        <v>2025-09-28</v>
      </c>
      <c r="C910" s="238" t="str">
        <f t="shared" si="229"/>
        <v>LHR</v>
      </c>
      <c r="D910" s="238" t="str">
        <f t="shared" si="230"/>
        <v>99431913910</v>
      </c>
      <c r="E910" s="238" t="str">
        <f t="shared" si="231"/>
        <v>587196918746</v>
      </c>
      <c r="F910" s="238" t="str">
        <f t="shared" si="232"/>
        <v>조아라</v>
      </c>
      <c r="G910" s="239" t="str">
        <f t="shared" si="233"/>
        <v>BK00000146305</v>
      </c>
      <c r="H910" s="240" t="str">
        <f t="shared" si="234"/>
        <v>목록(Manifest)</v>
      </c>
      <c r="I910" s="241">
        <f t="shared" si="235"/>
        <v>90.18</v>
      </c>
      <c r="J910" s="242">
        <f t="shared" si="236"/>
        <v>1</v>
      </c>
      <c r="K910" s="242">
        <f t="shared" si="237"/>
        <v>0.5</v>
      </c>
      <c r="L910" s="243">
        <f t="shared" si="238"/>
        <v>0.2</v>
      </c>
      <c r="M910" s="243">
        <f t="shared" si="239"/>
        <v>0.5</v>
      </c>
      <c r="N910" s="149">
        <f t="shared" si="240"/>
        <v>5.75</v>
      </c>
      <c r="O910" s="149">
        <v>3.59</v>
      </c>
      <c r="P910" s="150"/>
      <c r="Q910" s="151">
        <f>VLOOKUP(H910,Mapping!$B$3:$D$13,3,0)</f>
        <v>0</v>
      </c>
      <c r="R910" s="149">
        <f>(IF(VLOOKUP(VLOOKUP(I910,Mapping!$B$15:$D$20,2,1),Mapping!$C$15:$E$20,2,0)=7000,0,VLOOKUP(VLOOKUP(I910,Mapping!$B$15:$D$20,2,1),Mapping!$C$15:$E$20,2,0)))</f>
        <v>0</v>
      </c>
      <c r="S910" s="149"/>
      <c r="T910" s="149"/>
      <c r="U910" s="149">
        <f t="shared" si="241"/>
        <v>9.34</v>
      </c>
      <c r="V910" s="6" t="str">
        <f t="shared" si="226"/>
        <v/>
      </c>
      <c r="X910" s="6" t="s">
        <v>4196</v>
      </c>
      <c r="Y910" s="6" t="s">
        <v>16</v>
      </c>
      <c r="Z910" s="6" t="s">
        <v>4197</v>
      </c>
      <c r="AA910" s="6" t="s">
        <v>4708</v>
      </c>
      <c r="AB910" s="6" t="s">
        <v>259</v>
      </c>
      <c r="AC910" s="6" t="s">
        <v>4709</v>
      </c>
      <c r="AD910" s="6" t="s">
        <v>4710</v>
      </c>
      <c r="AE910" s="6" t="s">
        <v>156</v>
      </c>
      <c r="AF910" s="6">
        <v>1</v>
      </c>
      <c r="AG910" s="6">
        <v>0.5</v>
      </c>
      <c r="AH910" s="6">
        <v>0.2</v>
      </c>
      <c r="AI910" s="6">
        <v>0.5</v>
      </c>
      <c r="AJ910" s="6" t="s">
        <v>14</v>
      </c>
      <c r="AK910" s="6">
        <v>90.18</v>
      </c>
      <c r="AL910" s="6" t="s">
        <v>303</v>
      </c>
      <c r="AM910" s="6" t="s">
        <v>303</v>
      </c>
      <c r="AN910" s="6" t="s">
        <v>303</v>
      </c>
      <c r="AO910" s="6" t="s">
        <v>303</v>
      </c>
      <c r="AP910" s="6" t="s">
        <v>156</v>
      </c>
      <c r="AQ910" s="6" t="s">
        <v>304</v>
      </c>
      <c r="AR910" s="6" t="s">
        <v>305</v>
      </c>
      <c r="AS910" s="6" t="s">
        <v>324</v>
      </c>
      <c r="AT910" s="6" t="s">
        <v>156</v>
      </c>
      <c r="AU910" s="6" t="s">
        <v>307</v>
      </c>
      <c r="AV910" s="6" t="s">
        <v>4708</v>
      </c>
      <c r="AW910" s="6" t="s">
        <v>4711</v>
      </c>
      <c r="AX910" s="6" t="s">
        <v>4711</v>
      </c>
      <c r="AY910" s="6" t="s">
        <v>308</v>
      </c>
      <c r="AZ910" s="6" t="s">
        <v>771</v>
      </c>
      <c r="BA910" s="6" t="s">
        <v>310</v>
      </c>
      <c r="BB910" s="6" t="s">
        <v>311</v>
      </c>
      <c r="BC910" s="6" t="s">
        <v>312</v>
      </c>
      <c r="BD910" s="6" t="s">
        <v>156</v>
      </c>
      <c r="BE910" s="6" t="s">
        <v>313</v>
      </c>
    </row>
    <row r="911" spans="1:57" ht="17.399999999999999" x14ac:dyDescent="0.4">
      <c r="A911" s="237">
        <f t="shared" si="227"/>
        <v>909</v>
      </c>
      <c r="B911" s="238" t="str">
        <f t="shared" si="228"/>
        <v>2025-09-28</v>
      </c>
      <c r="C911" s="238" t="str">
        <f t="shared" si="229"/>
        <v>LHR</v>
      </c>
      <c r="D911" s="238" t="str">
        <f t="shared" si="230"/>
        <v>99431913910</v>
      </c>
      <c r="E911" s="238" t="str">
        <f t="shared" si="231"/>
        <v>587196918293</v>
      </c>
      <c r="F911" s="238" t="str">
        <f t="shared" si="232"/>
        <v>최원준</v>
      </c>
      <c r="G911" s="239" t="str">
        <f t="shared" si="233"/>
        <v>BK00000146342</v>
      </c>
      <c r="H911" s="240" t="str">
        <f t="shared" si="234"/>
        <v>목록(Manifest)</v>
      </c>
      <c r="I911" s="241">
        <f t="shared" si="235"/>
        <v>30.86</v>
      </c>
      <c r="J911" s="242">
        <f t="shared" si="236"/>
        <v>1</v>
      </c>
      <c r="K911" s="242">
        <f t="shared" si="237"/>
        <v>1</v>
      </c>
      <c r="L911" s="243">
        <f t="shared" si="238"/>
        <v>0.2</v>
      </c>
      <c r="M911" s="243">
        <f t="shared" si="239"/>
        <v>1</v>
      </c>
      <c r="N911" s="149">
        <f t="shared" si="240"/>
        <v>7.6</v>
      </c>
      <c r="O911" s="149">
        <v>3.59</v>
      </c>
      <c r="P911" s="150"/>
      <c r="Q911" s="151">
        <f>VLOOKUP(H911,Mapping!$B$3:$D$13,3,0)</f>
        <v>0</v>
      </c>
      <c r="R911" s="149">
        <f>(IF(VLOOKUP(VLOOKUP(I911,Mapping!$B$15:$D$20,2,1),Mapping!$C$15:$E$20,2,0)=7000,0,VLOOKUP(VLOOKUP(I911,Mapping!$B$15:$D$20,2,1),Mapping!$C$15:$E$20,2,0)))</f>
        <v>0</v>
      </c>
      <c r="S911" s="149"/>
      <c r="T911" s="149"/>
      <c r="U911" s="149">
        <f t="shared" si="241"/>
        <v>11.19</v>
      </c>
      <c r="V911" s="6" t="str">
        <f t="shared" si="226"/>
        <v/>
      </c>
      <c r="X911" s="6" t="s">
        <v>4196</v>
      </c>
      <c r="Y911" s="6" t="s">
        <v>16</v>
      </c>
      <c r="Z911" s="6" t="s">
        <v>4197</v>
      </c>
      <c r="AA911" s="6" t="s">
        <v>4712</v>
      </c>
      <c r="AB911" s="6" t="s">
        <v>275</v>
      </c>
      <c r="AC911" s="6" t="s">
        <v>4713</v>
      </c>
      <c r="AD911" s="6" t="s">
        <v>1291</v>
      </c>
      <c r="AE911" s="6" t="s">
        <v>156</v>
      </c>
      <c r="AF911" s="6">
        <v>1</v>
      </c>
      <c r="AG911" s="6">
        <v>1</v>
      </c>
      <c r="AH911" s="6">
        <v>0.2</v>
      </c>
      <c r="AI911" s="6">
        <v>1</v>
      </c>
      <c r="AJ911" s="6" t="s">
        <v>14</v>
      </c>
      <c r="AK911" s="6">
        <v>30.86</v>
      </c>
      <c r="AL911" s="6" t="s">
        <v>303</v>
      </c>
      <c r="AM911" s="6" t="s">
        <v>303</v>
      </c>
      <c r="AN911" s="6" t="s">
        <v>303</v>
      </c>
      <c r="AO911" s="6" t="s">
        <v>303</v>
      </c>
      <c r="AP911" s="6" t="s">
        <v>156</v>
      </c>
      <c r="AQ911" s="6" t="s">
        <v>304</v>
      </c>
      <c r="AR911" s="6" t="s">
        <v>305</v>
      </c>
      <c r="AS911" s="6" t="s">
        <v>316</v>
      </c>
      <c r="AT911" s="6" t="s">
        <v>156</v>
      </c>
      <c r="AU911" s="6" t="s">
        <v>307</v>
      </c>
      <c r="AV911" s="6" t="s">
        <v>4712</v>
      </c>
      <c r="AW911" s="6" t="s">
        <v>4714</v>
      </c>
      <c r="AX911" s="6" t="s">
        <v>4714</v>
      </c>
      <c r="AY911" s="6" t="s">
        <v>308</v>
      </c>
      <c r="AZ911" s="6" t="s">
        <v>771</v>
      </c>
      <c r="BA911" s="6" t="s">
        <v>310</v>
      </c>
      <c r="BB911" s="6" t="s">
        <v>311</v>
      </c>
      <c r="BC911" s="6" t="s">
        <v>312</v>
      </c>
      <c r="BD911" s="6" t="s">
        <v>156</v>
      </c>
      <c r="BE911" s="6" t="s">
        <v>313</v>
      </c>
    </row>
    <row r="912" spans="1:57" ht="17.399999999999999" x14ac:dyDescent="0.4">
      <c r="A912" s="237">
        <f t="shared" si="227"/>
        <v>910</v>
      </c>
      <c r="B912" s="238" t="str">
        <f t="shared" si="228"/>
        <v>2025-09-28</v>
      </c>
      <c r="C912" s="238" t="str">
        <f t="shared" si="229"/>
        <v>LHR</v>
      </c>
      <c r="D912" s="238" t="str">
        <f t="shared" si="230"/>
        <v>99431913910</v>
      </c>
      <c r="E912" s="238" t="str">
        <f t="shared" si="231"/>
        <v>587196918702</v>
      </c>
      <c r="F912" s="238" t="str">
        <f t="shared" si="232"/>
        <v>이종숙</v>
      </c>
      <c r="G912" s="239" t="str">
        <f t="shared" si="233"/>
        <v>BK00000146343</v>
      </c>
      <c r="H912" s="240" t="str">
        <f t="shared" si="234"/>
        <v>목록(Manifest)</v>
      </c>
      <c r="I912" s="241">
        <f t="shared" si="235"/>
        <v>115.42</v>
      </c>
      <c r="J912" s="242">
        <f t="shared" si="236"/>
        <v>1</v>
      </c>
      <c r="K912" s="242">
        <f t="shared" si="237"/>
        <v>0.5</v>
      </c>
      <c r="L912" s="243">
        <f t="shared" si="238"/>
        <v>0.2</v>
      </c>
      <c r="M912" s="243">
        <f t="shared" si="239"/>
        <v>0.5</v>
      </c>
      <c r="N912" s="149">
        <f t="shared" si="240"/>
        <v>5.75</v>
      </c>
      <c r="O912" s="149">
        <v>3.59</v>
      </c>
      <c r="P912" s="150"/>
      <c r="Q912" s="151">
        <f>VLOOKUP(H912,Mapping!$B$3:$D$13,3,0)</f>
        <v>0</v>
      </c>
      <c r="R912" s="149">
        <f>(IF(VLOOKUP(VLOOKUP(I912,Mapping!$B$15:$D$20,2,1),Mapping!$C$15:$E$20,2,0)=7000,0,VLOOKUP(VLOOKUP(I912,Mapping!$B$15:$D$20,2,1),Mapping!$C$15:$E$20,2,0)))</f>
        <v>0</v>
      </c>
      <c r="S912" s="149"/>
      <c r="T912" s="149"/>
      <c r="U912" s="149">
        <f t="shared" si="241"/>
        <v>9.34</v>
      </c>
      <c r="V912" s="6" t="str">
        <f t="shared" si="226"/>
        <v/>
      </c>
      <c r="X912" s="6" t="s">
        <v>4196</v>
      </c>
      <c r="Y912" s="6" t="s">
        <v>16</v>
      </c>
      <c r="Z912" s="6" t="s">
        <v>4197</v>
      </c>
      <c r="AA912" s="6" t="s">
        <v>4715</v>
      </c>
      <c r="AB912" s="6" t="s">
        <v>4716</v>
      </c>
      <c r="AC912" s="6" t="s">
        <v>4717</v>
      </c>
      <c r="AD912" s="6" t="s">
        <v>4718</v>
      </c>
      <c r="AE912" s="6" t="s">
        <v>156</v>
      </c>
      <c r="AF912" s="6">
        <v>1</v>
      </c>
      <c r="AG912" s="6">
        <v>0.5</v>
      </c>
      <c r="AH912" s="6">
        <v>0.2</v>
      </c>
      <c r="AI912" s="6">
        <v>0.5</v>
      </c>
      <c r="AJ912" s="6" t="s">
        <v>14</v>
      </c>
      <c r="AK912" s="6">
        <v>115.42</v>
      </c>
      <c r="AL912" s="6" t="s">
        <v>303</v>
      </c>
      <c r="AM912" s="6" t="s">
        <v>303</v>
      </c>
      <c r="AN912" s="6" t="s">
        <v>303</v>
      </c>
      <c r="AO912" s="6" t="s">
        <v>303</v>
      </c>
      <c r="AP912" s="6" t="s">
        <v>156</v>
      </c>
      <c r="AQ912" s="6" t="s">
        <v>304</v>
      </c>
      <c r="AR912" s="6" t="s">
        <v>305</v>
      </c>
      <c r="AS912" s="6" t="s">
        <v>324</v>
      </c>
      <c r="AT912" s="6" t="s">
        <v>156</v>
      </c>
      <c r="AU912" s="6" t="s">
        <v>307</v>
      </c>
      <c r="AV912" s="6" t="s">
        <v>4715</v>
      </c>
      <c r="AW912" s="6" t="s">
        <v>4719</v>
      </c>
      <c r="AX912" s="6" t="s">
        <v>4719</v>
      </c>
      <c r="AY912" s="6" t="s">
        <v>308</v>
      </c>
      <c r="AZ912" s="6" t="s">
        <v>771</v>
      </c>
      <c r="BA912" s="6" t="s">
        <v>310</v>
      </c>
      <c r="BB912" s="6" t="s">
        <v>311</v>
      </c>
      <c r="BC912" s="6" t="s">
        <v>312</v>
      </c>
      <c r="BD912" s="6" t="s">
        <v>156</v>
      </c>
      <c r="BE912" s="6" t="s">
        <v>313</v>
      </c>
    </row>
    <row r="913" spans="1:57" ht="17.399999999999999" x14ac:dyDescent="0.4">
      <c r="A913" s="237">
        <f t="shared" si="227"/>
        <v>911</v>
      </c>
      <c r="B913" s="238" t="str">
        <f t="shared" si="228"/>
        <v>2025-09-28</v>
      </c>
      <c r="C913" s="238" t="str">
        <f t="shared" si="229"/>
        <v>LHR</v>
      </c>
      <c r="D913" s="238" t="str">
        <f t="shared" si="230"/>
        <v>99431913910</v>
      </c>
      <c r="E913" s="238" t="str">
        <f t="shared" si="231"/>
        <v>587196918481</v>
      </c>
      <c r="F913" s="238" t="str">
        <f t="shared" si="232"/>
        <v>문준영</v>
      </c>
      <c r="G913" s="239" t="str">
        <f t="shared" si="233"/>
        <v>BK00000146376</v>
      </c>
      <c r="H913" s="240" t="str">
        <f t="shared" si="234"/>
        <v>목록(Manifest)</v>
      </c>
      <c r="I913" s="241">
        <f t="shared" si="235"/>
        <v>92.86</v>
      </c>
      <c r="J913" s="242">
        <f t="shared" si="236"/>
        <v>1</v>
      </c>
      <c r="K913" s="242">
        <f t="shared" si="237"/>
        <v>7</v>
      </c>
      <c r="L913" s="243">
        <f t="shared" si="238"/>
        <v>0.2</v>
      </c>
      <c r="M913" s="243">
        <f t="shared" si="239"/>
        <v>7</v>
      </c>
      <c r="N913" s="149">
        <f t="shared" si="240"/>
        <v>29.8</v>
      </c>
      <c r="O913" s="149">
        <v>3.59</v>
      </c>
      <c r="P913" s="150"/>
      <c r="Q913" s="151">
        <f>VLOOKUP(H913,Mapping!$B$3:$D$13,3,0)</f>
        <v>0</v>
      </c>
      <c r="R913" s="149">
        <f>(IF(VLOOKUP(VLOOKUP(I913,Mapping!$B$15:$D$20,2,1),Mapping!$C$15:$E$20,2,0)=7000,0,VLOOKUP(VLOOKUP(I913,Mapping!$B$15:$D$20,2,1),Mapping!$C$15:$E$20,2,0)))</f>
        <v>0</v>
      </c>
      <c r="S913" s="149"/>
      <c r="T913" s="149"/>
      <c r="U913" s="149">
        <f t="shared" si="241"/>
        <v>33.39</v>
      </c>
      <c r="V913" s="6" t="str">
        <f t="shared" si="226"/>
        <v/>
      </c>
      <c r="X913" s="6" t="s">
        <v>4196</v>
      </c>
      <c r="Y913" s="6" t="s">
        <v>16</v>
      </c>
      <c r="Z913" s="6" t="s">
        <v>4197</v>
      </c>
      <c r="AA913" s="6" t="s">
        <v>4720</v>
      </c>
      <c r="AB913" s="6" t="s">
        <v>4721</v>
      </c>
      <c r="AC913" s="6" t="s">
        <v>4722</v>
      </c>
      <c r="AD913" s="6" t="s">
        <v>4723</v>
      </c>
      <c r="AE913" s="6" t="s">
        <v>156</v>
      </c>
      <c r="AF913" s="6">
        <v>1</v>
      </c>
      <c r="AG913" s="6">
        <v>7</v>
      </c>
      <c r="AH913" s="6">
        <v>0.2</v>
      </c>
      <c r="AI913" s="6">
        <v>7</v>
      </c>
      <c r="AJ913" s="6" t="s">
        <v>14</v>
      </c>
      <c r="AK913" s="6">
        <v>92.86</v>
      </c>
      <c r="AL913" s="6" t="s">
        <v>303</v>
      </c>
      <c r="AM913" s="6" t="s">
        <v>303</v>
      </c>
      <c r="AN913" s="6" t="s">
        <v>303</v>
      </c>
      <c r="AO913" s="6" t="s">
        <v>303</v>
      </c>
      <c r="AP913" s="6" t="s">
        <v>156</v>
      </c>
      <c r="AQ913" s="6" t="s">
        <v>304</v>
      </c>
      <c r="AR913" s="6" t="s">
        <v>305</v>
      </c>
      <c r="AS913" s="6" t="s">
        <v>807</v>
      </c>
      <c r="AT913" s="6" t="s">
        <v>156</v>
      </c>
      <c r="AU913" s="6" t="s">
        <v>307</v>
      </c>
      <c r="AV913" s="6" t="s">
        <v>4720</v>
      </c>
      <c r="AW913" s="6" t="s">
        <v>4724</v>
      </c>
      <c r="AX913" s="6" t="s">
        <v>4724</v>
      </c>
      <c r="AY913" s="6" t="s">
        <v>308</v>
      </c>
      <c r="AZ913" s="6" t="s">
        <v>771</v>
      </c>
      <c r="BA913" s="6" t="s">
        <v>310</v>
      </c>
      <c r="BB913" s="6" t="s">
        <v>311</v>
      </c>
      <c r="BC913" s="6" t="s">
        <v>312</v>
      </c>
      <c r="BD913" s="6" t="s">
        <v>156</v>
      </c>
      <c r="BE913" s="6" t="s">
        <v>313</v>
      </c>
    </row>
    <row r="914" spans="1:57" ht="17.399999999999999" x14ac:dyDescent="0.4">
      <c r="A914" s="237">
        <f t="shared" si="227"/>
        <v>912</v>
      </c>
      <c r="B914" s="238" t="str">
        <f t="shared" si="228"/>
        <v>2025-09-28</v>
      </c>
      <c r="C914" s="238" t="str">
        <f t="shared" si="229"/>
        <v>LHR</v>
      </c>
      <c r="D914" s="238" t="str">
        <f t="shared" si="230"/>
        <v>99431913910</v>
      </c>
      <c r="E914" s="238" t="str">
        <f t="shared" si="231"/>
        <v>587196918621</v>
      </c>
      <c r="F914" s="238" t="str">
        <f t="shared" si="232"/>
        <v>강나윤</v>
      </c>
      <c r="G914" s="239" t="str">
        <f t="shared" si="233"/>
        <v>BK00000146382</v>
      </c>
      <c r="H914" s="240" t="str">
        <f t="shared" si="234"/>
        <v>목록(Manifest)</v>
      </c>
      <c r="I914" s="241">
        <f t="shared" si="235"/>
        <v>133.24</v>
      </c>
      <c r="J914" s="242">
        <f t="shared" si="236"/>
        <v>1</v>
      </c>
      <c r="K914" s="242">
        <f t="shared" si="237"/>
        <v>0.5</v>
      </c>
      <c r="L914" s="243">
        <f t="shared" si="238"/>
        <v>0.2</v>
      </c>
      <c r="M914" s="243">
        <f t="shared" si="239"/>
        <v>0.5</v>
      </c>
      <c r="N914" s="149">
        <f t="shared" si="240"/>
        <v>5.75</v>
      </c>
      <c r="O914" s="149">
        <v>3.59</v>
      </c>
      <c r="P914" s="150"/>
      <c r="Q914" s="151">
        <f>VLOOKUP(H914,Mapping!$B$3:$D$13,3,0)</f>
        <v>0</v>
      </c>
      <c r="R914" s="149">
        <f>(IF(VLOOKUP(VLOOKUP(I914,Mapping!$B$15:$D$20,2,1),Mapping!$C$15:$E$20,2,0)=7000,0,VLOOKUP(VLOOKUP(I914,Mapping!$B$15:$D$20,2,1),Mapping!$C$15:$E$20,2,0)))</f>
        <v>0</v>
      </c>
      <c r="S914" s="149"/>
      <c r="T914" s="149"/>
      <c r="U914" s="149">
        <f t="shared" si="241"/>
        <v>9.34</v>
      </c>
      <c r="V914" s="6" t="str">
        <f t="shared" si="226"/>
        <v/>
      </c>
      <c r="X914" s="6" t="s">
        <v>4196</v>
      </c>
      <c r="Y914" s="6" t="s">
        <v>16</v>
      </c>
      <c r="Z914" s="6" t="s">
        <v>4197</v>
      </c>
      <c r="AA914" s="6" t="s">
        <v>4725</v>
      </c>
      <c r="AB914" s="6" t="s">
        <v>4726</v>
      </c>
      <c r="AC914" s="6" t="s">
        <v>4727</v>
      </c>
      <c r="AD914" s="6" t="s">
        <v>4728</v>
      </c>
      <c r="AE914" s="6" t="s">
        <v>156</v>
      </c>
      <c r="AF914" s="6">
        <v>1</v>
      </c>
      <c r="AG914" s="6">
        <v>0.5</v>
      </c>
      <c r="AH914" s="6">
        <v>0.2</v>
      </c>
      <c r="AI914" s="6">
        <v>0.5</v>
      </c>
      <c r="AJ914" s="6" t="s">
        <v>14</v>
      </c>
      <c r="AK914" s="6">
        <v>133.24</v>
      </c>
      <c r="AL914" s="6" t="s">
        <v>303</v>
      </c>
      <c r="AM914" s="6" t="s">
        <v>303</v>
      </c>
      <c r="AN914" s="6" t="s">
        <v>303</v>
      </c>
      <c r="AO914" s="6" t="s">
        <v>303</v>
      </c>
      <c r="AP914" s="6" t="s">
        <v>156</v>
      </c>
      <c r="AQ914" s="6" t="s">
        <v>304</v>
      </c>
      <c r="AR914" s="6" t="s">
        <v>305</v>
      </c>
      <c r="AS914" s="6" t="s">
        <v>324</v>
      </c>
      <c r="AT914" s="6" t="s">
        <v>156</v>
      </c>
      <c r="AU914" s="6" t="s">
        <v>307</v>
      </c>
      <c r="AV914" s="6" t="s">
        <v>4725</v>
      </c>
      <c r="AW914" s="6" t="s">
        <v>4729</v>
      </c>
      <c r="AX914" s="6" t="s">
        <v>4729</v>
      </c>
      <c r="AY914" s="6" t="s">
        <v>308</v>
      </c>
      <c r="AZ914" s="6" t="s">
        <v>771</v>
      </c>
      <c r="BA914" s="6" t="s">
        <v>310</v>
      </c>
      <c r="BB914" s="6" t="s">
        <v>311</v>
      </c>
      <c r="BC914" s="6" t="s">
        <v>312</v>
      </c>
      <c r="BD914" s="6" t="s">
        <v>156</v>
      </c>
      <c r="BE914" s="6" t="s">
        <v>313</v>
      </c>
    </row>
    <row r="915" spans="1:57" ht="17.399999999999999" x14ac:dyDescent="0.4">
      <c r="A915" s="237">
        <f t="shared" si="227"/>
        <v>913</v>
      </c>
      <c r="B915" s="238" t="str">
        <f t="shared" si="228"/>
        <v>2025-09-28</v>
      </c>
      <c r="C915" s="238" t="str">
        <f t="shared" si="229"/>
        <v>LHR</v>
      </c>
      <c r="D915" s="238" t="str">
        <f t="shared" si="230"/>
        <v>99431913910</v>
      </c>
      <c r="E915" s="238" t="str">
        <f t="shared" si="231"/>
        <v>587196918525</v>
      </c>
      <c r="F915" s="238" t="str">
        <f t="shared" si="232"/>
        <v>김주란</v>
      </c>
      <c r="G915" s="239" t="str">
        <f t="shared" si="233"/>
        <v>BK00000146387</v>
      </c>
      <c r="H915" s="240" t="str">
        <f t="shared" si="234"/>
        <v>목록(Manifest)</v>
      </c>
      <c r="I915" s="241">
        <f t="shared" si="235"/>
        <v>121.15</v>
      </c>
      <c r="J915" s="242">
        <f t="shared" si="236"/>
        <v>1</v>
      </c>
      <c r="K915" s="242">
        <f t="shared" si="237"/>
        <v>0.5</v>
      </c>
      <c r="L915" s="243">
        <f t="shared" si="238"/>
        <v>0.2</v>
      </c>
      <c r="M915" s="243">
        <f t="shared" si="239"/>
        <v>0.5</v>
      </c>
      <c r="N915" s="149">
        <f t="shared" si="240"/>
        <v>5.75</v>
      </c>
      <c r="O915" s="149">
        <v>3.59</v>
      </c>
      <c r="P915" s="150"/>
      <c r="Q915" s="151">
        <f>VLOOKUP(H915,Mapping!$B$3:$D$13,3,0)</f>
        <v>0</v>
      </c>
      <c r="R915" s="149">
        <f>(IF(VLOOKUP(VLOOKUP(I915,Mapping!$B$15:$D$20,2,1),Mapping!$C$15:$E$20,2,0)=7000,0,VLOOKUP(VLOOKUP(I915,Mapping!$B$15:$D$20,2,1),Mapping!$C$15:$E$20,2,0)))</f>
        <v>0</v>
      </c>
      <c r="S915" s="149"/>
      <c r="T915" s="149"/>
      <c r="U915" s="149">
        <f t="shared" si="241"/>
        <v>9.34</v>
      </c>
      <c r="V915" s="6" t="str">
        <f t="shared" si="226"/>
        <v/>
      </c>
      <c r="X915" s="6" t="s">
        <v>4196</v>
      </c>
      <c r="Y915" s="6" t="s">
        <v>16</v>
      </c>
      <c r="Z915" s="6" t="s">
        <v>4197</v>
      </c>
      <c r="AA915" s="6" t="s">
        <v>4730</v>
      </c>
      <c r="AB915" s="6" t="s">
        <v>4731</v>
      </c>
      <c r="AC915" s="6" t="s">
        <v>4732</v>
      </c>
      <c r="AD915" s="6" t="s">
        <v>4733</v>
      </c>
      <c r="AE915" s="6" t="s">
        <v>156</v>
      </c>
      <c r="AF915" s="6">
        <v>1</v>
      </c>
      <c r="AG915" s="6">
        <v>0.5</v>
      </c>
      <c r="AH915" s="6">
        <v>0.2</v>
      </c>
      <c r="AI915" s="6">
        <v>0.5</v>
      </c>
      <c r="AJ915" s="6" t="s">
        <v>14</v>
      </c>
      <c r="AK915" s="6">
        <v>121.15</v>
      </c>
      <c r="AL915" s="6" t="s">
        <v>303</v>
      </c>
      <c r="AM915" s="6" t="s">
        <v>303</v>
      </c>
      <c r="AN915" s="6" t="s">
        <v>303</v>
      </c>
      <c r="AO915" s="6" t="s">
        <v>303</v>
      </c>
      <c r="AP915" s="6" t="s">
        <v>156</v>
      </c>
      <c r="AQ915" s="6" t="s">
        <v>304</v>
      </c>
      <c r="AR915" s="6" t="s">
        <v>305</v>
      </c>
      <c r="AS915" s="6" t="s">
        <v>324</v>
      </c>
      <c r="AT915" s="6" t="s">
        <v>156</v>
      </c>
      <c r="AU915" s="6" t="s">
        <v>307</v>
      </c>
      <c r="AV915" s="6" t="s">
        <v>4730</v>
      </c>
      <c r="AW915" s="6" t="s">
        <v>4734</v>
      </c>
      <c r="AX915" s="6" t="s">
        <v>4734</v>
      </c>
      <c r="AY915" s="6" t="s">
        <v>308</v>
      </c>
      <c r="AZ915" s="6" t="s">
        <v>771</v>
      </c>
      <c r="BA915" s="6" t="s">
        <v>310</v>
      </c>
      <c r="BB915" s="6" t="s">
        <v>311</v>
      </c>
      <c r="BC915" s="6" t="s">
        <v>312</v>
      </c>
      <c r="BD915" s="6" t="s">
        <v>156</v>
      </c>
      <c r="BE915" s="6" t="s">
        <v>313</v>
      </c>
    </row>
    <row r="916" spans="1:57" ht="17.399999999999999" x14ac:dyDescent="0.4">
      <c r="A916" s="237">
        <f t="shared" si="227"/>
        <v>914</v>
      </c>
      <c r="B916" s="238" t="str">
        <f t="shared" si="228"/>
        <v>2025-09-28</v>
      </c>
      <c r="C916" s="238" t="str">
        <f t="shared" si="229"/>
        <v>LHR</v>
      </c>
      <c r="D916" s="238" t="str">
        <f t="shared" si="230"/>
        <v>99431913910</v>
      </c>
      <c r="E916" s="238" t="str">
        <f t="shared" si="231"/>
        <v>587196918665</v>
      </c>
      <c r="F916" s="238" t="str">
        <f t="shared" si="232"/>
        <v>추성민</v>
      </c>
      <c r="G916" s="239" t="str">
        <f t="shared" si="233"/>
        <v>BK00000146388</v>
      </c>
      <c r="H916" s="240" t="str">
        <f t="shared" si="234"/>
        <v>목록(Manifest)</v>
      </c>
      <c r="I916" s="241">
        <f t="shared" si="235"/>
        <v>51.15</v>
      </c>
      <c r="J916" s="242">
        <f t="shared" si="236"/>
        <v>1</v>
      </c>
      <c r="K916" s="242">
        <f t="shared" si="237"/>
        <v>0.5</v>
      </c>
      <c r="L916" s="243">
        <f t="shared" si="238"/>
        <v>0.2</v>
      </c>
      <c r="M916" s="243">
        <f t="shared" si="239"/>
        <v>0.5</v>
      </c>
      <c r="N916" s="149">
        <f t="shared" si="240"/>
        <v>5.75</v>
      </c>
      <c r="O916" s="149">
        <v>3.59</v>
      </c>
      <c r="P916" s="150"/>
      <c r="Q916" s="151">
        <f>VLOOKUP(H916,Mapping!$B$3:$D$13,3,0)</f>
        <v>0</v>
      </c>
      <c r="R916" s="149">
        <f>(IF(VLOOKUP(VLOOKUP(I916,Mapping!$B$15:$D$20,2,1),Mapping!$C$15:$E$20,2,0)=7000,0,VLOOKUP(VLOOKUP(I916,Mapping!$B$15:$D$20,2,1),Mapping!$C$15:$E$20,2,0)))</f>
        <v>0</v>
      </c>
      <c r="S916" s="149"/>
      <c r="T916" s="149"/>
      <c r="U916" s="149">
        <f t="shared" si="241"/>
        <v>9.34</v>
      </c>
      <c r="V916" s="6" t="str">
        <f t="shared" si="226"/>
        <v/>
      </c>
      <c r="X916" s="6" t="s">
        <v>4196</v>
      </c>
      <c r="Y916" s="6" t="s">
        <v>16</v>
      </c>
      <c r="Z916" s="6" t="s">
        <v>4197</v>
      </c>
      <c r="AA916" s="6" t="s">
        <v>4735</v>
      </c>
      <c r="AB916" s="6" t="s">
        <v>924</v>
      </c>
      <c r="AC916" s="6" t="s">
        <v>4736</v>
      </c>
      <c r="AD916" s="6" t="s">
        <v>4737</v>
      </c>
      <c r="AE916" s="6" t="s">
        <v>156</v>
      </c>
      <c r="AF916" s="6">
        <v>1</v>
      </c>
      <c r="AG916" s="6">
        <v>0.5</v>
      </c>
      <c r="AH916" s="6">
        <v>0.2</v>
      </c>
      <c r="AI916" s="6">
        <v>0.5</v>
      </c>
      <c r="AJ916" s="6" t="s">
        <v>14</v>
      </c>
      <c r="AK916" s="6">
        <v>51.15</v>
      </c>
      <c r="AL916" s="6" t="s">
        <v>303</v>
      </c>
      <c r="AM916" s="6" t="s">
        <v>156</v>
      </c>
      <c r="AN916" s="6" t="s">
        <v>156</v>
      </c>
      <c r="AO916" s="6" t="s">
        <v>156</v>
      </c>
      <c r="AP916" s="6" t="s">
        <v>156</v>
      </c>
      <c r="AQ916" s="6" t="s">
        <v>304</v>
      </c>
      <c r="AR916" s="6" t="s">
        <v>305</v>
      </c>
      <c r="AS916" s="6" t="s">
        <v>316</v>
      </c>
      <c r="AT916" s="6" t="s">
        <v>156</v>
      </c>
      <c r="AU916" s="6" t="s">
        <v>307</v>
      </c>
      <c r="AV916" s="6" t="s">
        <v>4735</v>
      </c>
      <c r="AW916" s="6" t="s">
        <v>4738</v>
      </c>
      <c r="AX916" s="6" t="s">
        <v>4738</v>
      </c>
      <c r="AY916" s="6" t="s">
        <v>308</v>
      </c>
      <c r="AZ916" s="6" t="s">
        <v>771</v>
      </c>
      <c r="BA916" s="6" t="s">
        <v>310</v>
      </c>
      <c r="BB916" s="6" t="s">
        <v>311</v>
      </c>
      <c r="BC916" s="6" t="s">
        <v>312</v>
      </c>
      <c r="BD916" s="6" t="s">
        <v>156</v>
      </c>
      <c r="BE916" s="6" t="s">
        <v>313</v>
      </c>
    </row>
    <row r="917" spans="1:57" ht="17.399999999999999" x14ac:dyDescent="0.4">
      <c r="A917" s="237">
        <f t="shared" si="227"/>
        <v>915</v>
      </c>
      <c r="B917" s="238" t="str">
        <f t="shared" si="228"/>
        <v>2025-09-28</v>
      </c>
      <c r="C917" s="238" t="str">
        <f t="shared" si="229"/>
        <v>LHR</v>
      </c>
      <c r="D917" s="238" t="str">
        <f t="shared" si="230"/>
        <v>99431913910</v>
      </c>
      <c r="E917" s="238" t="str">
        <f t="shared" si="231"/>
        <v>587196918610</v>
      </c>
      <c r="F917" s="238" t="str">
        <f t="shared" si="232"/>
        <v>도유성</v>
      </c>
      <c r="G917" s="239" t="str">
        <f t="shared" si="233"/>
        <v>BK00000146404</v>
      </c>
      <c r="H917" s="240" t="str">
        <f t="shared" si="234"/>
        <v>목록(Manifest)</v>
      </c>
      <c r="I917" s="241">
        <f t="shared" si="235"/>
        <v>83.44</v>
      </c>
      <c r="J917" s="242">
        <f t="shared" si="236"/>
        <v>1</v>
      </c>
      <c r="K917" s="242">
        <f t="shared" si="237"/>
        <v>0.5</v>
      </c>
      <c r="L917" s="243">
        <f t="shared" si="238"/>
        <v>0.2</v>
      </c>
      <c r="M917" s="243">
        <f t="shared" si="239"/>
        <v>0.5</v>
      </c>
      <c r="N917" s="149">
        <f t="shared" si="240"/>
        <v>5.75</v>
      </c>
      <c r="O917" s="149">
        <v>3.59</v>
      </c>
      <c r="P917" s="150"/>
      <c r="Q917" s="151">
        <f>VLOOKUP(H917,Mapping!$B$3:$D$13,3,0)</f>
        <v>0</v>
      </c>
      <c r="R917" s="149">
        <f>(IF(VLOOKUP(VLOOKUP(I917,Mapping!$B$15:$D$20,2,1),Mapping!$C$15:$E$20,2,0)=7000,0,VLOOKUP(VLOOKUP(I917,Mapping!$B$15:$D$20,2,1),Mapping!$C$15:$E$20,2,0)))</f>
        <v>0</v>
      </c>
      <c r="S917" s="149"/>
      <c r="T917" s="149"/>
      <c r="U917" s="149">
        <f t="shared" si="241"/>
        <v>9.34</v>
      </c>
      <c r="V917" s="6" t="str">
        <f t="shared" si="226"/>
        <v/>
      </c>
      <c r="X917" s="6" t="s">
        <v>4196</v>
      </c>
      <c r="Y917" s="6" t="s">
        <v>16</v>
      </c>
      <c r="Z917" s="6" t="s">
        <v>4197</v>
      </c>
      <c r="AA917" s="6" t="s">
        <v>4739</v>
      </c>
      <c r="AB917" s="6" t="s">
        <v>4740</v>
      </c>
      <c r="AC917" s="6" t="s">
        <v>4741</v>
      </c>
      <c r="AD917" s="6" t="s">
        <v>4742</v>
      </c>
      <c r="AE917" s="6" t="s">
        <v>156</v>
      </c>
      <c r="AF917" s="6">
        <v>1</v>
      </c>
      <c r="AG917" s="6">
        <v>0.5</v>
      </c>
      <c r="AH917" s="6">
        <v>0.2</v>
      </c>
      <c r="AI917" s="6">
        <v>0.5</v>
      </c>
      <c r="AJ917" s="6" t="s">
        <v>14</v>
      </c>
      <c r="AK917" s="6">
        <v>83.44</v>
      </c>
      <c r="AL917" s="6" t="s">
        <v>303</v>
      </c>
      <c r="AM917" s="6" t="s">
        <v>303</v>
      </c>
      <c r="AN917" s="6" t="s">
        <v>303</v>
      </c>
      <c r="AO917" s="6" t="s">
        <v>303</v>
      </c>
      <c r="AP917" s="6" t="s">
        <v>156</v>
      </c>
      <c r="AQ917" s="6" t="s">
        <v>304</v>
      </c>
      <c r="AR917" s="6" t="s">
        <v>305</v>
      </c>
      <c r="AS917" s="6" t="s">
        <v>4743</v>
      </c>
      <c r="AT917" s="6" t="s">
        <v>156</v>
      </c>
      <c r="AU917" s="6" t="s">
        <v>307</v>
      </c>
      <c r="AV917" s="6" t="s">
        <v>4739</v>
      </c>
      <c r="AW917" s="6" t="s">
        <v>4744</v>
      </c>
      <c r="AX917" s="6" t="s">
        <v>4744</v>
      </c>
      <c r="AY917" s="6" t="s">
        <v>308</v>
      </c>
      <c r="AZ917" s="6" t="s">
        <v>771</v>
      </c>
      <c r="BA917" s="6" t="s">
        <v>310</v>
      </c>
      <c r="BB917" s="6" t="s">
        <v>311</v>
      </c>
      <c r="BC917" s="6" t="s">
        <v>312</v>
      </c>
      <c r="BD917" s="6" t="s">
        <v>156</v>
      </c>
      <c r="BE917" s="6" t="s">
        <v>313</v>
      </c>
    </row>
    <row r="918" spans="1:57" ht="17.399999999999999" x14ac:dyDescent="0.4">
      <c r="A918" s="237">
        <f t="shared" si="227"/>
        <v>916</v>
      </c>
      <c r="B918" s="238" t="str">
        <f t="shared" si="228"/>
        <v>2025-09-28</v>
      </c>
      <c r="C918" s="238" t="str">
        <f t="shared" si="229"/>
        <v>LHR</v>
      </c>
      <c r="D918" s="238" t="str">
        <f t="shared" si="230"/>
        <v>99431913910</v>
      </c>
      <c r="E918" s="238" t="str">
        <f t="shared" si="231"/>
        <v>587196918886</v>
      </c>
      <c r="F918" s="238" t="str">
        <f t="shared" si="232"/>
        <v>문한슬</v>
      </c>
      <c r="G918" s="239" t="str">
        <f t="shared" si="233"/>
        <v>BK00000146411</v>
      </c>
      <c r="H918" s="240" t="str">
        <f t="shared" si="234"/>
        <v>목록(Manifest)</v>
      </c>
      <c r="I918" s="241">
        <f t="shared" si="235"/>
        <v>22.8</v>
      </c>
      <c r="J918" s="242">
        <f t="shared" si="236"/>
        <v>1</v>
      </c>
      <c r="K918" s="242">
        <f t="shared" si="237"/>
        <v>0.5</v>
      </c>
      <c r="L918" s="243">
        <f t="shared" si="238"/>
        <v>0.2</v>
      </c>
      <c r="M918" s="243">
        <f t="shared" si="239"/>
        <v>0.5</v>
      </c>
      <c r="N918" s="149">
        <f t="shared" si="240"/>
        <v>5.75</v>
      </c>
      <c r="O918" s="149">
        <v>3.59</v>
      </c>
      <c r="P918" s="150"/>
      <c r="Q918" s="151">
        <f>VLOOKUP(H918,Mapping!$B$3:$D$13,3,0)</f>
        <v>0</v>
      </c>
      <c r="R918" s="149">
        <f>(IF(VLOOKUP(VLOOKUP(I918,Mapping!$B$15:$D$20,2,1),Mapping!$C$15:$E$20,2,0)=7000,0,VLOOKUP(VLOOKUP(I918,Mapping!$B$15:$D$20,2,1),Mapping!$C$15:$E$20,2,0)))</f>
        <v>0</v>
      </c>
      <c r="S918" s="149"/>
      <c r="T918" s="149"/>
      <c r="U918" s="149">
        <f t="shared" si="241"/>
        <v>9.34</v>
      </c>
      <c r="V918" s="6" t="str">
        <f t="shared" si="226"/>
        <v/>
      </c>
      <c r="X918" s="6" t="s">
        <v>4196</v>
      </c>
      <c r="Y918" s="6" t="s">
        <v>16</v>
      </c>
      <c r="Z918" s="6" t="s">
        <v>4197</v>
      </c>
      <c r="AA918" s="6" t="s">
        <v>4745</v>
      </c>
      <c r="AB918" s="6" t="s">
        <v>4746</v>
      </c>
      <c r="AC918" s="6" t="s">
        <v>4747</v>
      </c>
      <c r="AD918" s="6" t="s">
        <v>4748</v>
      </c>
      <c r="AE918" s="6" t="s">
        <v>156</v>
      </c>
      <c r="AF918" s="6">
        <v>1</v>
      </c>
      <c r="AG918" s="6">
        <v>0.5</v>
      </c>
      <c r="AH918" s="6">
        <v>0.2</v>
      </c>
      <c r="AI918" s="6">
        <v>0.5</v>
      </c>
      <c r="AJ918" s="6" t="s">
        <v>14</v>
      </c>
      <c r="AK918" s="6">
        <v>22.8</v>
      </c>
      <c r="AL918" s="6" t="s">
        <v>303</v>
      </c>
      <c r="AM918" s="6" t="s">
        <v>156</v>
      </c>
      <c r="AN918" s="6" t="s">
        <v>156</v>
      </c>
      <c r="AO918" s="6" t="s">
        <v>156</v>
      </c>
      <c r="AP918" s="6" t="s">
        <v>156</v>
      </c>
      <c r="AQ918" s="6" t="s">
        <v>304</v>
      </c>
      <c r="AR918" s="6" t="s">
        <v>305</v>
      </c>
      <c r="AS918" s="6" t="s">
        <v>316</v>
      </c>
      <c r="AT918" s="6" t="s">
        <v>156</v>
      </c>
      <c r="AU918" s="6" t="s">
        <v>307</v>
      </c>
      <c r="AV918" s="6" t="s">
        <v>4745</v>
      </c>
      <c r="AW918" s="6" t="s">
        <v>4749</v>
      </c>
      <c r="AX918" s="6" t="s">
        <v>4749</v>
      </c>
      <c r="AY918" s="6" t="s">
        <v>308</v>
      </c>
      <c r="AZ918" s="6" t="s">
        <v>771</v>
      </c>
      <c r="BA918" s="6" t="s">
        <v>310</v>
      </c>
      <c r="BB918" s="6" t="s">
        <v>311</v>
      </c>
      <c r="BC918" s="6" t="s">
        <v>312</v>
      </c>
      <c r="BD918" s="6" t="s">
        <v>156</v>
      </c>
      <c r="BE918" s="6" t="s">
        <v>313</v>
      </c>
    </row>
    <row r="919" spans="1:57" ht="17.399999999999999" x14ac:dyDescent="0.4">
      <c r="A919" s="237">
        <f t="shared" si="227"/>
        <v>917</v>
      </c>
      <c r="B919" s="238" t="str">
        <f t="shared" si="228"/>
        <v>2025-09-28</v>
      </c>
      <c r="C919" s="238" t="str">
        <f t="shared" si="229"/>
        <v>LHR</v>
      </c>
      <c r="D919" s="238" t="str">
        <f t="shared" si="230"/>
        <v>99431913910</v>
      </c>
      <c r="E919" s="238" t="str">
        <f t="shared" si="231"/>
        <v>587196918315</v>
      </c>
      <c r="F919" s="238" t="str">
        <f t="shared" si="232"/>
        <v>이대진</v>
      </c>
      <c r="G919" s="239" t="str">
        <f t="shared" si="233"/>
        <v>BK00000146414</v>
      </c>
      <c r="H919" s="240" t="str">
        <f t="shared" si="234"/>
        <v>목록(Manifest)</v>
      </c>
      <c r="I919" s="241">
        <f t="shared" si="235"/>
        <v>141.91</v>
      </c>
      <c r="J919" s="242">
        <f t="shared" si="236"/>
        <v>1</v>
      </c>
      <c r="K919" s="242">
        <f t="shared" si="237"/>
        <v>1.5</v>
      </c>
      <c r="L919" s="243">
        <f t="shared" si="238"/>
        <v>3.2</v>
      </c>
      <c r="M919" s="243">
        <f t="shared" si="239"/>
        <v>3.2</v>
      </c>
      <c r="N919" s="149">
        <f t="shared" si="240"/>
        <v>15.740000000000002</v>
      </c>
      <c r="O919" s="149">
        <v>3.59</v>
      </c>
      <c r="P919" s="150"/>
      <c r="Q919" s="151">
        <f>VLOOKUP(H919,Mapping!$B$3:$D$13,3,0)</f>
        <v>0</v>
      </c>
      <c r="R919" s="149">
        <f>(IF(VLOOKUP(VLOOKUP(I919,Mapping!$B$15:$D$20,2,1),Mapping!$C$15:$E$20,2,0)=7000,0,VLOOKUP(VLOOKUP(I919,Mapping!$B$15:$D$20,2,1),Mapping!$C$15:$E$20,2,0)))</f>
        <v>0</v>
      </c>
      <c r="S919" s="149"/>
      <c r="T919" s="149"/>
      <c r="U919" s="149">
        <f t="shared" si="241"/>
        <v>19.330000000000002</v>
      </c>
      <c r="V919" s="6" t="str">
        <f t="shared" si="226"/>
        <v/>
      </c>
      <c r="X919" s="6" t="s">
        <v>4196</v>
      </c>
      <c r="Y919" s="6" t="s">
        <v>16</v>
      </c>
      <c r="Z919" s="6" t="s">
        <v>4197</v>
      </c>
      <c r="AA919" s="6" t="s">
        <v>4750</v>
      </c>
      <c r="AB919" s="6" t="s">
        <v>4751</v>
      </c>
      <c r="AC919" s="6" t="s">
        <v>4752</v>
      </c>
      <c r="AD919" s="6" t="s">
        <v>4753</v>
      </c>
      <c r="AE919" s="6" t="s">
        <v>156</v>
      </c>
      <c r="AF919" s="6">
        <v>1</v>
      </c>
      <c r="AG919" s="6">
        <v>1.5</v>
      </c>
      <c r="AH919" s="6">
        <v>3.2</v>
      </c>
      <c r="AI919" s="6">
        <v>3.2</v>
      </c>
      <c r="AJ919" s="6" t="s">
        <v>14</v>
      </c>
      <c r="AK919" s="6">
        <v>141.91</v>
      </c>
      <c r="AL919" s="6" t="s">
        <v>303</v>
      </c>
      <c r="AM919" s="6" t="s">
        <v>303</v>
      </c>
      <c r="AN919" s="6" t="s">
        <v>303</v>
      </c>
      <c r="AO919" s="6" t="s">
        <v>303</v>
      </c>
      <c r="AP919" s="6" t="s">
        <v>156</v>
      </c>
      <c r="AQ919" s="6" t="s">
        <v>304</v>
      </c>
      <c r="AR919" s="6" t="s">
        <v>305</v>
      </c>
      <c r="AS919" s="6" t="s">
        <v>316</v>
      </c>
      <c r="AT919" s="6" t="s">
        <v>156</v>
      </c>
      <c r="AU919" s="6" t="s">
        <v>307</v>
      </c>
      <c r="AV919" s="6" t="s">
        <v>4750</v>
      </c>
      <c r="AW919" s="6" t="s">
        <v>4754</v>
      </c>
      <c r="AX919" s="6" t="s">
        <v>4754</v>
      </c>
      <c r="AY919" s="6" t="s">
        <v>308</v>
      </c>
      <c r="AZ919" s="6" t="s">
        <v>771</v>
      </c>
      <c r="BA919" s="6" t="s">
        <v>310</v>
      </c>
      <c r="BB919" s="6" t="s">
        <v>311</v>
      </c>
      <c r="BC919" s="6" t="s">
        <v>312</v>
      </c>
      <c r="BD919" s="6" t="s">
        <v>156</v>
      </c>
      <c r="BE919" s="6" t="s">
        <v>313</v>
      </c>
    </row>
    <row r="920" spans="1:57" ht="17.399999999999999" x14ac:dyDescent="0.4">
      <c r="A920" s="237">
        <f t="shared" si="227"/>
        <v>918</v>
      </c>
      <c r="B920" s="238" t="str">
        <f t="shared" si="228"/>
        <v>2025-09-28</v>
      </c>
      <c r="C920" s="238" t="str">
        <f t="shared" si="229"/>
        <v>LHR</v>
      </c>
      <c r="D920" s="238" t="str">
        <f t="shared" si="230"/>
        <v>99431913910</v>
      </c>
      <c r="E920" s="238" t="str">
        <f t="shared" si="231"/>
        <v>587196918676</v>
      </c>
      <c r="F920" s="238" t="str">
        <f t="shared" si="232"/>
        <v>박소영</v>
      </c>
      <c r="G920" s="239" t="str">
        <f t="shared" si="233"/>
        <v>BK00000146421</v>
      </c>
      <c r="H920" s="240" t="str">
        <f t="shared" si="234"/>
        <v>목록(Manifest)</v>
      </c>
      <c r="I920" s="241">
        <f t="shared" si="235"/>
        <v>139.94</v>
      </c>
      <c r="J920" s="242">
        <f t="shared" si="236"/>
        <v>1</v>
      </c>
      <c r="K920" s="242">
        <f t="shared" si="237"/>
        <v>1</v>
      </c>
      <c r="L920" s="243">
        <f t="shared" si="238"/>
        <v>0.2</v>
      </c>
      <c r="M920" s="243">
        <f t="shared" si="239"/>
        <v>1</v>
      </c>
      <c r="N920" s="149">
        <f t="shared" si="240"/>
        <v>7.6</v>
      </c>
      <c r="O920" s="149">
        <v>3.59</v>
      </c>
      <c r="P920" s="150"/>
      <c r="Q920" s="151">
        <f>VLOOKUP(H920,Mapping!$B$3:$D$13,3,0)</f>
        <v>0</v>
      </c>
      <c r="R920" s="149">
        <f>(IF(VLOOKUP(VLOOKUP(I920,Mapping!$B$15:$D$20,2,1),Mapping!$C$15:$E$20,2,0)=7000,0,VLOOKUP(VLOOKUP(I920,Mapping!$B$15:$D$20,2,1),Mapping!$C$15:$E$20,2,0)))</f>
        <v>0</v>
      </c>
      <c r="S920" s="149"/>
      <c r="T920" s="149"/>
      <c r="U920" s="149">
        <f t="shared" si="241"/>
        <v>11.19</v>
      </c>
      <c r="V920" s="6" t="str">
        <f t="shared" si="226"/>
        <v/>
      </c>
      <c r="X920" s="6" t="s">
        <v>4196</v>
      </c>
      <c r="Y920" s="6" t="s">
        <v>16</v>
      </c>
      <c r="Z920" s="6" t="s">
        <v>4197</v>
      </c>
      <c r="AA920" s="6" t="s">
        <v>4755</v>
      </c>
      <c r="AB920" s="6" t="s">
        <v>4756</v>
      </c>
      <c r="AC920" s="6" t="s">
        <v>4757</v>
      </c>
      <c r="AD920" s="6" t="s">
        <v>4758</v>
      </c>
      <c r="AE920" s="6" t="s">
        <v>156</v>
      </c>
      <c r="AF920" s="6">
        <v>1</v>
      </c>
      <c r="AG920" s="6">
        <v>1</v>
      </c>
      <c r="AH920" s="6">
        <v>0.2</v>
      </c>
      <c r="AI920" s="6">
        <v>1</v>
      </c>
      <c r="AJ920" s="6" t="s">
        <v>14</v>
      </c>
      <c r="AK920" s="6">
        <v>139.94</v>
      </c>
      <c r="AL920" s="6" t="s">
        <v>303</v>
      </c>
      <c r="AM920" s="6" t="s">
        <v>303</v>
      </c>
      <c r="AN920" s="6" t="s">
        <v>303</v>
      </c>
      <c r="AO920" s="6" t="s">
        <v>303</v>
      </c>
      <c r="AP920" s="6" t="s">
        <v>156</v>
      </c>
      <c r="AQ920" s="6" t="s">
        <v>304</v>
      </c>
      <c r="AR920" s="6" t="s">
        <v>305</v>
      </c>
      <c r="AS920" s="6" t="s">
        <v>324</v>
      </c>
      <c r="AT920" s="6" t="s">
        <v>156</v>
      </c>
      <c r="AU920" s="6" t="s">
        <v>307</v>
      </c>
      <c r="AV920" s="6" t="s">
        <v>4755</v>
      </c>
      <c r="AW920" s="6" t="s">
        <v>4759</v>
      </c>
      <c r="AX920" s="6" t="s">
        <v>4759</v>
      </c>
      <c r="AY920" s="6" t="s">
        <v>308</v>
      </c>
      <c r="AZ920" s="6" t="s">
        <v>771</v>
      </c>
      <c r="BA920" s="6" t="s">
        <v>310</v>
      </c>
      <c r="BB920" s="6" t="s">
        <v>311</v>
      </c>
      <c r="BC920" s="6" t="s">
        <v>312</v>
      </c>
      <c r="BD920" s="6" t="s">
        <v>156</v>
      </c>
      <c r="BE920" s="6" t="s">
        <v>313</v>
      </c>
    </row>
    <row r="921" spans="1:57" ht="17.399999999999999" x14ac:dyDescent="0.4">
      <c r="A921" s="237">
        <f t="shared" si="227"/>
        <v>919</v>
      </c>
      <c r="B921" s="238" t="str">
        <f t="shared" si="228"/>
        <v>2025-09-28</v>
      </c>
      <c r="C921" s="238" t="str">
        <f t="shared" si="229"/>
        <v>LHR</v>
      </c>
      <c r="D921" s="238" t="str">
        <f t="shared" si="230"/>
        <v>99431913910</v>
      </c>
      <c r="E921" s="238" t="str">
        <f t="shared" si="231"/>
        <v>587196918713</v>
      </c>
      <c r="F921" s="238" t="str">
        <f t="shared" si="232"/>
        <v>김수진</v>
      </c>
      <c r="G921" s="239" t="str">
        <f t="shared" si="233"/>
        <v>BK00000146423</v>
      </c>
      <c r="H921" s="240" t="str">
        <f t="shared" si="234"/>
        <v>목록(Manifest)</v>
      </c>
      <c r="I921" s="241">
        <f t="shared" si="235"/>
        <v>121.14</v>
      </c>
      <c r="J921" s="242">
        <f t="shared" si="236"/>
        <v>1</v>
      </c>
      <c r="K921" s="242">
        <f t="shared" si="237"/>
        <v>0.5</v>
      </c>
      <c r="L921" s="243">
        <f t="shared" si="238"/>
        <v>1.6</v>
      </c>
      <c r="M921" s="243">
        <f t="shared" si="239"/>
        <v>1.6</v>
      </c>
      <c r="N921" s="149">
        <f t="shared" si="240"/>
        <v>9.82</v>
      </c>
      <c r="O921" s="149">
        <v>3.59</v>
      </c>
      <c r="P921" s="150"/>
      <c r="Q921" s="151">
        <f>VLOOKUP(H921,Mapping!$B$3:$D$13,3,0)</f>
        <v>0</v>
      </c>
      <c r="R921" s="149">
        <f>(IF(VLOOKUP(VLOOKUP(I921,Mapping!$B$15:$D$20,2,1),Mapping!$C$15:$E$20,2,0)=7000,0,VLOOKUP(VLOOKUP(I921,Mapping!$B$15:$D$20,2,1),Mapping!$C$15:$E$20,2,0)))</f>
        <v>0</v>
      </c>
      <c r="S921" s="149"/>
      <c r="T921" s="149"/>
      <c r="U921" s="149">
        <f t="shared" si="241"/>
        <v>13.41</v>
      </c>
      <c r="V921" s="6" t="str">
        <f t="shared" si="226"/>
        <v/>
      </c>
      <c r="X921" s="6" t="s">
        <v>4196</v>
      </c>
      <c r="Y921" s="6" t="s">
        <v>16</v>
      </c>
      <c r="Z921" s="6" t="s">
        <v>4197</v>
      </c>
      <c r="AA921" s="6" t="s">
        <v>4760</v>
      </c>
      <c r="AB921" s="6" t="s">
        <v>210</v>
      </c>
      <c r="AC921" s="6" t="s">
        <v>4761</v>
      </c>
      <c r="AD921" s="6" t="s">
        <v>4762</v>
      </c>
      <c r="AE921" s="6" t="s">
        <v>156</v>
      </c>
      <c r="AF921" s="6">
        <v>1</v>
      </c>
      <c r="AG921" s="6">
        <v>0.5</v>
      </c>
      <c r="AH921" s="6">
        <v>1.6</v>
      </c>
      <c r="AI921" s="6">
        <v>1.6</v>
      </c>
      <c r="AJ921" s="6" t="s">
        <v>14</v>
      </c>
      <c r="AK921" s="6">
        <v>121.14</v>
      </c>
      <c r="AL921" s="6" t="s">
        <v>303</v>
      </c>
      <c r="AM921" s="6" t="s">
        <v>303</v>
      </c>
      <c r="AN921" s="6" t="s">
        <v>303</v>
      </c>
      <c r="AO921" s="6" t="s">
        <v>303</v>
      </c>
      <c r="AP921" s="6" t="s">
        <v>156</v>
      </c>
      <c r="AQ921" s="6" t="s">
        <v>304</v>
      </c>
      <c r="AR921" s="6" t="s">
        <v>305</v>
      </c>
      <c r="AS921" s="6" t="s">
        <v>4763</v>
      </c>
      <c r="AT921" s="6" t="s">
        <v>156</v>
      </c>
      <c r="AU921" s="6" t="s">
        <v>307</v>
      </c>
      <c r="AV921" s="6" t="s">
        <v>4760</v>
      </c>
      <c r="AW921" s="6" t="s">
        <v>4764</v>
      </c>
      <c r="AX921" s="6" t="s">
        <v>4764</v>
      </c>
      <c r="AY921" s="6" t="s">
        <v>308</v>
      </c>
      <c r="AZ921" s="6" t="s">
        <v>771</v>
      </c>
      <c r="BA921" s="6" t="s">
        <v>310</v>
      </c>
      <c r="BB921" s="6" t="s">
        <v>311</v>
      </c>
      <c r="BC921" s="6" t="s">
        <v>312</v>
      </c>
      <c r="BD921" s="6" t="s">
        <v>156</v>
      </c>
      <c r="BE921" s="6" t="s">
        <v>313</v>
      </c>
    </row>
    <row r="922" spans="1:57" ht="17.399999999999999" x14ac:dyDescent="0.4">
      <c r="A922" s="237">
        <f t="shared" si="227"/>
        <v>920</v>
      </c>
      <c r="B922" s="238" t="str">
        <f t="shared" si="228"/>
        <v>2025-09-28</v>
      </c>
      <c r="C922" s="238" t="str">
        <f t="shared" si="229"/>
        <v>LHR</v>
      </c>
      <c r="D922" s="238" t="str">
        <f t="shared" si="230"/>
        <v>99431913910</v>
      </c>
      <c r="E922" s="238" t="str">
        <f t="shared" si="231"/>
        <v>587196918724</v>
      </c>
      <c r="F922" s="238" t="str">
        <f t="shared" si="232"/>
        <v>이재윤</v>
      </c>
      <c r="G922" s="239" t="str">
        <f t="shared" si="233"/>
        <v>BK00000146437</v>
      </c>
      <c r="H922" s="240" t="str">
        <f t="shared" si="234"/>
        <v>간이(Simple)</v>
      </c>
      <c r="I922" s="241">
        <f t="shared" si="235"/>
        <v>228.82</v>
      </c>
      <c r="J922" s="242">
        <f t="shared" si="236"/>
        <v>1</v>
      </c>
      <c r="K922" s="242">
        <f t="shared" si="237"/>
        <v>1</v>
      </c>
      <c r="L922" s="243">
        <f t="shared" si="238"/>
        <v>0.2</v>
      </c>
      <c r="M922" s="243">
        <f t="shared" si="239"/>
        <v>1</v>
      </c>
      <c r="N922" s="149">
        <f t="shared" si="240"/>
        <v>7.6</v>
      </c>
      <c r="O922" s="149">
        <v>3.59</v>
      </c>
      <c r="P922" s="150"/>
      <c r="Q922" s="151">
        <f>VLOOKUP(H922,Mapping!$B$3:$D$13,3,0)</f>
        <v>0.8</v>
      </c>
      <c r="R922" s="149">
        <f>(IF(VLOOKUP(VLOOKUP(I922,Mapping!$B$15:$D$20,2,1),Mapping!$C$15:$E$20,2,0)=7000,0,VLOOKUP(VLOOKUP(I922,Mapping!$B$15:$D$20,2,1),Mapping!$C$15:$E$20,2,0)))</f>
        <v>0</v>
      </c>
      <c r="S922" s="149"/>
      <c r="T922" s="149"/>
      <c r="U922" s="149">
        <f t="shared" si="241"/>
        <v>11.99</v>
      </c>
      <c r="V922" s="6" t="str">
        <f t="shared" si="226"/>
        <v/>
      </c>
      <c r="X922" s="6" t="s">
        <v>4196</v>
      </c>
      <c r="Y922" s="6" t="s">
        <v>16</v>
      </c>
      <c r="Z922" s="6" t="s">
        <v>4197</v>
      </c>
      <c r="AA922" s="6" t="s">
        <v>4765</v>
      </c>
      <c r="AB922" s="6" t="s">
        <v>4766</v>
      </c>
      <c r="AC922" s="6" t="s">
        <v>4767</v>
      </c>
      <c r="AD922" s="6" t="s">
        <v>4768</v>
      </c>
      <c r="AE922" s="6" t="s">
        <v>156</v>
      </c>
      <c r="AF922" s="6">
        <v>1</v>
      </c>
      <c r="AG922" s="6">
        <v>1</v>
      </c>
      <c r="AH922" s="6">
        <v>0.2</v>
      </c>
      <c r="AI922" s="6">
        <v>1</v>
      </c>
      <c r="AJ922" s="6" t="s">
        <v>15</v>
      </c>
      <c r="AK922" s="6">
        <v>228.82</v>
      </c>
      <c r="AL922" s="6" t="s">
        <v>303</v>
      </c>
      <c r="AM922" s="6" t="s">
        <v>156</v>
      </c>
      <c r="AN922" s="6" t="s">
        <v>156</v>
      </c>
      <c r="AO922" s="6" t="s">
        <v>156</v>
      </c>
      <c r="AP922" s="6" t="s">
        <v>156</v>
      </c>
      <c r="AQ922" s="6" t="s">
        <v>304</v>
      </c>
      <c r="AR922" s="6" t="s">
        <v>305</v>
      </c>
      <c r="AS922" s="6" t="s">
        <v>534</v>
      </c>
      <c r="AT922" s="6" t="s">
        <v>156</v>
      </c>
      <c r="AU922" s="6" t="s">
        <v>307</v>
      </c>
      <c r="AV922" s="6" t="s">
        <v>4765</v>
      </c>
      <c r="AW922" s="6" t="s">
        <v>4769</v>
      </c>
      <c r="AX922" s="6" t="s">
        <v>4769</v>
      </c>
      <c r="AY922" s="6" t="s">
        <v>308</v>
      </c>
      <c r="AZ922" s="6" t="s">
        <v>771</v>
      </c>
      <c r="BA922" s="6" t="s">
        <v>310</v>
      </c>
      <c r="BB922" s="6" t="s">
        <v>311</v>
      </c>
      <c r="BC922" s="6" t="s">
        <v>312</v>
      </c>
      <c r="BD922" s="6" t="s">
        <v>156</v>
      </c>
      <c r="BE922" s="6" t="s">
        <v>313</v>
      </c>
    </row>
    <row r="923" spans="1:57" ht="17.399999999999999" x14ac:dyDescent="0.4">
      <c r="A923" s="237">
        <f t="shared" si="227"/>
        <v>921</v>
      </c>
      <c r="B923" s="238" t="str">
        <f t="shared" si="228"/>
        <v>2025-09-28</v>
      </c>
      <c r="C923" s="238" t="str">
        <f t="shared" si="229"/>
        <v>LHR</v>
      </c>
      <c r="D923" s="238" t="str">
        <f t="shared" si="230"/>
        <v>99431913910</v>
      </c>
      <c r="E923" s="238" t="str">
        <f t="shared" si="231"/>
        <v>587196918282</v>
      </c>
      <c r="F923" s="238" t="str">
        <f t="shared" si="232"/>
        <v>이지원</v>
      </c>
      <c r="G923" s="239" t="str">
        <f t="shared" si="233"/>
        <v>BK00000146457</v>
      </c>
      <c r="H923" s="240" t="str">
        <f t="shared" si="234"/>
        <v>목록(Manifest)</v>
      </c>
      <c r="I923" s="241">
        <f t="shared" si="235"/>
        <v>134.6</v>
      </c>
      <c r="J923" s="242">
        <f t="shared" si="236"/>
        <v>1</v>
      </c>
      <c r="K923" s="242">
        <f t="shared" si="237"/>
        <v>1</v>
      </c>
      <c r="L923" s="243">
        <f t="shared" si="238"/>
        <v>0.2</v>
      </c>
      <c r="M923" s="243">
        <f t="shared" si="239"/>
        <v>1</v>
      </c>
      <c r="N923" s="149">
        <f t="shared" si="240"/>
        <v>7.6</v>
      </c>
      <c r="O923" s="149">
        <v>3.59</v>
      </c>
      <c r="P923" s="150"/>
      <c r="Q923" s="151">
        <f>VLOOKUP(H923,Mapping!$B$3:$D$13,3,0)</f>
        <v>0</v>
      </c>
      <c r="R923" s="149">
        <f>(IF(VLOOKUP(VLOOKUP(I923,Mapping!$B$15:$D$20,2,1),Mapping!$C$15:$E$20,2,0)=7000,0,VLOOKUP(VLOOKUP(I923,Mapping!$B$15:$D$20,2,1),Mapping!$C$15:$E$20,2,0)))</f>
        <v>0</v>
      </c>
      <c r="S923" s="149"/>
      <c r="T923" s="149"/>
      <c r="U923" s="149">
        <f t="shared" si="241"/>
        <v>11.19</v>
      </c>
      <c r="V923" s="6" t="str">
        <f t="shared" si="226"/>
        <v/>
      </c>
      <c r="X923" s="6" t="s">
        <v>4196</v>
      </c>
      <c r="Y923" s="6" t="s">
        <v>16</v>
      </c>
      <c r="Z923" s="6" t="s">
        <v>4197</v>
      </c>
      <c r="AA923" s="6" t="s">
        <v>4770</v>
      </c>
      <c r="AB923" s="6" t="s">
        <v>423</v>
      </c>
      <c r="AC923" s="6" t="s">
        <v>4771</v>
      </c>
      <c r="AD923" s="6" t="s">
        <v>4772</v>
      </c>
      <c r="AE923" s="6" t="s">
        <v>156</v>
      </c>
      <c r="AF923" s="6">
        <v>1</v>
      </c>
      <c r="AG923" s="6">
        <v>1</v>
      </c>
      <c r="AH923" s="6">
        <v>0.2</v>
      </c>
      <c r="AI923" s="6">
        <v>1</v>
      </c>
      <c r="AJ923" s="6" t="s">
        <v>14</v>
      </c>
      <c r="AK923" s="6">
        <v>134.6</v>
      </c>
      <c r="AL923" s="6" t="s">
        <v>303</v>
      </c>
      <c r="AM923" s="6" t="s">
        <v>303</v>
      </c>
      <c r="AN923" s="6" t="s">
        <v>303</v>
      </c>
      <c r="AO923" s="6" t="s">
        <v>303</v>
      </c>
      <c r="AP923" s="6" t="s">
        <v>156</v>
      </c>
      <c r="AQ923" s="6" t="s">
        <v>304</v>
      </c>
      <c r="AR923" s="6" t="s">
        <v>305</v>
      </c>
      <c r="AS923" s="6" t="s">
        <v>388</v>
      </c>
      <c r="AT923" s="6" t="s">
        <v>156</v>
      </c>
      <c r="AU923" s="6" t="s">
        <v>307</v>
      </c>
      <c r="AV923" s="6" t="s">
        <v>4770</v>
      </c>
      <c r="AW923" s="6" t="s">
        <v>4773</v>
      </c>
      <c r="AX923" s="6" t="s">
        <v>4773</v>
      </c>
      <c r="AY923" s="6" t="s">
        <v>308</v>
      </c>
      <c r="AZ923" s="6" t="s">
        <v>771</v>
      </c>
      <c r="BA923" s="6" t="s">
        <v>310</v>
      </c>
      <c r="BB923" s="6" t="s">
        <v>311</v>
      </c>
      <c r="BC923" s="6" t="s">
        <v>312</v>
      </c>
      <c r="BD923" s="6" t="s">
        <v>156</v>
      </c>
      <c r="BE923" s="6" t="s">
        <v>313</v>
      </c>
    </row>
    <row r="924" spans="1:57" ht="17.399999999999999" x14ac:dyDescent="0.4">
      <c r="A924" s="237">
        <f t="shared" si="227"/>
        <v>922</v>
      </c>
      <c r="B924" s="238" t="str">
        <f t="shared" si="228"/>
        <v>2025-09-28</v>
      </c>
      <c r="C924" s="238" t="str">
        <f t="shared" si="229"/>
        <v>LHR</v>
      </c>
      <c r="D924" s="238" t="str">
        <f t="shared" si="230"/>
        <v>99431913910</v>
      </c>
      <c r="E924" s="238" t="str">
        <f t="shared" si="231"/>
        <v>587196918654</v>
      </c>
      <c r="F924" s="238" t="str">
        <f t="shared" si="232"/>
        <v>허원구</v>
      </c>
      <c r="G924" s="239" t="str">
        <f t="shared" si="233"/>
        <v>BK00000146459</v>
      </c>
      <c r="H924" s="240" t="str">
        <f t="shared" si="234"/>
        <v>일반(목록배제,Normal-Manifest Exception)</v>
      </c>
      <c r="I924" s="241">
        <f t="shared" si="235"/>
        <v>69.08</v>
      </c>
      <c r="J924" s="242">
        <f t="shared" si="236"/>
        <v>1</v>
      </c>
      <c r="K924" s="242">
        <f t="shared" si="237"/>
        <v>0.5</v>
      </c>
      <c r="L924" s="243">
        <f t="shared" si="238"/>
        <v>0.2</v>
      </c>
      <c r="M924" s="243">
        <f t="shared" si="239"/>
        <v>0.5</v>
      </c>
      <c r="N924" s="149">
        <f t="shared" si="240"/>
        <v>5.75</v>
      </c>
      <c r="O924" s="149">
        <v>3.59</v>
      </c>
      <c r="P924" s="150"/>
      <c r="Q924" s="151">
        <f>VLOOKUP(H924,Mapping!$B$3:$D$13,3,0)</f>
        <v>0.8</v>
      </c>
      <c r="R924" s="149">
        <f>(IF(VLOOKUP(VLOOKUP(I924,Mapping!$B$15:$D$20,2,1),Mapping!$C$15:$E$20,2,0)=7000,0,VLOOKUP(VLOOKUP(I924,Mapping!$B$15:$D$20,2,1),Mapping!$C$15:$E$20,2,0)))</f>
        <v>0</v>
      </c>
      <c r="S924" s="149"/>
      <c r="T924" s="149"/>
      <c r="U924" s="149">
        <f t="shared" si="241"/>
        <v>10.14</v>
      </c>
      <c r="V924" s="6" t="str">
        <f t="shared" si="226"/>
        <v/>
      </c>
      <c r="X924" s="6" t="s">
        <v>4196</v>
      </c>
      <c r="Y924" s="6" t="s">
        <v>16</v>
      </c>
      <c r="Z924" s="6" t="s">
        <v>4197</v>
      </c>
      <c r="AA924" s="6" t="s">
        <v>4774</v>
      </c>
      <c r="AB924" s="6" t="s">
        <v>4775</v>
      </c>
      <c r="AC924" s="6" t="s">
        <v>4776</v>
      </c>
      <c r="AD924" s="6" t="s">
        <v>4777</v>
      </c>
      <c r="AE924" s="6" t="s">
        <v>156</v>
      </c>
      <c r="AF924" s="6">
        <v>1</v>
      </c>
      <c r="AG924" s="6">
        <v>0.5</v>
      </c>
      <c r="AH924" s="6">
        <v>0.2</v>
      </c>
      <c r="AI924" s="6">
        <v>0.5</v>
      </c>
      <c r="AJ924" s="6" t="s">
        <v>110</v>
      </c>
      <c r="AK924" s="6">
        <v>69.08</v>
      </c>
      <c r="AL924" s="6" t="s">
        <v>303</v>
      </c>
      <c r="AM924" s="6" t="s">
        <v>303</v>
      </c>
      <c r="AN924" s="6" t="s">
        <v>303</v>
      </c>
      <c r="AO924" s="6" t="s">
        <v>303</v>
      </c>
      <c r="AP924" s="6" t="s">
        <v>156</v>
      </c>
      <c r="AQ924" s="6" t="s">
        <v>304</v>
      </c>
      <c r="AR924" s="6" t="s">
        <v>305</v>
      </c>
      <c r="AS924" s="6" t="s">
        <v>4778</v>
      </c>
      <c r="AT924" s="6" t="s">
        <v>156</v>
      </c>
      <c r="AU924" s="6" t="s">
        <v>307</v>
      </c>
      <c r="AV924" s="6" t="s">
        <v>4774</v>
      </c>
      <c r="AW924" s="6" t="s">
        <v>4779</v>
      </c>
      <c r="AX924" s="6" t="s">
        <v>4779</v>
      </c>
      <c r="AY924" s="6" t="s">
        <v>308</v>
      </c>
      <c r="AZ924" s="6" t="s">
        <v>771</v>
      </c>
      <c r="BA924" s="6" t="s">
        <v>310</v>
      </c>
      <c r="BB924" s="6" t="s">
        <v>311</v>
      </c>
      <c r="BC924" s="6" t="s">
        <v>312</v>
      </c>
      <c r="BD924" s="6" t="s">
        <v>156</v>
      </c>
      <c r="BE924" s="6" t="s">
        <v>313</v>
      </c>
    </row>
    <row r="925" spans="1:57" ht="17.399999999999999" x14ac:dyDescent="0.4">
      <c r="A925" s="237">
        <f t="shared" si="227"/>
        <v>923</v>
      </c>
      <c r="B925" s="238" t="str">
        <f t="shared" si="228"/>
        <v>2025-09-28</v>
      </c>
      <c r="C925" s="238" t="str">
        <f t="shared" si="229"/>
        <v>LHR</v>
      </c>
      <c r="D925" s="238" t="str">
        <f t="shared" si="230"/>
        <v>99431913910</v>
      </c>
      <c r="E925" s="238" t="str">
        <f t="shared" si="231"/>
        <v>587196918540</v>
      </c>
      <c r="F925" s="238" t="str">
        <f t="shared" si="232"/>
        <v>PRINTLOGIC</v>
      </c>
      <c r="G925" s="239" t="str">
        <f t="shared" si="233"/>
        <v>BK00000146462</v>
      </c>
      <c r="H925" s="240" t="str">
        <f t="shared" si="234"/>
        <v>일반(목록배제,Normal-Manifest Exception)</v>
      </c>
      <c r="I925" s="241">
        <f t="shared" si="235"/>
        <v>40.880000000000003</v>
      </c>
      <c r="J925" s="242">
        <f t="shared" si="236"/>
        <v>1</v>
      </c>
      <c r="K925" s="242">
        <f t="shared" si="237"/>
        <v>1.5</v>
      </c>
      <c r="L925" s="243">
        <f t="shared" si="238"/>
        <v>4.0999999999999996</v>
      </c>
      <c r="M925" s="243">
        <f t="shared" si="239"/>
        <v>4.0999999999999996</v>
      </c>
      <c r="N925" s="149">
        <f t="shared" si="240"/>
        <v>19.07</v>
      </c>
      <c r="O925" s="149">
        <v>3.59</v>
      </c>
      <c r="P925" s="150"/>
      <c r="Q925" s="151">
        <f>VLOOKUP(H925,Mapping!$B$3:$D$13,3,0)</f>
        <v>0.8</v>
      </c>
      <c r="R925" s="149">
        <f>(IF(VLOOKUP(VLOOKUP(I925,Mapping!$B$15:$D$20,2,1),Mapping!$C$15:$E$20,2,0)=7000,0,VLOOKUP(VLOOKUP(I925,Mapping!$B$15:$D$20,2,1),Mapping!$C$15:$E$20,2,0)))</f>
        <v>0</v>
      </c>
      <c r="S925" s="149"/>
      <c r="T925" s="149"/>
      <c r="U925" s="149">
        <f t="shared" si="241"/>
        <v>23.46</v>
      </c>
      <c r="V925" s="6" t="str">
        <f t="shared" si="226"/>
        <v>[사업자]</v>
      </c>
      <c r="X925" s="6" t="s">
        <v>4196</v>
      </c>
      <c r="Y925" s="6" t="s">
        <v>16</v>
      </c>
      <c r="Z925" s="6" t="s">
        <v>4197</v>
      </c>
      <c r="AA925" s="6" t="s">
        <v>4780</v>
      </c>
      <c r="AB925" s="6" t="s">
        <v>4781</v>
      </c>
      <c r="AC925" s="6" t="s">
        <v>4782</v>
      </c>
      <c r="AD925" s="6" t="s">
        <v>4783</v>
      </c>
      <c r="AE925" s="6" t="s">
        <v>157</v>
      </c>
      <c r="AF925" s="6">
        <v>1</v>
      </c>
      <c r="AG925" s="6">
        <v>1.5</v>
      </c>
      <c r="AH925" s="6">
        <v>4.0999999999999996</v>
      </c>
      <c r="AI925" s="6">
        <v>4.0999999999999996</v>
      </c>
      <c r="AJ925" s="6" t="s">
        <v>110</v>
      </c>
      <c r="AK925" s="6">
        <v>40.880000000000003</v>
      </c>
      <c r="AL925" s="6" t="s">
        <v>303</v>
      </c>
      <c r="AM925" s="6" t="s">
        <v>156</v>
      </c>
      <c r="AN925" s="6" t="s">
        <v>156</v>
      </c>
      <c r="AO925" s="6" t="s">
        <v>156</v>
      </c>
      <c r="AP925" s="6" t="s">
        <v>156</v>
      </c>
      <c r="AQ925" s="6" t="s">
        <v>304</v>
      </c>
      <c r="AR925" s="6" t="s">
        <v>305</v>
      </c>
      <c r="AS925" s="6" t="s">
        <v>4784</v>
      </c>
      <c r="AT925" s="6" t="s">
        <v>156</v>
      </c>
      <c r="AU925" s="6" t="s">
        <v>307</v>
      </c>
      <c r="AV925" s="6" t="s">
        <v>4780</v>
      </c>
      <c r="AW925" s="6" t="s">
        <v>4785</v>
      </c>
      <c r="AX925" s="6" t="s">
        <v>4785</v>
      </c>
      <c r="AY925" s="6" t="s">
        <v>308</v>
      </c>
      <c r="AZ925" s="6" t="s">
        <v>771</v>
      </c>
      <c r="BA925" s="6" t="s">
        <v>310</v>
      </c>
      <c r="BB925" s="6" t="s">
        <v>311</v>
      </c>
      <c r="BC925" s="6" t="s">
        <v>312</v>
      </c>
      <c r="BD925" s="6" t="s">
        <v>156</v>
      </c>
      <c r="BE925" s="6" t="s">
        <v>313</v>
      </c>
    </row>
    <row r="926" spans="1:57" ht="17.399999999999999" x14ac:dyDescent="0.4">
      <c r="A926" s="237">
        <f t="shared" si="227"/>
        <v>924</v>
      </c>
      <c r="B926" s="238" t="str">
        <f t="shared" si="228"/>
        <v>2025-09-28</v>
      </c>
      <c r="C926" s="238" t="str">
        <f t="shared" si="229"/>
        <v>LHR</v>
      </c>
      <c r="D926" s="238" t="str">
        <f t="shared" si="230"/>
        <v>99431913910</v>
      </c>
      <c r="E926" s="238" t="str">
        <f t="shared" si="231"/>
        <v>587196918573</v>
      </c>
      <c r="F926" s="238" t="str">
        <f t="shared" si="232"/>
        <v>한지훈</v>
      </c>
      <c r="G926" s="239" t="str">
        <f t="shared" si="233"/>
        <v>BK00000146473</v>
      </c>
      <c r="H926" s="240" t="str">
        <f t="shared" si="234"/>
        <v>목록(Manifest)</v>
      </c>
      <c r="I926" s="241">
        <f t="shared" si="235"/>
        <v>35.93</v>
      </c>
      <c r="J926" s="242">
        <f t="shared" si="236"/>
        <v>1</v>
      </c>
      <c r="K926" s="242">
        <f t="shared" si="237"/>
        <v>1</v>
      </c>
      <c r="L926" s="243">
        <f t="shared" si="238"/>
        <v>0.2</v>
      </c>
      <c r="M926" s="243">
        <f t="shared" si="239"/>
        <v>1</v>
      </c>
      <c r="N926" s="149">
        <f t="shared" si="240"/>
        <v>7.6</v>
      </c>
      <c r="O926" s="149">
        <v>3.59</v>
      </c>
      <c r="P926" s="150"/>
      <c r="Q926" s="151">
        <f>VLOOKUP(H926,Mapping!$B$3:$D$13,3,0)</f>
        <v>0</v>
      </c>
      <c r="R926" s="149">
        <f>(IF(VLOOKUP(VLOOKUP(I926,Mapping!$B$15:$D$20,2,1),Mapping!$C$15:$E$20,2,0)=7000,0,VLOOKUP(VLOOKUP(I926,Mapping!$B$15:$D$20,2,1),Mapping!$C$15:$E$20,2,0)))</f>
        <v>0</v>
      </c>
      <c r="S926" s="149"/>
      <c r="T926" s="149"/>
      <c r="U926" s="149">
        <f t="shared" si="241"/>
        <v>11.19</v>
      </c>
      <c r="V926" s="6" t="str">
        <f t="shared" si="226"/>
        <v/>
      </c>
      <c r="X926" s="6" t="s">
        <v>4196</v>
      </c>
      <c r="Y926" s="6" t="s">
        <v>16</v>
      </c>
      <c r="Z926" s="6" t="s">
        <v>4197</v>
      </c>
      <c r="AA926" s="6" t="s">
        <v>4786</v>
      </c>
      <c r="AB926" s="6" t="s">
        <v>4787</v>
      </c>
      <c r="AC926" s="6" t="s">
        <v>4788</v>
      </c>
      <c r="AD926" s="6" t="s">
        <v>4789</v>
      </c>
      <c r="AE926" s="6" t="s">
        <v>156</v>
      </c>
      <c r="AF926" s="6">
        <v>1</v>
      </c>
      <c r="AG926" s="6">
        <v>1</v>
      </c>
      <c r="AH926" s="6">
        <v>0.2</v>
      </c>
      <c r="AI926" s="6">
        <v>1</v>
      </c>
      <c r="AJ926" s="6" t="s">
        <v>14</v>
      </c>
      <c r="AK926" s="6">
        <v>35.93</v>
      </c>
      <c r="AL926" s="6" t="s">
        <v>303</v>
      </c>
      <c r="AM926" s="6" t="s">
        <v>303</v>
      </c>
      <c r="AN926" s="6" t="s">
        <v>303</v>
      </c>
      <c r="AO926" s="6" t="s">
        <v>303</v>
      </c>
      <c r="AP926" s="6" t="s">
        <v>156</v>
      </c>
      <c r="AQ926" s="6" t="s">
        <v>304</v>
      </c>
      <c r="AR926" s="6" t="s">
        <v>305</v>
      </c>
      <c r="AS926" s="6" t="s">
        <v>471</v>
      </c>
      <c r="AT926" s="6" t="s">
        <v>156</v>
      </c>
      <c r="AU926" s="6" t="s">
        <v>307</v>
      </c>
      <c r="AV926" s="6" t="s">
        <v>4786</v>
      </c>
      <c r="AW926" s="6" t="s">
        <v>4790</v>
      </c>
      <c r="AX926" s="6" t="s">
        <v>4790</v>
      </c>
      <c r="AY926" s="6" t="s">
        <v>308</v>
      </c>
      <c r="AZ926" s="6" t="s">
        <v>771</v>
      </c>
      <c r="BA926" s="6" t="s">
        <v>310</v>
      </c>
      <c r="BB926" s="6" t="s">
        <v>311</v>
      </c>
      <c r="BC926" s="6" t="s">
        <v>312</v>
      </c>
      <c r="BD926" s="6" t="s">
        <v>156</v>
      </c>
      <c r="BE926" s="6" t="s">
        <v>313</v>
      </c>
    </row>
    <row r="927" spans="1:57" ht="17.399999999999999" x14ac:dyDescent="0.4">
      <c r="A927" s="237">
        <f t="shared" si="227"/>
        <v>925</v>
      </c>
      <c r="B927" s="238" t="str">
        <f t="shared" si="228"/>
        <v>2025-09-28</v>
      </c>
      <c r="C927" s="238" t="str">
        <f t="shared" si="229"/>
        <v>LHR</v>
      </c>
      <c r="D927" s="238" t="str">
        <f t="shared" si="230"/>
        <v>99431913910</v>
      </c>
      <c r="E927" s="238" t="str">
        <f t="shared" si="231"/>
        <v>587196918470</v>
      </c>
      <c r="F927" s="238" t="str">
        <f t="shared" si="232"/>
        <v>배선우</v>
      </c>
      <c r="G927" s="239" t="str">
        <f t="shared" si="233"/>
        <v>BK00000146477</v>
      </c>
      <c r="H927" s="240" t="str">
        <f t="shared" si="234"/>
        <v>목록(Manifest)</v>
      </c>
      <c r="I927" s="241">
        <f t="shared" si="235"/>
        <v>52.47</v>
      </c>
      <c r="J927" s="242">
        <f t="shared" si="236"/>
        <v>1</v>
      </c>
      <c r="K927" s="242">
        <f t="shared" si="237"/>
        <v>0.5</v>
      </c>
      <c r="L927" s="243">
        <f t="shared" si="238"/>
        <v>0.2</v>
      </c>
      <c r="M927" s="243">
        <f t="shared" si="239"/>
        <v>0.5</v>
      </c>
      <c r="N927" s="149">
        <f t="shared" si="240"/>
        <v>5.75</v>
      </c>
      <c r="O927" s="149">
        <v>3.59</v>
      </c>
      <c r="P927" s="150"/>
      <c r="Q927" s="151">
        <f>VLOOKUP(H927,Mapping!$B$3:$D$13,3,0)</f>
        <v>0</v>
      </c>
      <c r="R927" s="149">
        <f>(IF(VLOOKUP(VLOOKUP(I927,Mapping!$B$15:$D$20,2,1),Mapping!$C$15:$E$20,2,0)=7000,0,VLOOKUP(VLOOKUP(I927,Mapping!$B$15:$D$20,2,1),Mapping!$C$15:$E$20,2,0)))</f>
        <v>0</v>
      </c>
      <c r="S927" s="149"/>
      <c r="T927" s="149"/>
      <c r="U927" s="149">
        <f t="shared" si="241"/>
        <v>9.34</v>
      </c>
      <c r="V927" s="6" t="str">
        <f t="shared" si="226"/>
        <v/>
      </c>
      <c r="X927" s="6" t="s">
        <v>4196</v>
      </c>
      <c r="Y927" s="6" t="s">
        <v>16</v>
      </c>
      <c r="Z927" s="6" t="s">
        <v>4197</v>
      </c>
      <c r="AA927" s="6" t="s">
        <v>4791</v>
      </c>
      <c r="AB927" s="6" t="s">
        <v>4792</v>
      </c>
      <c r="AC927" s="6" t="s">
        <v>4793</v>
      </c>
      <c r="AD927" s="6" t="s">
        <v>4794</v>
      </c>
      <c r="AE927" s="6" t="s">
        <v>156</v>
      </c>
      <c r="AF927" s="6">
        <v>1</v>
      </c>
      <c r="AG927" s="6">
        <v>0.5</v>
      </c>
      <c r="AH927" s="6">
        <v>0.2</v>
      </c>
      <c r="AI927" s="6">
        <v>0.5</v>
      </c>
      <c r="AJ927" s="6" t="s">
        <v>14</v>
      </c>
      <c r="AK927" s="6">
        <v>52.47</v>
      </c>
      <c r="AL927" s="6" t="s">
        <v>303</v>
      </c>
      <c r="AM927" s="6" t="s">
        <v>303</v>
      </c>
      <c r="AN927" s="6" t="s">
        <v>303</v>
      </c>
      <c r="AO927" s="6" t="s">
        <v>303</v>
      </c>
      <c r="AP927" s="6" t="s">
        <v>156</v>
      </c>
      <c r="AQ927" s="6" t="s">
        <v>304</v>
      </c>
      <c r="AR927" s="6" t="s">
        <v>305</v>
      </c>
      <c r="AS927" s="6" t="s">
        <v>4795</v>
      </c>
      <c r="AT927" s="6" t="s">
        <v>156</v>
      </c>
      <c r="AU927" s="6" t="s">
        <v>307</v>
      </c>
      <c r="AV927" s="6" t="s">
        <v>4791</v>
      </c>
      <c r="AW927" s="6" t="s">
        <v>4796</v>
      </c>
      <c r="AX927" s="6" t="s">
        <v>4796</v>
      </c>
      <c r="AY927" s="6" t="s">
        <v>308</v>
      </c>
      <c r="AZ927" s="6" t="s">
        <v>771</v>
      </c>
      <c r="BA927" s="6" t="s">
        <v>310</v>
      </c>
      <c r="BB927" s="6" t="s">
        <v>311</v>
      </c>
      <c r="BC927" s="6" t="s">
        <v>312</v>
      </c>
      <c r="BD927" s="6" t="s">
        <v>156</v>
      </c>
      <c r="BE927" s="6" t="s">
        <v>313</v>
      </c>
    </row>
    <row r="928" spans="1:57" ht="17.399999999999999" x14ac:dyDescent="0.4">
      <c r="A928" s="237">
        <f t="shared" si="227"/>
        <v>926</v>
      </c>
      <c r="B928" s="238" t="str">
        <f t="shared" si="228"/>
        <v>2025-09-28</v>
      </c>
      <c r="C928" s="238" t="str">
        <f t="shared" si="229"/>
        <v>LHR</v>
      </c>
      <c r="D928" s="238" t="str">
        <f t="shared" si="230"/>
        <v>99431913910</v>
      </c>
      <c r="E928" s="238" t="str">
        <f t="shared" si="231"/>
        <v>587196918433</v>
      </c>
      <c r="F928" s="238" t="str">
        <f t="shared" si="232"/>
        <v>정석훈</v>
      </c>
      <c r="G928" s="239" t="str">
        <f t="shared" si="233"/>
        <v>BK00000146481</v>
      </c>
      <c r="H928" s="240" t="str">
        <f t="shared" si="234"/>
        <v>간이(Simple)</v>
      </c>
      <c r="I928" s="241">
        <f t="shared" si="235"/>
        <v>158.83000000000001</v>
      </c>
      <c r="J928" s="242">
        <f t="shared" si="236"/>
        <v>1</v>
      </c>
      <c r="K928" s="242">
        <f t="shared" si="237"/>
        <v>2.5</v>
      </c>
      <c r="L928" s="243">
        <f t="shared" si="238"/>
        <v>0.2</v>
      </c>
      <c r="M928" s="243">
        <f t="shared" si="239"/>
        <v>2.5</v>
      </c>
      <c r="N928" s="149">
        <f t="shared" si="240"/>
        <v>13.15</v>
      </c>
      <c r="O928" s="149">
        <v>3.59</v>
      </c>
      <c r="P928" s="150"/>
      <c r="Q928" s="151">
        <f>VLOOKUP(H928,Mapping!$B$3:$D$13,3,0)</f>
        <v>0.8</v>
      </c>
      <c r="R928" s="149">
        <f>(IF(VLOOKUP(VLOOKUP(I928,Mapping!$B$15:$D$20,2,1),Mapping!$C$15:$E$20,2,0)=7000,0,VLOOKUP(VLOOKUP(I928,Mapping!$B$15:$D$20,2,1),Mapping!$C$15:$E$20,2,0)))</f>
        <v>0</v>
      </c>
      <c r="S928" s="149"/>
      <c r="T928" s="149"/>
      <c r="U928" s="149">
        <f t="shared" si="241"/>
        <v>17.540000000000003</v>
      </c>
      <c r="V928" s="6" t="str">
        <f t="shared" si="226"/>
        <v/>
      </c>
      <c r="X928" s="6" t="s">
        <v>4196</v>
      </c>
      <c r="Y928" s="6" t="s">
        <v>16</v>
      </c>
      <c r="Z928" s="6" t="s">
        <v>4197</v>
      </c>
      <c r="AA928" s="6" t="s">
        <v>4797</v>
      </c>
      <c r="AB928" s="6" t="s">
        <v>580</v>
      </c>
      <c r="AC928" s="6" t="s">
        <v>581</v>
      </c>
      <c r="AD928" s="6" t="s">
        <v>582</v>
      </c>
      <c r="AE928" s="6" t="s">
        <v>156</v>
      </c>
      <c r="AF928" s="6">
        <v>1</v>
      </c>
      <c r="AG928" s="6">
        <v>2.5</v>
      </c>
      <c r="AH928" s="6">
        <v>0.2</v>
      </c>
      <c r="AI928" s="6">
        <v>2.5</v>
      </c>
      <c r="AJ928" s="6" t="s">
        <v>15</v>
      </c>
      <c r="AK928" s="6">
        <v>158.83000000000001</v>
      </c>
      <c r="AL928" s="6" t="s">
        <v>303</v>
      </c>
      <c r="AM928" s="6" t="s">
        <v>156</v>
      </c>
      <c r="AN928" s="6" t="s">
        <v>156</v>
      </c>
      <c r="AO928" s="6" t="s">
        <v>156</v>
      </c>
      <c r="AP928" s="6" t="s">
        <v>156</v>
      </c>
      <c r="AQ928" s="6" t="s">
        <v>304</v>
      </c>
      <c r="AR928" s="6" t="s">
        <v>305</v>
      </c>
      <c r="AS928" s="6" t="s">
        <v>316</v>
      </c>
      <c r="AT928" s="6" t="s">
        <v>156</v>
      </c>
      <c r="AU928" s="6" t="s">
        <v>307</v>
      </c>
      <c r="AV928" s="6" t="s">
        <v>4797</v>
      </c>
      <c r="AW928" s="6" t="s">
        <v>4798</v>
      </c>
      <c r="AX928" s="6" t="s">
        <v>4798</v>
      </c>
      <c r="AY928" s="6" t="s">
        <v>308</v>
      </c>
      <c r="AZ928" s="6" t="s">
        <v>771</v>
      </c>
      <c r="BA928" s="6" t="s">
        <v>310</v>
      </c>
      <c r="BB928" s="6" t="s">
        <v>311</v>
      </c>
      <c r="BC928" s="6" t="s">
        <v>312</v>
      </c>
      <c r="BD928" s="6" t="s">
        <v>156</v>
      </c>
      <c r="BE928" s="6" t="s">
        <v>313</v>
      </c>
    </row>
    <row r="929" spans="1:57" ht="17.399999999999999" x14ac:dyDescent="0.4">
      <c r="A929" s="237">
        <f t="shared" si="227"/>
        <v>927</v>
      </c>
      <c r="B929" s="238" t="str">
        <f t="shared" si="228"/>
        <v>2025-09-28</v>
      </c>
      <c r="C929" s="238" t="str">
        <f t="shared" si="229"/>
        <v>LHR</v>
      </c>
      <c r="D929" s="238" t="str">
        <f t="shared" si="230"/>
        <v>99431913910</v>
      </c>
      <c r="E929" s="238" t="str">
        <f t="shared" si="231"/>
        <v>587196918374</v>
      </c>
      <c r="F929" s="238" t="str">
        <f t="shared" si="232"/>
        <v>김영민</v>
      </c>
      <c r="G929" s="239" t="str">
        <f t="shared" si="233"/>
        <v>BK00000146485</v>
      </c>
      <c r="H929" s="240" t="str">
        <f t="shared" si="234"/>
        <v>목록(Manifest)</v>
      </c>
      <c r="I929" s="241">
        <f t="shared" si="235"/>
        <v>134.6</v>
      </c>
      <c r="J929" s="242">
        <f t="shared" si="236"/>
        <v>1</v>
      </c>
      <c r="K929" s="242">
        <f t="shared" si="237"/>
        <v>1</v>
      </c>
      <c r="L929" s="243">
        <f t="shared" si="238"/>
        <v>1.3</v>
      </c>
      <c r="M929" s="243">
        <f t="shared" si="239"/>
        <v>1.3</v>
      </c>
      <c r="N929" s="149">
        <f t="shared" si="240"/>
        <v>8.7100000000000009</v>
      </c>
      <c r="O929" s="149">
        <v>3.59</v>
      </c>
      <c r="P929" s="150"/>
      <c r="Q929" s="151">
        <f>VLOOKUP(H929,Mapping!$B$3:$D$13,3,0)</f>
        <v>0</v>
      </c>
      <c r="R929" s="149">
        <f>(IF(VLOOKUP(VLOOKUP(I929,Mapping!$B$15:$D$20,2,1),Mapping!$C$15:$E$20,2,0)=7000,0,VLOOKUP(VLOOKUP(I929,Mapping!$B$15:$D$20,2,1),Mapping!$C$15:$E$20,2,0)))</f>
        <v>0</v>
      </c>
      <c r="S929" s="149"/>
      <c r="T929" s="149"/>
      <c r="U929" s="149">
        <f t="shared" si="241"/>
        <v>12.3</v>
      </c>
      <c r="V929" s="6" t="str">
        <f t="shared" si="226"/>
        <v/>
      </c>
      <c r="X929" s="6" t="s">
        <v>4196</v>
      </c>
      <c r="Y929" s="6" t="s">
        <v>16</v>
      </c>
      <c r="Z929" s="6" t="s">
        <v>4197</v>
      </c>
      <c r="AA929" s="6" t="s">
        <v>4799</v>
      </c>
      <c r="AB929" s="6" t="s">
        <v>178</v>
      </c>
      <c r="AC929" s="6" t="s">
        <v>347</v>
      </c>
      <c r="AD929" s="6" t="s">
        <v>348</v>
      </c>
      <c r="AE929" s="6" t="s">
        <v>156</v>
      </c>
      <c r="AF929" s="6">
        <v>1</v>
      </c>
      <c r="AG929" s="6">
        <v>1</v>
      </c>
      <c r="AH929" s="6">
        <v>1.3</v>
      </c>
      <c r="AI929" s="6">
        <v>1.3</v>
      </c>
      <c r="AJ929" s="6" t="s">
        <v>14</v>
      </c>
      <c r="AK929" s="6">
        <v>134.6</v>
      </c>
      <c r="AL929" s="6" t="s">
        <v>303</v>
      </c>
      <c r="AM929" s="6" t="s">
        <v>303</v>
      </c>
      <c r="AN929" s="6" t="s">
        <v>303</v>
      </c>
      <c r="AO929" s="6" t="s">
        <v>156</v>
      </c>
      <c r="AP929" s="6" t="s">
        <v>156</v>
      </c>
      <c r="AQ929" s="6" t="s">
        <v>304</v>
      </c>
      <c r="AR929" s="6" t="s">
        <v>305</v>
      </c>
      <c r="AS929" s="6" t="s">
        <v>349</v>
      </c>
      <c r="AT929" s="6" t="s">
        <v>156</v>
      </c>
      <c r="AU929" s="6" t="s">
        <v>307</v>
      </c>
      <c r="AV929" s="6" t="s">
        <v>4799</v>
      </c>
      <c r="AW929" s="6" t="s">
        <v>4800</v>
      </c>
      <c r="AX929" s="6" t="s">
        <v>4800</v>
      </c>
      <c r="AY929" s="6" t="s">
        <v>308</v>
      </c>
      <c r="AZ929" s="6" t="s">
        <v>771</v>
      </c>
      <c r="BA929" s="6" t="s">
        <v>310</v>
      </c>
      <c r="BB929" s="6" t="s">
        <v>311</v>
      </c>
      <c r="BC929" s="6" t="s">
        <v>312</v>
      </c>
      <c r="BD929" s="6" t="s">
        <v>156</v>
      </c>
      <c r="BE929" s="6" t="s">
        <v>313</v>
      </c>
    </row>
    <row r="930" spans="1:57" ht="17.399999999999999" x14ac:dyDescent="0.4">
      <c r="A930" s="237">
        <f t="shared" si="227"/>
        <v>928</v>
      </c>
      <c r="B930" s="238" t="str">
        <f t="shared" si="228"/>
        <v>2025-09-28</v>
      </c>
      <c r="C930" s="238" t="str">
        <f t="shared" si="229"/>
        <v>LHR</v>
      </c>
      <c r="D930" s="238" t="str">
        <f t="shared" si="230"/>
        <v>99431913910</v>
      </c>
      <c r="E930" s="238" t="str">
        <f t="shared" si="231"/>
        <v>587196918326</v>
      </c>
      <c r="F930" s="238" t="str">
        <f t="shared" si="232"/>
        <v>김경수</v>
      </c>
      <c r="G930" s="239" t="str">
        <f t="shared" si="233"/>
        <v>BK00000146486</v>
      </c>
      <c r="H930" s="240" t="str">
        <f t="shared" si="234"/>
        <v>목록(Manifest)</v>
      </c>
      <c r="I930" s="241">
        <f t="shared" si="235"/>
        <v>93.51</v>
      </c>
      <c r="J930" s="242">
        <f t="shared" si="236"/>
        <v>1</v>
      </c>
      <c r="K930" s="242">
        <f t="shared" si="237"/>
        <v>1.5</v>
      </c>
      <c r="L930" s="243">
        <f t="shared" si="238"/>
        <v>0.2</v>
      </c>
      <c r="M930" s="243">
        <f t="shared" si="239"/>
        <v>1.5</v>
      </c>
      <c r="N930" s="149">
        <f t="shared" si="240"/>
        <v>9.4499999999999993</v>
      </c>
      <c r="O930" s="149">
        <v>3.59</v>
      </c>
      <c r="P930" s="150"/>
      <c r="Q930" s="151">
        <f>VLOOKUP(H930,Mapping!$B$3:$D$13,3,0)</f>
        <v>0</v>
      </c>
      <c r="R930" s="149">
        <f>(IF(VLOOKUP(VLOOKUP(I930,Mapping!$B$15:$D$20,2,1),Mapping!$C$15:$E$20,2,0)=7000,0,VLOOKUP(VLOOKUP(I930,Mapping!$B$15:$D$20,2,1),Mapping!$C$15:$E$20,2,0)))</f>
        <v>0</v>
      </c>
      <c r="S930" s="149"/>
      <c r="T930" s="149"/>
      <c r="U930" s="149">
        <f t="shared" si="241"/>
        <v>13.04</v>
      </c>
      <c r="V930" s="6" t="str">
        <f t="shared" si="226"/>
        <v/>
      </c>
      <c r="X930" s="6" t="s">
        <v>4196</v>
      </c>
      <c r="Y930" s="6" t="s">
        <v>16</v>
      </c>
      <c r="Z930" s="6" t="s">
        <v>4197</v>
      </c>
      <c r="AA930" s="6" t="s">
        <v>4801</v>
      </c>
      <c r="AB930" s="6" t="s">
        <v>586</v>
      </c>
      <c r="AC930" s="6" t="s">
        <v>4802</v>
      </c>
      <c r="AD930" s="6" t="s">
        <v>1094</v>
      </c>
      <c r="AE930" s="6" t="s">
        <v>156</v>
      </c>
      <c r="AF930" s="6">
        <v>1</v>
      </c>
      <c r="AG930" s="6">
        <v>1.5</v>
      </c>
      <c r="AH930" s="6">
        <v>0.2</v>
      </c>
      <c r="AI930" s="6">
        <v>1.5</v>
      </c>
      <c r="AJ930" s="6" t="s">
        <v>14</v>
      </c>
      <c r="AK930" s="6">
        <v>93.51</v>
      </c>
      <c r="AL930" s="6" t="s">
        <v>303</v>
      </c>
      <c r="AM930" s="6" t="s">
        <v>303</v>
      </c>
      <c r="AN930" s="6" t="s">
        <v>303</v>
      </c>
      <c r="AO930" s="6" t="s">
        <v>303</v>
      </c>
      <c r="AP930" s="6" t="s">
        <v>156</v>
      </c>
      <c r="AQ930" s="6" t="s">
        <v>304</v>
      </c>
      <c r="AR930" s="6" t="s">
        <v>305</v>
      </c>
      <c r="AS930" s="6" t="s">
        <v>316</v>
      </c>
      <c r="AT930" s="6" t="s">
        <v>156</v>
      </c>
      <c r="AU930" s="6" t="s">
        <v>307</v>
      </c>
      <c r="AV930" s="6" t="s">
        <v>4801</v>
      </c>
      <c r="AW930" s="6" t="s">
        <v>4803</v>
      </c>
      <c r="AX930" s="6" t="s">
        <v>4803</v>
      </c>
      <c r="AY930" s="6" t="s">
        <v>308</v>
      </c>
      <c r="AZ930" s="6" t="s">
        <v>771</v>
      </c>
      <c r="BA930" s="6" t="s">
        <v>310</v>
      </c>
      <c r="BB930" s="6" t="s">
        <v>311</v>
      </c>
      <c r="BC930" s="6" t="s">
        <v>312</v>
      </c>
      <c r="BD930" s="6" t="s">
        <v>156</v>
      </c>
      <c r="BE930" s="6" t="s">
        <v>313</v>
      </c>
    </row>
    <row r="931" spans="1:57" ht="17.399999999999999" x14ac:dyDescent="0.4">
      <c r="A931" s="237">
        <f t="shared" si="227"/>
        <v>929</v>
      </c>
      <c r="B931" s="238" t="str">
        <f t="shared" si="228"/>
        <v>2025-09-28</v>
      </c>
      <c r="C931" s="238" t="str">
        <f t="shared" si="229"/>
        <v>LHR</v>
      </c>
      <c r="D931" s="238" t="str">
        <f t="shared" si="230"/>
        <v>99431913910</v>
      </c>
      <c r="E931" s="238" t="str">
        <f t="shared" si="231"/>
        <v>587196918363</v>
      </c>
      <c r="F931" s="238" t="str">
        <f t="shared" si="232"/>
        <v>문경국</v>
      </c>
      <c r="G931" s="239" t="str">
        <f t="shared" si="233"/>
        <v>BK00000146488</v>
      </c>
      <c r="H931" s="240" t="str">
        <f t="shared" si="234"/>
        <v>목록(Manifest)</v>
      </c>
      <c r="I931" s="241">
        <f t="shared" si="235"/>
        <v>102.56</v>
      </c>
      <c r="J931" s="242">
        <f t="shared" si="236"/>
        <v>1</v>
      </c>
      <c r="K931" s="242">
        <f t="shared" si="237"/>
        <v>1.5</v>
      </c>
      <c r="L931" s="243">
        <f t="shared" si="238"/>
        <v>2</v>
      </c>
      <c r="M931" s="243">
        <f t="shared" si="239"/>
        <v>2</v>
      </c>
      <c r="N931" s="149">
        <f t="shared" si="240"/>
        <v>11.3</v>
      </c>
      <c r="O931" s="149">
        <v>3.59</v>
      </c>
      <c r="P931" s="150"/>
      <c r="Q931" s="151">
        <f>VLOOKUP(H931,Mapping!$B$3:$D$13,3,0)</f>
        <v>0</v>
      </c>
      <c r="R931" s="149">
        <f>(IF(VLOOKUP(VLOOKUP(I931,Mapping!$B$15:$D$20,2,1),Mapping!$C$15:$E$20,2,0)=7000,0,VLOOKUP(VLOOKUP(I931,Mapping!$B$15:$D$20,2,1),Mapping!$C$15:$E$20,2,0)))</f>
        <v>0</v>
      </c>
      <c r="S931" s="149"/>
      <c r="T931" s="149"/>
      <c r="U931" s="149">
        <f t="shared" si="241"/>
        <v>14.89</v>
      </c>
      <c r="V931" s="6" t="str">
        <f t="shared" si="226"/>
        <v/>
      </c>
      <c r="X931" s="6" t="s">
        <v>4196</v>
      </c>
      <c r="Y931" s="6" t="s">
        <v>16</v>
      </c>
      <c r="Z931" s="6" t="s">
        <v>4197</v>
      </c>
      <c r="AA931" s="6" t="s">
        <v>4804</v>
      </c>
      <c r="AB931" s="6" t="s">
        <v>172</v>
      </c>
      <c r="AC931" s="6" t="s">
        <v>487</v>
      </c>
      <c r="AD931" s="6" t="s">
        <v>488</v>
      </c>
      <c r="AE931" s="6" t="s">
        <v>156</v>
      </c>
      <c r="AF931" s="6">
        <v>1</v>
      </c>
      <c r="AG931" s="6">
        <v>1.5</v>
      </c>
      <c r="AH931" s="6">
        <v>2</v>
      </c>
      <c r="AI931" s="6">
        <v>2</v>
      </c>
      <c r="AJ931" s="6" t="s">
        <v>14</v>
      </c>
      <c r="AK931" s="6">
        <v>102.56</v>
      </c>
      <c r="AL931" s="6" t="s">
        <v>303</v>
      </c>
      <c r="AM931" s="6" t="s">
        <v>303</v>
      </c>
      <c r="AN931" s="6" t="s">
        <v>303</v>
      </c>
      <c r="AO931" s="6" t="s">
        <v>303</v>
      </c>
      <c r="AP931" s="6" t="s">
        <v>156</v>
      </c>
      <c r="AQ931" s="6" t="s">
        <v>304</v>
      </c>
      <c r="AR931" s="6" t="s">
        <v>305</v>
      </c>
      <c r="AS931" s="6" t="s">
        <v>926</v>
      </c>
      <c r="AT931" s="6" t="s">
        <v>156</v>
      </c>
      <c r="AU931" s="6" t="s">
        <v>307</v>
      </c>
      <c r="AV931" s="6" t="s">
        <v>4804</v>
      </c>
      <c r="AW931" s="6" t="s">
        <v>4805</v>
      </c>
      <c r="AX931" s="6" t="s">
        <v>4805</v>
      </c>
      <c r="AY931" s="6" t="s">
        <v>308</v>
      </c>
      <c r="AZ931" s="6" t="s">
        <v>771</v>
      </c>
      <c r="BA931" s="6" t="s">
        <v>310</v>
      </c>
      <c r="BB931" s="6" t="s">
        <v>311</v>
      </c>
      <c r="BC931" s="6" t="s">
        <v>312</v>
      </c>
      <c r="BD931" s="6" t="s">
        <v>156</v>
      </c>
      <c r="BE931" s="6" t="s">
        <v>313</v>
      </c>
    </row>
    <row r="932" spans="1:57" ht="17.399999999999999" x14ac:dyDescent="0.4">
      <c r="A932" s="237">
        <f t="shared" si="227"/>
        <v>930</v>
      </c>
      <c r="B932" s="238" t="str">
        <f t="shared" si="228"/>
        <v>2025-09-28</v>
      </c>
      <c r="C932" s="238" t="str">
        <f t="shared" si="229"/>
        <v>LHR</v>
      </c>
      <c r="D932" s="238" t="str">
        <f t="shared" si="230"/>
        <v>99431913910</v>
      </c>
      <c r="E932" s="238" t="str">
        <f t="shared" si="231"/>
        <v>587196918503</v>
      </c>
      <c r="F932" s="238" t="str">
        <f t="shared" si="232"/>
        <v>김규운</v>
      </c>
      <c r="G932" s="239" t="str">
        <f t="shared" si="233"/>
        <v>BK00000146489</v>
      </c>
      <c r="H932" s="240" t="str">
        <f t="shared" si="234"/>
        <v>목록(Manifest)</v>
      </c>
      <c r="I932" s="241">
        <f t="shared" si="235"/>
        <v>84.76</v>
      </c>
      <c r="J932" s="242">
        <f t="shared" si="236"/>
        <v>1</v>
      </c>
      <c r="K932" s="242">
        <f t="shared" si="237"/>
        <v>1</v>
      </c>
      <c r="L932" s="243">
        <f t="shared" si="238"/>
        <v>2.2000000000000002</v>
      </c>
      <c r="M932" s="243">
        <f t="shared" si="239"/>
        <v>2.2000000000000002</v>
      </c>
      <c r="N932" s="149">
        <f t="shared" si="240"/>
        <v>12.040000000000001</v>
      </c>
      <c r="O932" s="149">
        <v>3.59</v>
      </c>
      <c r="P932" s="150"/>
      <c r="Q932" s="151">
        <f>VLOOKUP(H932,Mapping!$B$3:$D$13,3,0)</f>
        <v>0</v>
      </c>
      <c r="R932" s="149">
        <f>(IF(VLOOKUP(VLOOKUP(I932,Mapping!$B$15:$D$20,2,1),Mapping!$C$15:$E$20,2,0)=7000,0,VLOOKUP(VLOOKUP(I932,Mapping!$B$15:$D$20,2,1),Mapping!$C$15:$E$20,2,0)))</f>
        <v>0</v>
      </c>
      <c r="S932" s="149"/>
      <c r="T932" s="149"/>
      <c r="U932" s="149">
        <f t="shared" si="241"/>
        <v>15.63</v>
      </c>
      <c r="V932" s="6" t="str">
        <f t="shared" si="226"/>
        <v/>
      </c>
      <c r="X932" s="6" t="s">
        <v>4196</v>
      </c>
      <c r="Y932" s="6" t="s">
        <v>16</v>
      </c>
      <c r="Z932" s="6" t="s">
        <v>4197</v>
      </c>
      <c r="AA932" s="6" t="s">
        <v>4806</v>
      </c>
      <c r="AB932" s="6" t="s">
        <v>4807</v>
      </c>
      <c r="AC932" s="6" t="s">
        <v>4808</v>
      </c>
      <c r="AD932" s="6" t="s">
        <v>4809</v>
      </c>
      <c r="AE932" s="6" t="s">
        <v>156</v>
      </c>
      <c r="AF932" s="6">
        <v>1</v>
      </c>
      <c r="AG932" s="6">
        <v>1</v>
      </c>
      <c r="AH932" s="6">
        <v>2.2000000000000002</v>
      </c>
      <c r="AI932" s="6">
        <v>2.2000000000000002</v>
      </c>
      <c r="AJ932" s="6" t="s">
        <v>14</v>
      </c>
      <c r="AK932" s="6">
        <v>84.76</v>
      </c>
      <c r="AL932" s="6" t="s">
        <v>156</v>
      </c>
      <c r="AM932" s="6" t="s">
        <v>156</v>
      </c>
      <c r="AN932" s="6" t="s">
        <v>156</v>
      </c>
      <c r="AO932" s="6" t="s">
        <v>156</v>
      </c>
      <c r="AP932" s="6" t="s">
        <v>156</v>
      </c>
      <c r="AQ932" s="6" t="s">
        <v>304</v>
      </c>
      <c r="AR932" s="6" t="s">
        <v>305</v>
      </c>
      <c r="AS932" s="6" t="s">
        <v>331</v>
      </c>
      <c r="AT932" s="6" t="s">
        <v>156</v>
      </c>
      <c r="AU932" s="6" t="s">
        <v>307</v>
      </c>
      <c r="AV932" s="6" t="s">
        <v>4806</v>
      </c>
      <c r="AW932" s="6" t="s">
        <v>4810</v>
      </c>
      <c r="AX932" s="6" t="s">
        <v>4810</v>
      </c>
      <c r="AY932" s="6" t="s">
        <v>308</v>
      </c>
      <c r="AZ932" s="6" t="s">
        <v>771</v>
      </c>
      <c r="BA932" s="6" t="s">
        <v>310</v>
      </c>
      <c r="BB932" s="6" t="s">
        <v>311</v>
      </c>
      <c r="BC932" s="6" t="s">
        <v>312</v>
      </c>
      <c r="BD932" s="6" t="s">
        <v>156</v>
      </c>
      <c r="BE932" s="6" t="s">
        <v>313</v>
      </c>
    </row>
    <row r="933" spans="1:57" ht="17.399999999999999" x14ac:dyDescent="0.4">
      <c r="A933" s="237">
        <f t="shared" si="227"/>
        <v>931</v>
      </c>
      <c r="B933" s="238" t="str">
        <f t="shared" si="228"/>
        <v>2025-09-28</v>
      </c>
      <c r="C933" s="238" t="str">
        <f t="shared" si="229"/>
        <v>LHR</v>
      </c>
      <c r="D933" s="238" t="str">
        <f t="shared" si="230"/>
        <v>99431913910</v>
      </c>
      <c r="E933" s="238" t="str">
        <f t="shared" si="231"/>
        <v>587196918643</v>
      </c>
      <c r="F933" s="238" t="str">
        <f t="shared" si="232"/>
        <v>브라더비 변원혁</v>
      </c>
      <c r="G933" s="239" t="str">
        <f t="shared" si="233"/>
        <v>BK00000146501</v>
      </c>
      <c r="H933" s="240" t="str">
        <f t="shared" si="234"/>
        <v>일반(목록배제,Normal-Manifest Exception)</v>
      </c>
      <c r="I933" s="241">
        <f t="shared" si="235"/>
        <v>134.53</v>
      </c>
      <c r="J933" s="242">
        <f t="shared" si="236"/>
        <v>1</v>
      </c>
      <c r="K933" s="242">
        <f t="shared" si="237"/>
        <v>5.5</v>
      </c>
      <c r="L933" s="243">
        <f t="shared" si="238"/>
        <v>0.2</v>
      </c>
      <c r="M933" s="243">
        <f t="shared" si="239"/>
        <v>5.5</v>
      </c>
      <c r="N933" s="149">
        <f t="shared" si="240"/>
        <v>24.25</v>
      </c>
      <c r="O933" s="149">
        <v>3.59</v>
      </c>
      <c r="P933" s="150"/>
      <c r="Q933" s="151">
        <f>VLOOKUP(H933,Mapping!$B$3:$D$13,3,0)</f>
        <v>0.8</v>
      </c>
      <c r="R933" s="149">
        <f>(IF(VLOOKUP(VLOOKUP(I933,Mapping!$B$15:$D$20,2,1),Mapping!$C$15:$E$20,2,0)=7000,0,VLOOKUP(VLOOKUP(I933,Mapping!$B$15:$D$20,2,1),Mapping!$C$15:$E$20,2,0)))</f>
        <v>0</v>
      </c>
      <c r="S933" s="149"/>
      <c r="T933" s="149"/>
      <c r="U933" s="149">
        <f t="shared" si="241"/>
        <v>28.64</v>
      </c>
      <c r="V933" s="6" t="str">
        <f t="shared" si="226"/>
        <v>[사업자]</v>
      </c>
      <c r="X933" s="6" t="s">
        <v>4196</v>
      </c>
      <c r="Y933" s="6" t="s">
        <v>16</v>
      </c>
      <c r="Z933" s="6" t="s">
        <v>4197</v>
      </c>
      <c r="AA933" s="6" t="s">
        <v>4811</v>
      </c>
      <c r="AB933" s="6" t="s">
        <v>4812</v>
      </c>
      <c r="AC933" s="6" t="s">
        <v>4813</v>
      </c>
      <c r="AD933" s="6" t="s">
        <v>4814</v>
      </c>
      <c r="AE933" s="6" t="s">
        <v>157</v>
      </c>
      <c r="AF933" s="6">
        <v>1</v>
      </c>
      <c r="AG933" s="6">
        <v>5.5</v>
      </c>
      <c r="AH933" s="6">
        <v>0.2</v>
      </c>
      <c r="AI933" s="6">
        <v>5.5</v>
      </c>
      <c r="AJ933" s="6" t="s">
        <v>110</v>
      </c>
      <c r="AK933" s="6">
        <v>134.53</v>
      </c>
      <c r="AL933" s="6" t="s">
        <v>303</v>
      </c>
      <c r="AM933" s="6" t="s">
        <v>156</v>
      </c>
      <c r="AN933" s="6" t="s">
        <v>156</v>
      </c>
      <c r="AO933" s="6" t="s">
        <v>156</v>
      </c>
      <c r="AP933" s="6" t="s">
        <v>156</v>
      </c>
      <c r="AQ933" s="6" t="s">
        <v>304</v>
      </c>
      <c r="AR933" s="6" t="s">
        <v>305</v>
      </c>
      <c r="AS933" s="6" t="s">
        <v>316</v>
      </c>
      <c r="AT933" s="6" t="s">
        <v>156</v>
      </c>
      <c r="AU933" s="6" t="s">
        <v>307</v>
      </c>
      <c r="AV933" s="6" t="s">
        <v>4811</v>
      </c>
      <c r="AW933" s="6" t="s">
        <v>4815</v>
      </c>
      <c r="AX933" s="6" t="s">
        <v>4815</v>
      </c>
      <c r="AY933" s="6" t="s">
        <v>308</v>
      </c>
      <c r="AZ933" s="6" t="s">
        <v>771</v>
      </c>
      <c r="BA933" s="6" t="s">
        <v>310</v>
      </c>
      <c r="BB933" s="6" t="s">
        <v>311</v>
      </c>
      <c r="BC933" s="6" t="s">
        <v>312</v>
      </c>
      <c r="BD933" s="6" t="s">
        <v>156</v>
      </c>
      <c r="BE933" s="6" t="s">
        <v>313</v>
      </c>
    </row>
    <row r="934" spans="1:57" ht="17.399999999999999" x14ac:dyDescent="0.4">
      <c r="A934" s="237">
        <f t="shared" si="227"/>
        <v>932</v>
      </c>
      <c r="B934" s="238" t="str">
        <f t="shared" si="228"/>
        <v>2025-09-28</v>
      </c>
      <c r="C934" s="238" t="str">
        <f t="shared" si="229"/>
        <v>LHR</v>
      </c>
      <c r="D934" s="238" t="str">
        <f t="shared" si="230"/>
        <v>99431913910</v>
      </c>
      <c r="E934" s="238" t="str">
        <f t="shared" si="231"/>
        <v>587196918466</v>
      </c>
      <c r="F934" s="238" t="str">
        <f t="shared" si="232"/>
        <v>주 루룸</v>
      </c>
      <c r="G934" s="239" t="str">
        <f t="shared" si="233"/>
        <v>BK00000146505</v>
      </c>
      <c r="H934" s="240" t="str">
        <f t="shared" si="234"/>
        <v>간이(Simple)</v>
      </c>
      <c r="I934" s="241">
        <f t="shared" si="235"/>
        <v>358.74</v>
      </c>
      <c r="J934" s="242">
        <f t="shared" si="236"/>
        <v>1</v>
      </c>
      <c r="K934" s="242">
        <f t="shared" si="237"/>
        <v>5</v>
      </c>
      <c r="L934" s="243">
        <f t="shared" si="238"/>
        <v>5.4</v>
      </c>
      <c r="M934" s="243">
        <f t="shared" si="239"/>
        <v>5.5</v>
      </c>
      <c r="N934" s="149">
        <f t="shared" si="240"/>
        <v>24.25</v>
      </c>
      <c r="O934" s="149">
        <v>3.59</v>
      </c>
      <c r="P934" s="150"/>
      <c r="Q934" s="151">
        <f>VLOOKUP(H934,Mapping!$B$3:$D$13,3,0)</f>
        <v>0.8</v>
      </c>
      <c r="R934" s="149">
        <f>(IF(VLOOKUP(VLOOKUP(I934,Mapping!$B$15:$D$20,2,1),Mapping!$C$15:$E$20,2,0)=7000,0,VLOOKUP(VLOOKUP(I934,Mapping!$B$15:$D$20,2,1),Mapping!$C$15:$E$20,2,0)))</f>
        <v>0</v>
      </c>
      <c r="S934" s="149"/>
      <c r="T934" s="149"/>
      <c r="U934" s="149">
        <f t="shared" si="241"/>
        <v>28.64</v>
      </c>
      <c r="V934" s="6" t="str">
        <f t="shared" si="226"/>
        <v>[사업자]</v>
      </c>
      <c r="X934" s="6" t="s">
        <v>4196</v>
      </c>
      <c r="Y934" s="6" t="s">
        <v>16</v>
      </c>
      <c r="Z934" s="6" t="s">
        <v>4197</v>
      </c>
      <c r="AA934" s="6" t="s">
        <v>4816</v>
      </c>
      <c r="AB934" s="6" t="s">
        <v>903</v>
      </c>
      <c r="AC934" s="6" t="s">
        <v>904</v>
      </c>
      <c r="AD934" s="6" t="s">
        <v>905</v>
      </c>
      <c r="AE934" s="6" t="s">
        <v>157</v>
      </c>
      <c r="AF934" s="6">
        <v>1</v>
      </c>
      <c r="AG934" s="6">
        <v>5</v>
      </c>
      <c r="AH934" s="6">
        <v>5.4</v>
      </c>
      <c r="AI934" s="6">
        <v>5.5</v>
      </c>
      <c r="AJ934" s="6" t="s">
        <v>15</v>
      </c>
      <c r="AK934" s="6">
        <v>358.74</v>
      </c>
      <c r="AL934" s="6" t="s">
        <v>303</v>
      </c>
      <c r="AM934" s="6" t="s">
        <v>156</v>
      </c>
      <c r="AN934" s="6" t="s">
        <v>156</v>
      </c>
      <c r="AO934" s="6" t="s">
        <v>156</v>
      </c>
      <c r="AP934" s="6" t="s">
        <v>156</v>
      </c>
      <c r="AQ934" s="6" t="s">
        <v>304</v>
      </c>
      <c r="AR934" s="6" t="s">
        <v>305</v>
      </c>
      <c r="AS934" s="6" t="s">
        <v>459</v>
      </c>
      <c r="AT934" s="6" t="s">
        <v>156</v>
      </c>
      <c r="AU934" s="6" t="s">
        <v>307</v>
      </c>
      <c r="AV934" s="6" t="s">
        <v>4816</v>
      </c>
      <c r="AW934" s="6" t="s">
        <v>4817</v>
      </c>
      <c r="AX934" s="6" t="s">
        <v>4817</v>
      </c>
      <c r="AY934" s="6" t="s">
        <v>308</v>
      </c>
      <c r="AZ934" s="6" t="s">
        <v>771</v>
      </c>
      <c r="BA934" s="6" t="s">
        <v>310</v>
      </c>
      <c r="BB934" s="6" t="s">
        <v>311</v>
      </c>
      <c r="BC934" s="6" t="s">
        <v>312</v>
      </c>
      <c r="BD934" s="6" t="s">
        <v>156</v>
      </c>
      <c r="BE934" s="6" t="s">
        <v>313</v>
      </c>
    </row>
    <row r="935" spans="1:57" ht="17.399999999999999" x14ac:dyDescent="0.4">
      <c r="A935" s="237">
        <f t="shared" si="227"/>
        <v>933</v>
      </c>
      <c r="B935" s="238" t="str">
        <f t="shared" si="228"/>
        <v>2025-09-28</v>
      </c>
      <c r="C935" s="238" t="str">
        <f t="shared" si="229"/>
        <v>LHR</v>
      </c>
      <c r="D935" s="238" t="str">
        <f t="shared" si="230"/>
        <v>99431913910</v>
      </c>
      <c r="E935" s="238" t="str">
        <f t="shared" si="231"/>
        <v>587196918816</v>
      </c>
      <c r="F935" s="238" t="str">
        <f t="shared" si="232"/>
        <v>우효경</v>
      </c>
      <c r="G935" s="239" t="str">
        <f t="shared" si="233"/>
        <v>BK00000146510</v>
      </c>
      <c r="H935" s="240" t="str">
        <f t="shared" si="234"/>
        <v>일반(목록배제,Normal-Manifest Exception)</v>
      </c>
      <c r="I935" s="241">
        <f t="shared" si="235"/>
        <v>38.19</v>
      </c>
      <c r="J935" s="242">
        <f t="shared" si="236"/>
        <v>1</v>
      </c>
      <c r="K935" s="242">
        <f t="shared" si="237"/>
        <v>0.5</v>
      </c>
      <c r="L935" s="243">
        <f t="shared" si="238"/>
        <v>0.2</v>
      </c>
      <c r="M935" s="243">
        <f t="shared" si="239"/>
        <v>0.5</v>
      </c>
      <c r="N935" s="149">
        <f t="shared" si="240"/>
        <v>5.75</v>
      </c>
      <c r="O935" s="149">
        <v>3.59</v>
      </c>
      <c r="P935" s="150"/>
      <c r="Q935" s="151">
        <f>VLOOKUP(H935,Mapping!$B$3:$D$13,3,0)</f>
        <v>0.8</v>
      </c>
      <c r="R935" s="149">
        <f>(IF(VLOOKUP(VLOOKUP(I935,Mapping!$B$15:$D$20,2,1),Mapping!$C$15:$E$20,2,0)=7000,0,VLOOKUP(VLOOKUP(I935,Mapping!$B$15:$D$20,2,1),Mapping!$C$15:$E$20,2,0)))</f>
        <v>0</v>
      </c>
      <c r="S935" s="149"/>
      <c r="T935" s="149"/>
      <c r="U935" s="149">
        <f t="shared" si="241"/>
        <v>10.14</v>
      </c>
      <c r="V935" s="6" t="str">
        <f t="shared" si="226"/>
        <v/>
      </c>
      <c r="X935" s="6" t="s">
        <v>4196</v>
      </c>
      <c r="Y935" s="6" t="s">
        <v>16</v>
      </c>
      <c r="Z935" s="6" t="s">
        <v>4197</v>
      </c>
      <c r="AA935" s="6" t="s">
        <v>4818</v>
      </c>
      <c r="AB935" s="6" t="s">
        <v>4819</v>
      </c>
      <c r="AC935" s="6" t="s">
        <v>4820</v>
      </c>
      <c r="AD935" s="6" t="s">
        <v>4821</v>
      </c>
      <c r="AE935" s="6" t="s">
        <v>156</v>
      </c>
      <c r="AF935" s="6">
        <v>1</v>
      </c>
      <c r="AG935" s="6">
        <v>0.5</v>
      </c>
      <c r="AH935" s="6">
        <v>0.2</v>
      </c>
      <c r="AI935" s="6">
        <v>0.5</v>
      </c>
      <c r="AJ935" s="6" t="s">
        <v>110</v>
      </c>
      <c r="AK935" s="6">
        <v>38.19</v>
      </c>
      <c r="AL935" s="6" t="s">
        <v>303</v>
      </c>
      <c r="AM935" s="6" t="s">
        <v>303</v>
      </c>
      <c r="AN935" s="6" t="s">
        <v>303</v>
      </c>
      <c r="AO935" s="6" t="s">
        <v>303</v>
      </c>
      <c r="AP935" s="6" t="s">
        <v>156</v>
      </c>
      <c r="AQ935" s="6" t="s">
        <v>304</v>
      </c>
      <c r="AR935" s="6" t="s">
        <v>305</v>
      </c>
      <c r="AS935" s="6" t="s">
        <v>316</v>
      </c>
      <c r="AT935" s="6" t="s">
        <v>156</v>
      </c>
      <c r="AU935" s="6" t="s">
        <v>307</v>
      </c>
      <c r="AV935" s="6" t="s">
        <v>4818</v>
      </c>
      <c r="AW935" s="6" t="s">
        <v>4822</v>
      </c>
      <c r="AX935" s="6" t="s">
        <v>4822</v>
      </c>
      <c r="AY935" s="6" t="s">
        <v>308</v>
      </c>
      <c r="AZ935" s="6" t="s">
        <v>771</v>
      </c>
      <c r="BA935" s="6" t="s">
        <v>310</v>
      </c>
      <c r="BB935" s="6" t="s">
        <v>311</v>
      </c>
      <c r="BC935" s="6" t="s">
        <v>312</v>
      </c>
      <c r="BD935" s="6" t="s">
        <v>156</v>
      </c>
      <c r="BE935" s="6" t="s">
        <v>313</v>
      </c>
    </row>
    <row r="936" spans="1:57" ht="17.399999999999999" x14ac:dyDescent="0.4">
      <c r="A936" s="237">
        <f t="shared" si="227"/>
        <v>934</v>
      </c>
      <c r="B936" s="238" t="str">
        <f t="shared" si="228"/>
        <v>2025-09-28</v>
      </c>
      <c r="C936" s="238" t="str">
        <f t="shared" si="229"/>
        <v>LHR</v>
      </c>
      <c r="D936" s="238" t="str">
        <f t="shared" si="230"/>
        <v>99431913910</v>
      </c>
      <c r="E936" s="238" t="str">
        <f t="shared" si="231"/>
        <v>587196918691</v>
      </c>
      <c r="F936" s="238" t="str">
        <f t="shared" si="232"/>
        <v>김두태</v>
      </c>
      <c r="G936" s="239" t="str">
        <f t="shared" si="233"/>
        <v>BK00000146516</v>
      </c>
      <c r="H936" s="240" t="str">
        <f t="shared" si="234"/>
        <v>목록(Manifest)</v>
      </c>
      <c r="I936" s="241">
        <f t="shared" si="235"/>
        <v>121.13</v>
      </c>
      <c r="J936" s="242">
        <f t="shared" si="236"/>
        <v>1</v>
      </c>
      <c r="K936" s="242">
        <f t="shared" si="237"/>
        <v>0.5</v>
      </c>
      <c r="L936" s="243">
        <f t="shared" si="238"/>
        <v>2</v>
      </c>
      <c r="M936" s="243">
        <f t="shared" si="239"/>
        <v>2</v>
      </c>
      <c r="N936" s="149">
        <f t="shared" si="240"/>
        <v>11.3</v>
      </c>
      <c r="O936" s="149">
        <v>3.59</v>
      </c>
      <c r="P936" s="150"/>
      <c r="Q936" s="151">
        <f>VLOOKUP(H936,Mapping!$B$3:$D$13,3,0)</f>
        <v>0</v>
      </c>
      <c r="R936" s="149">
        <f>(IF(VLOOKUP(VLOOKUP(I936,Mapping!$B$15:$D$20,2,1),Mapping!$C$15:$E$20,2,0)=7000,0,VLOOKUP(VLOOKUP(I936,Mapping!$B$15:$D$20,2,1),Mapping!$C$15:$E$20,2,0)))</f>
        <v>0</v>
      </c>
      <c r="S936" s="149"/>
      <c r="T936" s="149"/>
      <c r="U936" s="149">
        <f t="shared" si="241"/>
        <v>14.89</v>
      </c>
      <c r="V936" s="6" t="str">
        <f t="shared" si="226"/>
        <v/>
      </c>
      <c r="X936" s="6" t="s">
        <v>4196</v>
      </c>
      <c r="Y936" s="6" t="s">
        <v>16</v>
      </c>
      <c r="Z936" s="6" t="s">
        <v>4197</v>
      </c>
      <c r="AA936" s="6" t="s">
        <v>4823</v>
      </c>
      <c r="AB936" s="6" t="s">
        <v>4824</v>
      </c>
      <c r="AC936" s="6" t="s">
        <v>4825</v>
      </c>
      <c r="AD936" s="6" t="s">
        <v>4826</v>
      </c>
      <c r="AE936" s="6" t="s">
        <v>156</v>
      </c>
      <c r="AF936" s="6">
        <v>1</v>
      </c>
      <c r="AG936" s="6">
        <v>0.5</v>
      </c>
      <c r="AH936" s="6">
        <v>2</v>
      </c>
      <c r="AI936" s="6">
        <v>2</v>
      </c>
      <c r="AJ936" s="6" t="s">
        <v>14</v>
      </c>
      <c r="AK936" s="6">
        <v>121.13</v>
      </c>
      <c r="AL936" s="6" t="s">
        <v>303</v>
      </c>
      <c r="AM936" s="6" t="s">
        <v>303</v>
      </c>
      <c r="AN936" s="6" t="s">
        <v>303</v>
      </c>
      <c r="AO936" s="6" t="s">
        <v>303</v>
      </c>
      <c r="AP936" s="6" t="s">
        <v>156</v>
      </c>
      <c r="AQ936" s="6" t="s">
        <v>304</v>
      </c>
      <c r="AR936" s="6" t="s">
        <v>305</v>
      </c>
      <c r="AS936" s="6" t="s">
        <v>4827</v>
      </c>
      <c r="AT936" s="6" t="s">
        <v>156</v>
      </c>
      <c r="AU936" s="6" t="s">
        <v>307</v>
      </c>
      <c r="AV936" s="6" t="s">
        <v>4823</v>
      </c>
      <c r="AW936" s="6" t="s">
        <v>4828</v>
      </c>
      <c r="AX936" s="6" t="s">
        <v>4828</v>
      </c>
      <c r="AY936" s="6" t="s">
        <v>308</v>
      </c>
      <c r="AZ936" s="6" t="s">
        <v>771</v>
      </c>
      <c r="BA936" s="6" t="s">
        <v>310</v>
      </c>
      <c r="BB936" s="6" t="s">
        <v>311</v>
      </c>
      <c r="BC936" s="6" t="s">
        <v>312</v>
      </c>
      <c r="BD936" s="6" t="s">
        <v>156</v>
      </c>
      <c r="BE936" s="6" t="s">
        <v>313</v>
      </c>
    </row>
    <row r="937" spans="1:57" ht="17.399999999999999" x14ac:dyDescent="0.4">
      <c r="A937" s="237">
        <f t="shared" si="227"/>
        <v>935</v>
      </c>
      <c r="B937" s="238" t="str">
        <f t="shared" si="228"/>
        <v>2025-09-28</v>
      </c>
      <c r="C937" s="238" t="str">
        <f t="shared" si="229"/>
        <v>LHR</v>
      </c>
      <c r="D937" s="238" t="str">
        <f t="shared" si="230"/>
        <v>99431913910</v>
      </c>
      <c r="E937" s="238" t="str">
        <f t="shared" si="231"/>
        <v>587196918400</v>
      </c>
      <c r="F937" s="238" t="str">
        <f t="shared" si="232"/>
        <v>MOON PARK DAE OOK</v>
      </c>
      <c r="G937" s="239" t="str">
        <f t="shared" si="233"/>
        <v>BK00000146522</v>
      </c>
      <c r="H937" s="240" t="str">
        <f t="shared" si="234"/>
        <v>간이(Simple)</v>
      </c>
      <c r="I937" s="241">
        <f t="shared" si="235"/>
        <v>153.44999999999999</v>
      </c>
      <c r="J937" s="242">
        <f t="shared" si="236"/>
        <v>1</v>
      </c>
      <c r="K937" s="242">
        <f t="shared" si="237"/>
        <v>1</v>
      </c>
      <c r="L937" s="243">
        <f t="shared" si="238"/>
        <v>0.2</v>
      </c>
      <c r="M937" s="243">
        <f t="shared" si="239"/>
        <v>1</v>
      </c>
      <c r="N937" s="149">
        <f t="shared" si="240"/>
        <v>7.6</v>
      </c>
      <c r="O937" s="149">
        <v>3.59</v>
      </c>
      <c r="P937" s="150"/>
      <c r="Q937" s="151">
        <f>VLOOKUP(H937,Mapping!$B$3:$D$13,3,0)</f>
        <v>0.8</v>
      </c>
      <c r="R937" s="149">
        <f>(IF(VLOOKUP(VLOOKUP(I937,Mapping!$B$15:$D$20,2,1),Mapping!$C$15:$E$20,2,0)=7000,0,VLOOKUP(VLOOKUP(I937,Mapping!$B$15:$D$20,2,1),Mapping!$C$15:$E$20,2,0)))</f>
        <v>0</v>
      </c>
      <c r="S937" s="149"/>
      <c r="T937" s="149"/>
      <c r="U937" s="149">
        <f t="shared" si="241"/>
        <v>11.99</v>
      </c>
      <c r="V937" s="6" t="str">
        <f t="shared" si="226"/>
        <v/>
      </c>
      <c r="X937" s="6" t="s">
        <v>4196</v>
      </c>
      <c r="Y937" s="6" t="s">
        <v>16</v>
      </c>
      <c r="Z937" s="6" t="s">
        <v>4197</v>
      </c>
      <c r="AA937" s="6" t="s">
        <v>4829</v>
      </c>
      <c r="AB937" s="6" t="s">
        <v>983</v>
      </c>
      <c r="AC937" s="6" t="s">
        <v>984</v>
      </c>
      <c r="AD937" s="6" t="s">
        <v>985</v>
      </c>
      <c r="AE937" s="6" t="s">
        <v>156</v>
      </c>
      <c r="AF937" s="6">
        <v>1</v>
      </c>
      <c r="AG937" s="6">
        <v>1</v>
      </c>
      <c r="AH937" s="6">
        <v>0.2</v>
      </c>
      <c r="AI937" s="6">
        <v>1</v>
      </c>
      <c r="AJ937" s="6" t="s">
        <v>15</v>
      </c>
      <c r="AK937" s="6">
        <v>153.44999999999999</v>
      </c>
      <c r="AL937" s="6" t="s">
        <v>303</v>
      </c>
      <c r="AM937" s="6" t="s">
        <v>156</v>
      </c>
      <c r="AN937" s="6" t="s">
        <v>156</v>
      </c>
      <c r="AO937" s="6" t="s">
        <v>156</v>
      </c>
      <c r="AP937" s="6" t="s">
        <v>156</v>
      </c>
      <c r="AQ937" s="6" t="s">
        <v>304</v>
      </c>
      <c r="AR937" s="6" t="s">
        <v>305</v>
      </c>
      <c r="AS937" s="6" t="s">
        <v>986</v>
      </c>
      <c r="AT937" s="6" t="s">
        <v>156</v>
      </c>
      <c r="AU937" s="6" t="s">
        <v>307</v>
      </c>
      <c r="AV937" s="6" t="s">
        <v>4829</v>
      </c>
      <c r="AW937" s="6" t="s">
        <v>4830</v>
      </c>
      <c r="AX937" s="6" t="s">
        <v>4830</v>
      </c>
      <c r="AY937" s="6" t="s">
        <v>308</v>
      </c>
      <c r="AZ937" s="6" t="s">
        <v>771</v>
      </c>
      <c r="BA937" s="6" t="s">
        <v>310</v>
      </c>
      <c r="BB937" s="6" t="s">
        <v>311</v>
      </c>
      <c r="BC937" s="6" t="s">
        <v>312</v>
      </c>
      <c r="BD937" s="6" t="s">
        <v>156</v>
      </c>
      <c r="BE937" s="6" t="s">
        <v>313</v>
      </c>
    </row>
    <row r="938" spans="1:57" ht="17.399999999999999" x14ac:dyDescent="0.4">
      <c r="A938" s="237">
        <f t="shared" si="227"/>
        <v>936</v>
      </c>
      <c r="B938" s="238" t="str">
        <f t="shared" si="228"/>
        <v>2025-09-28</v>
      </c>
      <c r="C938" s="238" t="str">
        <f t="shared" si="229"/>
        <v>LHR</v>
      </c>
      <c r="D938" s="238" t="str">
        <f t="shared" si="230"/>
        <v>99431913910</v>
      </c>
      <c r="E938" s="238" t="str">
        <f t="shared" si="231"/>
        <v>587196918735</v>
      </c>
      <c r="F938" s="238" t="str">
        <f t="shared" si="232"/>
        <v>김선일</v>
      </c>
      <c r="G938" s="239" t="str">
        <f t="shared" si="233"/>
        <v>BK00000146524</v>
      </c>
      <c r="H938" s="240" t="str">
        <f t="shared" si="234"/>
        <v>간이(Simple)</v>
      </c>
      <c r="I938" s="241">
        <f t="shared" si="235"/>
        <v>168.25</v>
      </c>
      <c r="J938" s="242">
        <f t="shared" si="236"/>
        <v>1</v>
      </c>
      <c r="K938" s="242">
        <f t="shared" si="237"/>
        <v>8</v>
      </c>
      <c r="L938" s="243">
        <f t="shared" si="238"/>
        <v>0.2</v>
      </c>
      <c r="M938" s="243">
        <f t="shared" si="239"/>
        <v>8</v>
      </c>
      <c r="N938" s="149">
        <f t="shared" si="240"/>
        <v>33.5</v>
      </c>
      <c r="O938" s="149">
        <v>3.59</v>
      </c>
      <c r="P938" s="150"/>
      <c r="Q938" s="151">
        <f>VLOOKUP(H938,Mapping!$B$3:$D$13,3,0)</f>
        <v>0.8</v>
      </c>
      <c r="R938" s="149">
        <f>(IF(VLOOKUP(VLOOKUP(I938,Mapping!$B$15:$D$20,2,1),Mapping!$C$15:$E$20,2,0)=7000,0,VLOOKUP(VLOOKUP(I938,Mapping!$B$15:$D$20,2,1),Mapping!$C$15:$E$20,2,0)))</f>
        <v>0</v>
      </c>
      <c r="S938" s="149"/>
      <c r="T938" s="149"/>
      <c r="U938" s="149">
        <f t="shared" si="241"/>
        <v>37.89</v>
      </c>
      <c r="V938" s="6" t="str">
        <f t="shared" si="226"/>
        <v/>
      </c>
      <c r="X938" s="6" t="s">
        <v>4196</v>
      </c>
      <c r="Y938" s="6" t="s">
        <v>16</v>
      </c>
      <c r="Z938" s="6" t="s">
        <v>4197</v>
      </c>
      <c r="AA938" s="6" t="s">
        <v>4831</v>
      </c>
      <c r="AB938" s="6" t="s">
        <v>226</v>
      </c>
      <c r="AC938" s="6" t="s">
        <v>562</v>
      </c>
      <c r="AD938" s="6" t="s">
        <v>571</v>
      </c>
      <c r="AE938" s="6" t="s">
        <v>156</v>
      </c>
      <c r="AF938" s="6">
        <v>1</v>
      </c>
      <c r="AG938" s="6">
        <v>8</v>
      </c>
      <c r="AH938" s="6">
        <v>0.2</v>
      </c>
      <c r="AI938" s="6">
        <v>8</v>
      </c>
      <c r="AJ938" s="6" t="s">
        <v>15</v>
      </c>
      <c r="AK938" s="6">
        <v>168.25</v>
      </c>
      <c r="AL938" s="6" t="s">
        <v>303</v>
      </c>
      <c r="AM938" s="6" t="s">
        <v>156</v>
      </c>
      <c r="AN938" s="6" t="s">
        <v>156</v>
      </c>
      <c r="AO938" s="6" t="s">
        <v>156</v>
      </c>
      <c r="AP938" s="6" t="s">
        <v>156</v>
      </c>
      <c r="AQ938" s="6" t="s">
        <v>304</v>
      </c>
      <c r="AR938" s="6" t="s">
        <v>305</v>
      </c>
      <c r="AS938" s="6" t="s">
        <v>316</v>
      </c>
      <c r="AT938" s="6" t="s">
        <v>156</v>
      </c>
      <c r="AU938" s="6" t="s">
        <v>307</v>
      </c>
      <c r="AV938" s="6" t="s">
        <v>4831</v>
      </c>
      <c r="AW938" s="6" t="s">
        <v>4832</v>
      </c>
      <c r="AX938" s="6" t="s">
        <v>4832</v>
      </c>
      <c r="AY938" s="6" t="s">
        <v>308</v>
      </c>
      <c r="AZ938" s="6" t="s">
        <v>771</v>
      </c>
      <c r="BA938" s="6" t="s">
        <v>310</v>
      </c>
      <c r="BB938" s="6" t="s">
        <v>311</v>
      </c>
      <c r="BC938" s="6" t="s">
        <v>312</v>
      </c>
      <c r="BD938" s="6" t="s">
        <v>156</v>
      </c>
      <c r="BE938" s="6" t="s">
        <v>313</v>
      </c>
    </row>
    <row r="939" spans="1:57" ht="17.399999999999999" x14ac:dyDescent="0.4">
      <c r="A939" s="237">
        <f t="shared" si="227"/>
        <v>937</v>
      </c>
      <c r="B939" s="238" t="str">
        <f t="shared" si="228"/>
        <v>2025-09-28</v>
      </c>
      <c r="C939" s="238" t="str">
        <f t="shared" si="229"/>
        <v>LHR</v>
      </c>
      <c r="D939" s="238" t="str">
        <f t="shared" si="230"/>
        <v>99431913910</v>
      </c>
      <c r="E939" s="238" t="str">
        <f t="shared" si="231"/>
        <v>587196918396</v>
      </c>
      <c r="F939" s="238" t="str">
        <f t="shared" si="232"/>
        <v>최영</v>
      </c>
      <c r="G939" s="239" t="str">
        <f t="shared" si="233"/>
        <v>BK00000146527</v>
      </c>
      <c r="H939" s="240" t="str">
        <f t="shared" si="234"/>
        <v>간이(Simple)</v>
      </c>
      <c r="I939" s="241">
        <f t="shared" si="235"/>
        <v>281.27999999999997</v>
      </c>
      <c r="J939" s="242">
        <f t="shared" si="236"/>
        <v>1</v>
      </c>
      <c r="K939" s="242">
        <f t="shared" si="237"/>
        <v>6.5</v>
      </c>
      <c r="L939" s="243">
        <f t="shared" si="238"/>
        <v>0.2</v>
      </c>
      <c r="M939" s="243">
        <f t="shared" si="239"/>
        <v>6.5</v>
      </c>
      <c r="N939" s="149">
        <f t="shared" si="240"/>
        <v>27.950000000000003</v>
      </c>
      <c r="O939" s="149">
        <v>3.59</v>
      </c>
      <c r="P939" s="150"/>
      <c r="Q939" s="151">
        <f>VLOOKUP(H939,Mapping!$B$3:$D$13,3,0)</f>
        <v>0.8</v>
      </c>
      <c r="R939" s="149">
        <f>(IF(VLOOKUP(VLOOKUP(I939,Mapping!$B$15:$D$20,2,1),Mapping!$C$15:$E$20,2,0)=7000,0,VLOOKUP(VLOOKUP(I939,Mapping!$B$15:$D$20,2,1),Mapping!$C$15:$E$20,2,0)))</f>
        <v>0</v>
      </c>
      <c r="S939" s="149"/>
      <c r="T939" s="149"/>
      <c r="U939" s="149">
        <f t="shared" si="241"/>
        <v>32.340000000000003</v>
      </c>
      <c r="V939" s="6" t="str">
        <f t="shared" si="226"/>
        <v/>
      </c>
      <c r="X939" s="6" t="s">
        <v>4196</v>
      </c>
      <c r="Y939" s="6" t="s">
        <v>16</v>
      </c>
      <c r="Z939" s="6" t="s">
        <v>4197</v>
      </c>
      <c r="AA939" s="6" t="s">
        <v>4833</v>
      </c>
      <c r="AB939" s="6" t="s">
        <v>934</v>
      </c>
      <c r="AC939" s="6" t="s">
        <v>935</v>
      </c>
      <c r="AD939" s="6" t="s">
        <v>382</v>
      </c>
      <c r="AE939" s="6" t="s">
        <v>156</v>
      </c>
      <c r="AF939" s="6">
        <v>1</v>
      </c>
      <c r="AG939" s="6">
        <v>6.5</v>
      </c>
      <c r="AH939" s="6">
        <v>0.2</v>
      </c>
      <c r="AI939" s="6">
        <v>6.5</v>
      </c>
      <c r="AJ939" s="6" t="s">
        <v>15</v>
      </c>
      <c r="AK939" s="6">
        <v>281.27999999999997</v>
      </c>
      <c r="AL939" s="6" t="s">
        <v>303</v>
      </c>
      <c r="AM939" s="6" t="s">
        <v>156</v>
      </c>
      <c r="AN939" s="6" t="s">
        <v>156</v>
      </c>
      <c r="AO939" s="6" t="s">
        <v>156</v>
      </c>
      <c r="AP939" s="6" t="s">
        <v>156</v>
      </c>
      <c r="AQ939" s="6" t="s">
        <v>304</v>
      </c>
      <c r="AR939" s="6" t="s">
        <v>305</v>
      </c>
      <c r="AS939" s="6" t="s">
        <v>936</v>
      </c>
      <c r="AT939" s="6" t="s">
        <v>156</v>
      </c>
      <c r="AU939" s="6" t="s">
        <v>307</v>
      </c>
      <c r="AV939" s="6" t="s">
        <v>4833</v>
      </c>
      <c r="AW939" s="6" t="s">
        <v>4834</v>
      </c>
      <c r="AX939" s="6" t="s">
        <v>4834</v>
      </c>
      <c r="AY939" s="6" t="s">
        <v>308</v>
      </c>
      <c r="AZ939" s="6" t="s">
        <v>771</v>
      </c>
      <c r="BA939" s="6" t="s">
        <v>310</v>
      </c>
      <c r="BB939" s="6" t="s">
        <v>311</v>
      </c>
      <c r="BC939" s="6" t="s">
        <v>312</v>
      </c>
      <c r="BD939" s="6" t="s">
        <v>156</v>
      </c>
      <c r="BE939" s="6" t="s">
        <v>313</v>
      </c>
    </row>
    <row r="940" spans="1:57" ht="17.399999999999999" x14ac:dyDescent="0.4">
      <c r="A940" s="237">
        <f t="shared" si="227"/>
        <v>938</v>
      </c>
      <c r="B940" s="238" t="str">
        <f t="shared" si="228"/>
        <v>2025-09-28</v>
      </c>
      <c r="C940" s="238" t="str">
        <f t="shared" si="229"/>
        <v>LHR</v>
      </c>
      <c r="D940" s="238" t="str">
        <f t="shared" si="230"/>
        <v>99431913910</v>
      </c>
      <c r="E940" s="238" t="str">
        <f t="shared" si="231"/>
        <v>587196918304</v>
      </c>
      <c r="F940" s="238" t="str">
        <f t="shared" si="232"/>
        <v>김승복</v>
      </c>
      <c r="G940" s="239" t="str">
        <f t="shared" si="233"/>
        <v>BK00000146528</v>
      </c>
      <c r="H940" s="240" t="str">
        <f t="shared" si="234"/>
        <v>목록(Manifest)</v>
      </c>
      <c r="I940" s="241">
        <f t="shared" si="235"/>
        <v>32.299999999999997</v>
      </c>
      <c r="J940" s="242">
        <f t="shared" si="236"/>
        <v>1</v>
      </c>
      <c r="K940" s="242">
        <f t="shared" si="237"/>
        <v>2.5</v>
      </c>
      <c r="L940" s="243">
        <f t="shared" si="238"/>
        <v>4.5</v>
      </c>
      <c r="M940" s="243">
        <f t="shared" si="239"/>
        <v>4.5</v>
      </c>
      <c r="N940" s="149">
        <f t="shared" si="240"/>
        <v>20.55</v>
      </c>
      <c r="O940" s="149">
        <v>3.59</v>
      </c>
      <c r="P940" s="150"/>
      <c r="Q940" s="151">
        <f>VLOOKUP(H940,Mapping!$B$3:$D$13,3,0)</f>
        <v>0</v>
      </c>
      <c r="R940" s="149">
        <f>(IF(VLOOKUP(VLOOKUP(I940,Mapping!$B$15:$D$20,2,1),Mapping!$C$15:$E$20,2,0)=7000,0,VLOOKUP(VLOOKUP(I940,Mapping!$B$15:$D$20,2,1),Mapping!$C$15:$E$20,2,0)))</f>
        <v>0</v>
      </c>
      <c r="S940" s="149"/>
      <c r="T940" s="149"/>
      <c r="U940" s="149">
        <f t="shared" si="241"/>
        <v>24.14</v>
      </c>
      <c r="V940" s="6" t="str">
        <f t="shared" si="226"/>
        <v/>
      </c>
      <c r="X940" s="6" t="s">
        <v>4196</v>
      </c>
      <c r="Y940" s="6" t="s">
        <v>16</v>
      </c>
      <c r="Z940" s="6" t="s">
        <v>4197</v>
      </c>
      <c r="AA940" s="6" t="s">
        <v>4835</v>
      </c>
      <c r="AB940" s="6" t="s">
        <v>4836</v>
      </c>
      <c r="AC940" s="6" t="s">
        <v>4837</v>
      </c>
      <c r="AD940" s="6" t="s">
        <v>4838</v>
      </c>
      <c r="AE940" s="6" t="s">
        <v>156</v>
      </c>
      <c r="AF940" s="6">
        <v>1</v>
      </c>
      <c r="AG940" s="6">
        <v>2.5</v>
      </c>
      <c r="AH940" s="6">
        <v>4.5</v>
      </c>
      <c r="AI940" s="6">
        <v>4.5</v>
      </c>
      <c r="AJ940" s="6" t="s">
        <v>14</v>
      </c>
      <c r="AK940" s="6">
        <v>32.299999999999997</v>
      </c>
      <c r="AL940" s="6" t="s">
        <v>303</v>
      </c>
      <c r="AM940" s="6" t="s">
        <v>303</v>
      </c>
      <c r="AN940" s="6" t="s">
        <v>303</v>
      </c>
      <c r="AO940" s="6" t="s">
        <v>303</v>
      </c>
      <c r="AP940" s="6" t="s">
        <v>156</v>
      </c>
      <c r="AQ940" s="6" t="s">
        <v>304</v>
      </c>
      <c r="AR940" s="6" t="s">
        <v>305</v>
      </c>
      <c r="AS940" s="6" t="s">
        <v>316</v>
      </c>
      <c r="AT940" s="6" t="s">
        <v>156</v>
      </c>
      <c r="AU940" s="6" t="s">
        <v>307</v>
      </c>
      <c r="AV940" s="6" t="s">
        <v>4835</v>
      </c>
      <c r="AW940" s="6" t="s">
        <v>4839</v>
      </c>
      <c r="AX940" s="6" t="s">
        <v>4839</v>
      </c>
      <c r="AY940" s="6" t="s">
        <v>308</v>
      </c>
      <c r="AZ940" s="6" t="s">
        <v>771</v>
      </c>
      <c r="BA940" s="6" t="s">
        <v>310</v>
      </c>
      <c r="BB940" s="6" t="s">
        <v>311</v>
      </c>
      <c r="BC940" s="6" t="s">
        <v>312</v>
      </c>
      <c r="BD940" s="6" t="s">
        <v>156</v>
      </c>
      <c r="BE940" s="6" t="s">
        <v>313</v>
      </c>
    </row>
    <row r="941" spans="1:57" ht="17.399999999999999" x14ac:dyDescent="0.4">
      <c r="A941" s="237">
        <f t="shared" si="227"/>
        <v>939</v>
      </c>
      <c r="B941" s="238" t="str">
        <f t="shared" si="228"/>
        <v>2025-09-28</v>
      </c>
      <c r="C941" s="238" t="str">
        <f t="shared" si="229"/>
        <v>LHR</v>
      </c>
      <c r="D941" s="238" t="str">
        <f t="shared" si="230"/>
        <v>99431913910</v>
      </c>
      <c r="E941" s="238" t="str">
        <f t="shared" si="231"/>
        <v>587196918455</v>
      </c>
      <c r="F941" s="238" t="str">
        <f t="shared" si="232"/>
        <v>PHAMKHACMINH</v>
      </c>
      <c r="G941" s="239" t="str">
        <f t="shared" si="233"/>
        <v>BK00000146530</v>
      </c>
      <c r="H941" s="240" t="str">
        <f t="shared" si="234"/>
        <v>일반(목록배제,Normal-Manifest Exception)</v>
      </c>
      <c r="I941" s="241">
        <f t="shared" si="235"/>
        <v>79.38</v>
      </c>
      <c r="J941" s="242">
        <f t="shared" si="236"/>
        <v>1</v>
      </c>
      <c r="K941" s="242">
        <f t="shared" si="237"/>
        <v>1</v>
      </c>
      <c r="L941" s="243">
        <f t="shared" si="238"/>
        <v>0.2</v>
      </c>
      <c r="M941" s="243">
        <f t="shared" si="239"/>
        <v>1</v>
      </c>
      <c r="N941" s="149">
        <f t="shared" si="240"/>
        <v>7.6</v>
      </c>
      <c r="O941" s="149">
        <v>3.59</v>
      </c>
      <c r="P941" s="150"/>
      <c r="Q941" s="151">
        <f>VLOOKUP(H941,Mapping!$B$3:$D$13,3,0)</f>
        <v>0.8</v>
      </c>
      <c r="R941" s="149">
        <f>(IF(VLOOKUP(VLOOKUP(I941,Mapping!$B$15:$D$20,2,1),Mapping!$C$15:$E$20,2,0)=7000,0,VLOOKUP(VLOOKUP(I941,Mapping!$B$15:$D$20,2,1),Mapping!$C$15:$E$20,2,0)))</f>
        <v>0</v>
      </c>
      <c r="S941" s="149"/>
      <c r="T941" s="149"/>
      <c r="U941" s="149">
        <f t="shared" si="241"/>
        <v>11.99</v>
      </c>
      <c r="V941" s="6" t="str">
        <f t="shared" si="226"/>
        <v/>
      </c>
      <c r="X941" s="6" t="s">
        <v>4196</v>
      </c>
      <c r="Y941" s="6" t="s">
        <v>16</v>
      </c>
      <c r="Z941" s="6" t="s">
        <v>4197</v>
      </c>
      <c r="AA941" s="6" t="s">
        <v>4840</v>
      </c>
      <c r="AB941" s="6" t="s">
        <v>193</v>
      </c>
      <c r="AC941" s="6" t="s">
        <v>585</v>
      </c>
      <c r="AD941" s="6" t="s">
        <v>910</v>
      </c>
      <c r="AE941" s="6" t="s">
        <v>156</v>
      </c>
      <c r="AF941" s="6">
        <v>1</v>
      </c>
      <c r="AG941" s="6">
        <v>1</v>
      </c>
      <c r="AH941" s="6">
        <v>0.2</v>
      </c>
      <c r="AI941" s="6">
        <v>1</v>
      </c>
      <c r="AJ941" s="6" t="s">
        <v>110</v>
      </c>
      <c r="AK941" s="6">
        <v>79.38</v>
      </c>
      <c r="AL941" s="6" t="s">
        <v>303</v>
      </c>
      <c r="AM941" s="6" t="s">
        <v>303</v>
      </c>
      <c r="AN941" s="6" t="s">
        <v>303</v>
      </c>
      <c r="AO941" s="6" t="s">
        <v>303</v>
      </c>
      <c r="AP941" s="6" t="s">
        <v>156</v>
      </c>
      <c r="AQ941" s="6" t="s">
        <v>304</v>
      </c>
      <c r="AR941" s="6" t="s">
        <v>305</v>
      </c>
      <c r="AS941" s="6" t="s">
        <v>317</v>
      </c>
      <c r="AT941" s="6" t="s">
        <v>156</v>
      </c>
      <c r="AU941" s="6" t="s">
        <v>307</v>
      </c>
      <c r="AV941" s="6" t="s">
        <v>4840</v>
      </c>
      <c r="AW941" s="6" t="s">
        <v>4841</v>
      </c>
      <c r="AX941" s="6" t="s">
        <v>4841</v>
      </c>
      <c r="AY941" s="6" t="s">
        <v>308</v>
      </c>
      <c r="AZ941" s="6" t="s">
        <v>771</v>
      </c>
      <c r="BA941" s="6" t="s">
        <v>310</v>
      </c>
      <c r="BB941" s="6" t="s">
        <v>311</v>
      </c>
      <c r="BC941" s="6" t="s">
        <v>312</v>
      </c>
      <c r="BD941" s="6" t="s">
        <v>156</v>
      </c>
      <c r="BE941" s="6" t="s">
        <v>313</v>
      </c>
    </row>
    <row r="942" spans="1:57" ht="17.399999999999999" x14ac:dyDescent="0.4">
      <c r="A942" s="237">
        <f t="shared" si="227"/>
        <v>940</v>
      </c>
      <c r="B942" s="238" t="str">
        <f t="shared" si="228"/>
        <v>2025-09-28</v>
      </c>
      <c r="C942" s="238" t="str">
        <f t="shared" si="229"/>
        <v>LHR</v>
      </c>
      <c r="D942" s="238" t="str">
        <f t="shared" si="230"/>
        <v>99431913910</v>
      </c>
      <c r="E942" s="238" t="str">
        <f t="shared" si="231"/>
        <v>587196918864</v>
      </c>
      <c r="F942" s="238" t="str">
        <f t="shared" si="232"/>
        <v>윤미정</v>
      </c>
      <c r="G942" s="239" t="str">
        <f t="shared" si="233"/>
        <v>BK00000146538</v>
      </c>
      <c r="H942" s="240" t="str">
        <f t="shared" si="234"/>
        <v>일반(NORMAL)</v>
      </c>
      <c r="I942" s="241">
        <f t="shared" si="235"/>
        <v>43.75</v>
      </c>
      <c r="J942" s="242">
        <f t="shared" si="236"/>
        <v>1</v>
      </c>
      <c r="K942" s="242">
        <f t="shared" si="237"/>
        <v>0.5</v>
      </c>
      <c r="L942" s="243">
        <f t="shared" si="238"/>
        <v>0.2</v>
      </c>
      <c r="M942" s="243">
        <f t="shared" si="239"/>
        <v>0.5</v>
      </c>
      <c r="N942" s="149">
        <f t="shared" si="240"/>
        <v>5.75</v>
      </c>
      <c r="O942" s="149">
        <v>3.59</v>
      </c>
      <c r="P942" s="150"/>
      <c r="Q942" s="151">
        <f>VLOOKUP(H942,Mapping!$B$3:$D$13,3,0)</f>
        <v>0.8</v>
      </c>
      <c r="R942" s="149">
        <f>(IF(VLOOKUP(VLOOKUP(I942,Mapping!$B$15:$D$20,2,1),Mapping!$C$15:$E$20,2,0)=7000,0,VLOOKUP(VLOOKUP(I942,Mapping!$B$15:$D$20,2,1),Mapping!$C$15:$E$20,2,0)))</f>
        <v>0</v>
      </c>
      <c r="S942" s="149"/>
      <c r="T942" s="149"/>
      <c r="U942" s="149">
        <f t="shared" si="241"/>
        <v>10.14</v>
      </c>
      <c r="V942" s="6" t="str">
        <f t="shared" si="226"/>
        <v>합산+3</v>
      </c>
      <c r="X942" s="6" t="s">
        <v>4196</v>
      </c>
      <c r="Y942" s="6" t="s">
        <v>16</v>
      </c>
      <c r="Z942" s="6" t="s">
        <v>4197</v>
      </c>
      <c r="AA942" s="6" t="s">
        <v>4842</v>
      </c>
      <c r="AB942" s="6" t="s">
        <v>4843</v>
      </c>
      <c r="AC942" s="6" t="s">
        <v>4844</v>
      </c>
      <c r="AD942" s="6" t="s">
        <v>4845</v>
      </c>
      <c r="AE942" s="6" t="s">
        <v>4846</v>
      </c>
      <c r="AF942" s="6">
        <v>1</v>
      </c>
      <c r="AG942" s="6">
        <v>0.5</v>
      </c>
      <c r="AH942" s="6">
        <v>0.2</v>
      </c>
      <c r="AI942" s="6">
        <v>0.5</v>
      </c>
      <c r="AJ942" s="6" t="s">
        <v>112</v>
      </c>
      <c r="AK942" s="6">
        <v>43.75</v>
      </c>
      <c r="AL942" s="6" t="s">
        <v>156</v>
      </c>
      <c r="AM942" s="6" t="s">
        <v>156</v>
      </c>
      <c r="AN942" s="6" t="s">
        <v>156</v>
      </c>
      <c r="AO942" s="6" t="s">
        <v>156</v>
      </c>
      <c r="AP942" s="6" t="s">
        <v>156</v>
      </c>
      <c r="AQ942" s="6" t="s">
        <v>304</v>
      </c>
      <c r="AR942" s="6" t="s">
        <v>305</v>
      </c>
      <c r="AS942" s="6" t="s">
        <v>352</v>
      </c>
      <c r="AT942" s="6" t="s">
        <v>156</v>
      </c>
      <c r="AU942" s="6" t="s">
        <v>307</v>
      </c>
      <c r="AV942" s="6" t="s">
        <v>4842</v>
      </c>
      <c r="AW942" s="6" t="s">
        <v>4847</v>
      </c>
      <c r="AX942" s="6" t="s">
        <v>4847</v>
      </c>
      <c r="AY942" s="6" t="s">
        <v>308</v>
      </c>
      <c r="AZ942" s="6" t="s">
        <v>771</v>
      </c>
      <c r="BA942" s="6" t="s">
        <v>310</v>
      </c>
      <c r="BB942" s="6" t="s">
        <v>311</v>
      </c>
      <c r="BC942" s="6" t="s">
        <v>312</v>
      </c>
      <c r="BD942" s="6" t="s">
        <v>156</v>
      </c>
      <c r="BE942" s="6" t="s">
        <v>313</v>
      </c>
    </row>
    <row r="943" spans="1:57" ht="17.399999999999999" x14ac:dyDescent="0.4">
      <c r="A943" s="237">
        <f t="shared" si="227"/>
        <v>941</v>
      </c>
      <c r="B943" s="238" t="str">
        <f t="shared" si="228"/>
        <v>2025-09-28</v>
      </c>
      <c r="C943" s="238" t="str">
        <f t="shared" si="229"/>
        <v>LHR</v>
      </c>
      <c r="D943" s="238" t="str">
        <f t="shared" si="230"/>
        <v>99431913910</v>
      </c>
      <c r="E943" s="238" t="str">
        <f t="shared" si="231"/>
        <v>587196918853</v>
      </c>
      <c r="F943" s="238" t="str">
        <f t="shared" si="232"/>
        <v>윤미정</v>
      </c>
      <c r="G943" s="239" t="str">
        <f t="shared" si="233"/>
        <v>BK00000146537</v>
      </c>
      <c r="H943" s="240" t="str">
        <f t="shared" si="234"/>
        <v>일반(NORMAL)</v>
      </c>
      <c r="I943" s="241">
        <f t="shared" si="235"/>
        <v>29.61</v>
      </c>
      <c r="J943" s="242">
        <f t="shared" si="236"/>
        <v>1</v>
      </c>
      <c r="K943" s="242">
        <f t="shared" si="237"/>
        <v>0.5</v>
      </c>
      <c r="L943" s="243">
        <f t="shared" si="238"/>
        <v>0.2</v>
      </c>
      <c r="M943" s="243">
        <f t="shared" si="239"/>
        <v>0.5</v>
      </c>
      <c r="N943" s="149">
        <f t="shared" si="240"/>
        <v>5.75</v>
      </c>
      <c r="O943" s="149">
        <v>3.59</v>
      </c>
      <c r="P943" s="150"/>
      <c r="Q943" s="151">
        <f>VLOOKUP(H943,Mapping!$B$3:$D$13,3,0)</f>
        <v>0.8</v>
      </c>
      <c r="R943" s="149">
        <f>(IF(VLOOKUP(VLOOKUP(I943,Mapping!$B$15:$D$20,2,1),Mapping!$C$15:$E$20,2,0)=7000,0,VLOOKUP(VLOOKUP(I943,Mapping!$B$15:$D$20,2,1),Mapping!$C$15:$E$20,2,0)))</f>
        <v>0</v>
      </c>
      <c r="S943" s="149"/>
      <c r="T943" s="149"/>
      <c r="U943" s="149">
        <f t="shared" si="241"/>
        <v>10.14</v>
      </c>
      <c r="V943" s="6" t="str">
        <f t="shared" si="226"/>
        <v>합산+3</v>
      </c>
      <c r="X943" s="6" t="s">
        <v>4196</v>
      </c>
      <c r="Y943" s="6" t="s">
        <v>16</v>
      </c>
      <c r="Z943" s="6" t="s">
        <v>4197</v>
      </c>
      <c r="AA943" s="6" t="s">
        <v>4848</v>
      </c>
      <c r="AB943" s="6" t="s">
        <v>4843</v>
      </c>
      <c r="AC943" s="6" t="s">
        <v>4844</v>
      </c>
      <c r="AD943" s="6" t="s">
        <v>4845</v>
      </c>
      <c r="AE943" s="6" t="s">
        <v>4846</v>
      </c>
      <c r="AF943" s="6">
        <v>1</v>
      </c>
      <c r="AG943" s="6">
        <v>0.5</v>
      </c>
      <c r="AH943" s="6">
        <v>0.2</v>
      </c>
      <c r="AI943" s="6">
        <v>0.5</v>
      </c>
      <c r="AJ943" s="6" t="s">
        <v>112</v>
      </c>
      <c r="AK943" s="6">
        <v>29.61</v>
      </c>
      <c r="AL943" s="6" t="s">
        <v>156</v>
      </c>
      <c r="AM943" s="6" t="s">
        <v>156</v>
      </c>
      <c r="AN943" s="6" t="s">
        <v>156</v>
      </c>
      <c r="AO943" s="6" t="s">
        <v>156</v>
      </c>
      <c r="AP943" s="6" t="s">
        <v>156</v>
      </c>
      <c r="AQ943" s="6" t="s">
        <v>304</v>
      </c>
      <c r="AR943" s="6" t="s">
        <v>305</v>
      </c>
      <c r="AS943" s="6" t="s">
        <v>352</v>
      </c>
      <c r="AT943" s="6" t="s">
        <v>156</v>
      </c>
      <c r="AU943" s="6" t="s">
        <v>307</v>
      </c>
      <c r="AV943" s="6" t="s">
        <v>4848</v>
      </c>
      <c r="AW943" s="6" t="s">
        <v>4849</v>
      </c>
      <c r="AX943" s="6" t="s">
        <v>4849</v>
      </c>
      <c r="AY943" s="6" t="s">
        <v>308</v>
      </c>
      <c r="AZ943" s="6" t="s">
        <v>771</v>
      </c>
      <c r="BA943" s="6" t="s">
        <v>310</v>
      </c>
      <c r="BB943" s="6" t="s">
        <v>311</v>
      </c>
      <c r="BC943" s="6" t="s">
        <v>312</v>
      </c>
      <c r="BD943" s="6" t="s">
        <v>156</v>
      </c>
      <c r="BE943" s="6" t="s">
        <v>313</v>
      </c>
    </row>
    <row r="944" spans="1:57" ht="17.399999999999999" x14ac:dyDescent="0.4">
      <c r="A944" s="237">
        <f t="shared" si="227"/>
        <v>942</v>
      </c>
      <c r="B944" s="238" t="str">
        <f t="shared" si="228"/>
        <v>2025-09-28</v>
      </c>
      <c r="C944" s="238" t="str">
        <f t="shared" si="229"/>
        <v>LHR</v>
      </c>
      <c r="D944" s="238" t="str">
        <f t="shared" si="230"/>
        <v>99431913910</v>
      </c>
      <c r="E944" s="238" t="str">
        <f t="shared" si="231"/>
        <v>587196918842</v>
      </c>
      <c r="F944" s="238" t="str">
        <f t="shared" si="232"/>
        <v>윤미정</v>
      </c>
      <c r="G944" s="239" t="str">
        <f t="shared" si="233"/>
        <v>BK00000146539</v>
      </c>
      <c r="H944" s="240" t="str">
        <f t="shared" si="234"/>
        <v>일반(NORMAL)</v>
      </c>
      <c r="I944" s="241">
        <f t="shared" si="235"/>
        <v>39.71</v>
      </c>
      <c r="J944" s="242">
        <f t="shared" si="236"/>
        <v>1</v>
      </c>
      <c r="K944" s="242">
        <f t="shared" si="237"/>
        <v>0.5</v>
      </c>
      <c r="L944" s="243">
        <f t="shared" si="238"/>
        <v>0.2</v>
      </c>
      <c r="M944" s="243">
        <f t="shared" si="239"/>
        <v>0.5</v>
      </c>
      <c r="N944" s="149">
        <f t="shared" si="240"/>
        <v>5.75</v>
      </c>
      <c r="O944" s="149">
        <v>3.59</v>
      </c>
      <c r="P944" s="150"/>
      <c r="Q944" s="151">
        <f>VLOOKUP(H944,Mapping!$B$3:$D$13,3,0)</f>
        <v>0.8</v>
      </c>
      <c r="R944" s="149">
        <f>(IF(VLOOKUP(VLOOKUP(I944,Mapping!$B$15:$D$20,2,1),Mapping!$C$15:$E$20,2,0)=7000,0,VLOOKUP(VLOOKUP(I944,Mapping!$B$15:$D$20,2,1),Mapping!$C$15:$E$20,2,0)))</f>
        <v>0</v>
      </c>
      <c r="S944" s="149"/>
      <c r="T944" s="149"/>
      <c r="U944" s="149">
        <f t="shared" si="241"/>
        <v>10.14</v>
      </c>
      <c r="V944" s="6" t="str">
        <f t="shared" si="226"/>
        <v>합산+3</v>
      </c>
      <c r="X944" s="6" t="s">
        <v>4196</v>
      </c>
      <c r="Y944" s="6" t="s">
        <v>16</v>
      </c>
      <c r="Z944" s="6" t="s">
        <v>4197</v>
      </c>
      <c r="AA944" s="6" t="s">
        <v>4850</v>
      </c>
      <c r="AB944" s="6" t="s">
        <v>4843</v>
      </c>
      <c r="AC944" s="6" t="s">
        <v>4844</v>
      </c>
      <c r="AD944" s="6" t="s">
        <v>4845</v>
      </c>
      <c r="AE944" s="6" t="s">
        <v>4846</v>
      </c>
      <c r="AF944" s="6">
        <v>1</v>
      </c>
      <c r="AG944" s="6">
        <v>0.5</v>
      </c>
      <c r="AH944" s="6">
        <v>0.2</v>
      </c>
      <c r="AI944" s="6">
        <v>0.5</v>
      </c>
      <c r="AJ944" s="6" t="s">
        <v>112</v>
      </c>
      <c r="AK944" s="6">
        <v>39.71</v>
      </c>
      <c r="AL944" s="6" t="s">
        <v>303</v>
      </c>
      <c r="AM944" s="6" t="s">
        <v>303</v>
      </c>
      <c r="AN944" s="6" t="s">
        <v>303</v>
      </c>
      <c r="AO944" s="6" t="s">
        <v>303</v>
      </c>
      <c r="AP944" s="6" t="s">
        <v>156</v>
      </c>
      <c r="AQ944" s="6" t="s">
        <v>304</v>
      </c>
      <c r="AR944" s="6" t="s">
        <v>305</v>
      </c>
      <c r="AS944" s="6" t="s">
        <v>352</v>
      </c>
      <c r="AT944" s="6" t="s">
        <v>156</v>
      </c>
      <c r="AU944" s="6" t="s">
        <v>307</v>
      </c>
      <c r="AV944" s="6" t="s">
        <v>4850</v>
      </c>
      <c r="AW944" s="6" t="s">
        <v>4851</v>
      </c>
      <c r="AX944" s="6" t="s">
        <v>4851</v>
      </c>
      <c r="AY944" s="6" t="s">
        <v>308</v>
      </c>
      <c r="AZ944" s="6" t="s">
        <v>771</v>
      </c>
      <c r="BA944" s="6" t="s">
        <v>310</v>
      </c>
      <c r="BB944" s="6" t="s">
        <v>311</v>
      </c>
      <c r="BC944" s="6" t="s">
        <v>312</v>
      </c>
      <c r="BD944" s="6" t="s">
        <v>156</v>
      </c>
      <c r="BE944" s="6" t="s">
        <v>313</v>
      </c>
    </row>
    <row r="945" spans="1:57" ht="17.399999999999999" x14ac:dyDescent="0.4">
      <c r="A945" s="237">
        <f t="shared" si="227"/>
        <v>943</v>
      </c>
      <c r="B945" s="238" t="str">
        <f t="shared" si="228"/>
        <v>2025-09-28</v>
      </c>
      <c r="C945" s="238" t="str">
        <f t="shared" si="229"/>
        <v>LHR</v>
      </c>
      <c r="D945" s="238" t="str">
        <f t="shared" si="230"/>
        <v>99431913910</v>
      </c>
      <c r="E945" s="238" t="str">
        <f t="shared" si="231"/>
        <v>587196918831</v>
      </c>
      <c r="F945" s="238" t="str">
        <f t="shared" si="232"/>
        <v>윤미정</v>
      </c>
      <c r="G945" s="239" t="str">
        <f t="shared" si="233"/>
        <v>BK00000146536</v>
      </c>
      <c r="H945" s="240" t="str">
        <f t="shared" si="234"/>
        <v>일반(NORMAL)</v>
      </c>
      <c r="I945" s="241">
        <f t="shared" si="235"/>
        <v>51.15</v>
      </c>
      <c r="J945" s="242">
        <f t="shared" si="236"/>
        <v>1</v>
      </c>
      <c r="K945" s="242">
        <f t="shared" si="237"/>
        <v>0.5</v>
      </c>
      <c r="L945" s="243">
        <f t="shared" si="238"/>
        <v>0.2</v>
      </c>
      <c r="M945" s="243">
        <f t="shared" si="239"/>
        <v>0.5</v>
      </c>
      <c r="N945" s="149">
        <f t="shared" si="240"/>
        <v>5.75</v>
      </c>
      <c r="O945" s="149">
        <v>3.59</v>
      </c>
      <c r="P945" s="150"/>
      <c r="Q945" s="151">
        <f>VLOOKUP(H945,Mapping!$B$3:$D$13,3,0)</f>
        <v>0.8</v>
      </c>
      <c r="R945" s="149">
        <f>(IF(VLOOKUP(VLOOKUP(I945,Mapping!$B$15:$D$20,2,1),Mapping!$C$15:$E$20,2,0)=7000,0,VLOOKUP(VLOOKUP(I945,Mapping!$B$15:$D$20,2,1),Mapping!$C$15:$E$20,2,0)))</f>
        <v>0</v>
      </c>
      <c r="S945" s="149"/>
      <c r="T945" s="149"/>
      <c r="U945" s="149">
        <f t="shared" si="241"/>
        <v>10.14</v>
      </c>
      <c r="X945" s="6" t="s">
        <v>4196</v>
      </c>
      <c r="Y945" s="6" t="s">
        <v>16</v>
      </c>
      <c r="Z945" s="6" t="s">
        <v>4197</v>
      </c>
      <c r="AA945" s="6" t="s">
        <v>4852</v>
      </c>
      <c r="AB945" s="6" t="s">
        <v>4843</v>
      </c>
      <c r="AC945" s="6" t="s">
        <v>4844</v>
      </c>
      <c r="AD945" s="6" t="s">
        <v>4845</v>
      </c>
      <c r="AE945" s="6" t="s">
        <v>4846</v>
      </c>
      <c r="AF945" s="6">
        <v>1</v>
      </c>
      <c r="AG945" s="6">
        <v>0.5</v>
      </c>
      <c r="AH945" s="6">
        <v>0.2</v>
      </c>
      <c r="AI945" s="6">
        <v>0.5</v>
      </c>
      <c r="AJ945" s="6" t="s">
        <v>112</v>
      </c>
      <c r="AK945" s="6">
        <v>51.15</v>
      </c>
      <c r="AL945" s="6" t="s">
        <v>303</v>
      </c>
      <c r="AM945" s="6" t="s">
        <v>303</v>
      </c>
      <c r="AN945" s="6" t="s">
        <v>303</v>
      </c>
      <c r="AO945" s="6" t="s">
        <v>303</v>
      </c>
      <c r="AP945" s="6" t="s">
        <v>156</v>
      </c>
      <c r="AQ945" s="6" t="s">
        <v>304</v>
      </c>
      <c r="AR945" s="6" t="s">
        <v>305</v>
      </c>
      <c r="AS945" s="6" t="s">
        <v>352</v>
      </c>
      <c r="AT945" s="6" t="s">
        <v>156</v>
      </c>
      <c r="AU945" s="6" t="s">
        <v>307</v>
      </c>
      <c r="AV945" s="6" t="s">
        <v>4852</v>
      </c>
      <c r="AW945" s="6" t="s">
        <v>4853</v>
      </c>
      <c r="AX945" s="6" t="s">
        <v>4853</v>
      </c>
      <c r="AY945" s="6" t="s">
        <v>308</v>
      </c>
      <c r="AZ945" s="6" t="s">
        <v>771</v>
      </c>
      <c r="BA945" s="6" t="s">
        <v>310</v>
      </c>
      <c r="BB945" s="6" t="s">
        <v>311</v>
      </c>
      <c r="BC945" s="6" t="s">
        <v>312</v>
      </c>
      <c r="BD945" s="6" t="s">
        <v>156</v>
      </c>
      <c r="BE945" s="6" t="s">
        <v>313</v>
      </c>
    </row>
    <row r="946" spans="1:57" ht="17.399999999999999" x14ac:dyDescent="0.4">
      <c r="A946" s="237">
        <f t="shared" si="227"/>
        <v>944</v>
      </c>
      <c r="B946" s="238" t="str">
        <f t="shared" si="228"/>
        <v>2025-09-28</v>
      </c>
      <c r="C946" s="238" t="str">
        <f t="shared" si="229"/>
        <v>LHR</v>
      </c>
      <c r="D946" s="238" t="str">
        <f t="shared" si="230"/>
        <v>99431913910</v>
      </c>
      <c r="E946" s="238" t="str">
        <f t="shared" si="231"/>
        <v>587196918595</v>
      </c>
      <c r="F946" s="238" t="str">
        <f t="shared" si="232"/>
        <v>박진수</v>
      </c>
      <c r="G946" s="239" t="str">
        <f t="shared" si="233"/>
        <v>BK00000146542</v>
      </c>
      <c r="H946" s="240" t="str">
        <f t="shared" si="234"/>
        <v>간이(Simple)</v>
      </c>
      <c r="I946" s="241">
        <f t="shared" si="235"/>
        <v>290.73</v>
      </c>
      <c r="J946" s="242">
        <f t="shared" si="236"/>
        <v>1</v>
      </c>
      <c r="K946" s="242">
        <f t="shared" si="237"/>
        <v>2.5</v>
      </c>
      <c r="L946" s="243">
        <f t="shared" si="238"/>
        <v>8.9</v>
      </c>
      <c r="M946" s="243">
        <f t="shared" si="239"/>
        <v>9</v>
      </c>
      <c r="N946" s="149">
        <f t="shared" si="240"/>
        <v>37.200000000000003</v>
      </c>
      <c r="O946" s="149">
        <v>3.59</v>
      </c>
      <c r="P946" s="150"/>
      <c r="Q946" s="151">
        <f>VLOOKUP(H946,Mapping!$B$3:$D$13,3,0)</f>
        <v>0.8</v>
      </c>
      <c r="R946" s="149">
        <f>(IF(VLOOKUP(VLOOKUP(I946,Mapping!$B$15:$D$20,2,1),Mapping!$C$15:$E$20,2,0)=7000,0,VLOOKUP(VLOOKUP(I946,Mapping!$B$15:$D$20,2,1),Mapping!$C$15:$E$20,2,0)))</f>
        <v>0</v>
      </c>
      <c r="S946" s="149"/>
      <c r="T946" s="149"/>
      <c r="U946" s="149">
        <f t="shared" si="241"/>
        <v>41.59</v>
      </c>
      <c r="X946" s="6" t="s">
        <v>4196</v>
      </c>
      <c r="Y946" s="6" t="s">
        <v>16</v>
      </c>
      <c r="Z946" s="6" t="s">
        <v>4197</v>
      </c>
      <c r="AA946" s="6" t="s">
        <v>4854</v>
      </c>
      <c r="AB946" s="6" t="s">
        <v>1847</v>
      </c>
      <c r="AC946" s="6" t="s">
        <v>1848</v>
      </c>
      <c r="AD946" s="6" t="s">
        <v>1849</v>
      </c>
      <c r="AE946" s="6" t="s">
        <v>156</v>
      </c>
      <c r="AF946" s="6">
        <v>1</v>
      </c>
      <c r="AG946" s="6">
        <v>2.5</v>
      </c>
      <c r="AH946" s="6">
        <v>8.9</v>
      </c>
      <c r="AI946" s="6">
        <v>9</v>
      </c>
      <c r="AJ946" s="6" t="s">
        <v>15</v>
      </c>
      <c r="AK946" s="6">
        <v>290.73</v>
      </c>
      <c r="AL946" s="6" t="s">
        <v>303</v>
      </c>
      <c r="AM946" s="6" t="s">
        <v>156</v>
      </c>
      <c r="AN946" s="6" t="s">
        <v>156</v>
      </c>
      <c r="AO946" s="6" t="s">
        <v>156</v>
      </c>
      <c r="AP946" s="6" t="s">
        <v>156</v>
      </c>
      <c r="AQ946" s="6" t="s">
        <v>304</v>
      </c>
      <c r="AR946" s="6" t="s">
        <v>305</v>
      </c>
      <c r="AS946" s="6" t="s">
        <v>4855</v>
      </c>
      <c r="AT946" s="6" t="s">
        <v>156</v>
      </c>
      <c r="AU946" s="6" t="s">
        <v>307</v>
      </c>
      <c r="AV946" s="6" t="s">
        <v>4854</v>
      </c>
      <c r="AW946" s="6" t="s">
        <v>4856</v>
      </c>
      <c r="AX946" s="6" t="s">
        <v>4856</v>
      </c>
      <c r="AY946" s="6" t="s">
        <v>308</v>
      </c>
      <c r="AZ946" s="6" t="s">
        <v>771</v>
      </c>
      <c r="BA946" s="6" t="s">
        <v>310</v>
      </c>
      <c r="BB946" s="6" t="s">
        <v>311</v>
      </c>
      <c r="BC946" s="6" t="s">
        <v>312</v>
      </c>
      <c r="BD946" s="6" t="s">
        <v>156</v>
      </c>
      <c r="BE946" s="6" t="s">
        <v>313</v>
      </c>
    </row>
    <row r="947" spans="1:57" ht="17.399999999999999" x14ac:dyDescent="0.4">
      <c r="A947" s="237">
        <f t="shared" si="227"/>
        <v>945</v>
      </c>
      <c r="B947" s="238" t="str">
        <f t="shared" si="228"/>
        <v>2025-09-28</v>
      </c>
      <c r="C947" s="238" t="str">
        <f t="shared" si="229"/>
        <v>LHR</v>
      </c>
      <c r="D947" s="238" t="str">
        <f t="shared" si="230"/>
        <v>99431913910</v>
      </c>
      <c r="E947" s="238" t="str">
        <f t="shared" si="231"/>
        <v>587196918444</v>
      </c>
      <c r="F947" s="238" t="str">
        <f t="shared" si="232"/>
        <v>김용석</v>
      </c>
      <c r="G947" s="239" t="str">
        <f t="shared" si="233"/>
        <v>BK00000146544</v>
      </c>
      <c r="H947" s="240" t="str">
        <f t="shared" si="234"/>
        <v>간이(Simple)</v>
      </c>
      <c r="I947" s="241">
        <f t="shared" si="235"/>
        <v>282.66000000000003</v>
      </c>
      <c r="J947" s="242">
        <f t="shared" si="236"/>
        <v>1</v>
      </c>
      <c r="K947" s="242">
        <f t="shared" si="237"/>
        <v>0.5</v>
      </c>
      <c r="L947" s="243">
        <f t="shared" si="238"/>
        <v>1.3</v>
      </c>
      <c r="M947" s="243">
        <f t="shared" si="239"/>
        <v>1.3</v>
      </c>
      <c r="N947" s="149">
        <f t="shared" si="240"/>
        <v>8.7100000000000009</v>
      </c>
      <c r="O947" s="149">
        <v>3.59</v>
      </c>
      <c r="P947" s="150"/>
      <c r="Q947" s="151">
        <f>VLOOKUP(H947,Mapping!$B$3:$D$13,3,0)</f>
        <v>0.8</v>
      </c>
      <c r="R947" s="149">
        <f>(IF(VLOOKUP(VLOOKUP(I947,Mapping!$B$15:$D$20,2,1),Mapping!$C$15:$E$20,2,0)=7000,0,VLOOKUP(VLOOKUP(I947,Mapping!$B$15:$D$20,2,1),Mapping!$C$15:$E$20,2,0)))</f>
        <v>0</v>
      </c>
      <c r="S947" s="149"/>
      <c r="T947" s="149"/>
      <c r="U947" s="149">
        <f t="shared" si="241"/>
        <v>13.100000000000001</v>
      </c>
      <c r="X947" s="6" t="s">
        <v>4196</v>
      </c>
      <c r="Y947" s="6" t="s">
        <v>16</v>
      </c>
      <c r="Z947" s="6" t="s">
        <v>4197</v>
      </c>
      <c r="AA947" s="6" t="s">
        <v>4857</v>
      </c>
      <c r="AB947" s="6" t="s">
        <v>4858</v>
      </c>
      <c r="AC947" s="6" t="s">
        <v>4859</v>
      </c>
      <c r="AD947" s="6" t="s">
        <v>2160</v>
      </c>
      <c r="AE947" s="6" t="s">
        <v>156</v>
      </c>
      <c r="AF947" s="6">
        <v>1</v>
      </c>
      <c r="AG947" s="6">
        <v>0.5</v>
      </c>
      <c r="AH947" s="6">
        <v>1.3</v>
      </c>
      <c r="AI947" s="6">
        <v>1.3</v>
      </c>
      <c r="AJ947" s="6" t="s">
        <v>15</v>
      </c>
      <c r="AK947" s="6">
        <v>282.66000000000003</v>
      </c>
      <c r="AL947" s="6" t="s">
        <v>303</v>
      </c>
      <c r="AM947" s="6" t="s">
        <v>303</v>
      </c>
      <c r="AN947" s="6" t="s">
        <v>303</v>
      </c>
      <c r="AO947" s="6" t="s">
        <v>156</v>
      </c>
      <c r="AP947" s="6" t="s">
        <v>156</v>
      </c>
      <c r="AQ947" s="6" t="s">
        <v>304</v>
      </c>
      <c r="AR947" s="6" t="s">
        <v>305</v>
      </c>
      <c r="AS947" s="6" t="s">
        <v>316</v>
      </c>
      <c r="AT947" s="6" t="s">
        <v>156</v>
      </c>
      <c r="AU947" s="6" t="s">
        <v>307</v>
      </c>
      <c r="AV947" s="6" t="s">
        <v>4857</v>
      </c>
      <c r="AW947" s="6" t="s">
        <v>4860</v>
      </c>
      <c r="AX947" s="6" t="s">
        <v>4860</v>
      </c>
      <c r="AY947" s="6" t="s">
        <v>308</v>
      </c>
      <c r="AZ947" s="6" t="s">
        <v>771</v>
      </c>
      <c r="BA947" s="6" t="s">
        <v>310</v>
      </c>
      <c r="BB947" s="6" t="s">
        <v>311</v>
      </c>
      <c r="BC947" s="6" t="s">
        <v>312</v>
      </c>
      <c r="BD947" s="6" t="s">
        <v>156</v>
      </c>
      <c r="BE947" s="6" t="s">
        <v>313</v>
      </c>
    </row>
    <row r="948" spans="1:57" ht="17.399999999999999" x14ac:dyDescent="0.4">
      <c r="A948" s="237">
        <f t="shared" si="227"/>
        <v>946</v>
      </c>
      <c r="B948" s="238" t="str">
        <f t="shared" si="228"/>
        <v>2025-09-28</v>
      </c>
      <c r="C948" s="238" t="str">
        <f t="shared" si="229"/>
        <v>LHR</v>
      </c>
      <c r="D948" s="238" t="str">
        <f t="shared" si="230"/>
        <v>99431913910</v>
      </c>
      <c r="E948" s="238" t="str">
        <f t="shared" si="231"/>
        <v>587196918422</v>
      </c>
      <c r="F948" s="238" t="str">
        <f t="shared" si="232"/>
        <v>김정원</v>
      </c>
      <c r="G948" s="239" t="str">
        <f t="shared" si="233"/>
        <v>BK00000146559</v>
      </c>
      <c r="H948" s="240" t="str">
        <f t="shared" si="234"/>
        <v>일반(목록배제,Normal-Manifest Exception)</v>
      </c>
      <c r="I948" s="241">
        <f t="shared" si="235"/>
        <v>128.29</v>
      </c>
      <c r="J948" s="242">
        <f t="shared" si="236"/>
        <v>1</v>
      </c>
      <c r="K948" s="242">
        <f t="shared" si="237"/>
        <v>1.5</v>
      </c>
      <c r="L948" s="243">
        <f t="shared" si="238"/>
        <v>0.2</v>
      </c>
      <c r="M948" s="243">
        <f t="shared" si="239"/>
        <v>1.5</v>
      </c>
      <c r="N948" s="149">
        <f t="shared" si="240"/>
        <v>9.4499999999999993</v>
      </c>
      <c r="O948" s="149">
        <v>3.59</v>
      </c>
      <c r="P948" s="150"/>
      <c r="Q948" s="151">
        <f>VLOOKUP(H948,Mapping!$B$3:$D$13,3,0)</f>
        <v>0.8</v>
      </c>
      <c r="R948" s="149">
        <f>(IF(VLOOKUP(VLOOKUP(I948,Mapping!$B$15:$D$20,2,1),Mapping!$C$15:$E$20,2,0)=7000,0,VLOOKUP(VLOOKUP(I948,Mapping!$B$15:$D$20,2,1),Mapping!$C$15:$E$20,2,0)))</f>
        <v>0</v>
      </c>
      <c r="S948" s="149"/>
      <c r="T948" s="149"/>
      <c r="U948" s="149">
        <f t="shared" si="241"/>
        <v>13.84</v>
      </c>
      <c r="X948" s="6" t="s">
        <v>4196</v>
      </c>
      <c r="Y948" s="6" t="s">
        <v>16</v>
      </c>
      <c r="Z948" s="6" t="s">
        <v>4197</v>
      </c>
      <c r="AA948" s="6" t="s">
        <v>4861</v>
      </c>
      <c r="AB948" s="6" t="s">
        <v>4862</v>
      </c>
      <c r="AC948" s="6" t="s">
        <v>4863</v>
      </c>
      <c r="AD948" s="6" t="s">
        <v>4864</v>
      </c>
      <c r="AE948" s="6" t="s">
        <v>156</v>
      </c>
      <c r="AF948" s="6">
        <v>1</v>
      </c>
      <c r="AG948" s="6">
        <v>1.5</v>
      </c>
      <c r="AH948" s="6">
        <v>0.2</v>
      </c>
      <c r="AI948" s="6">
        <v>1.5</v>
      </c>
      <c r="AJ948" s="6" t="s">
        <v>110</v>
      </c>
      <c r="AK948" s="6">
        <v>128.29</v>
      </c>
      <c r="AL948" s="6" t="s">
        <v>303</v>
      </c>
      <c r="AM948" s="6" t="s">
        <v>156</v>
      </c>
      <c r="AN948" s="6" t="s">
        <v>156</v>
      </c>
      <c r="AO948" s="6" t="s">
        <v>156</v>
      </c>
      <c r="AP948" s="6" t="s">
        <v>156</v>
      </c>
      <c r="AQ948" s="6" t="s">
        <v>304</v>
      </c>
      <c r="AR948" s="6" t="s">
        <v>305</v>
      </c>
      <c r="AS948" s="6" t="s">
        <v>508</v>
      </c>
      <c r="AT948" s="6" t="s">
        <v>156</v>
      </c>
      <c r="AU948" s="6" t="s">
        <v>307</v>
      </c>
      <c r="AV948" s="6" t="s">
        <v>4861</v>
      </c>
      <c r="AW948" s="6" t="s">
        <v>4865</v>
      </c>
      <c r="AX948" s="6" t="s">
        <v>4865</v>
      </c>
      <c r="AY948" s="6" t="s">
        <v>308</v>
      </c>
      <c r="AZ948" s="6" t="s">
        <v>771</v>
      </c>
      <c r="BA948" s="6" t="s">
        <v>310</v>
      </c>
      <c r="BB948" s="6" t="s">
        <v>311</v>
      </c>
      <c r="BC948" s="6" t="s">
        <v>312</v>
      </c>
      <c r="BD948" s="6" t="s">
        <v>156</v>
      </c>
      <c r="BE948" s="6" t="s">
        <v>313</v>
      </c>
    </row>
    <row r="949" spans="1:57" ht="17.399999999999999" x14ac:dyDescent="0.4">
      <c r="A949" s="237">
        <f t="shared" si="227"/>
        <v>947</v>
      </c>
      <c r="B949" s="238" t="str">
        <f t="shared" si="228"/>
        <v>2025-09-28</v>
      </c>
      <c r="C949" s="238" t="str">
        <f t="shared" si="229"/>
        <v>LHR</v>
      </c>
      <c r="D949" s="238" t="str">
        <f t="shared" si="230"/>
        <v>99431913910</v>
      </c>
      <c r="E949" s="238" t="str">
        <f t="shared" si="231"/>
        <v>587196918606</v>
      </c>
      <c r="F949" s="238" t="str">
        <f t="shared" si="232"/>
        <v>박기현</v>
      </c>
      <c r="G949" s="239" t="str">
        <f t="shared" si="233"/>
        <v>BK00000146586</v>
      </c>
      <c r="H949" s="240" t="str">
        <f t="shared" si="234"/>
        <v>목록(Manifest)</v>
      </c>
      <c r="I949" s="241">
        <f t="shared" si="235"/>
        <v>33.58</v>
      </c>
      <c r="J949" s="242">
        <f t="shared" si="236"/>
        <v>1</v>
      </c>
      <c r="K949" s="242">
        <f t="shared" si="237"/>
        <v>0.5</v>
      </c>
      <c r="L949" s="243">
        <f t="shared" si="238"/>
        <v>0.2</v>
      </c>
      <c r="M949" s="243">
        <f t="shared" si="239"/>
        <v>0.5</v>
      </c>
      <c r="N949" s="149">
        <f t="shared" si="240"/>
        <v>5.75</v>
      </c>
      <c r="O949" s="149">
        <v>3.59</v>
      </c>
      <c r="P949" s="150"/>
      <c r="Q949" s="151">
        <f>VLOOKUP(H949,Mapping!$B$3:$D$13,3,0)</f>
        <v>0</v>
      </c>
      <c r="R949" s="149">
        <f>(IF(VLOOKUP(VLOOKUP(I949,Mapping!$B$15:$D$20,2,1),Mapping!$C$15:$E$20,2,0)=7000,0,VLOOKUP(VLOOKUP(I949,Mapping!$B$15:$D$20,2,1),Mapping!$C$15:$E$20,2,0)))</f>
        <v>0</v>
      </c>
      <c r="S949" s="149"/>
      <c r="T949" s="149"/>
      <c r="U949" s="149">
        <f t="shared" si="241"/>
        <v>9.34</v>
      </c>
      <c r="X949" s="6" t="s">
        <v>4196</v>
      </c>
      <c r="Y949" s="6" t="s">
        <v>16</v>
      </c>
      <c r="Z949" s="6" t="s">
        <v>4197</v>
      </c>
      <c r="AA949" s="6" t="s">
        <v>4866</v>
      </c>
      <c r="AB949" s="6" t="s">
        <v>4867</v>
      </c>
      <c r="AC949" s="6" t="s">
        <v>4868</v>
      </c>
      <c r="AD949" s="6" t="s">
        <v>4869</v>
      </c>
      <c r="AE949" s="6" t="s">
        <v>156</v>
      </c>
      <c r="AF949" s="6">
        <v>1</v>
      </c>
      <c r="AG949" s="6">
        <v>0.5</v>
      </c>
      <c r="AH949" s="6">
        <v>0.2</v>
      </c>
      <c r="AI949" s="6">
        <v>0.5</v>
      </c>
      <c r="AJ949" s="6" t="s">
        <v>14</v>
      </c>
      <c r="AK949" s="6">
        <v>33.58</v>
      </c>
      <c r="AL949" s="6" t="s">
        <v>303</v>
      </c>
      <c r="AM949" s="6" t="s">
        <v>156</v>
      </c>
      <c r="AN949" s="6" t="s">
        <v>156</v>
      </c>
      <c r="AO949" s="6" t="s">
        <v>156</v>
      </c>
      <c r="AP949" s="6" t="s">
        <v>156</v>
      </c>
      <c r="AQ949" s="6" t="s">
        <v>304</v>
      </c>
      <c r="AR949" s="6" t="s">
        <v>305</v>
      </c>
      <c r="AS949" s="6" t="s">
        <v>4870</v>
      </c>
      <c r="AT949" s="6" t="s">
        <v>156</v>
      </c>
      <c r="AU949" s="6" t="s">
        <v>307</v>
      </c>
      <c r="AV949" s="6" t="s">
        <v>4866</v>
      </c>
      <c r="AW949" s="6" t="s">
        <v>4871</v>
      </c>
      <c r="AX949" s="6" t="s">
        <v>4871</v>
      </c>
      <c r="AY949" s="6" t="s">
        <v>308</v>
      </c>
      <c r="AZ949" s="6" t="s">
        <v>771</v>
      </c>
      <c r="BA949" s="6" t="s">
        <v>310</v>
      </c>
      <c r="BB949" s="6" t="s">
        <v>311</v>
      </c>
      <c r="BC949" s="6" t="s">
        <v>312</v>
      </c>
      <c r="BD949" s="6" t="s">
        <v>156</v>
      </c>
      <c r="BE949" s="6" t="s">
        <v>313</v>
      </c>
    </row>
    <row r="950" spans="1:57" ht="17.399999999999999" x14ac:dyDescent="0.4">
      <c r="A950" s="237">
        <f t="shared" si="227"/>
        <v>948</v>
      </c>
      <c r="B950" s="238" t="str">
        <f t="shared" si="228"/>
        <v>2025-09-28</v>
      </c>
      <c r="C950" s="238" t="str">
        <f t="shared" si="229"/>
        <v>LHR</v>
      </c>
      <c r="D950" s="238" t="str">
        <f t="shared" si="230"/>
        <v>99431913910</v>
      </c>
      <c r="E950" s="238" t="str">
        <f t="shared" si="231"/>
        <v>587196918562</v>
      </c>
      <c r="F950" s="238" t="str">
        <f t="shared" si="232"/>
        <v>이인숙</v>
      </c>
      <c r="G950" s="239" t="str">
        <f t="shared" si="233"/>
        <v>BK00000146590</v>
      </c>
      <c r="H950" s="240" t="str">
        <f t="shared" si="234"/>
        <v>목록(Manifest)</v>
      </c>
      <c r="I950" s="241">
        <f t="shared" si="235"/>
        <v>146.72</v>
      </c>
      <c r="J950" s="242">
        <f t="shared" si="236"/>
        <v>1</v>
      </c>
      <c r="K950" s="242">
        <f t="shared" si="237"/>
        <v>0.5</v>
      </c>
      <c r="L950" s="243">
        <f t="shared" si="238"/>
        <v>0.2</v>
      </c>
      <c r="M950" s="243">
        <f t="shared" si="239"/>
        <v>0.5</v>
      </c>
      <c r="N950" s="149">
        <f t="shared" si="240"/>
        <v>5.75</v>
      </c>
      <c r="O950" s="149">
        <v>3.59</v>
      </c>
      <c r="P950" s="150"/>
      <c r="Q950" s="151">
        <f>VLOOKUP(H950,Mapping!$B$3:$D$13,3,0)</f>
        <v>0</v>
      </c>
      <c r="R950" s="149">
        <f>(IF(VLOOKUP(VLOOKUP(I950,Mapping!$B$15:$D$20,2,1),Mapping!$C$15:$E$20,2,0)=7000,0,VLOOKUP(VLOOKUP(I950,Mapping!$B$15:$D$20,2,1),Mapping!$C$15:$E$20,2,0)))</f>
        <v>0</v>
      </c>
      <c r="S950" s="149"/>
      <c r="T950" s="149"/>
      <c r="U950" s="149">
        <f t="shared" si="241"/>
        <v>9.34</v>
      </c>
      <c r="X950" s="6" t="s">
        <v>4196</v>
      </c>
      <c r="Y950" s="6" t="s">
        <v>16</v>
      </c>
      <c r="Z950" s="6" t="s">
        <v>4197</v>
      </c>
      <c r="AA950" s="6" t="s">
        <v>4872</v>
      </c>
      <c r="AB950" s="6" t="s">
        <v>2649</v>
      </c>
      <c r="AC950" s="6" t="s">
        <v>2650</v>
      </c>
      <c r="AD950" s="6" t="s">
        <v>494</v>
      </c>
      <c r="AE950" s="6" t="s">
        <v>156</v>
      </c>
      <c r="AF950" s="6">
        <v>1</v>
      </c>
      <c r="AG950" s="6">
        <v>0.5</v>
      </c>
      <c r="AH950" s="6">
        <v>0.2</v>
      </c>
      <c r="AI950" s="6">
        <v>0.5</v>
      </c>
      <c r="AJ950" s="6" t="s">
        <v>14</v>
      </c>
      <c r="AK950" s="6">
        <v>146.72</v>
      </c>
      <c r="AL950" s="6" t="s">
        <v>303</v>
      </c>
      <c r="AM950" s="6" t="s">
        <v>303</v>
      </c>
      <c r="AN950" s="6" t="s">
        <v>303</v>
      </c>
      <c r="AO950" s="6" t="s">
        <v>303</v>
      </c>
      <c r="AP950" s="6" t="s">
        <v>156</v>
      </c>
      <c r="AQ950" s="6" t="s">
        <v>304</v>
      </c>
      <c r="AR950" s="6" t="s">
        <v>305</v>
      </c>
      <c r="AS950" s="6" t="s">
        <v>316</v>
      </c>
      <c r="AT950" s="6" t="s">
        <v>156</v>
      </c>
      <c r="AU950" s="6" t="s">
        <v>307</v>
      </c>
      <c r="AV950" s="6" t="s">
        <v>4872</v>
      </c>
      <c r="AW950" s="6" t="s">
        <v>4873</v>
      </c>
      <c r="AX950" s="6" t="s">
        <v>4873</v>
      </c>
      <c r="AY950" s="6" t="s">
        <v>308</v>
      </c>
      <c r="AZ950" s="6" t="s">
        <v>771</v>
      </c>
      <c r="BA950" s="6" t="s">
        <v>310</v>
      </c>
      <c r="BB950" s="6" t="s">
        <v>311</v>
      </c>
      <c r="BC950" s="6" t="s">
        <v>312</v>
      </c>
      <c r="BD950" s="6" t="s">
        <v>156</v>
      </c>
      <c r="BE950" s="6" t="s">
        <v>313</v>
      </c>
    </row>
    <row r="951" spans="1:57" ht="17.399999999999999" x14ac:dyDescent="0.4">
      <c r="A951" s="237">
        <f t="shared" si="227"/>
        <v>949</v>
      </c>
      <c r="B951" s="238" t="str">
        <f t="shared" si="228"/>
        <v>2025-09-28</v>
      </c>
      <c r="C951" s="238" t="str">
        <f t="shared" si="229"/>
        <v>LHR</v>
      </c>
      <c r="D951" s="238" t="str">
        <f t="shared" si="230"/>
        <v>99431913910</v>
      </c>
      <c r="E951" s="238" t="str">
        <f t="shared" si="231"/>
        <v>587196918551</v>
      </c>
      <c r="F951" s="238" t="str">
        <f t="shared" si="232"/>
        <v>임윤규</v>
      </c>
      <c r="G951" s="239" t="str">
        <f t="shared" si="233"/>
        <v>BK00000146591</v>
      </c>
      <c r="H951" s="240" t="str">
        <f t="shared" si="234"/>
        <v>목록(Manifest)</v>
      </c>
      <c r="I951" s="241">
        <f t="shared" si="235"/>
        <v>145.37</v>
      </c>
      <c r="J951" s="242">
        <f t="shared" si="236"/>
        <v>1</v>
      </c>
      <c r="K951" s="242">
        <f t="shared" si="237"/>
        <v>0.5</v>
      </c>
      <c r="L951" s="243">
        <f t="shared" si="238"/>
        <v>0.2</v>
      </c>
      <c r="M951" s="243">
        <f t="shared" si="239"/>
        <v>0.5</v>
      </c>
      <c r="N951" s="149">
        <f t="shared" si="240"/>
        <v>5.75</v>
      </c>
      <c r="O951" s="149">
        <v>3.59</v>
      </c>
      <c r="P951" s="150"/>
      <c r="Q951" s="151">
        <f>VLOOKUP(H951,Mapping!$B$3:$D$13,3,0)</f>
        <v>0</v>
      </c>
      <c r="R951" s="149">
        <f>(IF(VLOOKUP(VLOOKUP(I951,Mapping!$B$15:$D$20,2,1),Mapping!$C$15:$E$20,2,0)=7000,0,VLOOKUP(VLOOKUP(I951,Mapping!$B$15:$D$20,2,1),Mapping!$C$15:$E$20,2,0)))</f>
        <v>0</v>
      </c>
      <c r="S951" s="149"/>
      <c r="T951" s="149"/>
      <c r="U951" s="149">
        <f t="shared" si="241"/>
        <v>9.34</v>
      </c>
      <c r="X951" s="6" t="s">
        <v>4196</v>
      </c>
      <c r="Y951" s="6" t="s">
        <v>16</v>
      </c>
      <c r="Z951" s="6" t="s">
        <v>4197</v>
      </c>
      <c r="AA951" s="6" t="s">
        <v>4874</v>
      </c>
      <c r="AB951" s="6" t="s">
        <v>492</v>
      </c>
      <c r="AC951" s="6" t="s">
        <v>493</v>
      </c>
      <c r="AD951" s="6" t="s">
        <v>494</v>
      </c>
      <c r="AE951" s="6" t="s">
        <v>156</v>
      </c>
      <c r="AF951" s="6">
        <v>1</v>
      </c>
      <c r="AG951" s="6">
        <v>0.5</v>
      </c>
      <c r="AH951" s="6">
        <v>0.2</v>
      </c>
      <c r="AI951" s="6">
        <v>0.5</v>
      </c>
      <c r="AJ951" s="6" t="s">
        <v>14</v>
      </c>
      <c r="AK951" s="6">
        <v>145.37</v>
      </c>
      <c r="AL951" s="6" t="s">
        <v>303</v>
      </c>
      <c r="AM951" s="6" t="s">
        <v>303</v>
      </c>
      <c r="AN951" s="6" t="s">
        <v>303</v>
      </c>
      <c r="AO951" s="6" t="s">
        <v>303</v>
      </c>
      <c r="AP951" s="6" t="s">
        <v>156</v>
      </c>
      <c r="AQ951" s="6" t="s">
        <v>304</v>
      </c>
      <c r="AR951" s="6" t="s">
        <v>305</v>
      </c>
      <c r="AS951" s="6" t="s">
        <v>316</v>
      </c>
      <c r="AT951" s="6" t="s">
        <v>156</v>
      </c>
      <c r="AU951" s="6" t="s">
        <v>307</v>
      </c>
      <c r="AV951" s="6" t="s">
        <v>4874</v>
      </c>
      <c r="AW951" s="6" t="s">
        <v>4875</v>
      </c>
      <c r="AX951" s="6" t="s">
        <v>4875</v>
      </c>
      <c r="AY951" s="6" t="s">
        <v>308</v>
      </c>
      <c r="AZ951" s="6" t="s">
        <v>771</v>
      </c>
      <c r="BA951" s="6" t="s">
        <v>310</v>
      </c>
      <c r="BB951" s="6" t="s">
        <v>311</v>
      </c>
      <c r="BC951" s="6" t="s">
        <v>312</v>
      </c>
      <c r="BD951" s="6" t="s">
        <v>156</v>
      </c>
      <c r="BE951" s="6" t="s">
        <v>313</v>
      </c>
    </row>
    <row r="952" spans="1:57" ht="17.399999999999999" x14ac:dyDescent="0.4">
      <c r="A952" s="237">
        <f t="shared" si="227"/>
        <v>950</v>
      </c>
      <c r="B952" s="238" t="str">
        <f t="shared" si="228"/>
        <v>2025-09-28</v>
      </c>
      <c r="C952" s="238" t="str">
        <f t="shared" si="229"/>
        <v>LHR</v>
      </c>
      <c r="D952" s="238" t="str">
        <f t="shared" si="230"/>
        <v>99431913910</v>
      </c>
      <c r="E952" s="238" t="str">
        <f t="shared" si="231"/>
        <v>587196918750</v>
      </c>
      <c r="F952" s="238" t="str">
        <f t="shared" si="232"/>
        <v>이아라</v>
      </c>
      <c r="G952" s="239" t="str">
        <f t="shared" si="233"/>
        <v>BK00000146597</v>
      </c>
      <c r="H952" s="240" t="str">
        <f t="shared" si="234"/>
        <v>목록(Manifest)</v>
      </c>
      <c r="I952" s="241">
        <f t="shared" si="235"/>
        <v>131.24</v>
      </c>
      <c r="J952" s="242">
        <f t="shared" si="236"/>
        <v>1</v>
      </c>
      <c r="K952" s="242">
        <f t="shared" si="237"/>
        <v>0.5</v>
      </c>
      <c r="L952" s="243">
        <f t="shared" si="238"/>
        <v>0.2</v>
      </c>
      <c r="M952" s="243">
        <f t="shared" si="239"/>
        <v>0.5</v>
      </c>
      <c r="N952" s="149">
        <f t="shared" si="240"/>
        <v>5.75</v>
      </c>
      <c r="O952" s="149">
        <v>3.59</v>
      </c>
      <c r="P952" s="150"/>
      <c r="Q952" s="151">
        <f>VLOOKUP(H952,Mapping!$B$3:$D$13,3,0)</f>
        <v>0</v>
      </c>
      <c r="R952" s="149">
        <f>(IF(VLOOKUP(VLOOKUP(I952,Mapping!$B$15:$D$20,2,1),Mapping!$C$15:$E$20,2,0)=7000,0,VLOOKUP(VLOOKUP(I952,Mapping!$B$15:$D$20,2,1),Mapping!$C$15:$E$20,2,0)))</f>
        <v>0</v>
      </c>
      <c r="S952" s="149"/>
      <c r="T952" s="149"/>
      <c r="U952" s="149">
        <f t="shared" si="241"/>
        <v>9.34</v>
      </c>
      <c r="X952" s="6" t="s">
        <v>4196</v>
      </c>
      <c r="Y952" s="6" t="s">
        <v>16</v>
      </c>
      <c r="Z952" s="6" t="s">
        <v>4197</v>
      </c>
      <c r="AA952" s="6" t="s">
        <v>4876</v>
      </c>
      <c r="AB952" s="6" t="s">
        <v>4877</v>
      </c>
      <c r="AC952" s="6" t="s">
        <v>4878</v>
      </c>
      <c r="AD952" s="6" t="s">
        <v>4879</v>
      </c>
      <c r="AE952" s="6" t="s">
        <v>156</v>
      </c>
      <c r="AF952" s="6">
        <v>1</v>
      </c>
      <c r="AG952" s="6">
        <v>0.5</v>
      </c>
      <c r="AH952" s="6">
        <v>0.2</v>
      </c>
      <c r="AI952" s="6">
        <v>0.5</v>
      </c>
      <c r="AJ952" s="6" t="s">
        <v>14</v>
      </c>
      <c r="AK952" s="6">
        <v>131.24</v>
      </c>
      <c r="AL952" s="6" t="s">
        <v>303</v>
      </c>
      <c r="AM952" s="6" t="s">
        <v>303</v>
      </c>
      <c r="AN952" s="6" t="s">
        <v>303</v>
      </c>
      <c r="AO952" s="6" t="s">
        <v>303</v>
      </c>
      <c r="AP952" s="6" t="s">
        <v>156</v>
      </c>
      <c r="AQ952" s="6" t="s">
        <v>304</v>
      </c>
      <c r="AR952" s="6" t="s">
        <v>305</v>
      </c>
      <c r="AS952" s="6" t="s">
        <v>324</v>
      </c>
      <c r="AT952" s="6" t="s">
        <v>156</v>
      </c>
      <c r="AU952" s="6" t="s">
        <v>307</v>
      </c>
      <c r="AV952" s="6" t="s">
        <v>4876</v>
      </c>
      <c r="AW952" s="6" t="s">
        <v>4880</v>
      </c>
      <c r="AX952" s="6" t="s">
        <v>4880</v>
      </c>
      <c r="AY952" s="6" t="s">
        <v>308</v>
      </c>
      <c r="AZ952" s="6" t="s">
        <v>771</v>
      </c>
      <c r="BA952" s="6" t="s">
        <v>310</v>
      </c>
      <c r="BB952" s="6" t="s">
        <v>311</v>
      </c>
      <c r="BC952" s="6" t="s">
        <v>312</v>
      </c>
      <c r="BD952" s="6" t="s">
        <v>156</v>
      </c>
      <c r="BE952" s="6" t="s">
        <v>313</v>
      </c>
    </row>
    <row r="953" spans="1:57" ht="17.399999999999999" x14ac:dyDescent="0.4">
      <c r="A953" s="237">
        <f t="shared" si="227"/>
        <v>951</v>
      </c>
      <c r="B953" s="238" t="str">
        <f t="shared" si="228"/>
        <v>2025-09-28</v>
      </c>
      <c r="C953" s="238" t="str">
        <f t="shared" si="229"/>
        <v>LHR</v>
      </c>
      <c r="D953" s="238" t="str">
        <f t="shared" si="230"/>
        <v>99431913910</v>
      </c>
      <c r="E953" s="238" t="str">
        <f t="shared" si="231"/>
        <v>587196918875</v>
      </c>
      <c r="F953" s="238" t="str">
        <f t="shared" si="232"/>
        <v>에이피코퍼레이션</v>
      </c>
      <c r="G953" s="239" t="str">
        <f t="shared" si="233"/>
        <v>BK00000146600</v>
      </c>
      <c r="H953" s="240" t="str">
        <f t="shared" si="234"/>
        <v>간이(Simple)</v>
      </c>
      <c r="I953" s="241">
        <f t="shared" si="235"/>
        <v>455.9</v>
      </c>
      <c r="J953" s="242">
        <f t="shared" si="236"/>
        <v>1</v>
      </c>
      <c r="K953" s="242">
        <f t="shared" si="237"/>
        <v>8</v>
      </c>
      <c r="L953" s="243">
        <f t="shared" si="238"/>
        <v>11.3</v>
      </c>
      <c r="M953" s="243">
        <f t="shared" si="239"/>
        <v>11.5</v>
      </c>
      <c r="N953" s="149">
        <f t="shared" si="240"/>
        <v>46.45</v>
      </c>
      <c r="O953" s="149">
        <v>3.59</v>
      </c>
      <c r="P953" s="150"/>
      <c r="Q953" s="151">
        <f>VLOOKUP(H953,Mapping!$B$3:$D$13,3,0)</f>
        <v>0.8</v>
      </c>
      <c r="R953" s="149">
        <f>(IF(VLOOKUP(VLOOKUP(I953,Mapping!$B$15:$D$20,2,1),Mapping!$C$15:$E$20,2,0)=7000,0,VLOOKUP(VLOOKUP(I953,Mapping!$B$15:$D$20,2,1),Mapping!$C$15:$E$20,2,0)))</f>
        <v>0</v>
      </c>
      <c r="S953" s="149"/>
      <c r="T953" s="149"/>
      <c r="U953" s="149">
        <f t="shared" si="241"/>
        <v>50.84</v>
      </c>
      <c r="X953" s="6" t="s">
        <v>4196</v>
      </c>
      <c r="Y953" s="6" t="s">
        <v>16</v>
      </c>
      <c r="Z953" s="6" t="s">
        <v>4197</v>
      </c>
      <c r="AA953" s="6" t="s">
        <v>4881</v>
      </c>
      <c r="AB953" s="6" t="s">
        <v>4882</v>
      </c>
      <c r="AC953" s="6" t="s">
        <v>4883</v>
      </c>
      <c r="AD953" s="6" t="s">
        <v>4884</v>
      </c>
      <c r="AE953" s="6" t="s">
        <v>157</v>
      </c>
      <c r="AF953" s="6">
        <v>1</v>
      </c>
      <c r="AG953" s="6">
        <v>8</v>
      </c>
      <c r="AH953" s="6">
        <v>11.3</v>
      </c>
      <c r="AI953" s="6">
        <v>11.5</v>
      </c>
      <c r="AJ953" s="6" t="s">
        <v>15</v>
      </c>
      <c r="AK953" s="6">
        <v>455.9</v>
      </c>
      <c r="AL953" s="6" t="s">
        <v>303</v>
      </c>
      <c r="AM953" s="6" t="s">
        <v>156</v>
      </c>
      <c r="AN953" s="6" t="s">
        <v>156</v>
      </c>
      <c r="AO953" s="6" t="s">
        <v>156</v>
      </c>
      <c r="AP953" s="6" t="s">
        <v>156</v>
      </c>
      <c r="AQ953" s="6" t="s">
        <v>304</v>
      </c>
      <c r="AR953" s="6" t="s">
        <v>305</v>
      </c>
      <c r="AS953" s="6" t="s">
        <v>4885</v>
      </c>
      <c r="AT953" s="6" t="s">
        <v>156</v>
      </c>
      <c r="AU953" s="6" t="s">
        <v>307</v>
      </c>
      <c r="AV953" s="6" t="s">
        <v>4881</v>
      </c>
      <c r="AW953" s="6" t="s">
        <v>4886</v>
      </c>
      <c r="AX953" s="6" t="s">
        <v>4886</v>
      </c>
      <c r="AY953" s="6" t="s">
        <v>308</v>
      </c>
      <c r="AZ953" s="6" t="s">
        <v>771</v>
      </c>
      <c r="BA953" s="6" t="s">
        <v>310</v>
      </c>
      <c r="BB953" s="6" t="s">
        <v>311</v>
      </c>
      <c r="BC953" s="6" t="s">
        <v>312</v>
      </c>
      <c r="BD953" s="6" t="s">
        <v>156</v>
      </c>
      <c r="BE953" s="6" t="s">
        <v>313</v>
      </c>
    </row>
    <row r="954" spans="1:57" ht="17.399999999999999" x14ac:dyDescent="0.4">
      <c r="A954" s="237">
        <f t="shared" si="227"/>
        <v>952</v>
      </c>
      <c r="B954" s="238" t="str">
        <f t="shared" si="228"/>
        <v>2025-09-28</v>
      </c>
      <c r="C954" s="238" t="str">
        <f t="shared" si="229"/>
        <v>LHR</v>
      </c>
      <c r="D954" s="238" t="str">
        <f t="shared" si="230"/>
        <v>99431913910</v>
      </c>
      <c r="E954" s="238" t="str">
        <f t="shared" si="231"/>
        <v>587196918492</v>
      </c>
      <c r="F954" s="238" t="str">
        <f t="shared" si="232"/>
        <v>이균동</v>
      </c>
      <c r="G954" s="239" t="str">
        <f t="shared" si="233"/>
        <v>BK00000146601</v>
      </c>
      <c r="H954" s="240" t="str">
        <f t="shared" si="234"/>
        <v>간이(Simple)</v>
      </c>
      <c r="I954" s="241">
        <f t="shared" si="235"/>
        <v>155.46</v>
      </c>
      <c r="J954" s="242">
        <f t="shared" si="236"/>
        <v>1</v>
      </c>
      <c r="K954" s="242">
        <f t="shared" si="237"/>
        <v>3</v>
      </c>
      <c r="L954" s="243">
        <f t="shared" si="238"/>
        <v>0.2</v>
      </c>
      <c r="M954" s="243">
        <f t="shared" si="239"/>
        <v>3</v>
      </c>
      <c r="N954" s="149">
        <f t="shared" si="240"/>
        <v>15</v>
      </c>
      <c r="O954" s="149">
        <v>3.59</v>
      </c>
      <c r="P954" s="150"/>
      <c r="Q954" s="151">
        <f>VLOOKUP(H954,Mapping!$B$3:$D$13,3,0)</f>
        <v>0.8</v>
      </c>
      <c r="R954" s="149">
        <f>(IF(VLOOKUP(VLOOKUP(I954,Mapping!$B$15:$D$20,2,1),Mapping!$C$15:$E$20,2,0)=7000,0,VLOOKUP(VLOOKUP(I954,Mapping!$B$15:$D$20,2,1),Mapping!$C$15:$E$20,2,0)))</f>
        <v>0</v>
      </c>
      <c r="S954" s="149"/>
      <c r="T954" s="149"/>
      <c r="U954" s="149">
        <f t="shared" si="241"/>
        <v>19.39</v>
      </c>
      <c r="X954" s="6" t="s">
        <v>4196</v>
      </c>
      <c r="Y954" s="6" t="s">
        <v>16</v>
      </c>
      <c r="Z954" s="6" t="s">
        <v>4197</v>
      </c>
      <c r="AA954" s="6" t="s">
        <v>4887</v>
      </c>
      <c r="AB954" s="6" t="s">
        <v>4888</v>
      </c>
      <c r="AC954" s="6" t="s">
        <v>2218</v>
      </c>
      <c r="AD954" s="6" t="s">
        <v>971</v>
      </c>
      <c r="AE954" s="6" t="s">
        <v>156</v>
      </c>
      <c r="AF954" s="6">
        <v>1</v>
      </c>
      <c r="AG954" s="6">
        <v>3</v>
      </c>
      <c r="AH954" s="6">
        <v>0.2</v>
      </c>
      <c r="AI954" s="6">
        <v>3</v>
      </c>
      <c r="AJ954" s="6" t="s">
        <v>15</v>
      </c>
      <c r="AK954" s="6">
        <v>155.46</v>
      </c>
      <c r="AL954" s="6" t="s">
        <v>303</v>
      </c>
      <c r="AM954" s="6" t="s">
        <v>156</v>
      </c>
      <c r="AN954" s="6" t="s">
        <v>156</v>
      </c>
      <c r="AO954" s="6" t="s">
        <v>156</v>
      </c>
      <c r="AP954" s="6" t="s">
        <v>156</v>
      </c>
      <c r="AQ954" s="6" t="s">
        <v>304</v>
      </c>
      <c r="AR954" s="6" t="s">
        <v>305</v>
      </c>
      <c r="AS954" s="6" t="s">
        <v>4648</v>
      </c>
      <c r="AT954" s="6" t="s">
        <v>156</v>
      </c>
      <c r="AU954" s="6" t="s">
        <v>307</v>
      </c>
      <c r="AV954" s="6" t="s">
        <v>4887</v>
      </c>
      <c r="AW954" s="6" t="s">
        <v>4889</v>
      </c>
      <c r="AX954" s="6" t="s">
        <v>4889</v>
      </c>
      <c r="AY954" s="6" t="s">
        <v>308</v>
      </c>
      <c r="AZ954" s="6" t="s">
        <v>771</v>
      </c>
      <c r="BA954" s="6" t="s">
        <v>310</v>
      </c>
      <c r="BB954" s="6" t="s">
        <v>311</v>
      </c>
      <c r="BC954" s="6" t="s">
        <v>312</v>
      </c>
      <c r="BD954" s="6" t="s">
        <v>156</v>
      </c>
      <c r="BE954" s="6" t="s">
        <v>313</v>
      </c>
    </row>
    <row r="955" spans="1:57" ht="17.399999999999999" x14ac:dyDescent="0.4">
      <c r="A955" s="237">
        <f t="shared" si="227"/>
        <v>953</v>
      </c>
      <c r="B955" s="238" t="str">
        <f t="shared" si="228"/>
        <v>2025-09-28</v>
      </c>
      <c r="C955" s="238" t="str">
        <f t="shared" si="229"/>
        <v>LHR</v>
      </c>
      <c r="D955" s="238" t="str">
        <f t="shared" si="230"/>
        <v>99431913910</v>
      </c>
      <c r="E955" s="238" t="str">
        <f t="shared" si="231"/>
        <v>587196918514</v>
      </c>
      <c r="F955" s="238" t="str">
        <f t="shared" si="232"/>
        <v>김수희</v>
      </c>
      <c r="G955" s="239" t="str">
        <f t="shared" si="233"/>
        <v>BK00000146602</v>
      </c>
      <c r="H955" s="240" t="str">
        <f t="shared" si="234"/>
        <v>목록(Manifest)</v>
      </c>
      <c r="I955" s="241">
        <f t="shared" si="235"/>
        <v>82.11</v>
      </c>
      <c r="J955" s="242">
        <f t="shared" si="236"/>
        <v>1</v>
      </c>
      <c r="K955" s="242">
        <f t="shared" si="237"/>
        <v>0.5</v>
      </c>
      <c r="L955" s="243">
        <f t="shared" si="238"/>
        <v>0.2</v>
      </c>
      <c r="M955" s="243">
        <f t="shared" si="239"/>
        <v>0.5</v>
      </c>
      <c r="N955" s="149">
        <f t="shared" si="240"/>
        <v>5.75</v>
      </c>
      <c r="O955" s="149">
        <v>3.59</v>
      </c>
      <c r="P955" s="150"/>
      <c r="Q955" s="151">
        <f>VLOOKUP(H955,Mapping!$B$3:$D$13,3,0)</f>
        <v>0</v>
      </c>
      <c r="R955" s="149">
        <f>(IF(VLOOKUP(VLOOKUP(I955,Mapping!$B$15:$D$20,2,1),Mapping!$C$15:$E$20,2,0)=7000,0,VLOOKUP(VLOOKUP(I955,Mapping!$B$15:$D$20,2,1),Mapping!$C$15:$E$20,2,0)))</f>
        <v>0</v>
      </c>
      <c r="S955" s="149"/>
      <c r="T955" s="149"/>
      <c r="U955" s="149">
        <f t="shared" si="241"/>
        <v>9.34</v>
      </c>
      <c r="X955" s="6" t="s">
        <v>4196</v>
      </c>
      <c r="Y955" s="6" t="s">
        <v>16</v>
      </c>
      <c r="Z955" s="6" t="s">
        <v>4197</v>
      </c>
      <c r="AA955" s="6" t="s">
        <v>4890</v>
      </c>
      <c r="AB955" s="6" t="s">
        <v>4891</v>
      </c>
      <c r="AC955" s="6" t="s">
        <v>4892</v>
      </c>
      <c r="AD955" s="6" t="s">
        <v>4893</v>
      </c>
      <c r="AE955" s="6" t="s">
        <v>156</v>
      </c>
      <c r="AF955" s="6">
        <v>1</v>
      </c>
      <c r="AG955" s="6">
        <v>0.5</v>
      </c>
      <c r="AH955" s="6">
        <v>0.2</v>
      </c>
      <c r="AI955" s="6">
        <v>0.5</v>
      </c>
      <c r="AJ955" s="6" t="s">
        <v>14</v>
      </c>
      <c r="AK955" s="6">
        <v>82.11</v>
      </c>
      <c r="AL955" s="6" t="s">
        <v>303</v>
      </c>
      <c r="AM955" s="6" t="s">
        <v>303</v>
      </c>
      <c r="AN955" s="6" t="s">
        <v>303</v>
      </c>
      <c r="AO955" s="6" t="s">
        <v>303</v>
      </c>
      <c r="AP955" s="6" t="s">
        <v>156</v>
      </c>
      <c r="AQ955" s="6" t="s">
        <v>304</v>
      </c>
      <c r="AR955" s="6" t="s">
        <v>305</v>
      </c>
      <c r="AS955" s="6" t="s">
        <v>324</v>
      </c>
      <c r="AT955" s="6" t="s">
        <v>156</v>
      </c>
      <c r="AU955" s="6" t="s">
        <v>307</v>
      </c>
      <c r="AV955" s="6" t="s">
        <v>4890</v>
      </c>
      <c r="AW955" s="6" t="s">
        <v>4894</v>
      </c>
      <c r="AX955" s="6" t="s">
        <v>4894</v>
      </c>
      <c r="AY955" s="6" t="s">
        <v>308</v>
      </c>
      <c r="AZ955" s="6" t="s">
        <v>771</v>
      </c>
      <c r="BA955" s="6" t="s">
        <v>310</v>
      </c>
      <c r="BB955" s="6" t="s">
        <v>311</v>
      </c>
      <c r="BC955" s="6" t="s">
        <v>312</v>
      </c>
      <c r="BD955" s="6" t="s">
        <v>156</v>
      </c>
      <c r="BE955" s="6" t="s">
        <v>313</v>
      </c>
    </row>
    <row r="956" spans="1:57" ht="17.399999999999999" x14ac:dyDescent="0.4">
      <c r="A956" s="237">
        <f t="shared" si="227"/>
        <v>954</v>
      </c>
      <c r="B956" s="238" t="str">
        <f t="shared" si="228"/>
        <v>2025-09-28</v>
      </c>
      <c r="C956" s="238" t="str">
        <f t="shared" si="229"/>
        <v>LHR</v>
      </c>
      <c r="D956" s="238" t="str">
        <f t="shared" si="230"/>
        <v>99431913910</v>
      </c>
      <c r="E956" s="238" t="str">
        <f t="shared" si="231"/>
        <v>587196918805</v>
      </c>
      <c r="F956" s="238" t="str">
        <f t="shared" si="232"/>
        <v>김동수</v>
      </c>
      <c r="G956" s="239" t="str">
        <f t="shared" si="233"/>
        <v>BK00000146621</v>
      </c>
      <c r="H956" s="240" t="str">
        <f t="shared" si="234"/>
        <v>일반(목록배제,Normal-Manifest Exception)</v>
      </c>
      <c r="I956" s="241">
        <f t="shared" si="235"/>
        <v>102.51</v>
      </c>
      <c r="J956" s="242">
        <f t="shared" si="236"/>
        <v>1</v>
      </c>
      <c r="K956" s="242">
        <f t="shared" si="237"/>
        <v>2</v>
      </c>
      <c r="L956" s="243">
        <f t="shared" si="238"/>
        <v>0.2</v>
      </c>
      <c r="M956" s="243">
        <f t="shared" si="239"/>
        <v>2</v>
      </c>
      <c r="N956" s="149">
        <f t="shared" si="240"/>
        <v>11.3</v>
      </c>
      <c r="O956" s="149">
        <v>3.59</v>
      </c>
      <c r="P956" s="150"/>
      <c r="Q956" s="151">
        <f>VLOOKUP(H956,Mapping!$B$3:$D$13,3,0)</f>
        <v>0.8</v>
      </c>
      <c r="R956" s="149">
        <f>(IF(VLOOKUP(VLOOKUP(I956,Mapping!$B$15:$D$20,2,1),Mapping!$C$15:$E$20,2,0)=7000,0,VLOOKUP(VLOOKUP(I956,Mapping!$B$15:$D$20,2,1),Mapping!$C$15:$E$20,2,0)))</f>
        <v>0</v>
      </c>
      <c r="S956" s="149"/>
      <c r="T956" s="149"/>
      <c r="U956" s="149">
        <f t="shared" si="241"/>
        <v>15.690000000000001</v>
      </c>
      <c r="X956" s="6" t="s">
        <v>4196</v>
      </c>
      <c r="Y956" s="6" t="s">
        <v>16</v>
      </c>
      <c r="Z956" s="6" t="s">
        <v>4197</v>
      </c>
      <c r="AA956" s="6" t="s">
        <v>4895</v>
      </c>
      <c r="AB956" s="6" t="s">
        <v>218</v>
      </c>
      <c r="AC956" s="6" t="s">
        <v>509</v>
      </c>
      <c r="AD956" s="6" t="s">
        <v>329</v>
      </c>
      <c r="AE956" s="6" t="s">
        <v>156</v>
      </c>
      <c r="AF956" s="6">
        <v>1</v>
      </c>
      <c r="AG956" s="6">
        <v>2</v>
      </c>
      <c r="AH956" s="6">
        <v>0.2</v>
      </c>
      <c r="AI956" s="6">
        <v>2</v>
      </c>
      <c r="AJ956" s="6" t="s">
        <v>110</v>
      </c>
      <c r="AK956" s="6">
        <v>102.51</v>
      </c>
      <c r="AL956" s="6" t="s">
        <v>303</v>
      </c>
      <c r="AM956" s="6" t="s">
        <v>303</v>
      </c>
      <c r="AN956" s="6" t="s">
        <v>303</v>
      </c>
      <c r="AO956" s="6" t="s">
        <v>303</v>
      </c>
      <c r="AP956" s="6" t="s">
        <v>156</v>
      </c>
      <c r="AQ956" s="6" t="s">
        <v>304</v>
      </c>
      <c r="AR956" s="6" t="s">
        <v>305</v>
      </c>
      <c r="AS956" s="6" t="s">
        <v>330</v>
      </c>
      <c r="AT956" s="6" t="s">
        <v>156</v>
      </c>
      <c r="AU956" s="6" t="s">
        <v>307</v>
      </c>
      <c r="AV956" s="6" t="s">
        <v>4895</v>
      </c>
      <c r="AW956" s="6" t="s">
        <v>4896</v>
      </c>
      <c r="AX956" s="6" t="s">
        <v>4896</v>
      </c>
      <c r="AY956" s="6" t="s">
        <v>308</v>
      </c>
      <c r="AZ956" s="6" t="s">
        <v>771</v>
      </c>
      <c r="BA956" s="6" t="s">
        <v>310</v>
      </c>
      <c r="BB956" s="6" t="s">
        <v>311</v>
      </c>
      <c r="BC956" s="6" t="s">
        <v>312</v>
      </c>
      <c r="BD956" s="6" t="s">
        <v>156</v>
      </c>
      <c r="BE956" s="6" t="s">
        <v>313</v>
      </c>
    </row>
    <row r="957" spans="1:57" ht="17.399999999999999" x14ac:dyDescent="0.4">
      <c r="A957" s="237">
        <f t="shared" si="227"/>
        <v>955</v>
      </c>
      <c r="B957" s="238" t="str">
        <f t="shared" si="228"/>
        <v>2025-09-28</v>
      </c>
      <c r="C957" s="238" t="str">
        <f t="shared" si="229"/>
        <v>LHR</v>
      </c>
      <c r="D957" s="238" t="str">
        <f t="shared" si="230"/>
        <v>99431913910</v>
      </c>
      <c r="E957" s="238" t="str">
        <f t="shared" si="231"/>
        <v>587196918794</v>
      </c>
      <c r="F957" s="238" t="str">
        <f t="shared" si="232"/>
        <v>오주현</v>
      </c>
      <c r="G957" s="239" t="str">
        <f t="shared" si="233"/>
        <v>BK00000146623</v>
      </c>
      <c r="H957" s="240" t="str">
        <f t="shared" si="234"/>
        <v>간이(Simple)</v>
      </c>
      <c r="I957" s="241">
        <f t="shared" si="235"/>
        <v>220.44</v>
      </c>
      <c r="J957" s="242">
        <f t="shared" si="236"/>
        <v>1</v>
      </c>
      <c r="K957" s="242">
        <f t="shared" si="237"/>
        <v>3</v>
      </c>
      <c r="L957" s="243">
        <f t="shared" si="238"/>
        <v>0.2</v>
      </c>
      <c r="M957" s="243">
        <f t="shared" si="239"/>
        <v>3</v>
      </c>
      <c r="N957" s="149">
        <f t="shared" si="240"/>
        <v>15</v>
      </c>
      <c r="O957" s="149">
        <v>3.59</v>
      </c>
      <c r="P957" s="150"/>
      <c r="Q957" s="151">
        <f>VLOOKUP(H957,Mapping!$B$3:$D$13,3,0)</f>
        <v>0.8</v>
      </c>
      <c r="R957" s="149">
        <f>(IF(VLOOKUP(VLOOKUP(I957,Mapping!$B$15:$D$20,2,1),Mapping!$C$15:$E$20,2,0)=7000,0,VLOOKUP(VLOOKUP(I957,Mapping!$B$15:$D$20,2,1),Mapping!$C$15:$E$20,2,0)))</f>
        <v>0</v>
      </c>
      <c r="S957" s="149"/>
      <c r="T957" s="149"/>
      <c r="U957" s="149">
        <f t="shared" si="241"/>
        <v>19.39</v>
      </c>
      <c r="X957" s="6" t="s">
        <v>4196</v>
      </c>
      <c r="Y957" s="6" t="s">
        <v>16</v>
      </c>
      <c r="Z957" s="6" t="s">
        <v>4197</v>
      </c>
      <c r="AA957" s="6" t="s">
        <v>4897</v>
      </c>
      <c r="AB957" s="6" t="s">
        <v>4898</v>
      </c>
      <c r="AC957" s="6" t="s">
        <v>4899</v>
      </c>
      <c r="AD957" s="6" t="s">
        <v>329</v>
      </c>
      <c r="AE957" s="6" t="s">
        <v>156</v>
      </c>
      <c r="AF957" s="6">
        <v>1</v>
      </c>
      <c r="AG957" s="6">
        <v>3</v>
      </c>
      <c r="AH957" s="6">
        <v>0.2</v>
      </c>
      <c r="AI957" s="6">
        <v>3</v>
      </c>
      <c r="AJ957" s="6" t="s">
        <v>15</v>
      </c>
      <c r="AK957" s="6">
        <v>220.44</v>
      </c>
      <c r="AL957" s="6" t="s">
        <v>303</v>
      </c>
      <c r="AM957" s="6" t="s">
        <v>156</v>
      </c>
      <c r="AN957" s="6" t="s">
        <v>156</v>
      </c>
      <c r="AO957" s="6" t="s">
        <v>156</v>
      </c>
      <c r="AP957" s="6" t="s">
        <v>156</v>
      </c>
      <c r="AQ957" s="6" t="s">
        <v>304</v>
      </c>
      <c r="AR957" s="6" t="s">
        <v>305</v>
      </c>
      <c r="AS957" s="6" t="s">
        <v>330</v>
      </c>
      <c r="AT957" s="6" t="s">
        <v>156</v>
      </c>
      <c r="AU957" s="6" t="s">
        <v>307</v>
      </c>
      <c r="AV957" s="6" t="s">
        <v>4897</v>
      </c>
      <c r="AW957" s="6" t="s">
        <v>4900</v>
      </c>
      <c r="AX957" s="6" t="s">
        <v>4900</v>
      </c>
      <c r="AY957" s="6" t="s">
        <v>308</v>
      </c>
      <c r="AZ957" s="6" t="s">
        <v>771</v>
      </c>
      <c r="BA957" s="6" t="s">
        <v>310</v>
      </c>
      <c r="BB957" s="6" t="s">
        <v>311</v>
      </c>
      <c r="BC957" s="6" t="s">
        <v>312</v>
      </c>
      <c r="BD957" s="6" t="s">
        <v>156</v>
      </c>
      <c r="BE957" s="6" t="s">
        <v>313</v>
      </c>
    </row>
    <row r="958" spans="1:57" ht="17.399999999999999" x14ac:dyDescent="0.4">
      <c r="A958" s="237">
        <f t="shared" si="227"/>
        <v>956</v>
      </c>
      <c r="B958" s="238" t="str">
        <f t="shared" si="228"/>
        <v>2025-09-28</v>
      </c>
      <c r="C958" s="238" t="str">
        <f t="shared" si="229"/>
        <v>LHR</v>
      </c>
      <c r="D958" s="238" t="str">
        <f t="shared" si="230"/>
        <v>99431913910</v>
      </c>
      <c r="E958" s="238" t="str">
        <f t="shared" si="231"/>
        <v>587196918783</v>
      </c>
      <c r="F958" s="238" t="str">
        <f t="shared" si="232"/>
        <v>오주현</v>
      </c>
      <c r="G958" s="239" t="str">
        <f t="shared" si="233"/>
        <v>BK00000146624</v>
      </c>
      <c r="H958" s="240" t="str">
        <f t="shared" si="234"/>
        <v>간이(Simple)</v>
      </c>
      <c r="I958" s="241">
        <f t="shared" si="235"/>
        <v>237.18</v>
      </c>
      <c r="J958" s="242">
        <f t="shared" si="236"/>
        <v>1</v>
      </c>
      <c r="K958" s="242">
        <f t="shared" si="237"/>
        <v>4.5</v>
      </c>
      <c r="L958" s="243">
        <f t="shared" si="238"/>
        <v>6.2</v>
      </c>
      <c r="M958" s="243">
        <f t="shared" si="239"/>
        <v>6.5</v>
      </c>
      <c r="N958" s="149">
        <f t="shared" si="240"/>
        <v>27.950000000000003</v>
      </c>
      <c r="O958" s="149">
        <v>3.59</v>
      </c>
      <c r="P958" s="150"/>
      <c r="Q958" s="151">
        <f>VLOOKUP(H958,Mapping!$B$3:$D$13,3,0)</f>
        <v>0.8</v>
      </c>
      <c r="R958" s="149">
        <f>(IF(VLOOKUP(VLOOKUP(I958,Mapping!$B$15:$D$20,2,1),Mapping!$C$15:$E$20,2,0)=7000,0,VLOOKUP(VLOOKUP(I958,Mapping!$B$15:$D$20,2,1),Mapping!$C$15:$E$20,2,0)))</f>
        <v>0</v>
      </c>
      <c r="S958" s="149"/>
      <c r="T958" s="149"/>
      <c r="U958" s="149">
        <f t="shared" si="241"/>
        <v>32.340000000000003</v>
      </c>
      <c r="X958" s="6" t="s">
        <v>4196</v>
      </c>
      <c r="Y958" s="6" t="s">
        <v>16</v>
      </c>
      <c r="Z958" s="6" t="s">
        <v>4197</v>
      </c>
      <c r="AA958" s="6" t="s">
        <v>4901</v>
      </c>
      <c r="AB958" s="6" t="s">
        <v>4898</v>
      </c>
      <c r="AC958" s="6" t="s">
        <v>4899</v>
      </c>
      <c r="AD958" s="6" t="s">
        <v>329</v>
      </c>
      <c r="AE958" s="6" t="s">
        <v>156</v>
      </c>
      <c r="AF958" s="6">
        <v>1</v>
      </c>
      <c r="AG958" s="6">
        <v>4.5</v>
      </c>
      <c r="AH958" s="6">
        <v>6.2</v>
      </c>
      <c r="AI958" s="6">
        <v>6.5</v>
      </c>
      <c r="AJ958" s="6" t="s">
        <v>15</v>
      </c>
      <c r="AK958" s="6">
        <v>237.18</v>
      </c>
      <c r="AL958" s="6" t="s">
        <v>303</v>
      </c>
      <c r="AM958" s="6" t="s">
        <v>156</v>
      </c>
      <c r="AN958" s="6" t="s">
        <v>156</v>
      </c>
      <c r="AO958" s="6" t="s">
        <v>156</v>
      </c>
      <c r="AP958" s="6" t="s">
        <v>156</v>
      </c>
      <c r="AQ958" s="6" t="s">
        <v>304</v>
      </c>
      <c r="AR958" s="6" t="s">
        <v>305</v>
      </c>
      <c r="AS958" s="6" t="s">
        <v>330</v>
      </c>
      <c r="AT958" s="6" t="s">
        <v>156</v>
      </c>
      <c r="AU958" s="6" t="s">
        <v>307</v>
      </c>
      <c r="AV958" s="6" t="s">
        <v>4901</v>
      </c>
      <c r="AW958" s="6" t="s">
        <v>4902</v>
      </c>
      <c r="AX958" s="6" t="s">
        <v>4902</v>
      </c>
      <c r="AY958" s="6" t="s">
        <v>308</v>
      </c>
      <c r="AZ958" s="6" t="s">
        <v>771</v>
      </c>
      <c r="BA958" s="6" t="s">
        <v>310</v>
      </c>
      <c r="BB958" s="6" t="s">
        <v>311</v>
      </c>
      <c r="BC958" s="6" t="s">
        <v>312</v>
      </c>
      <c r="BD958" s="6" t="s">
        <v>156</v>
      </c>
      <c r="BE958" s="6" t="s">
        <v>313</v>
      </c>
    </row>
    <row r="959" spans="1:57" ht="17.399999999999999" x14ac:dyDescent="0.4">
      <c r="A959" s="237">
        <f t="shared" si="227"/>
        <v>957</v>
      </c>
      <c r="B959" s="238" t="str">
        <f t="shared" si="228"/>
        <v>2025-09-28</v>
      </c>
      <c r="C959" s="238" t="str">
        <f t="shared" si="229"/>
        <v>LHR</v>
      </c>
      <c r="D959" s="238" t="str">
        <f t="shared" si="230"/>
        <v>99431913910</v>
      </c>
      <c r="E959" s="238" t="str">
        <f t="shared" si="231"/>
        <v>587196918772</v>
      </c>
      <c r="F959" s="238" t="str">
        <f t="shared" si="232"/>
        <v>이유란</v>
      </c>
      <c r="G959" s="239" t="str">
        <f t="shared" si="233"/>
        <v>BK00000146626</v>
      </c>
      <c r="H959" s="240" t="str">
        <f t="shared" si="234"/>
        <v>간이(Simple)</v>
      </c>
      <c r="I959" s="241">
        <f t="shared" si="235"/>
        <v>227.03</v>
      </c>
      <c r="J959" s="242">
        <f t="shared" si="236"/>
        <v>1</v>
      </c>
      <c r="K959" s="242">
        <f t="shared" si="237"/>
        <v>3.5</v>
      </c>
      <c r="L959" s="243">
        <f t="shared" si="238"/>
        <v>4.8</v>
      </c>
      <c r="M959" s="243">
        <f t="shared" si="239"/>
        <v>4.8</v>
      </c>
      <c r="N959" s="149">
        <f t="shared" si="240"/>
        <v>21.66</v>
      </c>
      <c r="O959" s="149">
        <v>3.59</v>
      </c>
      <c r="P959" s="150"/>
      <c r="Q959" s="151">
        <f>VLOOKUP(H959,Mapping!$B$3:$D$13,3,0)</f>
        <v>0.8</v>
      </c>
      <c r="R959" s="149">
        <f>(IF(VLOOKUP(VLOOKUP(I959,Mapping!$B$15:$D$20,2,1),Mapping!$C$15:$E$20,2,0)=7000,0,VLOOKUP(VLOOKUP(I959,Mapping!$B$15:$D$20,2,1),Mapping!$C$15:$E$20,2,0)))</f>
        <v>0</v>
      </c>
      <c r="S959" s="149"/>
      <c r="T959" s="149"/>
      <c r="U959" s="149">
        <f t="shared" si="241"/>
        <v>26.05</v>
      </c>
      <c r="X959" s="6" t="s">
        <v>4196</v>
      </c>
      <c r="Y959" s="6" t="s">
        <v>16</v>
      </c>
      <c r="Z959" s="6" t="s">
        <v>4197</v>
      </c>
      <c r="AA959" s="6" t="s">
        <v>4903</v>
      </c>
      <c r="AB959" s="6" t="s">
        <v>1892</v>
      </c>
      <c r="AC959" s="6" t="s">
        <v>1893</v>
      </c>
      <c r="AD959" s="6" t="s">
        <v>329</v>
      </c>
      <c r="AE959" s="6" t="s">
        <v>156</v>
      </c>
      <c r="AF959" s="6">
        <v>1</v>
      </c>
      <c r="AG959" s="6">
        <v>3.5</v>
      </c>
      <c r="AH959" s="6">
        <v>4.8</v>
      </c>
      <c r="AI959" s="6">
        <v>4.8</v>
      </c>
      <c r="AJ959" s="6" t="s">
        <v>15</v>
      </c>
      <c r="AK959" s="6">
        <v>227.03</v>
      </c>
      <c r="AL959" s="6" t="s">
        <v>303</v>
      </c>
      <c r="AM959" s="6" t="s">
        <v>156</v>
      </c>
      <c r="AN959" s="6" t="s">
        <v>156</v>
      </c>
      <c r="AO959" s="6" t="s">
        <v>156</v>
      </c>
      <c r="AP959" s="6" t="s">
        <v>156</v>
      </c>
      <c r="AQ959" s="6" t="s">
        <v>304</v>
      </c>
      <c r="AR959" s="6" t="s">
        <v>305</v>
      </c>
      <c r="AS959" s="6" t="s">
        <v>330</v>
      </c>
      <c r="AT959" s="6" t="s">
        <v>156</v>
      </c>
      <c r="AU959" s="6" t="s">
        <v>307</v>
      </c>
      <c r="AV959" s="6" t="s">
        <v>4903</v>
      </c>
      <c r="AW959" s="6" t="s">
        <v>4904</v>
      </c>
      <c r="AX959" s="6" t="s">
        <v>4904</v>
      </c>
      <c r="AY959" s="6" t="s">
        <v>308</v>
      </c>
      <c r="AZ959" s="6" t="s">
        <v>771</v>
      </c>
      <c r="BA959" s="6" t="s">
        <v>310</v>
      </c>
      <c r="BB959" s="6" t="s">
        <v>311</v>
      </c>
      <c r="BC959" s="6" t="s">
        <v>312</v>
      </c>
      <c r="BD959" s="6" t="s">
        <v>156</v>
      </c>
      <c r="BE959" s="6" t="s">
        <v>313</v>
      </c>
    </row>
    <row r="960" spans="1:57" ht="17.399999999999999" x14ac:dyDescent="0.4">
      <c r="A960" s="237">
        <f t="shared" si="227"/>
        <v>958</v>
      </c>
      <c r="B960" s="238" t="str">
        <f t="shared" si="228"/>
        <v>2025-09-28</v>
      </c>
      <c r="C960" s="238" t="str">
        <f t="shared" si="229"/>
        <v>LHR</v>
      </c>
      <c r="D960" s="238" t="str">
        <f t="shared" si="230"/>
        <v>99431913910</v>
      </c>
      <c r="E960" s="238" t="str">
        <f t="shared" si="231"/>
        <v>587196918761</v>
      </c>
      <c r="F960" s="238" t="str">
        <f t="shared" si="232"/>
        <v>이명섭</v>
      </c>
      <c r="G960" s="239" t="str">
        <f t="shared" si="233"/>
        <v>BK00000146628</v>
      </c>
      <c r="H960" s="240" t="str">
        <f t="shared" si="234"/>
        <v>간이(Simple)</v>
      </c>
      <c r="I960" s="241">
        <f t="shared" si="235"/>
        <v>236.48</v>
      </c>
      <c r="J960" s="242">
        <f t="shared" si="236"/>
        <v>1</v>
      </c>
      <c r="K960" s="242">
        <f t="shared" si="237"/>
        <v>4</v>
      </c>
      <c r="L960" s="243">
        <f t="shared" si="238"/>
        <v>5.0999999999999996</v>
      </c>
      <c r="M960" s="243">
        <f t="shared" si="239"/>
        <v>5.5</v>
      </c>
      <c r="N960" s="149">
        <f t="shared" si="240"/>
        <v>24.25</v>
      </c>
      <c r="O960" s="149">
        <v>3.59</v>
      </c>
      <c r="P960" s="150"/>
      <c r="Q960" s="151">
        <f>VLOOKUP(H960,Mapping!$B$3:$D$13,3,0)</f>
        <v>0.8</v>
      </c>
      <c r="R960" s="149">
        <f>(IF(VLOOKUP(VLOOKUP(I960,Mapping!$B$15:$D$20,2,1),Mapping!$C$15:$E$20,2,0)=7000,0,VLOOKUP(VLOOKUP(I960,Mapping!$B$15:$D$20,2,1),Mapping!$C$15:$E$20,2,0)))</f>
        <v>0</v>
      </c>
      <c r="S960" s="149"/>
      <c r="T960" s="149"/>
      <c r="U960" s="149">
        <f t="shared" si="241"/>
        <v>28.64</v>
      </c>
      <c r="X960" s="6" t="s">
        <v>4196</v>
      </c>
      <c r="Y960" s="6" t="s">
        <v>16</v>
      </c>
      <c r="Z960" s="6" t="s">
        <v>4197</v>
      </c>
      <c r="AA960" s="6" t="s">
        <v>4905</v>
      </c>
      <c r="AB960" s="6" t="s">
        <v>4906</v>
      </c>
      <c r="AC960" s="6" t="s">
        <v>4907</v>
      </c>
      <c r="AD960" s="6" t="s">
        <v>329</v>
      </c>
      <c r="AE960" s="6" t="s">
        <v>156</v>
      </c>
      <c r="AF960" s="6">
        <v>1</v>
      </c>
      <c r="AG960" s="6">
        <v>4</v>
      </c>
      <c r="AH960" s="6">
        <v>5.0999999999999996</v>
      </c>
      <c r="AI960" s="6">
        <v>5.5</v>
      </c>
      <c r="AJ960" s="6" t="s">
        <v>15</v>
      </c>
      <c r="AK960" s="6">
        <v>236.48</v>
      </c>
      <c r="AL960" s="6" t="s">
        <v>303</v>
      </c>
      <c r="AM960" s="6" t="s">
        <v>156</v>
      </c>
      <c r="AN960" s="6" t="s">
        <v>156</v>
      </c>
      <c r="AO960" s="6" t="s">
        <v>156</v>
      </c>
      <c r="AP960" s="6" t="s">
        <v>156</v>
      </c>
      <c r="AQ960" s="6" t="s">
        <v>304</v>
      </c>
      <c r="AR960" s="6" t="s">
        <v>305</v>
      </c>
      <c r="AS960" s="6" t="s">
        <v>330</v>
      </c>
      <c r="AT960" s="6" t="s">
        <v>156</v>
      </c>
      <c r="AU960" s="6" t="s">
        <v>307</v>
      </c>
      <c r="AV960" s="6" t="s">
        <v>4905</v>
      </c>
      <c r="AW960" s="6" t="s">
        <v>4908</v>
      </c>
      <c r="AX960" s="6" t="s">
        <v>4908</v>
      </c>
      <c r="AY960" s="6" t="s">
        <v>308</v>
      </c>
      <c r="AZ960" s="6" t="s">
        <v>771</v>
      </c>
      <c r="BA960" s="6" t="s">
        <v>310</v>
      </c>
      <c r="BB960" s="6" t="s">
        <v>311</v>
      </c>
      <c r="BC960" s="6" t="s">
        <v>312</v>
      </c>
      <c r="BD960" s="6" t="s">
        <v>156</v>
      </c>
      <c r="BE960" s="6" t="s">
        <v>313</v>
      </c>
    </row>
    <row r="961" spans="1:57" ht="17.399999999999999" x14ac:dyDescent="0.4">
      <c r="A961" s="237">
        <f t="shared" si="227"/>
        <v>959</v>
      </c>
      <c r="B961" s="238" t="str">
        <f t="shared" si="228"/>
        <v>2025-09-28</v>
      </c>
      <c r="C961" s="238" t="str">
        <f t="shared" si="229"/>
        <v>LHR</v>
      </c>
      <c r="D961" s="238" t="str">
        <f t="shared" si="230"/>
        <v>99431913910</v>
      </c>
      <c r="E961" s="238" t="str">
        <f t="shared" si="231"/>
        <v>587196918632</v>
      </c>
      <c r="F961" s="238" t="str">
        <f t="shared" si="232"/>
        <v>조혜연</v>
      </c>
      <c r="G961" s="239" t="str">
        <f t="shared" si="233"/>
        <v>BK00000146630</v>
      </c>
      <c r="H961" s="240" t="str">
        <f t="shared" si="234"/>
        <v>목록(Manifest)</v>
      </c>
      <c r="I961" s="241">
        <f t="shared" si="235"/>
        <v>16.12</v>
      </c>
      <c r="J961" s="242">
        <f t="shared" si="236"/>
        <v>1</v>
      </c>
      <c r="K961" s="242">
        <f t="shared" si="237"/>
        <v>0.5</v>
      </c>
      <c r="L961" s="243">
        <f t="shared" si="238"/>
        <v>0.2</v>
      </c>
      <c r="M961" s="243">
        <f t="shared" si="239"/>
        <v>0.5</v>
      </c>
      <c r="N961" s="149">
        <f t="shared" si="240"/>
        <v>5.75</v>
      </c>
      <c r="O961" s="149">
        <v>3.59</v>
      </c>
      <c r="P961" s="150"/>
      <c r="Q961" s="151">
        <f>VLOOKUP(H961,Mapping!$B$3:$D$13,3,0)</f>
        <v>0</v>
      </c>
      <c r="R961" s="149">
        <f>(IF(VLOOKUP(VLOOKUP(I961,Mapping!$B$15:$D$20,2,1),Mapping!$C$15:$E$20,2,0)=7000,0,VLOOKUP(VLOOKUP(I961,Mapping!$B$15:$D$20,2,1),Mapping!$C$15:$E$20,2,0)))</f>
        <v>0</v>
      </c>
      <c r="S961" s="149"/>
      <c r="T961" s="149"/>
      <c r="U961" s="149">
        <f t="shared" si="241"/>
        <v>9.34</v>
      </c>
      <c r="X961" s="6" t="s">
        <v>4196</v>
      </c>
      <c r="Y961" s="6" t="s">
        <v>16</v>
      </c>
      <c r="Z961" s="6" t="s">
        <v>4197</v>
      </c>
      <c r="AA961" s="6" t="s">
        <v>4909</v>
      </c>
      <c r="AB961" s="6" t="s">
        <v>4910</v>
      </c>
      <c r="AC961" s="6" t="s">
        <v>4911</v>
      </c>
      <c r="AD961" s="6" t="s">
        <v>486</v>
      </c>
      <c r="AE961" s="6" t="s">
        <v>156</v>
      </c>
      <c r="AF961" s="6">
        <v>1</v>
      </c>
      <c r="AG961" s="6">
        <v>0.5</v>
      </c>
      <c r="AH961" s="6">
        <v>0.2</v>
      </c>
      <c r="AI961" s="6">
        <v>0.5</v>
      </c>
      <c r="AJ961" s="6" t="s">
        <v>14</v>
      </c>
      <c r="AK961" s="6">
        <v>16.12</v>
      </c>
      <c r="AL961" s="6" t="s">
        <v>303</v>
      </c>
      <c r="AM961" s="6" t="s">
        <v>303</v>
      </c>
      <c r="AN961" s="6" t="s">
        <v>303</v>
      </c>
      <c r="AO961" s="6" t="s">
        <v>303</v>
      </c>
      <c r="AP961" s="6" t="s">
        <v>156</v>
      </c>
      <c r="AQ961" s="6" t="s">
        <v>304</v>
      </c>
      <c r="AR961" s="6" t="s">
        <v>305</v>
      </c>
      <c r="AS961" s="6" t="s">
        <v>316</v>
      </c>
      <c r="AT961" s="6" t="s">
        <v>156</v>
      </c>
      <c r="AU961" s="6" t="s">
        <v>307</v>
      </c>
      <c r="AV961" s="6" t="s">
        <v>4909</v>
      </c>
      <c r="AW961" s="6" t="s">
        <v>4912</v>
      </c>
      <c r="AX961" s="6" t="s">
        <v>4912</v>
      </c>
      <c r="AY961" s="6" t="s">
        <v>308</v>
      </c>
      <c r="AZ961" s="6" t="s">
        <v>771</v>
      </c>
      <c r="BA961" s="6" t="s">
        <v>310</v>
      </c>
      <c r="BB961" s="6" t="s">
        <v>311</v>
      </c>
      <c r="BC961" s="6" t="s">
        <v>312</v>
      </c>
      <c r="BD961" s="6" t="s">
        <v>156</v>
      </c>
      <c r="BE961" s="6" t="s">
        <v>313</v>
      </c>
    </row>
    <row r="962" spans="1:57" ht="17.399999999999999" x14ac:dyDescent="0.4">
      <c r="A962" s="237">
        <f t="shared" si="227"/>
        <v>960</v>
      </c>
      <c r="B962" s="238" t="str">
        <f t="shared" si="228"/>
        <v>2025-09-28</v>
      </c>
      <c r="C962" s="238" t="str">
        <f t="shared" si="229"/>
        <v>LHR</v>
      </c>
      <c r="D962" s="238" t="str">
        <f t="shared" si="230"/>
        <v>99431913910</v>
      </c>
      <c r="E962" s="238" t="str">
        <f t="shared" si="231"/>
        <v>587196918890</v>
      </c>
      <c r="F962" s="238" t="str">
        <f t="shared" si="232"/>
        <v>김태현</v>
      </c>
      <c r="G962" s="239" t="str">
        <f t="shared" si="233"/>
        <v>BK00000146669</v>
      </c>
      <c r="H962" s="240" t="str">
        <f t="shared" si="234"/>
        <v>일반(NORMAL)</v>
      </c>
      <c r="I962" s="241">
        <f t="shared" si="235"/>
        <v>92.04</v>
      </c>
      <c r="J962" s="242">
        <f t="shared" si="236"/>
        <v>1</v>
      </c>
      <c r="K962" s="242">
        <f t="shared" si="237"/>
        <v>1</v>
      </c>
      <c r="L962" s="243">
        <f t="shared" si="238"/>
        <v>1.3</v>
      </c>
      <c r="M962" s="243">
        <f t="shared" si="239"/>
        <v>1.3</v>
      </c>
      <c r="N962" s="149">
        <f t="shared" si="240"/>
        <v>8.7100000000000009</v>
      </c>
      <c r="O962" s="149">
        <v>3.59</v>
      </c>
      <c r="P962" s="150"/>
      <c r="Q962" s="151">
        <f>VLOOKUP(H962,Mapping!$B$3:$D$13,3,0)</f>
        <v>0.8</v>
      </c>
      <c r="R962" s="149">
        <f>(IF(VLOOKUP(VLOOKUP(I962,Mapping!$B$15:$D$20,2,1),Mapping!$C$15:$E$20,2,0)=7000,0,VLOOKUP(VLOOKUP(I962,Mapping!$B$15:$D$20,2,1),Mapping!$C$15:$E$20,2,0)))</f>
        <v>0</v>
      </c>
      <c r="S962" s="149"/>
      <c r="T962" s="149"/>
      <c r="U962" s="149">
        <f t="shared" si="241"/>
        <v>13.100000000000001</v>
      </c>
      <c r="X962" s="6" t="s">
        <v>4196</v>
      </c>
      <c r="Y962" s="6" t="s">
        <v>16</v>
      </c>
      <c r="Z962" s="6" t="s">
        <v>4197</v>
      </c>
      <c r="AA962" s="6" t="s">
        <v>4913</v>
      </c>
      <c r="AB962" s="6" t="s">
        <v>194</v>
      </c>
      <c r="AC962" s="6" t="s">
        <v>328</v>
      </c>
      <c r="AD962" s="6" t="s">
        <v>393</v>
      </c>
      <c r="AE962" s="6" t="s">
        <v>4914</v>
      </c>
      <c r="AF962" s="6">
        <v>1</v>
      </c>
      <c r="AG962" s="6">
        <v>1</v>
      </c>
      <c r="AH962" s="6">
        <v>1.3</v>
      </c>
      <c r="AI962" s="6">
        <v>1.3</v>
      </c>
      <c r="AJ962" s="6" t="s">
        <v>112</v>
      </c>
      <c r="AK962" s="6">
        <v>92.04</v>
      </c>
      <c r="AL962" s="6" t="s">
        <v>303</v>
      </c>
      <c r="AM962" s="6" t="s">
        <v>303</v>
      </c>
      <c r="AN962" s="6" t="s">
        <v>303</v>
      </c>
      <c r="AO962" s="6" t="s">
        <v>303</v>
      </c>
      <c r="AP962" s="6" t="s">
        <v>156</v>
      </c>
      <c r="AQ962" s="6" t="s">
        <v>304</v>
      </c>
      <c r="AR962" s="6" t="s">
        <v>305</v>
      </c>
      <c r="AS962" s="6" t="s">
        <v>316</v>
      </c>
      <c r="AT962" s="6" t="s">
        <v>156</v>
      </c>
      <c r="AU962" s="6" t="s">
        <v>307</v>
      </c>
      <c r="AV962" s="6" t="s">
        <v>4913</v>
      </c>
      <c r="AW962" s="6" t="s">
        <v>4915</v>
      </c>
      <c r="AX962" s="6" t="s">
        <v>4915</v>
      </c>
      <c r="AY962" s="6" t="s">
        <v>308</v>
      </c>
      <c r="AZ962" s="6" t="s">
        <v>771</v>
      </c>
      <c r="BA962" s="6" t="s">
        <v>310</v>
      </c>
      <c r="BB962" s="6" t="s">
        <v>311</v>
      </c>
      <c r="BC962" s="6" t="s">
        <v>312</v>
      </c>
      <c r="BD962" s="6" t="s">
        <v>156</v>
      </c>
      <c r="BE962" s="6" t="s">
        <v>313</v>
      </c>
    </row>
    <row r="963" spans="1:57" ht="17.399999999999999" x14ac:dyDescent="0.4">
      <c r="A963" s="237">
        <f t="shared" si="227"/>
        <v>961</v>
      </c>
      <c r="B963" s="238" t="str">
        <f t="shared" si="228"/>
        <v>2025-09-28</v>
      </c>
      <c r="C963" s="238" t="str">
        <f t="shared" si="229"/>
        <v>LHR</v>
      </c>
      <c r="D963" s="238" t="str">
        <f t="shared" si="230"/>
        <v>99431913910</v>
      </c>
      <c r="E963" s="238" t="str">
        <f t="shared" si="231"/>
        <v>587196918901</v>
      </c>
      <c r="F963" s="238" t="str">
        <f t="shared" si="232"/>
        <v>김진희</v>
      </c>
      <c r="G963" s="239" t="str">
        <f t="shared" si="233"/>
        <v>BK00000146686</v>
      </c>
      <c r="H963" s="240" t="str">
        <f t="shared" si="234"/>
        <v>간이(Simple)</v>
      </c>
      <c r="I963" s="241">
        <f t="shared" si="235"/>
        <v>150.62</v>
      </c>
      <c r="J963" s="242">
        <f t="shared" si="236"/>
        <v>1</v>
      </c>
      <c r="K963" s="242">
        <f t="shared" si="237"/>
        <v>1</v>
      </c>
      <c r="L963" s="243">
        <f t="shared" si="238"/>
        <v>0.2</v>
      </c>
      <c r="M963" s="243">
        <f t="shared" si="239"/>
        <v>1</v>
      </c>
      <c r="N963" s="149">
        <f t="shared" si="240"/>
        <v>7.6</v>
      </c>
      <c r="O963" s="149">
        <v>3.59</v>
      </c>
      <c r="P963" s="150"/>
      <c r="Q963" s="151">
        <f>VLOOKUP(H963,Mapping!$B$3:$D$13,3,0)</f>
        <v>0.8</v>
      </c>
      <c r="R963" s="149">
        <f>(IF(VLOOKUP(VLOOKUP(I963,Mapping!$B$15:$D$20,2,1),Mapping!$C$15:$E$20,2,0)=7000,0,VLOOKUP(VLOOKUP(I963,Mapping!$B$15:$D$20,2,1),Mapping!$C$15:$E$20,2,0)))</f>
        <v>0</v>
      </c>
      <c r="S963" s="149"/>
      <c r="T963" s="149"/>
      <c r="U963" s="149">
        <f t="shared" si="241"/>
        <v>11.99</v>
      </c>
      <c r="X963" s="6" t="s">
        <v>4196</v>
      </c>
      <c r="Y963" s="6" t="s">
        <v>16</v>
      </c>
      <c r="Z963" s="6" t="s">
        <v>4197</v>
      </c>
      <c r="AA963" s="6" t="s">
        <v>4916</v>
      </c>
      <c r="AB963" s="6" t="s">
        <v>4917</v>
      </c>
      <c r="AC963" s="6" t="s">
        <v>4918</v>
      </c>
      <c r="AD963" s="6" t="s">
        <v>4919</v>
      </c>
      <c r="AE963" s="6" t="s">
        <v>156</v>
      </c>
      <c r="AF963" s="6">
        <v>1</v>
      </c>
      <c r="AG963" s="6">
        <v>1</v>
      </c>
      <c r="AH963" s="6">
        <v>0.2</v>
      </c>
      <c r="AI963" s="6">
        <v>1</v>
      </c>
      <c r="AJ963" s="6" t="s">
        <v>15</v>
      </c>
      <c r="AK963" s="6">
        <v>150.62</v>
      </c>
      <c r="AL963" s="6" t="s">
        <v>303</v>
      </c>
      <c r="AM963" s="6" t="s">
        <v>156</v>
      </c>
      <c r="AN963" s="6" t="s">
        <v>156</v>
      </c>
      <c r="AO963" s="6" t="s">
        <v>156</v>
      </c>
      <c r="AP963" s="6" t="s">
        <v>156</v>
      </c>
      <c r="AQ963" s="6" t="s">
        <v>304</v>
      </c>
      <c r="AR963" s="6" t="s">
        <v>305</v>
      </c>
      <c r="AS963" s="6" t="s">
        <v>523</v>
      </c>
      <c r="AT963" s="6" t="s">
        <v>156</v>
      </c>
      <c r="AU963" s="6" t="s">
        <v>307</v>
      </c>
      <c r="AV963" s="6" t="s">
        <v>4916</v>
      </c>
      <c r="AW963" s="6" t="s">
        <v>4920</v>
      </c>
      <c r="AX963" s="6" t="s">
        <v>4920</v>
      </c>
      <c r="AY963" s="6" t="s">
        <v>308</v>
      </c>
      <c r="AZ963" s="6" t="s">
        <v>771</v>
      </c>
      <c r="BA963" s="6" t="s">
        <v>310</v>
      </c>
      <c r="BB963" s="6" t="s">
        <v>311</v>
      </c>
      <c r="BC963" s="6" t="s">
        <v>312</v>
      </c>
      <c r="BD963" s="6" t="s">
        <v>156</v>
      </c>
      <c r="BE963" s="6" t="s">
        <v>313</v>
      </c>
    </row>
    <row r="964" spans="1:57" ht="17.399999999999999" x14ac:dyDescent="0.4">
      <c r="A964" s="237">
        <f t="shared" si="227"/>
        <v>962</v>
      </c>
      <c r="B964" s="238" t="str">
        <f t="shared" si="228"/>
        <v>2025-09-28</v>
      </c>
      <c r="C964" s="238" t="str">
        <f t="shared" si="229"/>
        <v>LHR</v>
      </c>
      <c r="D964" s="238" t="str">
        <f t="shared" si="230"/>
        <v>99431913910</v>
      </c>
      <c r="E964" s="238" t="str">
        <f t="shared" si="231"/>
        <v>587196918352</v>
      </c>
      <c r="F964" s="238" t="str">
        <f t="shared" si="232"/>
        <v>김영훈</v>
      </c>
      <c r="G964" s="239" t="str">
        <f t="shared" si="233"/>
        <v>BK00000146583</v>
      </c>
      <c r="H964" s="240" t="str">
        <f t="shared" si="234"/>
        <v>목록(Manifest)</v>
      </c>
      <c r="I964" s="241">
        <f t="shared" si="235"/>
        <v>147.94999999999999</v>
      </c>
      <c r="J964" s="242">
        <f t="shared" si="236"/>
        <v>1</v>
      </c>
      <c r="K964" s="242">
        <f t="shared" si="237"/>
        <v>6</v>
      </c>
      <c r="L964" s="243">
        <f t="shared" si="238"/>
        <v>7.8</v>
      </c>
      <c r="M964" s="243">
        <f t="shared" si="239"/>
        <v>8</v>
      </c>
      <c r="N964" s="149">
        <f t="shared" si="240"/>
        <v>33.5</v>
      </c>
      <c r="O964" s="149">
        <v>3.59</v>
      </c>
      <c r="P964" s="150"/>
      <c r="Q964" s="151">
        <f>VLOOKUP(H964,Mapping!$B$3:$D$13,3,0)</f>
        <v>0</v>
      </c>
      <c r="R964" s="149">
        <f>(IF(VLOOKUP(VLOOKUP(I964,Mapping!$B$15:$D$20,2,1),Mapping!$C$15:$E$20,2,0)=7000,0,VLOOKUP(VLOOKUP(I964,Mapping!$B$15:$D$20,2,1),Mapping!$C$15:$E$20,2,0)))</f>
        <v>0</v>
      </c>
      <c r="S964" s="149"/>
      <c r="T964" s="149"/>
      <c r="U964" s="149">
        <f t="shared" si="241"/>
        <v>37.090000000000003</v>
      </c>
      <c r="X964" s="6" t="s">
        <v>4196</v>
      </c>
      <c r="Y964" s="6" t="s">
        <v>16</v>
      </c>
      <c r="Z964" s="6" t="s">
        <v>4197</v>
      </c>
      <c r="AA964" s="6" t="s">
        <v>4921</v>
      </c>
      <c r="AB964" s="6" t="s">
        <v>235</v>
      </c>
      <c r="AC964" s="6" t="s">
        <v>490</v>
      </c>
      <c r="AD964" s="6" t="s">
        <v>491</v>
      </c>
      <c r="AE964" s="6" t="s">
        <v>156</v>
      </c>
      <c r="AF964" s="6">
        <v>1</v>
      </c>
      <c r="AG964" s="6">
        <v>6</v>
      </c>
      <c r="AH964" s="6">
        <v>7.8</v>
      </c>
      <c r="AI964" s="6">
        <v>8</v>
      </c>
      <c r="AJ964" s="6" t="s">
        <v>14</v>
      </c>
      <c r="AK964" s="6">
        <v>147.94999999999999</v>
      </c>
      <c r="AL964" s="6" t="s">
        <v>156</v>
      </c>
      <c r="AM964" s="6" t="s">
        <v>156</v>
      </c>
      <c r="AN964" s="6" t="s">
        <v>156</v>
      </c>
      <c r="AO964" s="6" t="s">
        <v>156</v>
      </c>
      <c r="AP964" s="6" t="s">
        <v>156</v>
      </c>
      <c r="AQ964" s="6" t="s">
        <v>304</v>
      </c>
      <c r="AR964" s="6" t="s">
        <v>305</v>
      </c>
      <c r="AS964" s="6" t="s">
        <v>316</v>
      </c>
      <c r="AT964" s="6" t="s">
        <v>156</v>
      </c>
      <c r="AU964" s="6" t="s">
        <v>307</v>
      </c>
      <c r="AV964" s="6" t="s">
        <v>4921</v>
      </c>
      <c r="AW964" s="6" t="s">
        <v>4922</v>
      </c>
      <c r="AX964" s="6" t="s">
        <v>4922</v>
      </c>
      <c r="AY964" s="6" t="s">
        <v>308</v>
      </c>
      <c r="AZ964" s="6" t="s">
        <v>771</v>
      </c>
      <c r="BA964" s="6" t="s">
        <v>310</v>
      </c>
      <c r="BB964" s="6" t="s">
        <v>311</v>
      </c>
      <c r="BC964" s="6" t="s">
        <v>312</v>
      </c>
      <c r="BD964" s="6" t="s">
        <v>156</v>
      </c>
      <c r="BE964" s="6" t="s">
        <v>313</v>
      </c>
    </row>
    <row r="965" spans="1:57" ht="17.399999999999999" x14ac:dyDescent="0.4">
      <c r="A965" s="237">
        <f t="shared" ref="A965" si="242">A964+1</f>
        <v>963</v>
      </c>
      <c r="B965" s="238" t="str">
        <f t="shared" ref="B965" si="243">X965</f>
        <v>2025-09-28</v>
      </c>
      <c r="C965" s="238" t="str">
        <f t="shared" ref="C965" si="244">Y965</f>
        <v>LHR</v>
      </c>
      <c r="D965" s="238" t="str">
        <f t="shared" ref="D965" si="245">Z965</f>
        <v>99431913910</v>
      </c>
      <c r="E965" s="238" t="str">
        <f t="shared" ref="E965" si="246">AA965</f>
        <v>587196918385</v>
      </c>
      <c r="F965" s="238" t="str">
        <f t="shared" ref="F965" si="247">AB965</f>
        <v>김성근</v>
      </c>
      <c r="G965" s="239" t="str">
        <f t="shared" ref="G965" si="248">AW965</f>
        <v>BK00000146356</v>
      </c>
      <c r="H965" s="240" t="str">
        <f t="shared" ref="H965" si="249">AJ965</f>
        <v>목록(Manifest)</v>
      </c>
      <c r="I965" s="241">
        <f t="shared" ref="I965" si="250">AK965</f>
        <v>134.6</v>
      </c>
      <c r="J965" s="242">
        <f t="shared" ref="J965" si="251">AF965</f>
        <v>1</v>
      </c>
      <c r="K965" s="242">
        <f t="shared" ref="K965" si="252">AG965</f>
        <v>6</v>
      </c>
      <c r="L965" s="243">
        <f t="shared" ref="L965" si="253">AH965</f>
        <v>0.2</v>
      </c>
      <c r="M965" s="243">
        <f t="shared" ref="M965" si="254">AI965</f>
        <v>6</v>
      </c>
      <c r="N965" s="149">
        <f t="shared" ref="N965" si="255">5.75+(M965-0.5)/0.5*1.85</f>
        <v>26.1</v>
      </c>
      <c r="O965" s="149">
        <v>3.59</v>
      </c>
      <c r="P965" s="150"/>
      <c r="Q965" s="151">
        <f>VLOOKUP(H965,Mapping!$B$3:$D$13,3,0)</f>
        <v>0</v>
      </c>
      <c r="R965" s="149">
        <f>(IF(VLOOKUP(VLOOKUP(I965,Mapping!$B$15:$D$20,2,1),Mapping!$C$15:$E$20,2,0)=7000,0,VLOOKUP(VLOOKUP(I965,Mapping!$B$15:$D$20,2,1),Mapping!$C$15:$E$20,2,0)))</f>
        <v>0</v>
      </c>
      <c r="S965" s="149"/>
      <c r="T965" s="149"/>
      <c r="U965" s="149">
        <f t="shared" ref="U965" si="256">SUM(N965:T965)</f>
        <v>29.69</v>
      </c>
      <c r="X965" s="6" t="s">
        <v>4196</v>
      </c>
      <c r="Y965" s="6" t="s">
        <v>16</v>
      </c>
      <c r="Z965" s="6" t="s">
        <v>4197</v>
      </c>
      <c r="AA965" s="6" t="s">
        <v>4923</v>
      </c>
      <c r="AB965" s="6" t="s">
        <v>220</v>
      </c>
      <c r="AC965" s="6" t="s">
        <v>410</v>
      </c>
      <c r="AD965" s="6" t="s">
        <v>411</v>
      </c>
      <c r="AE965" s="6" t="s">
        <v>156</v>
      </c>
      <c r="AF965" s="6">
        <v>1</v>
      </c>
      <c r="AG965" s="6">
        <v>6</v>
      </c>
      <c r="AH965" s="6">
        <v>0.2</v>
      </c>
      <c r="AI965" s="6">
        <v>6</v>
      </c>
      <c r="AJ965" s="6" t="s">
        <v>14</v>
      </c>
      <c r="AK965" s="6">
        <v>134.6</v>
      </c>
      <c r="AL965" s="6" t="s">
        <v>303</v>
      </c>
      <c r="AM965" s="6" t="s">
        <v>156</v>
      </c>
      <c r="AN965" s="6" t="s">
        <v>156</v>
      </c>
      <c r="AO965" s="6" t="s">
        <v>156</v>
      </c>
      <c r="AP965" s="6" t="s">
        <v>156</v>
      </c>
      <c r="AQ965" s="6" t="s">
        <v>304</v>
      </c>
      <c r="AR965" s="6" t="s">
        <v>305</v>
      </c>
      <c r="AS965" s="6" t="s">
        <v>316</v>
      </c>
      <c r="AT965" s="6" t="s">
        <v>156</v>
      </c>
      <c r="AU965" s="6" t="s">
        <v>307</v>
      </c>
      <c r="AV965" s="6" t="s">
        <v>4923</v>
      </c>
      <c r="AW965" s="6" t="s">
        <v>4924</v>
      </c>
      <c r="AX965" s="6" t="s">
        <v>4924</v>
      </c>
      <c r="AY965" s="6" t="s">
        <v>308</v>
      </c>
      <c r="AZ965" s="6" t="s">
        <v>771</v>
      </c>
      <c r="BA965" s="6" t="s">
        <v>310</v>
      </c>
      <c r="BB965" s="6" t="s">
        <v>311</v>
      </c>
      <c r="BC965" s="6" t="s">
        <v>312</v>
      </c>
      <c r="BD965" s="6" t="s">
        <v>156</v>
      </c>
      <c r="BE965" s="6" t="s">
        <v>313</v>
      </c>
    </row>
    <row r="966" spans="1:57" ht="17.399999999999999" x14ac:dyDescent="0.4">
      <c r="A966" s="237"/>
      <c r="B966" s="238"/>
      <c r="C966" s="238"/>
      <c r="D966" s="238"/>
      <c r="E966" s="238"/>
      <c r="F966" s="238"/>
      <c r="G966" s="239"/>
      <c r="H966" s="240"/>
      <c r="I966" s="241"/>
      <c r="J966" s="242"/>
      <c r="K966" s="242"/>
      <c r="L966" s="243"/>
      <c r="M966" s="243"/>
      <c r="N966" s="149"/>
      <c r="O966" s="149"/>
      <c r="P966" s="150"/>
      <c r="Q966" s="151"/>
      <c r="R966" s="149"/>
      <c r="S966" s="149"/>
      <c r="T966" s="149"/>
      <c r="U966" s="149"/>
    </row>
    <row r="967" spans="1:57" ht="17.399999999999999" x14ac:dyDescent="0.4">
      <c r="A967" s="237"/>
      <c r="B967" s="238"/>
      <c r="C967" s="238"/>
      <c r="D967" s="238"/>
      <c r="E967" s="238"/>
      <c r="F967" s="238"/>
      <c r="G967" s="239"/>
      <c r="H967" s="240"/>
      <c r="I967" s="241"/>
      <c r="J967" s="242"/>
      <c r="K967" s="242"/>
      <c r="L967" s="243"/>
      <c r="M967" s="243"/>
      <c r="N967" s="149"/>
      <c r="O967" s="149"/>
      <c r="P967" s="150"/>
      <c r="Q967" s="151"/>
      <c r="R967" s="149"/>
      <c r="S967" s="149"/>
      <c r="T967" s="149"/>
      <c r="U967" s="149"/>
    </row>
    <row r="968" spans="1:57" ht="17.399999999999999" x14ac:dyDescent="0.4">
      <c r="A968" s="237"/>
      <c r="B968" s="238"/>
      <c r="C968" s="238"/>
      <c r="D968" s="238"/>
      <c r="E968" s="238"/>
      <c r="F968" s="238"/>
      <c r="G968" s="239"/>
      <c r="H968" s="240"/>
      <c r="I968" s="241"/>
      <c r="J968" s="242"/>
      <c r="K968" s="242"/>
      <c r="L968" s="243"/>
      <c r="M968" s="243"/>
      <c r="N968" s="149"/>
      <c r="O968" s="149"/>
      <c r="P968" s="150"/>
      <c r="Q968" s="151"/>
      <c r="R968" s="149"/>
      <c r="S968" s="149"/>
      <c r="T968" s="149"/>
      <c r="U968" s="149"/>
    </row>
    <row r="969" spans="1:57" ht="17.399999999999999" x14ac:dyDescent="0.4">
      <c r="A969" s="237"/>
      <c r="B969" s="238"/>
      <c r="C969" s="238"/>
      <c r="D969" s="238"/>
      <c r="E969" s="238"/>
      <c r="F969" s="238"/>
      <c r="G969" s="239"/>
      <c r="H969" s="240"/>
      <c r="I969" s="241"/>
      <c r="J969" s="242"/>
      <c r="K969" s="242"/>
      <c r="L969" s="243"/>
      <c r="M969" s="243"/>
      <c r="N969" s="149"/>
      <c r="O969" s="149"/>
      <c r="P969" s="150"/>
      <c r="Q969" s="151"/>
      <c r="R969" s="149"/>
      <c r="S969" s="149"/>
      <c r="T969" s="149"/>
      <c r="U969" s="149"/>
    </row>
    <row r="970" spans="1:57" ht="17.399999999999999" x14ac:dyDescent="0.4">
      <c r="A970" s="237"/>
      <c r="B970" s="238"/>
      <c r="C970" s="238"/>
      <c r="D970" s="238"/>
      <c r="E970" s="238"/>
      <c r="F970" s="238"/>
      <c r="G970" s="239"/>
      <c r="H970" s="240"/>
      <c r="I970" s="241"/>
      <c r="J970" s="242"/>
      <c r="K970" s="242"/>
      <c r="L970" s="243"/>
      <c r="M970" s="243"/>
      <c r="N970" s="149"/>
      <c r="O970" s="149"/>
      <c r="P970" s="150"/>
      <c r="Q970" s="151"/>
      <c r="R970" s="149"/>
      <c r="S970" s="149"/>
      <c r="T970" s="149"/>
      <c r="U970" s="149"/>
    </row>
    <row r="971" spans="1:57" ht="17.399999999999999" x14ac:dyDescent="0.4">
      <c r="A971" s="237"/>
      <c r="B971" s="238"/>
      <c r="C971" s="238"/>
      <c r="D971" s="238"/>
      <c r="E971" s="238"/>
      <c r="F971" s="238"/>
      <c r="G971" s="239"/>
      <c r="H971" s="240"/>
      <c r="I971" s="241"/>
      <c r="J971" s="242"/>
      <c r="K971" s="242"/>
      <c r="L971" s="243"/>
      <c r="M971" s="243"/>
      <c r="N971" s="149"/>
      <c r="O971" s="149"/>
      <c r="P971" s="150"/>
      <c r="Q971" s="151"/>
      <c r="R971" s="149"/>
      <c r="S971" s="149"/>
      <c r="T971" s="149"/>
      <c r="U971" s="149"/>
    </row>
    <row r="972" spans="1:57" ht="17.399999999999999" x14ac:dyDescent="0.4">
      <c r="A972" s="237"/>
      <c r="B972" s="238"/>
      <c r="C972" s="238"/>
      <c r="D972" s="238"/>
      <c r="E972" s="238"/>
      <c r="F972" s="238"/>
      <c r="G972" s="239"/>
      <c r="H972" s="240"/>
      <c r="I972" s="241"/>
      <c r="J972" s="242"/>
      <c r="K972" s="242"/>
      <c r="L972" s="243"/>
      <c r="M972" s="243"/>
      <c r="N972" s="149"/>
      <c r="O972" s="149"/>
      <c r="P972" s="150"/>
      <c r="Q972" s="151"/>
      <c r="R972" s="149"/>
      <c r="S972" s="149"/>
      <c r="T972" s="149"/>
      <c r="U972" s="149"/>
    </row>
    <row r="973" spans="1:57" ht="17.399999999999999" x14ac:dyDescent="0.4">
      <c r="A973" s="237"/>
      <c r="B973" s="238"/>
      <c r="C973" s="238"/>
      <c r="D973" s="238"/>
      <c r="E973" s="238"/>
      <c r="F973" s="238"/>
      <c r="G973" s="239"/>
      <c r="H973" s="240"/>
      <c r="I973" s="241"/>
      <c r="J973" s="242"/>
      <c r="K973" s="242"/>
      <c r="L973" s="243"/>
      <c r="M973" s="243"/>
      <c r="N973" s="149"/>
      <c r="O973" s="149"/>
      <c r="P973" s="150"/>
      <c r="Q973" s="151"/>
      <c r="R973" s="149"/>
      <c r="S973" s="149"/>
      <c r="T973" s="149"/>
      <c r="U973" s="149"/>
    </row>
    <row r="974" spans="1:57" ht="17.399999999999999" x14ac:dyDescent="0.4">
      <c r="A974" s="237"/>
      <c r="B974" s="238"/>
      <c r="C974" s="238"/>
      <c r="D974" s="238"/>
      <c r="E974" s="238"/>
      <c r="F974" s="238"/>
      <c r="G974" s="239"/>
      <c r="H974" s="240"/>
      <c r="I974" s="241"/>
      <c r="J974" s="242"/>
      <c r="K974" s="242"/>
      <c r="L974" s="243"/>
      <c r="M974" s="243"/>
      <c r="N974" s="149"/>
      <c r="O974" s="149"/>
      <c r="P974" s="150"/>
      <c r="Q974" s="151"/>
      <c r="R974" s="149"/>
      <c r="S974" s="149"/>
      <c r="T974" s="149"/>
      <c r="U974" s="149"/>
    </row>
    <row r="975" spans="1:57" ht="17.399999999999999" x14ac:dyDescent="0.4">
      <c r="A975" s="237"/>
      <c r="B975" s="238"/>
      <c r="C975" s="238"/>
      <c r="D975" s="238"/>
      <c r="E975" s="238"/>
      <c r="F975" s="238"/>
      <c r="G975" s="239"/>
      <c r="H975" s="240"/>
      <c r="I975" s="241"/>
      <c r="J975" s="242"/>
      <c r="K975" s="242"/>
      <c r="L975" s="243"/>
      <c r="M975" s="243"/>
      <c r="N975" s="149"/>
      <c r="O975" s="149"/>
      <c r="P975" s="150"/>
      <c r="Q975" s="151"/>
      <c r="R975" s="149"/>
      <c r="S975" s="149"/>
      <c r="T975" s="149"/>
      <c r="U975" s="149"/>
    </row>
    <row r="976" spans="1:57" ht="17.399999999999999" x14ac:dyDescent="0.4">
      <c r="A976" s="237"/>
      <c r="B976" s="238"/>
      <c r="C976" s="238"/>
      <c r="D976" s="238"/>
      <c r="E976" s="238"/>
      <c r="F976" s="238"/>
      <c r="G976" s="239"/>
      <c r="H976" s="240"/>
      <c r="I976" s="241"/>
      <c r="J976" s="242"/>
      <c r="K976" s="242"/>
      <c r="L976" s="243"/>
      <c r="M976" s="243"/>
      <c r="N976" s="149"/>
      <c r="O976" s="149"/>
      <c r="P976" s="150"/>
      <c r="Q976" s="151"/>
      <c r="R976" s="149"/>
      <c r="S976" s="149"/>
      <c r="T976" s="149"/>
      <c r="U976" s="149"/>
    </row>
    <row r="977" spans="1:21" ht="17.399999999999999" x14ac:dyDescent="0.4">
      <c r="A977" s="237"/>
      <c r="B977" s="238"/>
      <c r="C977" s="238"/>
      <c r="D977" s="238"/>
      <c r="E977" s="238"/>
      <c r="F977" s="238"/>
      <c r="G977" s="239"/>
      <c r="H977" s="240"/>
      <c r="I977" s="241"/>
      <c r="J977" s="242"/>
      <c r="K977" s="242"/>
      <c r="L977" s="243"/>
      <c r="M977" s="243"/>
      <c r="N977" s="149"/>
      <c r="O977" s="149"/>
      <c r="P977" s="150"/>
      <c r="Q977" s="151"/>
      <c r="R977" s="149"/>
      <c r="S977" s="149"/>
      <c r="T977" s="149"/>
      <c r="U977" s="149"/>
    </row>
    <row r="978" spans="1:21" ht="17.399999999999999" x14ac:dyDescent="0.4">
      <c r="A978" s="237"/>
      <c r="B978" s="238"/>
      <c r="C978" s="238"/>
      <c r="D978" s="238"/>
      <c r="E978" s="238"/>
      <c r="F978" s="238"/>
      <c r="G978" s="239"/>
      <c r="H978" s="240"/>
      <c r="I978" s="241"/>
      <c r="J978" s="242"/>
      <c r="K978" s="242"/>
      <c r="L978" s="243"/>
      <c r="M978" s="243"/>
      <c r="N978" s="149"/>
      <c r="O978" s="149"/>
      <c r="P978" s="150"/>
      <c r="Q978" s="151"/>
      <c r="R978" s="149"/>
      <c r="S978" s="149"/>
      <c r="T978" s="149"/>
      <c r="U978" s="149"/>
    </row>
    <row r="979" spans="1:21" ht="17.399999999999999" x14ac:dyDescent="0.4">
      <c r="A979" s="237"/>
      <c r="B979" s="238"/>
      <c r="C979" s="238"/>
      <c r="D979" s="238"/>
      <c r="E979" s="238"/>
      <c r="F979" s="238"/>
      <c r="G979" s="239"/>
      <c r="H979" s="240"/>
      <c r="I979" s="241"/>
      <c r="J979" s="242"/>
      <c r="K979" s="242"/>
      <c r="L979" s="243"/>
      <c r="M979" s="243"/>
      <c r="N979" s="149"/>
      <c r="O979" s="149"/>
      <c r="P979" s="150"/>
      <c r="Q979" s="151"/>
      <c r="R979" s="149"/>
      <c r="S979" s="149"/>
      <c r="T979" s="149"/>
      <c r="U979" s="149"/>
    </row>
    <row r="980" spans="1:21" ht="17.399999999999999" x14ac:dyDescent="0.4">
      <c r="A980" s="237"/>
      <c r="B980" s="238"/>
      <c r="C980" s="238"/>
      <c r="D980" s="238"/>
      <c r="E980" s="238"/>
      <c r="F980" s="238"/>
      <c r="G980" s="239"/>
      <c r="H980" s="240"/>
      <c r="I980" s="241"/>
      <c r="J980" s="242"/>
      <c r="K980" s="242"/>
      <c r="L980" s="243"/>
      <c r="M980" s="243"/>
      <c r="N980" s="149"/>
      <c r="O980" s="149"/>
      <c r="P980" s="150"/>
      <c r="Q980" s="151"/>
      <c r="R980" s="149"/>
      <c r="S980" s="149"/>
      <c r="T980" s="149"/>
      <c r="U980" s="149"/>
    </row>
    <row r="981" spans="1:21" ht="17.399999999999999" x14ac:dyDescent="0.4">
      <c r="A981" s="237"/>
      <c r="B981" s="238"/>
      <c r="C981" s="238"/>
      <c r="D981" s="238"/>
      <c r="E981" s="238"/>
      <c r="F981" s="238"/>
      <c r="G981" s="239"/>
      <c r="H981" s="240"/>
      <c r="I981" s="241"/>
      <c r="J981" s="242"/>
      <c r="K981" s="242"/>
      <c r="L981" s="243"/>
      <c r="M981" s="243"/>
      <c r="N981" s="149"/>
      <c r="O981" s="149"/>
      <c r="P981" s="150"/>
      <c r="Q981" s="151"/>
      <c r="R981" s="149"/>
      <c r="S981" s="149"/>
      <c r="T981" s="149"/>
      <c r="U981" s="149"/>
    </row>
    <row r="982" spans="1:21" ht="17.399999999999999" x14ac:dyDescent="0.4">
      <c r="A982" s="237"/>
      <c r="B982" s="238"/>
      <c r="C982" s="238"/>
      <c r="D982" s="238"/>
      <c r="E982" s="238"/>
      <c r="F982" s="238"/>
      <c r="G982" s="239"/>
      <c r="H982" s="240"/>
      <c r="I982" s="241"/>
      <c r="J982" s="242"/>
      <c r="K982" s="242"/>
      <c r="L982" s="243"/>
      <c r="M982" s="243"/>
      <c r="N982" s="149"/>
      <c r="O982" s="149"/>
      <c r="P982" s="150"/>
      <c r="Q982" s="151"/>
      <c r="R982" s="149"/>
      <c r="S982" s="149"/>
      <c r="T982" s="149"/>
      <c r="U982" s="149"/>
    </row>
    <row r="983" spans="1:21" ht="17.399999999999999" x14ac:dyDescent="0.4">
      <c r="A983" s="237"/>
      <c r="B983" s="238"/>
      <c r="C983" s="238"/>
      <c r="D983" s="238"/>
      <c r="E983" s="238"/>
      <c r="F983" s="238"/>
      <c r="G983" s="239"/>
      <c r="H983" s="240"/>
      <c r="I983" s="241"/>
      <c r="J983" s="242"/>
      <c r="K983" s="242"/>
      <c r="L983" s="243"/>
      <c r="M983" s="243"/>
      <c r="N983" s="149"/>
      <c r="O983" s="149"/>
      <c r="P983" s="150"/>
      <c r="Q983" s="151"/>
      <c r="R983" s="149"/>
      <c r="S983" s="149"/>
      <c r="T983" s="149"/>
      <c r="U983" s="149"/>
    </row>
    <row r="984" spans="1:21" ht="17.399999999999999" x14ac:dyDescent="0.4">
      <c r="A984" s="237"/>
      <c r="B984" s="238"/>
      <c r="C984" s="238"/>
      <c r="D984" s="238"/>
      <c r="E984" s="238"/>
      <c r="F984" s="238"/>
      <c r="G984" s="239"/>
      <c r="H984" s="240"/>
      <c r="I984" s="241"/>
      <c r="J984" s="242"/>
      <c r="K984" s="242"/>
      <c r="L984" s="243"/>
      <c r="M984" s="243"/>
      <c r="N984" s="149"/>
      <c r="O984" s="149"/>
      <c r="P984" s="150"/>
      <c r="Q984" s="151"/>
      <c r="R984" s="149"/>
      <c r="S984" s="149"/>
      <c r="T984" s="149"/>
      <c r="U984" s="149"/>
    </row>
    <row r="985" spans="1:21" ht="17.399999999999999" x14ac:dyDescent="0.4">
      <c r="A985" s="237"/>
      <c r="B985" s="238"/>
      <c r="C985" s="238"/>
      <c r="D985" s="238"/>
      <c r="E985" s="238"/>
      <c r="F985" s="238"/>
      <c r="G985" s="239"/>
      <c r="H985" s="240"/>
      <c r="I985" s="241"/>
      <c r="J985" s="242"/>
      <c r="K985" s="242"/>
      <c r="L985" s="243"/>
      <c r="M985" s="243"/>
      <c r="N985" s="149"/>
      <c r="O985" s="149"/>
      <c r="P985" s="150"/>
      <c r="Q985" s="151"/>
      <c r="R985" s="149"/>
      <c r="S985" s="149"/>
      <c r="T985" s="149"/>
      <c r="U985" s="149"/>
    </row>
    <row r="986" spans="1:21" ht="17.399999999999999" x14ac:dyDescent="0.4">
      <c r="A986" s="237"/>
      <c r="B986" s="238"/>
      <c r="C986" s="238"/>
      <c r="D986" s="238"/>
      <c r="E986" s="238"/>
      <c r="F986" s="238"/>
      <c r="G986" s="239"/>
      <c r="H986" s="240"/>
      <c r="I986" s="241"/>
      <c r="J986" s="242"/>
      <c r="K986" s="242"/>
      <c r="L986" s="243"/>
      <c r="M986" s="243"/>
      <c r="N986" s="149"/>
      <c r="O986" s="149"/>
      <c r="P986" s="150"/>
      <c r="Q986" s="151"/>
      <c r="R986" s="149"/>
      <c r="S986" s="149"/>
      <c r="T986" s="149"/>
      <c r="U986" s="149"/>
    </row>
    <row r="987" spans="1:21" ht="17.399999999999999" x14ac:dyDescent="0.4">
      <c r="A987" s="237"/>
      <c r="B987" s="238"/>
      <c r="C987" s="238"/>
      <c r="D987" s="238"/>
      <c r="E987" s="238"/>
      <c r="F987" s="238"/>
      <c r="G987" s="239"/>
      <c r="H987" s="240"/>
      <c r="I987" s="241"/>
      <c r="J987" s="242"/>
      <c r="K987" s="242"/>
      <c r="L987" s="243"/>
      <c r="M987" s="243"/>
      <c r="N987" s="149"/>
      <c r="O987" s="149"/>
      <c r="P987" s="150"/>
      <c r="Q987" s="151"/>
      <c r="R987" s="149"/>
      <c r="S987" s="149"/>
      <c r="T987" s="149"/>
      <c r="U987" s="149"/>
    </row>
    <row r="988" spans="1:21" ht="17.399999999999999" x14ac:dyDescent="0.4">
      <c r="A988" s="237"/>
      <c r="B988" s="238"/>
      <c r="C988" s="238"/>
      <c r="D988" s="238"/>
      <c r="E988" s="238"/>
      <c r="F988" s="238"/>
      <c r="G988" s="239"/>
      <c r="H988" s="240"/>
      <c r="I988" s="241"/>
      <c r="J988" s="242"/>
      <c r="K988" s="242"/>
      <c r="L988" s="243"/>
      <c r="M988" s="243"/>
      <c r="N988" s="149"/>
      <c r="O988" s="149"/>
      <c r="P988" s="150"/>
      <c r="Q988" s="151"/>
      <c r="R988" s="149"/>
      <c r="S988" s="149"/>
      <c r="T988" s="149"/>
      <c r="U988" s="149"/>
    </row>
    <row r="989" spans="1:21" ht="17.399999999999999" x14ac:dyDescent="0.4">
      <c r="A989" s="237"/>
      <c r="B989" s="238"/>
      <c r="C989" s="238"/>
      <c r="D989" s="238"/>
      <c r="E989" s="238"/>
      <c r="F989" s="238"/>
      <c r="G989" s="239"/>
      <c r="H989" s="240"/>
      <c r="I989" s="241"/>
      <c r="J989" s="242"/>
      <c r="K989" s="242"/>
      <c r="L989" s="243"/>
      <c r="M989" s="243"/>
      <c r="N989" s="149"/>
      <c r="O989" s="149"/>
      <c r="P989" s="150"/>
      <c r="Q989" s="151"/>
      <c r="R989" s="149"/>
      <c r="S989" s="149"/>
      <c r="T989" s="149"/>
      <c r="U989" s="149"/>
    </row>
    <row r="990" spans="1:21" ht="17.399999999999999" x14ac:dyDescent="0.4">
      <c r="A990" s="237"/>
      <c r="B990" s="238"/>
      <c r="C990" s="238"/>
      <c r="D990" s="238"/>
      <c r="E990" s="238"/>
      <c r="F990" s="238"/>
      <c r="G990" s="239"/>
      <c r="H990" s="240"/>
      <c r="I990" s="241"/>
      <c r="J990" s="242"/>
      <c r="K990" s="242"/>
      <c r="L990" s="243"/>
      <c r="M990" s="243"/>
      <c r="N990" s="149"/>
      <c r="O990" s="149"/>
      <c r="P990" s="150"/>
      <c r="Q990" s="151"/>
      <c r="R990" s="149"/>
      <c r="S990" s="149"/>
      <c r="T990" s="149"/>
      <c r="U990" s="149"/>
    </row>
    <row r="991" spans="1:21" ht="17.399999999999999" x14ac:dyDescent="0.4">
      <c r="A991" s="237"/>
      <c r="B991" s="238"/>
      <c r="C991" s="238"/>
      <c r="D991" s="238"/>
      <c r="E991" s="238"/>
      <c r="F991" s="238"/>
      <c r="G991" s="239"/>
      <c r="H991" s="240"/>
      <c r="I991" s="241"/>
      <c r="J991" s="242"/>
      <c r="K991" s="242"/>
      <c r="L991" s="243"/>
      <c r="M991" s="243"/>
      <c r="N991" s="149"/>
      <c r="O991" s="149"/>
      <c r="P991" s="150"/>
      <c r="Q991" s="151"/>
      <c r="R991" s="149"/>
      <c r="S991" s="149"/>
      <c r="T991" s="149"/>
      <c r="U991" s="149"/>
    </row>
    <row r="992" spans="1:21" ht="17.399999999999999" x14ac:dyDescent="0.4">
      <c r="A992" s="237"/>
      <c r="B992" s="238"/>
      <c r="C992" s="238"/>
      <c r="D992" s="238"/>
      <c r="E992" s="238"/>
      <c r="F992" s="238"/>
      <c r="G992" s="239"/>
      <c r="H992" s="240"/>
      <c r="I992" s="241"/>
      <c r="J992" s="242"/>
      <c r="K992" s="242"/>
      <c r="L992" s="243"/>
      <c r="M992" s="243"/>
      <c r="N992" s="149"/>
      <c r="O992" s="149"/>
      <c r="P992" s="150"/>
      <c r="Q992" s="151"/>
      <c r="R992" s="149"/>
      <c r="S992" s="149"/>
      <c r="T992" s="149"/>
      <c r="U992" s="149"/>
    </row>
    <row r="993" spans="1:21" ht="17.399999999999999" x14ac:dyDescent="0.4">
      <c r="A993" s="237"/>
      <c r="B993" s="238"/>
      <c r="C993" s="238"/>
      <c r="D993" s="238"/>
      <c r="E993" s="238"/>
      <c r="F993" s="238"/>
      <c r="G993" s="239"/>
      <c r="H993" s="240"/>
      <c r="I993" s="241"/>
      <c r="J993" s="242"/>
      <c r="K993" s="242"/>
      <c r="L993" s="243"/>
      <c r="M993" s="243"/>
      <c r="N993" s="149"/>
      <c r="O993" s="149"/>
      <c r="P993" s="150"/>
      <c r="Q993" s="151"/>
      <c r="R993" s="149"/>
      <c r="S993" s="149"/>
      <c r="T993" s="149"/>
      <c r="U993" s="149"/>
    </row>
    <row r="994" spans="1:21" ht="17.399999999999999" x14ac:dyDescent="0.4">
      <c r="A994" s="237"/>
      <c r="B994" s="238"/>
      <c r="C994" s="238"/>
      <c r="D994" s="238"/>
      <c r="E994" s="238"/>
      <c r="F994" s="238"/>
      <c r="G994" s="239"/>
      <c r="H994" s="240"/>
      <c r="I994" s="241"/>
      <c r="J994" s="242"/>
      <c r="K994" s="242"/>
      <c r="L994" s="243"/>
      <c r="M994" s="243"/>
      <c r="N994" s="149"/>
      <c r="O994" s="149"/>
      <c r="P994" s="150"/>
      <c r="Q994" s="151"/>
      <c r="R994" s="149"/>
      <c r="S994" s="149"/>
      <c r="T994" s="149"/>
      <c r="U994" s="149"/>
    </row>
    <row r="995" spans="1:21" ht="17.399999999999999" x14ac:dyDescent="0.4">
      <c r="A995" s="237"/>
      <c r="B995" s="238"/>
      <c r="C995" s="238"/>
      <c r="D995" s="238"/>
      <c r="E995" s="238"/>
      <c r="F995" s="238"/>
      <c r="G995" s="239"/>
      <c r="H995" s="240"/>
      <c r="I995" s="241"/>
      <c r="J995" s="242"/>
      <c r="K995" s="242"/>
      <c r="L995" s="243"/>
      <c r="M995" s="243"/>
      <c r="N995" s="149"/>
      <c r="O995" s="149"/>
      <c r="P995" s="150"/>
      <c r="Q995" s="151"/>
      <c r="R995" s="149"/>
      <c r="S995" s="149"/>
      <c r="T995" s="149"/>
      <c r="U995" s="149"/>
    </row>
    <row r="996" spans="1:21" ht="17.399999999999999" x14ac:dyDescent="0.4">
      <c r="A996" s="237"/>
      <c r="B996" s="238"/>
      <c r="C996" s="238"/>
      <c r="D996" s="238"/>
      <c r="E996" s="238"/>
      <c r="F996" s="238"/>
      <c r="G996" s="239"/>
      <c r="H996" s="240"/>
      <c r="I996" s="241"/>
      <c r="J996" s="242"/>
      <c r="K996" s="242"/>
      <c r="L996" s="243"/>
      <c r="M996" s="243"/>
      <c r="N996" s="149"/>
      <c r="O996" s="149"/>
      <c r="P996" s="150"/>
      <c r="Q996" s="151"/>
      <c r="R996" s="149"/>
      <c r="S996" s="149"/>
      <c r="T996" s="149"/>
      <c r="U996" s="149"/>
    </row>
    <row r="997" spans="1:21" ht="17.399999999999999" x14ac:dyDescent="0.4">
      <c r="A997" s="237"/>
      <c r="B997" s="238"/>
      <c r="C997" s="238"/>
      <c r="D997" s="238"/>
      <c r="E997" s="238"/>
      <c r="F997" s="238"/>
      <c r="G997" s="239"/>
      <c r="H997" s="240"/>
      <c r="I997" s="241"/>
      <c r="J997" s="242"/>
      <c r="K997" s="242"/>
      <c r="L997" s="243"/>
      <c r="M997" s="243"/>
      <c r="N997" s="149"/>
      <c r="O997" s="149"/>
      <c r="P997" s="150"/>
      <c r="Q997" s="151"/>
      <c r="R997" s="149"/>
      <c r="S997" s="149"/>
      <c r="T997" s="149"/>
      <c r="U997" s="149"/>
    </row>
    <row r="998" spans="1:21" ht="17.399999999999999" x14ac:dyDescent="0.4">
      <c r="A998" s="237"/>
      <c r="B998" s="238"/>
      <c r="C998" s="238"/>
      <c r="D998" s="238"/>
      <c r="E998" s="238"/>
      <c r="F998" s="238"/>
      <c r="G998" s="239"/>
      <c r="H998" s="240"/>
      <c r="I998" s="241"/>
      <c r="J998" s="242"/>
      <c r="K998" s="242"/>
      <c r="L998" s="243"/>
      <c r="M998" s="243"/>
      <c r="N998" s="149"/>
      <c r="O998" s="149"/>
      <c r="P998" s="150"/>
      <c r="Q998" s="151"/>
      <c r="R998" s="149"/>
      <c r="S998" s="149"/>
      <c r="T998" s="149"/>
      <c r="U998" s="149"/>
    </row>
    <row r="999" spans="1:21" ht="17.399999999999999" x14ac:dyDescent="0.4">
      <c r="A999" s="237"/>
      <c r="B999" s="238"/>
      <c r="C999" s="238"/>
      <c r="D999" s="238"/>
      <c r="E999" s="238"/>
      <c r="F999" s="238"/>
      <c r="G999" s="239"/>
      <c r="H999" s="240"/>
      <c r="I999" s="241"/>
      <c r="J999" s="242"/>
      <c r="K999" s="242"/>
      <c r="L999" s="243"/>
      <c r="M999" s="243"/>
      <c r="N999" s="149"/>
      <c r="O999" s="149"/>
      <c r="P999" s="150"/>
      <c r="Q999" s="151"/>
      <c r="R999" s="149"/>
      <c r="S999" s="149"/>
      <c r="T999" s="149"/>
      <c r="U999" s="149"/>
    </row>
    <row r="1000" spans="1:21" ht="17.399999999999999" x14ac:dyDescent="0.4">
      <c r="A1000" s="237"/>
      <c r="B1000" s="238"/>
      <c r="C1000" s="238"/>
      <c r="D1000" s="238"/>
      <c r="E1000" s="238"/>
      <c r="F1000" s="238"/>
      <c r="G1000" s="239"/>
      <c r="H1000" s="240"/>
      <c r="I1000" s="241"/>
      <c r="J1000" s="242"/>
      <c r="K1000" s="242"/>
      <c r="L1000" s="243"/>
      <c r="M1000" s="243"/>
      <c r="N1000" s="149"/>
      <c r="O1000" s="149"/>
      <c r="P1000" s="150"/>
      <c r="Q1000" s="151"/>
      <c r="R1000" s="149"/>
      <c r="S1000" s="149"/>
      <c r="T1000" s="149"/>
      <c r="U1000" s="149"/>
    </row>
    <row r="1001" spans="1:21" ht="17.399999999999999" x14ac:dyDescent="0.4">
      <c r="A1001" s="237"/>
      <c r="B1001" s="238"/>
      <c r="C1001" s="238"/>
      <c r="D1001" s="238"/>
      <c r="E1001" s="238"/>
      <c r="F1001" s="238"/>
      <c r="G1001" s="239"/>
      <c r="H1001" s="240"/>
      <c r="I1001" s="241"/>
      <c r="J1001" s="242"/>
      <c r="K1001" s="242"/>
      <c r="L1001" s="243"/>
      <c r="M1001" s="243"/>
      <c r="N1001" s="149"/>
      <c r="O1001" s="149"/>
      <c r="P1001" s="150"/>
      <c r="Q1001" s="151"/>
      <c r="R1001" s="149"/>
      <c r="S1001" s="149"/>
      <c r="T1001" s="149"/>
      <c r="U1001" s="149"/>
    </row>
    <row r="1002" spans="1:21" ht="17.399999999999999" x14ac:dyDescent="0.4">
      <c r="A1002" s="237"/>
      <c r="B1002" s="238"/>
      <c r="C1002" s="238"/>
      <c r="D1002" s="238"/>
      <c r="E1002" s="238"/>
      <c r="F1002" s="238"/>
      <c r="G1002" s="239"/>
      <c r="H1002" s="240"/>
      <c r="I1002" s="241"/>
      <c r="J1002" s="242"/>
      <c r="K1002" s="242"/>
      <c r="L1002" s="243"/>
      <c r="M1002" s="243"/>
      <c r="N1002" s="149"/>
      <c r="O1002" s="149"/>
      <c r="P1002" s="150"/>
      <c r="Q1002" s="151"/>
      <c r="R1002" s="149"/>
      <c r="S1002" s="149"/>
      <c r="T1002" s="149"/>
      <c r="U1002" s="149"/>
    </row>
    <row r="1003" spans="1:21" ht="17.399999999999999" x14ac:dyDescent="0.4">
      <c r="A1003" s="237"/>
      <c r="B1003" s="238"/>
      <c r="C1003" s="238"/>
      <c r="D1003" s="238"/>
      <c r="E1003" s="238"/>
      <c r="F1003" s="238"/>
      <c r="G1003" s="239"/>
      <c r="H1003" s="240"/>
      <c r="I1003" s="241"/>
      <c r="J1003" s="242"/>
      <c r="K1003" s="242"/>
      <c r="L1003" s="243"/>
      <c r="M1003" s="243"/>
      <c r="N1003" s="149"/>
      <c r="O1003" s="149"/>
      <c r="P1003" s="150"/>
      <c r="Q1003" s="151"/>
      <c r="R1003" s="149"/>
      <c r="S1003" s="149"/>
      <c r="T1003" s="149"/>
      <c r="U1003" s="149"/>
    </row>
    <row r="1004" spans="1:21" ht="17.399999999999999" x14ac:dyDescent="0.4">
      <c r="A1004" s="237"/>
      <c r="B1004" s="238"/>
      <c r="C1004" s="238"/>
      <c r="D1004" s="238"/>
      <c r="E1004" s="238"/>
      <c r="F1004" s="238"/>
      <c r="G1004" s="239"/>
      <c r="H1004" s="240"/>
      <c r="I1004" s="241"/>
      <c r="J1004" s="242"/>
      <c r="K1004" s="242"/>
      <c r="L1004" s="243"/>
      <c r="M1004" s="243"/>
      <c r="N1004" s="149"/>
      <c r="O1004" s="149"/>
      <c r="P1004" s="150"/>
      <c r="Q1004" s="151"/>
      <c r="R1004" s="149"/>
      <c r="S1004" s="149"/>
      <c r="T1004" s="149"/>
      <c r="U1004" s="149"/>
    </row>
    <row r="1005" spans="1:21" ht="17.399999999999999" x14ac:dyDescent="0.4">
      <c r="A1005" s="237"/>
      <c r="B1005" s="238"/>
      <c r="C1005" s="238"/>
      <c r="D1005" s="238"/>
      <c r="E1005" s="238"/>
      <c r="F1005" s="238"/>
      <c r="G1005" s="239"/>
      <c r="H1005" s="240"/>
      <c r="I1005" s="241"/>
      <c r="J1005" s="242"/>
      <c r="K1005" s="242"/>
      <c r="L1005" s="243"/>
      <c r="M1005" s="243"/>
      <c r="N1005" s="149"/>
      <c r="O1005" s="149"/>
      <c r="P1005" s="150"/>
      <c r="Q1005" s="151"/>
      <c r="R1005" s="149"/>
      <c r="S1005" s="149"/>
      <c r="T1005" s="149"/>
      <c r="U1005" s="149"/>
    </row>
    <row r="1006" spans="1:21" ht="17.399999999999999" x14ac:dyDescent="0.4">
      <c r="A1006" s="237"/>
      <c r="B1006" s="238"/>
      <c r="C1006" s="238"/>
      <c r="D1006" s="238"/>
      <c r="E1006" s="238"/>
      <c r="F1006" s="238"/>
      <c r="G1006" s="239"/>
      <c r="H1006" s="240"/>
      <c r="I1006" s="241"/>
      <c r="J1006" s="242"/>
      <c r="K1006" s="242"/>
      <c r="L1006" s="243"/>
      <c r="M1006" s="243"/>
      <c r="N1006" s="149"/>
      <c r="O1006" s="149"/>
      <c r="P1006" s="150"/>
      <c r="Q1006" s="151"/>
      <c r="R1006" s="149"/>
      <c r="S1006" s="149"/>
      <c r="T1006" s="149"/>
      <c r="U1006" s="149"/>
    </row>
    <row r="1007" spans="1:21" ht="17.399999999999999" x14ac:dyDescent="0.4">
      <c r="A1007" s="237"/>
      <c r="B1007" s="238"/>
      <c r="C1007" s="238"/>
      <c r="D1007" s="238"/>
      <c r="E1007" s="238"/>
      <c r="F1007" s="238"/>
      <c r="G1007" s="239"/>
      <c r="H1007" s="240"/>
      <c r="I1007" s="241"/>
      <c r="J1007" s="242"/>
      <c r="K1007" s="242"/>
      <c r="L1007" s="243"/>
      <c r="M1007" s="243"/>
      <c r="N1007" s="149"/>
      <c r="O1007" s="149"/>
      <c r="P1007" s="150"/>
      <c r="Q1007" s="151"/>
      <c r="R1007" s="149"/>
      <c r="S1007" s="149"/>
      <c r="T1007" s="149"/>
      <c r="U1007" s="149"/>
    </row>
    <row r="1008" spans="1:21" ht="17.399999999999999" x14ac:dyDescent="0.4">
      <c r="A1008" s="237"/>
      <c r="B1008" s="238"/>
      <c r="C1008" s="238"/>
      <c r="D1008" s="238"/>
      <c r="E1008" s="238"/>
      <c r="F1008" s="238"/>
      <c r="G1008" s="239"/>
      <c r="H1008" s="240"/>
      <c r="I1008" s="241"/>
      <c r="J1008" s="242"/>
      <c r="K1008" s="242"/>
      <c r="L1008" s="243"/>
      <c r="M1008" s="243"/>
      <c r="N1008" s="149"/>
      <c r="O1008" s="149"/>
      <c r="P1008" s="150"/>
      <c r="Q1008" s="151"/>
      <c r="R1008" s="149"/>
      <c r="S1008" s="149"/>
      <c r="T1008" s="149"/>
      <c r="U1008" s="149"/>
    </row>
    <row r="1009" spans="1:21" ht="17.399999999999999" x14ac:dyDescent="0.4">
      <c r="A1009" s="237"/>
      <c r="B1009" s="238"/>
      <c r="C1009" s="238"/>
      <c r="D1009" s="238"/>
      <c r="E1009" s="238"/>
      <c r="F1009" s="238"/>
      <c r="G1009" s="239"/>
      <c r="H1009" s="240"/>
      <c r="I1009" s="241"/>
      <c r="J1009" s="242"/>
      <c r="K1009" s="242"/>
      <c r="L1009" s="243"/>
      <c r="M1009" s="243"/>
      <c r="N1009" s="149"/>
      <c r="O1009" s="149"/>
      <c r="P1009" s="150"/>
      <c r="Q1009" s="151"/>
      <c r="R1009" s="149"/>
      <c r="S1009" s="149"/>
      <c r="T1009" s="149"/>
      <c r="U1009" s="149"/>
    </row>
    <row r="1010" spans="1:21" ht="17.399999999999999" x14ac:dyDescent="0.4">
      <c r="A1010" s="237"/>
      <c r="B1010" s="238"/>
      <c r="C1010" s="238"/>
      <c r="D1010" s="238"/>
      <c r="E1010" s="238"/>
      <c r="F1010" s="238"/>
      <c r="G1010" s="239"/>
      <c r="H1010" s="240"/>
      <c r="I1010" s="241"/>
      <c r="J1010" s="242"/>
      <c r="K1010" s="242"/>
      <c r="L1010" s="243"/>
      <c r="M1010" s="243"/>
      <c r="N1010" s="149"/>
      <c r="O1010" s="149"/>
      <c r="P1010" s="150"/>
      <c r="Q1010" s="151"/>
      <c r="R1010" s="149"/>
      <c r="S1010" s="149"/>
      <c r="T1010" s="149"/>
      <c r="U1010" s="149"/>
    </row>
    <row r="1011" spans="1:21" ht="17.399999999999999" x14ac:dyDescent="0.4">
      <c r="A1011" s="237"/>
      <c r="B1011" s="238"/>
      <c r="C1011" s="238"/>
      <c r="D1011" s="238"/>
      <c r="E1011" s="238"/>
      <c r="F1011" s="238"/>
      <c r="G1011" s="239"/>
      <c r="H1011" s="240"/>
      <c r="I1011" s="241"/>
      <c r="J1011" s="242"/>
      <c r="K1011" s="242"/>
      <c r="L1011" s="243"/>
      <c r="M1011" s="243"/>
      <c r="N1011" s="149"/>
      <c r="O1011" s="149"/>
      <c r="P1011" s="150"/>
      <c r="Q1011" s="151"/>
      <c r="R1011" s="149"/>
      <c r="S1011" s="149"/>
      <c r="T1011" s="149"/>
      <c r="U1011" s="149"/>
    </row>
    <row r="1012" spans="1:21" ht="17.399999999999999" x14ac:dyDescent="0.4">
      <c r="A1012" s="237"/>
      <c r="B1012" s="238"/>
      <c r="C1012" s="238"/>
      <c r="D1012" s="238"/>
      <c r="E1012" s="238"/>
      <c r="F1012" s="238"/>
      <c r="G1012" s="239"/>
      <c r="H1012" s="240"/>
      <c r="I1012" s="241"/>
      <c r="J1012" s="242"/>
      <c r="K1012" s="242"/>
      <c r="L1012" s="243"/>
      <c r="M1012" s="243"/>
      <c r="N1012" s="149"/>
      <c r="O1012" s="149"/>
      <c r="P1012" s="150"/>
      <c r="Q1012" s="151"/>
      <c r="R1012" s="149"/>
      <c r="S1012" s="149"/>
      <c r="T1012" s="149"/>
      <c r="U1012" s="149"/>
    </row>
    <row r="1013" spans="1:21" ht="17.399999999999999" x14ac:dyDescent="0.4">
      <c r="A1013" s="237"/>
      <c r="B1013" s="238"/>
      <c r="C1013" s="238"/>
      <c r="D1013" s="238"/>
      <c r="E1013" s="238"/>
      <c r="F1013" s="238"/>
      <c r="G1013" s="239"/>
      <c r="H1013" s="240"/>
      <c r="I1013" s="241"/>
      <c r="J1013" s="242"/>
      <c r="K1013" s="242"/>
      <c r="L1013" s="243"/>
      <c r="M1013" s="243"/>
      <c r="N1013" s="149"/>
      <c r="O1013" s="149"/>
      <c r="P1013" s="150"/>
      <c r="Q1013" s="151"/>
      <c r="R1013" s="149"/>
      <c r="S1013" s="149"/>
      <c r="T1013" s="149"/>
      <c r="U1013" s="149"/>
    </row>
    <row r="1014" spans="1:21" ht="17.399999999999999" x14ac:dyDescent="0.4">
      <c r="A1014" s="237"/>
      <c r="B1014" s="238"/>
      <c r="C1014" s="238"/>
      <c r="D1014" s="238"/>
      <c r="E1014" s="238"/>
      <c r="F1014" s="238"/>
      <c r="G1014" s="239"/>
      <c r="H1014" s="240"/>
      <c r="I1014" s="241"/>
      <c r="J1014" s="242"/>
      <c r="K1014" s="242"/>
      <c r="L1014" s="243"/>
      <c r="M1014" s="243"/>
      <c r="N1014" s="149"/>
      <c r="O1014" s="149"/>
      <c r="P1014" s="150"/>
      <c r="Q1014" s="151"/>
      <c r="R1014" s="149"/>
      <c r="S1014" s="149"/>
      <c r="T1014" s="149"/>
      <c r="U1014" s="149"/>
    </row>
    <row r="1015" spans="1:21" ht="17.399999999999999" x14ac:dyDescent="0.4">
      <c r="A1015" s="237"/>
      <c r="B1015" s="238"/>
      <c r="C1015" s="238"/>
      <c r="D1015" s="238"/>
      <c r="E1015" s="238"/>
      <c r="F1015" s="238"/>
      <c r="G1015" s="239"/>
      <c r="H1015" s="240"/>
      <c r="I1015" s="241"/>
      <c r="J1015" s="242"/>
      <c r="K1015" s="242"/>
      <c r="L1015" s="243"/>
      <c r="M1015" s="243"/>
      <c r="N1015" s="149"/>
      <c r="O1015" s="149"/>
      <c r="P1015" s="150"/>
      <c r="Q1015" s="151"/>
      <c r="R1015" s="149"/>
      <c r="S1015" s="149"/>
      <c r="T1015" s="149"/>
      <c r="U1015" s="149"/>
    </row>
    <row r="1016" spans="1:21" ht="17.399999999999999" x14ac:dyDescent="0.4">
      <c r="A1016" s="237"/>
      <c r="B1016" s="238"/>
      <c r="C1016" s="238"/>
      <c r="D1016" s="238"/>
      <c r="E1016" s="238"/>
      <c r="F1016" s="238"/>
      <c r="G1016" s="239"/>
      <c r="H1016" s="240"/>
      <c r="I1016" s="241"/>
      <c r="J1016" s="242"/>
      <c r="K1016" s="242"/>
      <c r="L1016" s="243"/>
      <c r="M1016" s="243"/>
      <c r="N1016" s="149"/>
      <c r="O1016" s="149"/>
      <c r="P1016" s="150"/>
      <c r="Q1016" s="151"/>
      <c r="R1016" s="149"/>
      <c r="S1016" s="149"/>
      <c r="T1016" s="149"/>
      <c r="U1016" s="149"/>
    </row>
    <row r="1017" spans="1:21" ht="17.399999999999999" x14ac:dyDescent="0.4">
      <c r="A1017" s="237"/>
      <c r="B1017" s="238"/>
      <c r="C1017" s="238"/>
      <c r="D1017" s="238"/>
      <c r="E1017" s="238"/>
      <c r="F1017" s="238"/>
      <c r="G1017" s="239"/>
      <c r="H1017" s="240"/>
      <c r="I1017" s="241"/>
      <c r="J1017" s="242"/>
      <c r="K1017" s="242"/>
      <c r="L1017" s="243"/>
      <c r="M1017" s="243"/>
      <c r="N1017" s="149"/>
      <c r="O1017" s="149"/>
      <c r="P1017" s="150"/>
      <c r="Q1017" s="151"/>
      <c r="R1017" s="149"/>
      <c r="S1017" s="149"/>
      <c r="T1017" s="149"/>
      <c r="U1017" s="149"/>
    </row>
    <row r="1018" spans="1:21" ht="17.399999999999999" x14ac:dyDescent="0.4">
      <c r="A1018" s="237"/>
      <c r="B1018" s="238"/>
      <c r="C1018" s="238"/>
      <c r="D1018" s="238"/>
      <c r="E1018" s="238"/>
      <c r="F1018" s="238"/>
      <c r="G1018" s="239"/>
      <c r="H1018" s="240"/>
      <c r="I1018" s="241"/>
      <c r="J1018" s="242"/>
      <c r="K1018" s="242"/>
      <c r="L1018" s="243"/>
      <c r="M1018" s="243"/>
      <c r="N1018" s="149"/>
      <c r="O1018" s="149"/>
      <c r="P1018" s="150"/>
      <c r="Q1018" s="151"/>
      <c r="R1018" s="149"/>
      <c r="S1018" s="149"/>
      <c r="T1018" s="149"/>
      <c r="U1018" s="149"/>
    </row>
    <row r="1019" spans="1:21" ht="17.399999999999999" x14ac:dyDescent="0.4">
      <c r="A1019" s="237"/>
      <c r="B1019" s="238"/>
      <c r="C1019" s="238"/>
      <c r="D1019" s="238"/>
      <c r="E1019" s="238"/>
      <c r="F1019" s="238"/>
      <c r="G1019" s="239"/>
      <c r="H1019" s="240"/>
      <c r="I1019" s="241"/>
      <c r="J1019" s="242"/>
      <c r="K1019" s="242"/>
      <c r="L1019" s="243"/>
      <c r="M1019" s="243"/>
      <c r="N1019" s="149"/>
      <c r="O1019" s="149"/>
      <c r="P1019" s="150"/>
      <c r="Q1019" s="151"/>
      <c r="R1019" s="149"/>
      <c r="S1019" s="149"/>
      <c r="T1019" s="149"/>
      <c r="U1019" s="149"/>
    </row>
    <row r="1020" spans="1:21" ht="17.399999999999999" x14ac:dyDescent="0.4">
      <c r="A1020" s="237"/>
      <c r="B1020" s="238"/>
      <c r="C1020" s="238"/>
      <c r="D1020" s="238"/>
      <c r="E1020" s="238"/>
      <c r="F1020" s="238"/>
      <c r="G1020" s="239"/>
      <c r="H1020" s="240"/>
      <c r="I1020" s="241"/>
      <c r="J1020" s="242"/>
      <c r="K1020" s="242"/>
      <c r="L1020" s="243"/>
      <c r="M1020" s="243"/>
      <c r="N1020" s="149"/>
      <c r="O1020" s="149"/>
      <c r="P1020" s="150"/>
      <c r="Q1020" s="151"/>
      <c r="R1020" s="149"/>
      <c r="S1020" s="149"/>
      <c r="T1020" s="149"/>
      <c r="U1020" s="149"/>
    </row>
    <row r="1021" spans="1:21" ht="17.399999999999999" x14ac:dyDescent="0.4">
      <c r="A1021" s="237"/>
      <c r="B1021" s="238"/>
      <c r="C1021" s="238"/>
      <c r="D1021" s="238"/>
      <c r="E1021" s="238"/>
      <c r="F1021" s="238"/>
      <c r="G1021" s="239"/>
      <c r="H1021" s="240"/>
      <c r="I1021" s="241"/>
      <c r="J1021" s="242"/>
      <c r="K1021" s="242"/>
      <c r="L1021" s="243"/>
      <c r="M1021" s="243"/>
      <c r="N1021" s="149"/>
      <c r="O1021" s="149"/>
      <c r="P1021" s="150"/>
      <c r="Q1021" s="151"/>
      <c r="R1021" s="149"/>
      <c r="S1021" s="149"/>
      <c r="T1021" s="149"/>
      <c r="U1021" s="149"/>
    </row>
    <row r="1022" spans="1:21" ht="17.399999999999999" x14ac:dyDescent="0.4">
      <c r="A1022" s="237"/>
      <c r="B1022" s="238"/>
      <c r="C1022" s="238"/>
      <c r="D1022" s="238"/>
      <c r="E1022" s="238"/>
      <c r="F1022" s="238"/>
      <c r="G1022" s="239"/>
      <c r="H1022" s="240"/>
      <c r="I1022" s="241"/>
      <c r="J1022" s="242"/>
      <c r="K1022" s="242"/>
      <c r="L1022" s="243"/>
      <c r="M1022" s="243"/>
      <c r="N1022" s="149"/>
      <c r="O1022" s="149"/>
      <c r="P1022" s="150"/>
      <c r="Q1022" s="151"/>
      <c r="R1022" s="149"/>
      <c r="S1022" s="149"/>
      <c r="T1022" s="149"/>
      <c r="U1022" s="149"/>
    </row>
    <row r="1023" spans="1:21" ht="17.399999999999999" x14ac:dyDescent="0.4">
      <c r="A1023" s="237"/>
      <c r="B1023" s="238"/>
      <c r="C1023" s="238"/>
      <c r="D1023" s="238"/>
      <c r="E1023" s="238"/>
      <c r="F1023" s="238"/>
      <c r="G1023" s="239"/>
      <c r="H1023" s="240"/>
      <c r="I1023" s="241"/>
      <c r="J1023" s="242"/>
      <c r="K1023" s="242"/>
      <c r="L1023" s="243"/>
      <c r="M1023" s="243"/>
      <c r="N1023" s="149"/>
      <c r="O1023" s="149"/>
      <c r="P1023" s="150"/>
      <c r="Q1023" s="151"/>
      <c r="R1023" s="149"/>
      <c r="S1023" s="149"/>
      <c r="T1023" s="149"/>
      <c r="U1023" s="149"/>
    </row>
    <row r="1024" spans="1:21" ht="17.399999999999999" x14ac:dyDescent="0.4">
      <c r="A1024" s="237"/>
      <c r="B1024" s="238"/>
      <c r="C1024" s="238"/>
      <c r="D1024" s="238"/>
      <c r="E1024" s="238"/>
      <c r="F1024" s="238"/>
      <c r="G1024" s="239"/>
      <c r="H1024" s="240"/>
      <c r="I1024" s="241"/>
      <c r="J1024" s="242"/>
      <c r="K1024" s="242"/>
      <c r="L1024" s="243"/>
      <c r="M1024" s="243"/>
      <c r="N1024" s="149"/>
      <c r="O1024" s="149"/>
      <c r="P1024" s="150"/>
      <c r="Q1024" s="151"/>
      <c r="R1024" s="149"/>
      <c r="S1024" s="149"/>
      <c r="T1024" s="149"/>
      <c r="U1024" s="149"/>
    </row>
    <row r="1025" spans="1:21" ht="17.399999999999999" x14ac:dyDescent="0.4">
      <c r="A1025" s="237"/>
      <c r="B1025" s="238"/>
      <c r="C1025" s="238"/>
      <c r="D1025" s="238"/>
      <c r="E1025" s="238"/>
      <c r="F1025" s="238"/>
      <c r="G1025" s="239"/>
      <c r="H1025" s="240"/>
      <c r="I1025" s="241"/>
      <c r="J1025" s="242"/>
      <c r="K1025" s="242"/>
      <c r="L1025" s="243"/>
      <c r="M1025" s="243"/>
      <c r="N1025" s="149"/>
      <c r="O1025" s="149"/>
      <c r="P1025" s="150"/>
      <c r="Q1025" s="151"/>
      <c r="R1025" s="149"/>
      <c r="S1025" s="149"/>
      <c r="T1025" s="149"/>
      <c r="U1025" s="149"/>
    </row>
    <row r="1026" spans="1:21" ht="17.399999999999999" x14ac:dyDescent="0.4">
      <c r="A1026" s="237"/>
      <c r="B1026" s="238"/>
      <c r="C1026" s="238"/>
      <c r="D1026" s="238"/>
      <c r="E1026" s="238"/>
      <c r="F1026" s="238"/>
      <c r="G1026" s="239"/>
      <c r="H1026" s="240"/>
      <c r="I1026" s="241"/>
      <c r="J1026" s="242"/>
      <c r="K1026" s="242"/>
      <c r="L1026" s="243"/>
      <c r="M1026" s="243"/>
      <c r="N1026" s="149"/>
      <c r="O1026" s="149"/>
      <c r="P1026" s="150"/>
      <c r="Q1026" s="151"/>
      <c r="R1026" s="149"/>
      <c r="S1026" s="149"/>
      <c r="T1026" s="149"/>
      <c r="U1026" s="149"/>
    </row>
    <row r="1027" spans="1:21" ht="17.399999999999999" x14ac:dyDescent="0.4">
      <c r="A1027" s="237"/>
      <c r="B1027" s="238"/>
      <c r="C1027" s="238"/>
      <c r="D1027" s="238"/>
      <c r="E1027" s="238"/>
      <c r="F1027" s="238"/>
      <c r="G1027" s="239"/>
      <c r="H1027" s="240"/>
      <c r="I1027" s="241"/>
      <c r="J1027" s="242"/>
      <c r="K1027" s="242"/>
      <c r="L1027" s="243"/>
      <c r="M1027" s="243"/>
      <c r="N1027" s="149"/>
      <c r="O1027" s="149"/>
      <c r="P1027" s="150"/>
      <c r="Q1027" s="151"/>
      <c r="R1027" s="149"/>
      <c r="S1027" s="149"/>
      <c r="T1027" s="149"/>
      <c r="U1027" s="149"/>
    </row>
    <row r="1028" spans="1:21" ht="17.399999999999999" x14ac:dyDescent="0.4">
      <c r="A1028" s="237"/>
      <c r="B1028" s="238"/>
      <c r="C1028" s="238"/>
      <c r="D1028" s="238"/>
      <c r="E1028" s="238"/>
      <c r="F1028" s="238"/>
      <c r="G1028" s="239"/>
      <c r="H1028" s="240"/>
      <c r="I1028" s="241"/>
      <c r="J1028" s="242"/>
      <c r="K1028" s="242"/>
      <c r="L1028" s="243"/>
      <c r="M1028" s="243"/>
      <c r="N1028" s="149"/>
      <c r="O1028" s="149"/>
      <c r="P1028" s="150"/>
      <c r="Q1028" s="151"/>
      <c r="R1028" s="149"/>
      <c r="S1028" s="149"/>
      <c r="T1028" s="149"/>
      <c r="U1028" s="149"/>
    </row>
    <row r="1029" spans="1:21" ht="17.399999999999999" x14ac:dyDescent="0.4">
      <c r="A1029" s="237"/>
      <c r="B1029" s="238"/>
      <c r="C1029" s="238"/>
      <c r="D1029" s="238"/>
      <c r="E1029" s="238"/>
      <c r="F1029" s="238"/>
      <c r="G1029" s="239"/>
      <c r="H1029" s="240"/>
      <c r="I1029" s="241"/>
      <c r="J1029" s="242"/>
      <c r="K1029" s="242"/>
      <c r="L1029" s="243"/>
      <c r="M1029" s="243"/>
      <c r="N1029" s="149"/>
      <c r="O1029" s="149"/>
      <c r="P1029" s="150"/>
      <c r="Q1029" s="151"/>
      <c r="R1029" s="149"/>
      <c r="S1029" s="149"/>
      <c r="T1029" s="149"/>
      <c r="U1029" s="149"/>
    </row>
    <row r="1030" spans="1:21" ht="17.399999999999999" x14ac:dyDescent="0.4">
      <c r="A1030" s="237"/>
      <c r="B1030" s="238"/>
      <c r="C1030" s="238"/>
      <c r="D1030" s="238"/>
      <c r="E1030" s="238"/>
      <c r="F1030" s="238"/>
      <c r="G1030" s="239"/>
      <c r="H1030" s="240"/>
      <c r="I1030" s="241"/>
      <c r="J1030" s="242"/>
      <c r="K1030" s="242"/>
      <c r="L1030" s="243"/>
      <c r="M1030" s="243"/>
      <c r="N1030" s="149"/>
      <c r="O1030" s="149"/>
      <c r="P1030" s="150"/>
      <c r="Q1030" s="151"/>
      <c r="R1030" s="149"/>
      <c r="S1030" s="149"/>
      <c r="T1030" s="149"/>
      <c r="U1030" s="149"/>
    </row>
    <row r="1031" spans="1:21" ht="17.399999999999999" x14ac:dyDescent="0.4">
      <c r="A1031" s="237"/>
      <c r="B1031" s="238"/>
      <c r="C1031" s="238"/>
      <c r="D1031" s="238"/>
      <c r="E1031" s="238"/>
      <c r="F1031" s="238"/>
      <c r="G1031" s="239"/>
      <c r="H1031" s="240"/>
      <c r="I1031" s="241"/>
      <c r="J1031" s="242"/>
      <c r="K1031" s="242"/>
      <c r="L1031" s="243"/>
      <c r="M1031" s="243"/>
      <c r="N1031" s="149"/>
      <c r="O1031" s="149"/>
      <c r="P1031" s="150"/>
      <c r="Q1031" s="151"/>
      <c r="R1031" s="149"/>
      <c r="S1031" s="149"/>
      <c r="T1031" s="149"/>
      <c r="U1031" s="149"/>
    </row>
    <row r="1032" spans="1:21" ht="17.399999999999999" x14ac:dyDescent="0.4">
      <c r="A1032" s="237"/>
      <c r="B1032" s="238"/>
      <c r="C1032" s="238"/>
      <c r="D1032" s="238"/>
      <c r="E1032" s="238"/>
      <c r="F1032" s="238"/>
      <c r="G1032" s="239"/>
      <c r="H1032" s="240"/>
      <c r="I1032" s="241"/>
      <c r="J1032" s="242"/>
      <c r="K1032" s="242"/>
      <c r="L1032" s="243"/>
      <c r="M1032" s="243"/>
      <c r="N1032" s="149"/>
      <c r="O1032" s="149"/>
      <c r="P1032" s="150"/>
      <c r="Q1032" s="151"/>
      <c r="R1032" s="149"/>
      <c r="S1032" s="149"/>
      <c r="T1032" s="149"/>
      <c r="U1032" s="149"/>
    </row>
    <row r="1033" spans="1:21" ht="17.399999999999999" x14ac:dyDescent="0.4">
      <c r="A1033" s="237"/>
      <c r="B1033" s="238"/>
      <c r="C1033" s="238"/>
      <c r="D1033" s="238"/>
      <c r="E1033" s="238"/>
      <c r="F1033" s="238"/>
      <c r="G1033" s="239"/>
      <c r="H1033" s="240"/>
      <c r="I1033" s="241"/>
      <c r="J1033" s="242"/>
      <c r="K1033" s="242"/>
      <c r="L1033" s="243"/>
      <c r="M1033" s="243"/>
      <c r="N1033" s="149"/>
      <c r="O1033" s="149"/>
      <c r="P1033" s="150"/>
      <c r="Q1033" s="151"/>
      <c r="R1033" s="149"/>
      <c r="S1033" s="149"/>
      <c r="T1033" s="149"/>
      <c r="U1033" s="149"/>
    </row>
    <row r="1034" spans="1:21" ht="17.399999999999999" x14ac:dyDescent="0.4">
      <c r="A1034" s="237"/>
      <c r="B1034" s="238"/>
      <c r="C1034" s="238"/>
      <c r="D1034" s="238"/>
      <c r="E1034" s="238"/>
      <c r="F1034" s="238"/>
      <c r="G1034" s="239"/>
      <c r="H1034" s="240"/>
      <c r="I1034" s="241"/>
      <c r="J1034" s="242"/>
      <c r="K1034" s="242"/>
      <c r="L1034" s="243"/>
      <c r="M1034" s="243"/>
      <c r="N1034" s="149"/>
      <c r="O1034" s="149"/>
      <c r="P1034" s="150"/>
      <c r="Q1034" s="151"/>
      <c r="R1034" s="149"/>
      <c r="S1034" s="149"/>
      <c r="T1034" s="149"/>
      <c r="U1034" s="149"/>
    </row>
    <row r="1035" spans="1:21" ht="17.399999999999999" x14ac:dyDescent="0.4">
      <c r="A1035" s="237"/>
      <c r="B1035" s="238"/>
      <c r="C1035" s="238"/>
      <c r="D1035" s="238"/>
      <c r="E1035" s="238"/>
      <c r="F1035" s="238"/>
      <c r="G1035" s="239"/>
      <c r="H1035" s="240"/>
      <c r="I1035" s="241"/>
      <c r="J1035" s="242"/>
      <c r="K1035" s="242"/>
      <c r="L1035" s="243"/>
      <c r="M1035" s="243"/>
      <c r="N1035" s="149"/>
      <c r="O1035" s="149"/>
      <c r="P1035" s="150"/>
      <c r="Q1035" s="151"/>
      <c r="R1035" s="149"/>
      <c r="S1035" s="149"/>
      <c r="T1035" s="149"/>
      <c r="U1035" s="149"/>
    </row>
    <row r="1036" spans="1:21" ht="17.399999999999999" x14ac:dyDescent="0.4">
      <c r="A1036" s="237"/>
      <c r="B1036" s="238"/>
      <c r="C1036" s="238"/>
      <c r="D1036" s="238"/>
      <c r="E1036" s="238"/>
      <c r="F1036" s="238"/>
      <c r="G1036" s="239"/>
      <c r="H1036" s="240"/>
      <c r="I1036" s="241"/>
      <c r="J1036" s="242"/>
      <c r="K1036" s="242"/>
      <c r="L1036" s="243"/>
      <c r="M1036" s="243"/>
      <c r="N1036" s="149"/>
      <c r="O1036" s="149"/>
      <c r="P1036" s="150"/>
      <c r="Q1036" s="151"/>
      <c r="R1036" s="149"/>
      <c r="S1036" s="149"/>
      <c r="T1036" s="149"/>
      <c r="U1036" s="149"/>
    </row>
    <row r="1037" spans="1:21" ht="17.399999999999999" x14ac:dyDescent="0.4">
      <c r="A1037" s="237"/>
      <c r="B1037" s="238"/>
      <c r="C1037" s="238"/>
      <c r="D1037" s="238"/>
      <c r="E1037" s="238"/>
      <c r="F1037" s="238"/>
      <c r="G1037" s="239"/>
      <c r="H1037" s="240"/>
      <c r="I1037" s="241"/>
      <c r="J1037" s="242"/>
      <c r="K1037" s="242"/>
      <c r="L1037" s="243"/>
      <c r="M1037" s="243"/>
      <c r="N1037" s="149"/>
      <c r="O1037" s="149"/>
      <c r="P1037" s="150"/>
      <c r="Q1037" s="151"/>
      <c r="R1037" s="149"/>
      <c r="S1037" s="149"/>
      <c r="T1037" s="149"/>
      <c r="U1037" s="149"/>
    </row>
    <row r="1038" spans="1:21" ht="17.399999999999999" x14ac:dyDescent="0.4">
      <c r="A1038" s="237"/>
      <c r="B1038" s="238"/>
      <c r="C1038" s="238"/>
      <c r="D1038" s="238"/>
      <c r="E1038" s="238"/>
      <c r="F1038" s="238"/>
      <c r="G1038" s="239"/>
      <c r="H1038" s="240"/>
      <c r="I1038" s="241"/>
      <c r="J1038" s="242"/>
      <c r="K1038" s="242"/>
      <c r="L1038" s="243"/>
      <c r="M1038" s="243"/>
      <c r="N1038" s="149"/>
      <c r="O1038" s="149"/>
      <c r="P1038" s="150"/>
      <c r="Q1038" s="151"/>
      <c r="R1038" s="149"/>
      <c r="S1038" s="149"/>
      <c r="T1038" s="149"/>
      <c r="U1038" s="149"/>
    </row>
    <row r="1039" spans="1:21" ht="17.399999999999999" x14ac:dyDescent="0.4">
      <c r="A1039" s="237"/>
      <c r="B1039" s="238"/>
      <c r="C1039" s="238"/>
      <c r="D1039" s="238"/>
      <c r="E1039" s="238"/>
      <c r="F1039" s="238"/>
      <c r="G1039" s="239"/>
      <c r="H1039" s="240"/>
      <c r="I1039" s="241"/>
      <c r="J1039" s="242"/>
      <c r="K1039" s="242"/>
      <c r="L1039" s="243"/>
      <c r="M1039" s="243"/>
      <c r="N1039" s="149"/>
      <c r="O1039" s="149"/>
      <c r="P1039" s="150"/>
      <c r="Q1039" s="151"/>
      <c r="R1039" s="149"/>
      <c r="S1039" s="149"/>
      <c r="T1039" s="149"/>
      <c r="U1039" s="149"/>
    </row>
    <row r="1040" spans="1:21" ht="17.399999999999999" x14ac:dyDescent="0.4">
      <c r="A1040" s="237"/>
      <c r="B1040" s="238"/>
      <c r="C1040" s="238"/>
      <c r="D1040" s="238"/>
      <c r="E1040" s="238"/>
      <c r="F1040" s="238"/>
      <c r="G1040" s="239"/>
      <c r="H1040" s="240"/>
      <c r="I1040" s="241"/>
      <c r="J1040" s="242"/>
      <c r="K1040" s="242"/>
      <c r="L1040" s="243"/>
      <c r="M1040" s="243"/>
      <c r="N1040" s="149"/>
      <c r="O1040" s="149"/>
      <c r="P1040" s="150"/>
      <c r="Q1040" s="151"/>
      <c r="R1040" s="149"/>
      <c r="S1040" s="149"/>
      <c r="T1040" s="149"/>
      <c r="U1040" s="149"/>
    </row>
    <row r="1041" spans="1:21" ht="17.399999999999999" x14ac:dyDescent="0.4">
      <c r="A1041" s="237"/>
      <c r="B1041" s="238"/>
      <c r="C1041" s="238"/>
      <c r="D1041" s="238"/>
      <c r="E1041" s="238"/>
      <c r="F1041" s="238"/>
      <c r="G1041" s="239"/>
      <c r="H1041" s="240"/>
      <c r="I1041" s="241"/>
      <c r="J1041" s="242"/>
      <c r="K1041" s="242"/>
      <c r="L1041" s="243"/>
      <c r="M1041" s="243"/>
      <c r="N1041" s="149"/>
      <c r="O1041" s="149"/>
      <c r="P1041" s="150"/>
      <c r="Q1041" s="151"/>
      <c r="R1041" s="149"/>
      <c r="S1041" s="149"/>
      <c r="T1041" s="149"/>
      <c r="U1041" s="149"/>
    </row>
    <row r="1042" spans="1:21" ht="17.399999999999999" x14ac:dyDescent="0.4">
      <c r="A1042" s="237"/>
      <c r="B1042" s="238"/>
      <c r="C1042" s="238"/>
      <c r="D1042" s="238"/>
      <c r="E1042" s="238"/>
      <c r="F1042" s="238"/>
      <c r="G1042" s="239"/>
      <c r="H1042" s="240"/>
      <c r="I1042" s="241"/>
      <c r="J1042" s="242"/>
      <c r="K1042" s="242"/>
      <c r="L1042" s="243"/>
      <c r="M1042" s="243"/>
      <c r="N1042" s="149"/>
      <c r="O1042" s="149"/>
      <c r="P1042" s="150"/>
      <c r="Q1042" s="151"/>
      <c r="R1042" s="149"/>
      <c r="S1042" s="149"/>
      <c r="T1042" s="149"/>
      <c r="U1042" s="149"/>
    </row>
    <row r="1043" spans="1:21" ht="17.399999999999999" x14ac:dyDescent="0.4">
      <c r="A1043" s="237"/>
      <c r="B1043" s="238"/>
      <c r="C1043" s="238"/>
      <c r="D1043" s="238"/>
      <c r="E1043" s="238"/>
      <c r="F1043" s="238"/>
      <c r="G1043" s="239"/>
      <c r="H1043" s="240"/>
      <c r="I1043" s="241"/>
      <c r="J1043" s="242"/>
      <c r="K1043" s="242"/>
      <c r="L1043" s="243"/>
      <c r="M1043" s="243"/>
      <c r="N1043" s="149"/>
      <c r="O1043" s="149"/>
      <c r="P1043" s="150"/>
      <c r="Q1043" s="151"/>
      <c r="R1043" s="149"/>
      <c r="S1043" s="149"/>
      <c r="T1043" s="149"/>
      <c r="U1043" s="149"/>
    </row>
    <row r="1044" spans="1:21" ht="17.399999999999999" x14ac:dyDescent="0.4">
      <c r="A1044" s="237"/>
      <c r="B1044" s="238"/>
      <c r="C1044" s="238"/>
      <c r="D1044" s="238"/>
      <c r="E1044" s="238"/>
      <c r="F1044" s="238"/>
      <c r="G1044" s="239"/>
      <c r="H1044" s="240"/>
      <c r="I1044" s="241"/>
      <c r="J1044" s="242"/>
      <c r="K1044" s="242"/>
      <c r="L1044" s="243"/>
      <c r="M1044" s="243"/>
      <c r="N1044" s="149"/>
      <c r="O1044" s="149"/>
      <c r="P1044" s="150"/>
      <c r="Q1044" s="151"/>
      <c r="R1044" s="149"/>
      <c r="S1044" s="149"/>
      <c r="T1044" s="149"/>
      <c r="U1044" s="149"/>
    </row>
    <row r="1045" spans="1:21" ht="17.399999999999999" x14ac:dyDescent="0.4">
      <c r="A1045" s="237"/>
      <c r="B1045" s="238"/>
      <c r="C1045" s="238"/>
      <c r="D1045" s="238"/>
      <c r="E1045" s="238"/>
      <c r="F1045" s="238"/>
      <c r="G1045" s="239"/>
      <c r="H1045" s="240"/>
      <c r="I1045" s="241"/>
      <c r="J1045" s="242"/>
      <c r="K1045" s="242"/>
      <c r="L1045" s="243"/>
      <c r="M1045" s="243"/>
      <c r="N1045" s="149"/>
      <c r="O1045" s="149"/>
      <c r="P1045" s="150"/>
      <c r="Q1045" s="151"/>
      <c r="R1045" s="149"/>
      <c r="S1045" s="149"/>
      <c r="T1045" s="149"/>
      <c r="U1045" s="149"/>
    </row>
    <row r="1046" spans="1:21" ht="17.399999999999999" x14ac:dyDescent="0.4">
      <c r="A1046" s="237"/>
      <c r="B1046" s="238"/>
      <c r="C1046" s="238"/>
      <c r="D1046" s="238"/>
      <c r="E1046" s="238"/>
      <c r="F1046" s="238"/>
      <c r="G1046" s="239"/>
      <c r="H1046" s="240"/>
      <c r="I1046" s="241"/>
      <c r="J1046" s="242"/>
      <c r="K1046" s="242"/>
      <c r="L1046" s="243"/>
      <c r="M1046" s="243"/>
      <c r="N1046" s="149"/>
      <c r="O1046" s="149"/>
      <c r="P1046" s="150"/>
      <c r="Q1046" s="151"/>
      <c r="R1046" s="149"/>
      <c r="S1046" s="149"/>
      <c r="T1046" s="149"/>
      <c r="U1046" s="149"/>
    </row>
    <row r="1047" spans="1:21" ht="17.399999999999999" x14ac:dyDescent="0.4">
      <c r="A1047" s="237"/>
      <c r="B1047" s="238"/>
      <c r="C1047" s="238"/>
      <c r="D1047" s="238"/>
      <c r="E1047" s="238"/>
      <c r="F1047" s="238"/>
      <c r="G1047" s="239"/>
      <c r="H1047" s="240"/>
      <c r="I1047" s="241"/>
      <c r="J1047" s="242"/>
      <c r="K1047" s="242"/>
      <c r="L1047" s="243"/>
      <c r="M1047" s="243"/>
      <c r="N1047" s="149"/>
      <c r="O1047" s="149"/>
      <c r="P1047" s="150"/>
      <c r="Q1047" s="151"/>
      <c r="R1047" s="149"/>
      <c r="S1047" s="149"/>
      <c r="T1047" s="149"/>
      <c r="U1047" s="149"/>
    </row>
    <row r="1048" spans="1:21" ht="17.399999999999999" x14ac:dyDescent="0.4">
      <c r="A1048" s="237"/>
      <c r="B1048" s="238"/>
      <c r="C1048" s="238"/>
      <c r="D1048" s="238"/>
      <c r="E1048" s="238"/>
      <c r="F1048" s="238"/>
      <c r="G1048" s="239"/>
      <c r="H1048" s="240"/>
      <c r="I1048" s="241"/>
      <c r="J1048" s="242"/>
      <c r="K1048" s="242"/>
      <c r="L1048" s="243"/>
      <c r="M1048" s="243"/>
      <c r="N1048" s="149"/>
      <c r="O1048" s="149"/>
      <c r="P1048" s="150"/>
      <c r="Q1048" s="151"/>
      <c r="R1048" s="149"/>
      <c r="S1048" s="149"/>
      <c r="T1048" s="149"/>
      <c r="U1048" s="149"/>
    </row>
    <row r="1049" spans="1:21" ht="17.399999999999999" x14ac:dyDescent="0.4">
      <c r="A1049" s="237"/>
      <c r="B1049" s="238"/>
      <c r="C1049" s="238"/>
      <c r="D1049" s="238"/>
      <c r="E1049" s="238"/>
      <c r="F1049" s="238"/>
      <c r="G1049" s="239"/>
      <c r="H1049" s="240"/>
      <c r="I1049" s="241"/>
      <c r="J1049" s="242"/>
      <c r="K1049" s="242"/>
      <c r="L1049" s="243"/>
      <c r="M1049" s="243"/>
      <c r="N1049" s="149"/>
      <c r="O1049" s="149"/>
      <c r="P1049" s="150"/>
      <c r="Q1049" s="151"/>
      <c r="R1049" s="149"/>
      <c r="S1049" s="149"/>
      <c r="T1049" s="149"/>
      <c r="U1049" s="149"/>
    </row>
    <row r="1050" spans="1:21" ht="17.399999999999999" x14ac:dyDescent="0.4">
      <c r="A1050" s="237"/>
      <c r="B1050" s="238"/>
      <c r="C1050" s="238"/>
      <c r="D1050" s="238"/>
      <c r="E1050" s="238"/>
      <c r="F1050" s="238"/>
      <c r="G1050" s="239"/>
      <c r="H1050" s="240"/>
      <c r="I1050" s="241"/>
      <c r="J1050" s="242"/>
      <c r="K1050" s="242"/>
      <c r="L1050" s="243"/>
      <c r="M1050" s="243"/>
      <c r="N1050" s="149"/>
      <c r="O1050" s="149"/>
      <c r="P1050" s="150"/>
      <c r="Q1050" s="151"/>
      <c r="R1050" s="149"/>
      <c r="S1050" s="149"/>
      <c r="T1050" s="149"/>
      <c r="U1050" s="149"/>
    </row>
    <row r="1051" spans="1:21" ht="17.399999999999999" x14ac:dyDescent="0.4">
      <c r="A1051" s="237"/>
      <c r="B1051" s="238"/>
      <c r="C1051" s="238"/>
      <c r="D1051" s="238"/>
      <c r="E1051" s="238"/>
      <c r="F1051" s="238"/>
      <c r="G1051" s="239"/>
      <c r="H1051" s="240"/>
      <c r="I1051" s="241"/>
      <c r="J1051" s="242"/>
      <c r="K1051" s="242"/>
      <c r="L1051" s="243"/>
      <c r="M1051" s="243"/>
      <c r="N1051" s="149"/>
      <c r="O1051" s="149"/>
      <c r="P1051" s="150"/>
      <c r="Q1051" s="151"/>
      <c r="R1051" s="149"/>
      <c r="S1051" s="149"/>
      <c r="T1051" s="149"/>
      <c r="U1051" s="149"/>
    </row>
    <row r="1052" spans="1:21" ht="17.399999999999999" x14ac:dyDescent="0.4">
      <c r="A1052" s="237"/>
      <c r="B1052" s="238"/>
      <c r="C1052" s="238"/>
      <c r="D1052" s="238"/>
      <c r="E1052" s="238"/>
      <c r="F1052" s="238"/>
      <c r="G1052" s="239"/>
      <c r="H1052" s="240"/>
      <c r="I1052" s="241"/>
      <c r="J1052" s="242"/>
      <c r="K1052" s="242"/>
      <c r="L1052" s="243"/>
      <c r="M1052" s="243"/>
      <c r="N1052" s="149"/>
      <c r="O1052" s="149"/>
      <c r="P1052" s="150"/>
      <c r="Q1052" s="151"/>
      <c r="R1052" s="149"/>
      <c r="S1052" s="149"/>
      <c r="T1052" s="149"/>
      <c r="U1052" s="149"/>
    </row>
    <row r="1053" spans="1:21" ht="17.399999999999999" x14ac:dyDescent="0.4">
      <c r="A1053" s="237"/>
      <c r="B1053" s="238"/>
      <c r="C1053" s="238"/>
      <c r="D1053" s="238"/>
      <c r="E1053" s="238"/>
      <c r="F1053" s="238"/>
      <c r="G1053" s="239"/>
      <c r="H1053" s="240"/>
      <c r="I1053" s="241"/>
      <c r="J1053" s="242"/>
      <c r="K1053" s="242"/>
      <c r="L1053" s="243"/>
      <c r="M1053" s="243"/>
      <c r="N1053" s="149"/>
      <c r="O1053" s="149"/>
      <c r="P1053" s="150"/>
      <c r="Q1053" s="151"/>
      <c r="R1053" s="149"/>
      <c r="S1053" s="149"/>
      <c r="T1053" s="149"/>
      <c r="U1053" s="149"/>
    </row>
    <row r="1054" spans="1:21" ht="17.399999999999999" x14ac:dyDescent="0.4">
      <c r="A1054" s="237"/>
      <c r="B1054" s="238"/>
      <c r="C1054" s="238"/>
      <c r="D1054" s="238"/>
      <c r="E1054" s="238"/>
      <c r="F1054" s="238"/>
      <c r="G1054" s="239"/>
      <c r="H1054" s="240"/>
      <c r="I1054" s="241"/>
      <c r="J1054" s="242"/>
      <c r="K1054" s="242"/>
      <c r="L1054" s="243"/>
      <c r="M1054" s="243"/>
      <c r="N1054" s="149"/>
      <c r="O1054" s="149"/>
      <c r="P1054" s="150"/>
      <c r="Q1054" s="151"/>
      <c r="R1054" s="149"/>
      <c r="S1054" s="149"/>
      <c r="T1054" s="149"/>
      <c r="U1054" s="149"/>
    </row>
    <row r="1055" spans="1:21" ht="17.399999999999999" x14ac:dyDescent="0.4">
      <c r="A1055" s="237"/>
      <c r="B1055" s="238"/>
      <c r="C1055" s="238"/>
      <c r="D1055" s="238"/>
      <c r="E1055" s="238"/>
      <c r="F1055" s="238"/>
      <c r="G1055" s="239"/>
      <c r="H1055" s="240"/>
      <c r="I1055" s="241"/>
      <c r="J1055" s="242"/>
      <c r="K1055" s="242"/>
      <c r="L1055" s="243"/>
      <c r="M1055" s="243"/>
      <c r="N1055" s="149"/>
      <c r="O1055" s="149"/>
      <c r="P1055" s="150"/>
      <c r="Q1055" s="151"/>
      <c r="R1055" s="149"/>
      <c r="S1055" s="149"/>
      <c r="T1055" s="149"/>
      <c r="U1055" s="149"/>
    </row>
    <row r="1056" spans="1:21" ht="17.399999999999999" x14ac:dyDescent="0.4">
      <c r="A1056" s="237"/>
      <c r="B1056" s="238"/>
      <c r="C1056" s="238"/>
      <c r="D1056" s="238"/>
      <c r="E1056" s="238"/>
      <c r="F1056" s="238"/>
      <c r="G1056" s="239"/>
      <c r="H1056" s="240"/>
      <c r="I1056" s="241"/>
      <c r="J1056" s="242"/>
      <c r="K1056" s="242"/>
      <c r="L1056" s="243"/>
      <c r="M1056" s="243"/>
      <c r="N1056" s="149"/>
      <c r="O1056" s="149"/>
      <c r="P1056" s="150"/>
      <c r="Q1056" s="151"/>
      <c r="R1056" s="149"/>
      <c r="S1056" s="149"/>
      <c r="T1056" s="149"/>
      <c r="U1056" s="149"/>
    </row>
    <row r="1057" spans="1:21" ht="17.399999999999999" x14ac:dyDescent="0.4">
      <c r="A1057" s="237"/>
      <c r="B1057" s="238"/>
      <c r="C1057" s="238"/>
      <c r="D1057" s="238"/>
      <c r="E1057" s="238"/>
      <c r="F1057" s="238"/>
      <c r="G1057" s="239"/>
      <c r="H1057" s="240"/>
      <c r="I1057" s="241"/>
      <c r="J1057" s="242"/>
      <c r="K1057" s="242"/>
      <c r="L1057" s="243"/>
      <c r="M1057" s="243"/>
      <c r="N1057" s="149"/>
      <c r="O1057" s="149"/>
      <c r="P1057" s="150"/>
      <c r="Q1057" s="151"/>
      <c r="R1057" s="149"/>
      <c r="S1057" s="149"/>
      <c r="T1057" s="149"/>
      <c r="U1057" s="149"/>
    </row>
    <row r="1058" spans="1:21" ht="17.399999999999999" x14ac:dyDescent="0.4">
      <c r="A1058" s="237"/>
      <c r="B1058" s="238"/>
      <c r="C1058" s="238"/>
      <c r="D1058" s="238"/>
      <c r="E1058" s="238"/>
      <c r="F1058" s="238"/>
      <c r="G1058" s="239"/>
      <c r="H1058" s="240"/>
      <c r="I1058" s="241"/>
      <c r="J1058" s="242"/>
      <c r="K1058" s="242"/>
      <c r="L1058" s="243"/>
      <c r="M1058" s="243"/>
      <c r="N1058" s="149"/>
      <c r="O1058" s="149"/>
      <c r="P1058" s="150"/>
      <c r="Q1058" s="151"/>
      <c r="R1058" s="149"/>
      <c r="S1058" s="149"/>
      <c r="T1058" s="149"/>
      <c r="U1058" s="149"/>
    </row>
    <row r="1059" spans="1:21" ht="17.399999999999999" x14ac:dyDescent="0.4">
      <c r="A1059" s="237"/>
      <c r="B1059" s="238"/>
      <c r="C1059" s="238"/>
      <c r="D1059" s="238"/>
      <c r="E1059" s="238"/>
      <c r="F1059" s="238"/>
      <c r="G1059" s="239"/>
      <c r="H1059" s="240"/>
      <c r="I1059" s="241"/>
      <c r="J1059" s="242"/>
      <c r="K1059" s="242"/>
      <c r="L1059" s="243"/>
      <c r="M1059" s="243"/>
      <c r="N1059" s="149"/>
      <c r="O1059" s="149"/>
      <c r="P1059" s="150"/>
      <c r="Q1059" s="151"/>
      <c r="R1059" s="149"/>
      <c r="S1059" s="149"/>
      <c r="T1059" s="149"/>
      <c r="U1059" s="149"/>
    </row>
    <row r="1060" spans="1:21" ht="17.399999999999999" x14ac:dyDescent="0.4">
      <c r="A1060" s="237"/>
      <c r="B1060" s="238"/>
      <c r="C1060" s="238"/>
      <c r="D1060" s="238"/>
      <c r="E1060" s="238"/>
      <c r="F1060" s="238"/>
      <c r="G1060" s="239"/>
      <c r="H1060" s="240"/>
      <c r="I1060" s="241"/>
      <c r="J1060" s="242"/>
      <c r="K1060" s="242"/>
      <c r="L1060" s="243"/>
      <c r="M1060" s="243"/>
      <c r="N1060" s="149"/>
      <c r="O1060" s="149"/>
      <c r="P1060" s="150"/>
      <c r="Q1060" s="151"/>
      <c r="R1060" s="149"/>
      <c r="S1060" s="149"/>
      <c r="T1060" s="149"/>
      <c r="U1060" s="149"/>
    </row>
    <row r="1061" spans="1:21" ht="17.399999999999999" x14ac:dyDescent="0.4">
      <c r="A1061" s="237"/>
      <c r="B1061" s="238"/>
      <c r="C1061" s="238"/>
      <c r="D1061" s="238"/>
      <c r="E1061" s="238"/>
      <c r="F1061" s="238"/>
      <c r="G1061" s="239"/>
      <c r="H1061" s="240"/>
      <c r="I1061" s="241"/>
      <c r="J1061" s="242"/>
      <c r="K1061" s="242"/>
      <c r="L1061" s="243"/>
      <c r="M1061" s="243"/>
      <c r="N1061" s="149"/>
      <c r="O1061" s="149"/>
      <c r="P1061" s="150"/>
      <c r="Q1061" s="151"/>
      <c r="R1061" s="149"/>
      <c r="S1061" s="149"/>
      <c r="T1061" s="149"/>
      <c r="U1061" s="149"/>
    </row>
    <row r="1062" spans="1:21" ht="17.399999999999999" x14ac:dyDescent="0.4">
      <c r="A1062" s="237"/>
      <c r="B1062" s="238"/>
      <c r="C1062" s="238"/>
      <c r="D1062" s="238"/>
      <c r="E1062" s="238"/>
      <c r="F1062" s="238"/>
      <c r="G1062" s="239"/>
      <c r="H1062" s="240"/>
      <c r="I1062" s="241"/>
      <c r="J1062" s="242"/>
      <c r="K1062" s="242"/>
      <c r="L1062" s="243"/>
      <c r="M1062" s="243"/>
      <c r="N1062" s="149"/>
      <c r="O1062" s="149"/>
      <c r="P1062" s="150"/>
      <c r="Q1062" s="151"/>
      <c r="R1062" s="149"/>
      <c r="S1062" s="149"/>
      <c r="T1062" s="149"/>
      <c r="U1062" s="149"/>
    </row>
    <row r="1063" spans="1:21" ht="17.399999999999999" x14ac:dyDescent="0.4">
      <c r="A1063" s="237"/>
      <c r="B1063" s="238"/>
      <c r="C1063" s="238"/>
      <c r="D1063" s="238"/>
      <c r="E1063" s="238"/>
      <c r="F1063" s="238"/>
      <c r="G1063" s="239"/>
      <c r="H1063" s="240"/>
      <c r="I1063" s="241"/>
      <c r="J1063" s="242"/>
      <c r="K1063" s="242"/>
      <c r="L1063" s="243"/>
      <c r="M1063" s="243"/>
      <c r="N1063" s="149"/>
      <c r="O1063" s="149"/>
      <c r="P1063" s="150"/>
      <c r="Q1063" s="151"/>
      <c r="R1063" s="149"/>
      <c r="S1063" s="149"/>
      <c r="T1063" s="149"/>
      <c r="U1063" s="149"/>
    </row>
    <row r="1064" spans="1:21" ht="17.399999999999999" x14ac:dyDescent="0.4">
      <c r="A1064" s="237"/>
      <c r="B1064" s="238"/>
      <c r="C1064" s="238"/>
      <c r="D1064" s="238"/>
      <c r="E1064" s="238"/>
      <c r="F1064" s="238"/>
      <c r="G1064" s="239"/>
      <c r="H1064" s="240"/>
      <c r="I1064" s="241"/>
      <c r="J1064" s="242"/>
      <c r="K1064" s="242"/>
      <c r="L1064" s="243"/>
      <c r="M1064" s="243"/>
      <c r="N1064" s="149"/>
      <c r="O1064" s="149"/>
      <c r="P1064" s="150"/>
      <c r="Q1064" s="151"/>
      <c r="R1064" s="149"/>
      <c r="S1064" s="149"/>
      <c r="T1064" s="149"/>
      <c r="U1064" s="149"/>
    </row>
    <row r="1065" spans="1:21" ht="17.399999999999999" x14ac:dyDescent="0.4">
      <c r="A1065" s="237"/>
      <c r="B1065" s="238"/>
      <c r="C1065" s="238"/>
      <c r="D1065" s="238"/>
      <c r="E1065" s="238"/>
      <c r="F1065" s="238"/>
      <c r="G1065" s="239"/>
      <c r="H1065" s="240"/>
      <c r="I1065" s="241"/>
      <c r="J1065" s="242"/>
      <c r="K1065" s="242"/>
      <c r="L1065" s="243"/>
      <c r="M1065" s="243"/>
      <c r="N1065" s="149"/>
      <c r="O1065" s="149"/>
      <c r="P1065" s="150"/>
      <c r="Q1065" s="151"/>
      <c r="R1065" s="149"/>
      <c r="S1065" s="149"/>
      <c r="T1065" s="149"/>
      <c r="U1065" s="149"/>
    </row>
    <row r="1066" spans="1:21" ht="17.399999999999999" x14ac:dyDescent="0.4">
      <c r="A1066" s="237"/>
      <c r="B1066" s="238"/>
      <c r="C1066" s="238"/>
      <c r="D1066" s="238"/>
      <c r="E1066" s="238"/>
      <c r="F1066" s="238"/>
      <c r="G1066" s="239"/>
      <c r="H1066" s="240"/>
      <c r="I1066" s="241"/>
      <c r="J1066" s="242"/>
      <c r="K1066" s="242"/>
      <c r="L1066" s="243"/>
      <c r="M1066" s="243"/>
      <c r="N1066" s="149"/>
      <c r="O1066" s="149"/>
      <c r="P1066" s="150"/>
      <c r="Q1066" s="151"/>
      <c r="R1066" s="149"/>
      <c r="S1066" s="149"/>
      <c r="T1066" s="149"/>
      <c r="U1066" s="149"/>
    </row>
    <row r="1067" spans="1:21" ht="17.399999999999999" x14ac:dyDescent="0.4">
      <c r="A1067" s="237"/>
      <c r="B1067" s="238"/>
      <c r="C1067" s="238"/>
      <c r="D1067" s="238"/>
      <c r="E1067" s="238"/>
      <c r="F1067" s="238"/>
      <c r="G1067" s="239"/>
      <c r="H1067" s="240"/>
      <c r="I1067" s="241"/>
      <c r="J1067" s="242"/>
      <c r="K1067" s="242"/>
      <c r="L1067" s="243"/>
      <c r="M1067" s="243"/>
      <c r="N1067" s="149"/>
      <c r="O1067" s="149"/>
      <c r="P1067" s="150"/>
      <c r="Q1067" s="151"/>
      <c r="R1067" s="149"/>
      <c r="S1067" s="149"/>
      <c r="T1067" s="149"/>
      <c r="U1067" s="149"/>
    </row>
    <row r="1068" spans="1:21" ht="17.399999999999999" x14ac:dyDescent="0.4">
      <c r="A1068" s="237"/>
      <c r="B1068" s="238"/>
      <c r="C1068" s="238"/>
      <c r="D1068" s="238"/>
      <c r="E1068" s="238"/>
      <c r="F1068" s="238"/>
      <c r="G1068" s="239"/>
      <c r="H1068" s="240"/>
      <c r="I1068" s="241"/>
      <c r="J1068" s="242"/>
      <c r="K1068" s="242"/>
      <c r="L1068" s="243"/>
      <c r="M1068" s="243"/>
      <c r="N1068" s="149"/>
      <c r="O1068" s="149"/>
      <c r="P1068" s="150"/>
      <c r="Q1068" s="151"/>
      <c r="R1068" s="149"/>
      <c r="S1068" s="149"/>
      <c r="T1068" s="149"/>
      <c r="U1068" s="149"/>
    </row>
    <row r="1069" spans="1:21" ht="17.399999999999999" x14ac:dyDescent="0.4">
      <c r="A1069" s="237"/>
      <c r="B1069" s="238"/>
      <c r="C1069" s="238"/>
      <c r="D1069" s="238"/>
      <c r="E1069" s="238"/>
      <c r="F1069" s="238"/>
      <c r="G1069" s="239"/>
      <c r="H1069" s="240"/>
      <c r="I1069" s="241"/>
      <c r="J1069" s="242"/>
      <c r="K1069" s="242"/>
      <c r="L1069" s="243"/>
      <c r="M1069" s="243"/>
      <c r="N1069" s="149"/>
      <c r="O1069" s="149"/>
      <c r="P1069" s="150"/>
      <c r="Q1069" s="151"/>
      <c r="R1069" s="149"/>
      <c r="S1069" s="149"/>
      <c r="T1069" s="149"/>
      <c r="U1069" s="149"/>
    </row>
    <row r="1070" spans="1:21" ht="17.399999999999999" x14ac:dyDescent="0.4">
      <c r="A1070" s="237"/>
      <c r="B1070" s="238"/>
      <c r="C1070" s="238"/>
      <c r="D1070" s="238"/>
      <c r="E1070" s="238"/>
      <c r="F1070" s="238"/>
      <c r="G1070" s="239"/>
      <c r="H1070" s="240"/>
      <c r="I1070" s="241"/>
      <c r="J1070" s="242"/>
      <c r="K1070" s="242"/>
      <c r="L1070" s="243"/>
      <c r="M1070" s="243"/>
      <c r="N1070" s="149"/>
      <c r="O1070" s="149"/>
      <c r="P1070" s="150"/>
      <c r="Q1070" s="151"/>
      <c r="R1070" s="149"/>
      <c r="S1070" s="149"/>
      <c r="T1070" s="149"/>
      <c r="U1070" s="149"/>
    </row>
    <row r="1071" spans="1:21" ht="17.399999999999999" x14ac:dyDescent="0.4">
      <c r="A1071" s="237"/>
      <c r="B1071" s="238"/>
      <c r="C1071" s="238"/>
      <c r="D1071" s="238"/>
      <c r="E1071" s="238"/>
      <c r="F1071" s="238"/>
      <c r="G1071" s="239"/>
      <c r="H1071" s="240"/>
      <c r="I1071" s="241"/>
      <c r="J1071" s="242"/>
      <c r="K1071" s="242"/>
      <c r="L1071" s="243"/>
      <c r="M1071" s="243"/>
      <c r="N1071" s="149"/>
      <c r="O1071" s="149"/>
      <c r="P1071" s="150"/>
      <c r="Q1071" s="151"/>
      <c r="R1071" s="149"/>
      <c r="S1071" s="149"/>
      <c r="T1071" s="149"/>
      <c r="U1071" s="149"/>
    </row>
    <row r="1072" spans="1:21" ht="17.399999999999999" x14ac:dyDescent="0.4">
      <c r="A1072" s="237"/>
      <c r="B1072" s="238"/>
      <c r="C1072" s="238"/>
      <c r="D1072" s="238"/>
      <c r="E1072" s="238"/>
      <c r="F1072" s="238"/>
      <c r="G1072" s="239"/>
      <c r="H1072" s="240"/>
      <c r="I1072" s="241"/>
      <c r="J1072" s="242"/>
      <c r="K1072" s="242"/>
      <c r="L1072" s="243"/>
      <c r="M1072" s="243"/>
      <c r="N1072" s="149"/>
      <c r="O1072" s="149"/>
      <c r="P1072" s="150"/>
      <c r="Q1072" s="151"/>
      <c r="R1072" s="149"/>
      <c r="S1072" s="149"/>
      <c r="T1072" s="149"/>
      <c r="U1072" s="149"/>
    </row>
    <row r="1073" spans="1:21" ht="17.399999999999999" x14ac:dyDescent="0.4">
      <c r="A1073" s="237"/>
      <c r="B1073" s="238"/>
      <c r="C1073" s="238"/>
      <c r="D1073" s="238"/>
      <c r="E1073" s="238"/>
      <c r="F1073" s="238"/>
      <c r="G1073" s="239"/>
      <c r="H1073" s="240"/>
      <c r="I1073" s="241"/>
      <c r="J1073" s="242"/>
      <c r="K1073" s="242"/>
      <c r="L1073" s="243"/>
      <c r="M1073" s="243"/>
      <c r="N1073" s="149"/>
      <c r="O1073" s="149"/>
      <c r="P1073" s="150"/>
      <c r="Q1073" s="151"/>
      <c r="R1073" s="149"/>
      <c r="S1073" s="149"/>
      <c r="T1073" s="149"/>
      <c r="U1073" s="149"/>
    </row>
    <row r="1074" spans="1:21" ht="17.399999999999999" x14ac:dyDescent="0.4">
      <c r="A1074" s="237"/>
      <c r="B1074" s="238"/>
      <c r="C1074" s="238"/>
      <c r="D1074" s="238"/>
      <c r="E1074" s="238"/>
      <c r="F1074" s="238"/>
      <c r="G1074" s="239"/>
      <c r="H1074" s="240"/>
      <c r="I1074" s="241"/>
      <c r="J1074" s="242"/>
      <c r="K1074" s="242"/>
      <c r="L1074" s="243"/>
      <c r="M1074" s="243"/>
      <c r="N1074" s="149"/>
      <c r="O1074" s="149"/>
      <c r="P1074" s="150"/>
      <c r="Q1074" s="151"/>
      <c r="R1074" s="149"/>
      <c r="S1074" s="149"/>
      <c r="T1074" s="149"/>
      <c r="U1074" s="149"/>
    </row>
    <row r="1075" spans="1:21" ht="17.399999999999999" x14ac:dyDescent="0.4">
      <c r="A1075" s="237"/>
      <c r="B1075" s="238"/>
      <c r="C1075" s="238"/>
      <c r="D1075" s="238"/>
      <c r="E1075" s="238"/>
      <c r="F1075" s="238"/>
      <c r="G1075" s="239"/>
      <c r="H1075" s="240"/>
      <c r="I1075" s="241"/>
      <c r="J1075" s="242"/>
      <c r="K1075" s="242"/>
      <c r="L1075" s="243"/>
      <c r="M1075" s="243"/>
      <c r="N1075" s="149"/>
      <c r="O1075" s="149"/>
      <c r="P1075" s="150"/>
      <c r="Q1075" s="151"/>
      <c r="R1075" s="149"/>
      <c r="S1075" s="149"/>
      <c r="T1075" s="149"/>
      <c r="U1075" s="149"/>
    </row>
    <row r="1076" spans="1:21" ht="17.399999999999999" x14ac:dyDescent="0.4">
      <c r="A1076" s="237"/>
      <c r="B1076" s="238"/>
      <c r="C1076" s="238"/>
      <c r="D1076" s="238"/>
      <c r="E1076" s="238"/>
      <c r="F1076" s="238"/>
      <c r="G1076" s="239"/>
      <c r="H1076" s="240"/>
      <c r="I1076" s="241"/>
      <c r="J1076" s="242"/>
      <c r="K1076" s="242"/>
      <c r="L1076" s="243"/>
      <c r="M1076" s="243"/>
      <c r="N1076" s="149"/>
      <c r="O1076" s="149"/>
      <c r="P1076" s="150"/>
      <c r="Q1076" s="151"/>
      <c r="R1076" s="149"/>
      <c r="S1076" s="149"/>
      <c r="T1076" s="149"/>
      <c r="U1076" s="149"/>
    </row>
    <row r="1077" spans="1:21" ht="17.399999999999999" x14ac:dyDescent="0.4">
      <c r="A1077" s="237"/>
      <c r="B1077" s="238"/>
      <c r="C1077" s="238"/>
      <c r="D1077" s="238"/>
      <c r="E1077" s="238"/>
      <c r="F1077" s="238"/>
      <c r="G1077" s="239"/>
      <c r="H1077" s="240"/>
      <c r="I1077" s="241"/>
      <c r="J1077" s="242"/>
      <c r="K1077" s="242"/>
      <c r="L1077" s="243"/>
      <c r="M1077" s="243"/>
      <c r="N1077" s="149"/>
      <c r="O1077" s="149"/>
      <c r="P1077" s="150"/>
      <c r="Q1077" s="151"/>
      <c r="R1077" s="149"/>
      <c r="S1077" s="149"/>
      <c r="T1077" s="149"/>
      <c r="U1077" s="149"/>
    </row>
    <row r="1078" spans="1:21" ht="17.399999999999999" x14ac:dyDescent="0.4">
      <c r="A1078" s="237"/>
      <c r="B1078" s="238"/>
      <c r="C1078" s="238"/>
      <c r="D1078" s="238"/>
      <c r="E1078" s="238"/>
      <c r="F1078" s="238"/>
      <c r="G1078" s="239"/>
      <c r="H1078" s="240"/>
      <c r="I1078" s="241"/>
      <c r="J1078" s="242"/>
      <c r="K1078" s="242"/>
      <c r="L1078" s="243"/>
      <c r="M1078" s="243"/>
      <c r="N1078" s="149"/>
      <c r="O1078" s="149"/>
      <c r="P1078" s="150"/>
      <c r="Q1078" s="151"/>
      <c r="R1078" s="149"/>
      <c r="S1078" s="149"/>
      <c r="T1078" s="149"/>
      <c r="U1078" s="149"/>
    </row>
    <row r="1079" spans="1:21" ht="17.399999999999999" x14ac:dyDescent="0.4">
      <c r="A1079" s="237"/>
      <c r="B1079" s="238"/>
      <c r="C1079" s="238"/>
      <c r="D1079" s="238"/>
      <c r="E1079" s="238"/>
      <c r="F1079" s="238"/>
      <c r="G1079" s="239"/>
      <c r="H1079" s="240"/>
      <c r="I1079" s="241"/>
      <c r="J1079" s="242"/>
      <c r="K1079" s="242"/>
      <c r="L1079" s="243"/>
      <c r="M1079" s="243"/>
      <c r="N1079" s="149"/>
      <c r="O1079" s="149"/>
      <c r="P1079" s="150"/>
      <c r="Q1079" s="151"/>
      <c r="R1079" s="149"/>
      <c r="S1079" s="149"/>
      <c r="T1079" s="149"/>
      <c r="U1079" s="149"/>
    </row>
    <row r="1080" spans="1:21" ht="17.399999999999999" x14ac:dyDescent="0.4">
      <c r="A1080" s="237"/>
      <c r="B1080" s="238"/>
      <c r="C1080" s="238"/>
      <c r="D1080" s="238"/>
      <c r="E1080" s="238"/>
      <c r="F1080" s="238"/>
      <c r="G1080" s="239"/>
      <c r="H1080" s="240"/>
      <c r="I1080" s="241"/>
      <c r="J1080" s="242"/>
      <c r="K1080" s="242"/>
      <c r="L1080" s="243"/>
      <c r="M1080" s="243"/>
      <c r="N1080" s="149"/>
      <c r="O1080" s="149"/>
      <c r="P1080" s="150"/>
      <c r="Q1080" s="151"/>
      <c r="R1080" s="149"/>
      <c r="S1080" s="149"/>
      <c r="T1080" s="149"/>
      <c r="U1080" s="149"/>
    </row>
    <row r="1081" spans="1:21" ht="17.399999999999999" x14ac:dyDescent="0.4">
      <c r="A1081" s="237"/>
      <c r="B1081" s="238"/>
      <c r="C1081" s="238"/>
      <c r="D1081" s="238"/>
      <c r="E1081" s="238"/>
      <c r="F1081" s="238"/>
      <c r="G1081" s="239"/>
      <c r="H1081" s="240"/>
      <c r="I1081" s="241"/>
      <c r="J1081" s="242"/>
      <c r="K1081" s="242"/>
      <c r="L1081" s="243"/>
      <c r="M1081" s="243"/>
      <c r="N1081" s="149"/>
      <c r="O1081" s="149"/>
      <c r="P1081" s="150"/>
      <c r="Q1081" s="151"/>
      <c r="R1081" s="149"/>
      <c r="S1081" s="149"/>
      <c r="T1081" s="149"/>
      <c r="U1081" s="149"/>
    </row>
    <row r="1082" spans="1:21" ht="17.399999999999999" x14ac:dyDescent="0.4">
      <c r="A1082" s="237"/>
      <c r="B1082" s="238"/>
      <c r="C1082" s="238"/>
      <c r="D1082" s="238"/>
      <c r="E1082" s="238"/>
      <c r="F1082" s="238"/>
      <c r="G1082" s="239"/>
      <c r="H1082" s="240"/>
      <c r="I1082" s="241"/>
      <c r="J1082" s="242"/>
      <c r="K1082" s="242"/>
      <c r="L1082" s="243"/>
      <c r="M1082" s="243"/>
      <c r="N1082" s="149"/>
      <c r="O1082" s="149"/>
      <c r="P1082" s="150"/>
      <c r="Q1082" s="151"/>
      <c r="R1082" s="149"/>
      <c r="S1082" s="149"/>
      <c r="T1082" s="149"/>
      <c r="U1082" s="149"/>
    </row>
    <row r="1083" spans="1:21" ht="17.399999999999999" x14ac:dyDescent="0.4">
      <c r="A1083" s="237"/>
      <c r="B1083" s="238"/>
      <c r="C1083" s="238"/>
      <c r="D1083" s="238"/>
      <c r="E1083" s="238"/>
      <c r="F1083" s="238"/>
      <c r="G1083" s="239"/>
      <c r="H1083" s="240"/>
      <c r="I1083" s="241"/>
      <c r="J1083" s="242"/>
      <c r="K1083" s="242"/>
      <c r="L1083" s="243"/>
      <c r="M1083" s="243"/>
      <c r="N1083" s="149"/>
      <c r="O1083" s="149"/>
      <c r="P1083" s="150"/>
      <c r="Q1083" s="151"/>
      <c r="R1083" s="149"/>
      <c r="S1083" s="149"/>
      <c r="T1083" s="149"/>
      <c r="U1083" s="149"/>
    </row>
    <row r="1084" spans="1:21" ht="17.399999999999999" x14ac:dyDescent="0.4">
      <c r="A1084" s="237"/>
      <c r="B1084" s="238"/>
      <c r="C1084" s="238"/>
      <c r="D1084" s="238"/>
      <c r="E1084" s="238"/>
      <c r="F1084" s="238"/>
      <c r="G1084" s="239"/>
      <c r="H1084" s="240"/>
      <c r="I1084" s="241"/>
      <c r="J1084" s="242"/>
      <c r="K1084" s="242"/>
      <c r="L1084" s="243"/>
      <c r="M1084" s="243"/>
      <c r="N1084" s="149"/>
      <c r="O1084" s="149"/>
      <c r="P1084" s="150"/>
      <c r="Q1084" s="151"/>
      <c r="R1084" s="149"/>
      <c r="S1084" s="149"/>
      <c r="T1084" s="149"/>
      <c r="U1084" s="149"/>
    </row>
    <row r="1085" spans="1:21" ht="17.399999999999999" x14ac:dyDescent="0.4">
      <c r="A1085" s="237"/>
      <c r="B1085" s="238"/>
      <c r="C1085" s="238"/>
      <c r="D1085" s="238"/>
      <c r="E1085" s="238"/>
      <c r="F1085" s="238"/>
      <c r="G1085" s="239"/>
      <c r="H1085" s="240"/>
      <c r="I1085" s="241"/>
      <c r="J1085" s="242"/>
      <c r="K1085" s="242"/>
      <c r="L1085" s="243"/>
      <c r="M1085" s="243"/>
      <c r="N1085" s="149"/>
      <c r="O1085" s="149"/>
      <c r="P1085" s="150"/>
      <c r="Q1085" s="151"/>
      <c r="R1085" s="149"/>
      <c r="S1085" s="149"/>
      <c r="T1085" s="149"/>
      <c r="U1085" s="149"/>
    </row>
    <row r="1086" spans="1:21" ht="17.399999999999999" x14ac:dyDescent="0.4">
      <c r="A1086" s="237"/>
      <c r="B1086" s="238"/>
      <c r="C1086" s="238"/>
      <c r="D1086" s="238"/>
      <c r="E1086" s="238"/>
      <c r="F1086" s="238"/>
      <c r="G1086" s="239"/>
      <c r="H1086" s="240"/>
      <c r="I1086" s="241"/>
      <c r="J1086" s="242"/>
      <c r="K1086" s="242"/>
      <c r="L1086" s="243"/>
      <c r="M1086" s="243"/>
      <c r="N1086" s="149"/>
      <c r="O1086" s="149"/>
      <c r="P1086" s="150"/>
      <c r="Q1086" s="151"/>
      <c r="R1086" s="149"/>
      <c r="S1086" s="149"/>
      <c r="T1086" s="149"/>
      <c r="U1086" s="149"/>
    </row>
    <row r="1087" spans="1:21" ht="17.399999999999999" x14ac:dyDescent="0.4">
      <c r="A1087" s="237"/>
      <c r="B1087" s="238"/>
      <c r="C1087" s="238"/>
      <c r="D1087" s="238"/>
      <c r="E1087" s="238"/>
      <c r="F1087" s="238"/>
      <c r="G1087" s="239"/>
      <c r="H1087" s="240"/>
      <c r="I1087" s="241"/>
      <c r="J1087" s="242"/>
      <c r="K1087" s="242"/>
      <c r="L1087" s="243"/>
      <c r="M1087" s="243"/>
      <c r="N1087" s="149"/>
      <c r="O1087" s="149"/>
      <c r="P1087" s="150"/>
      <c r="Q1087" s="151"/>
      <c r="R1087" s="149"/>
      <c r="S1087" s="149"/>
      <c r="T1087" s="149"/>
      <c r="U1087" s="149"/>
    </row>
    <row r="1088" spans="1:21" ht="17.399999999999999" x14ac:dyDescent="0.4">
      <c r="A1088" s="237"/>
      <c r="B1088" s="238"/>
      <c r="C1088" s="238"/>
      <c r="D1088" s="238"/>
      <c r="E1088" s="238"/>
      <c r="F1088" s="238"/>
      <c r="G1088" s="239"/>
      <c r="H1088" s="240"/>
      <c r="I1088" s="241"/>
      <c r="J1088" s="242"/>
      <c r="K1088" s="242"/>
      <c r="L1088" s="243"/>
      <c r="M1088" s="243"/>
      <c r="N1088" s="149"/>
      <c r="O1088" s="149"/>
      <c r="P1088" s="150"/>
      <c r="Q1088" s="151"/>
      <c r="R1088" s="149"/>
      <c r="S1088" s="149"/>
      <c r="T1088" s="149"/>
      <c r="U1088" s="149"/>
    </row>
    <row r="1089" spans="1:21" ht="17.399999999999999" x14ac:dyDescent="0.4">
      <c r="A1089" s="237"/>
      <c r="B1089" s="238"/>
      <c r="C1089" s="238"/>
      <c r="D1089" s="238"/>
      <c r="E1089" s="238"/>
      <c r="F1089" s="238"/>
      <c r="G1089" s="239"/>
      <c r="H1089" s="240"/>
      <c r="I1089" s="241"/>
      <c r="J1089" s="242"/>
      <c r="K1089" s="242"/>
      <c r="L1089" s="243"/>
      <c r="M1089" s="243"/>
      <c r="N1089" s="149"/>
      <c r="O1089" s="149"/>
      <c r="P1089" s="150"/>
      <c r="Q1089" s="151"/>
      <c r="R1089" s="149"/>
      <c r="S1089" s="149"/>
      <c r="T1089" s="149"/>
      <c r="U1089" s="149"/>
    </row>
    <row r="1090" spans="1:21" ht="17.399999999999999" x14ac:dyDescent="0.4">
      <c r="A1090" s="237"/>
      <c r="B1090" s="238"/>
      <c r="C1090" s="238"/>
      <c r="D1090" s="238"/>
      <c r="E1090" s="238"/>
      <c r="F1090" s="238"/>
      <c r="G1090" s="239"/>
      <c r="H1090" s="240"/>
      <c r="I1090" s="241"/>
      <c r="J1090" s="242"/>
      <c r="K1090" s="242"/>
      <c r="L1090" s="243"/>
      <c r="M1090" s="243"/>
      <c r="N1090" s="149"/>
      <c r="O1090" s="149"/>
      <c r="P1090" s="150"/>
      <c r="Q1090" s="151"/>
      <c r="R1090" s="149"/>
      <c r="S1090" s="149"/>
      <c r="T1090" s="149"/>
      <c r="U1090" s="149"/>
    </row>
    <row r="1091" spans="1:21" ht="17.399999999999999" x14ac:dyDescent="0.4">
      <c r="A1091" s="237"/>
      <c r="B1091" s="238"/>
      <c r="C1091" s="238"/>
      <c r="D1091" s="238"/>
      <c r="E1091" s="238"/>
      <c r="F1091" s="238"/>
      <c r="G1091" s="239"/>
      <c r="H1091" s="240"/>
      <c r="I1091" s="241"/>
      <c r="J1091" s="242"/>
      <c r="K1091" s="242"/>
      <c r="L1091" s="243"/>
      <c r="M1091" s="243"/>
      <c r="N1091" s="149"/>
      <c r="O1091" s="149"/>
      <c r="P1091" s="150"/>
      <c r="Q1091" s="151"/>
      <c r="R1091" s="149"/>
      <c r="S1091" s="149"/>
      <c r="T1091" s="149"/>
      <c r="U1091" s="149"/>
    </row>
    <row r="1092" spans="1:21" ht="17.399999999999999" x14ac:dyDescent="0.4">
      <c r="A1092" s="237"/>
      <c r="B1092" s="238"/>
      <c r="C1092" s="238"/>
      <c r="D1092" s="238"/>
      <c r="E1092" s="238"/>
      <c r="F1092" s="238"/>
      <c r="G1092" s="239"/>
      <c r="H1092" s="240"/>
      <c r="I1092" s="241"/>
      <c r="J1092" s="242"/>
      <c r="K1092" s="242"/>
      <c r="L1092" s="243"/>
      <c r="M1092" s="243"/>
      <c r="N1092" s="149"/>
      <c r="O1092" s="149"/>
      <c r="P1092" s="150"/>
      <c r="Q1092" s="151"/>
      <c r="R1092" s="149"/>
      <c r="S1092" s="149"/>
      <c r="T1092" s="149"/>
      <c r="U1092" s="149"/>
    </row>
    <row r="1093" spans="1:21" ht="17.399999999999999" x14ac:dyDescent="0.4">
      <c r="A1093" s="237"/>
      <c r="B1093" s="238"/>
      <c r="C1093" s="238"/>
      <c r="D1093" s="238"/>
      <c r="E1093" s="238"/>
      <c r="F1093" s="238"/>
      <c r="G1093" s="239"/>
      <c r="H1093" s="240"/>
      <c r="I1093" s="241"/>
      <c r="J1093" s="242"/>
      <c r="K1093" s="242"/>
      <c r="L1093" s="243"/>
      <c r="M1093" s="243"/>
      <c r="N1093" s="149"/>
      <c r="O1093" s="149"/>
      <c r="P1093" s="150"/>
      <c r="Q1093" s="151"/>
      <c r="R1093" s="149"/>
      <c r="S1093" s="149"/>
      <c r="T1093" s="149"/>
      <c r="U1093" s="149"/>
    </row>
    <row r="1094" spans="1:21" ht="17.399999999999999" x14ac:dyDescent="0.4">
      <c r="A1094" s="237"/>
      <c r="B1094" s="238"/>
      <c r="C1094" s="238"/>
      <c r="D1094" s="238"/>
      <c r="E1094" s="238"/>
      <c r="F1094" s="238"/>
      <c r="G1094" s="239"/>
      <c r="H1094" s="240"/>
      <c r="I1094" s="241"/>
      <c r="J1094" s="242"/>
      <c r="K1094" s="242"/>
      <c r="L1094" s="243"/>
      <c r="M1094" s="243"/>
      <c r="N1094" s="149"/>
      <c r="O1094" s="149"/>
      <c r="P1094" s="150"/>
      <c r="Q1094" s="151"/>
      <c r="R1094" s="149"/>
      <c r="S1094" s="149"/>
      <c r="T1094" s="149"/>
      <c r="U1094" s="149"/>
    </row>
    <row r="1095" spans="1:21" ht="17.399999999999999" x14ac:dyDescent="0.4">
      <c r="A1095" s="237"/>
      <c r="B1095" s="238"/>
      <c r="C1095" s="238"/>
      <c r="D1095" s="238"/>
      <c r="E1095" s="238"/>
      <c r="F1095" s="238"/>
      <c r="G1095" s="239"/>
      <c r="H1095" s="240"/>
      <c r="I1095" s="241"/>
      <c r="J1095" s="242"/>
      <c r="K1095" s="242"/>
      <c r="L1095" s="243"/>
      <c r="M1095" s="243"/>
      <c r="N1095" s="149"/>
      <c r="O1095" s="149"/>
      <c r="P1095" s="150"/>
      <c r="Q1095" s="151"/>
      <c r="R1095" s="149"/>
      <c r="S1095" s="149"/>
      <c r="T1095" s="149"/>
      <c r="U1095" s="149"/>
    </row>
    <row r="1096" spans="1:21" ht="17.399999999999999" x14ac:dyDescent="0.4">
      <c r="A1096" s="237"/>
      <c r="B1096" s="238"/>
      <c r="C1096" s="238"/>
      <c r="D1096" s="238"/>
      <c r="E1096" s="238"/>
      <c r="F1096" s="238"/>
      <c r="G1096" s="239"/>
      <c r="H1096" s="240"/>
      <c r="I1096" s="241"/>
      <c r="J1096" s="242"/>
      <c r="K1096" s="242"/>
      <c r="L1096" s="243"/>
      <c r="M1096" s="243"/>
      <c r="N1096" s="149"/>
      <c r="O1096" s="149"/>
      <c r="P1096" s="150"/>
      <c r="Q1096" s="151"/>
      <c r="R1096" s="149"/>
      <c r="S1096" s="149"/>
      <c r="T1096" s="149"/>
      <c r="U1096" s="149"/>
    </row>
    <row r="1097" spans="1:21" ht="17.399999999999999" x14ac:dyDescent="0.4">
      <c r="A1097" s="237"/>
      <c r="B1097" s="238"/>
      <c r="C1097" s="238"/>
      <c r="D1097" s="238"/>
      <c r="E1097" s="238"/>
      <c r="F1097" s="238"/>
      <c r="G1097" s="239"/>
      <c r="H1097" s="240"/>
      <c r="I1097" s="241"/>
      <c r="J1097" s="242"/>
      <c r="K1097" s="242"/>
      <c r="L1097" s="243"/>
      <c r="M1097" s="243"/>
      <c r="N1097" s="149"/>
      <c r="O1097" s="149"/>
      <c r="P1097" s="150"/>
      <c r="Q1097" s="151"/>
      <c r="R1097" s="149"/>
      <c r="S1097" s="149"/>
      <c r="T1097" s="149"/>
      <c r="U1097" s="149"/>
    </row>
    <row r="1098" spans="1:21" ht="17.399999999999999" x14ac:dyDescent="0.4">
      <c r="A1098" s="237"/>
      <c r="B1098" s="238"/>
      <c r="C1098" s="238"/>
      <c r="D1098" s="238"/>
      <c r="E1098" s="238"/>
      <c r="F1098" s="238"/>
      <c r="G1098" s="239"/>
      <c r="H1098" s="240"/>
      <c r="I1098" s="241"/>
      <c r="J1098" s="242"/>
      <c r="K1098" s="242"/>
      <c r="L1098" s="243"/>
      <c r="M1098" s="243"/>
      <c r="N1098" s="149"/>
      <c r="O1098" s="149"/>
      <c r="P1098" s="150"/>
      <c r="Q1098" s="151"/>
      <c r="R1098" s="149"/>
      <c r="S1098" s="149"/>
      <c r="T1098" s="149"/>
      <c r="U1098" s="149"/>
    </row>
    <row r="1099" spans="1:21" ht="17.399999999999999" x14ac:dyDescent="0.4">
      <c r="A1099" s="237"/>
      <c r="B1099" s="238"/>
      <c r="C1099" s="238"/>
      <c r="D1099" s="238"/>
      <c r="E1099" s="238"/>
      <c r="F1099" s="238"/>
      <c r="G1099" s="239"/>
      <c r="H1099" s="240"/>
      <c r="I1099" s="241"/>
      <c r="J1099" s="242"/>
      <c r="K1099" s="242"/>
      <c r="L1099" s="243"/>
      <c r="M1099" s="243"/>
      <c r="N1099" s="149"/>
      <c r="O1099" s="149"/>
      <c r="P1099" s="150"/>
      <c r="Q1099" s="151"/>
      <c r="R1099" s="149"/>
      <c r="S1099" s="149"/>
      <c r="T1099" s="149"/>
      <c r="U1099" s="149"/>
    </row>
    <row r="1100" spans="1:21" ht="17.399999999999999" x14ac:dyDescent="0.4">
      <c r="A1100" s="237"/>
      <c r="B1100" s="238"/>
      <c r="C1100" s="238"/>
      <c r="D1100" s="238"/>
      <c r="E1100" s="238"/>
      <c r="F1100" s="238"/>
      <c r="G1100" s="239"/>
      <c r="H1100" s="240"/>
      <c r="I1100" s="241"/>
      <c r="J1100" s="242"/>
      <c r="K1100" s="242"/>
      <c r="L1100" s="243"/>
      <c r="M1100" s="243"/>
      <c r="N1100" s="149"/>
      <c r="O1100" s="149"/>
      <c r="P1100" s="150"/>
      <c r="Q1100" s="151"/>
      <c r="R1100" s="149"/>
      <c r="S1100" s="149"/>
      <c r="T1100" s="149"/>
      <c r="U1100" s="149"/>
    </row>
    <row r="1101" spans="1:21" ht="17.399999999999999" x14ac:dyDescent="0.4">
      <c r="A1101" s="237"/>
      <c r="B1101" s="238"/>
      <c r="C1101" s="238"/>
      <c r="D1101" s="238"/>
      <c r="E1101" s="238"/>
      <c r="F1101" s="238"/>
      <c r="G1101" s="239"/>
      <c r="H1101" s="240"/>
      <c r="I1101" s="241"/>
      <c r="J1101" s="242"/>
      <c r="K1101" s="242"/>
      <c r="L1101" s="243"/>
      <c r="M1101" s="243"/>
      <c r="N1101" s="149"/>
      <c r="O1101" s="149"/>
      <c r="P1101" s="150"/>
      <c r="Q1101" s="151"/>
      <c r="R1101" s="149"/>
      <c r="S1101" s="149"/>
      <c r="T1101" s="149"/>
      <c r="U1101" s="149"/>
    </row>
    <row r="1102" spans="1:21" ht="17.399999999999999" x14ac:dyDescent="0.4">
      <c r="A1102" s="237"/>
      <c r="B1102" s="238"/>
      <c r="C1102" s="238"/>
      <c r="D1102" s="238"/>
      <c r="E1102" s="238"/>
      <c r="F1102" s="238"/>
      <c r="G1102" s="239"/>
      <c r="H1102" s="240"/>
      <c r="I1102" s="241"/>
      <c r="J1102" s="242"/>
      <c r="K1102" s="242"/>
      <c r="L1102" s="243"/>
      <c r="M1102" s="243"/>
      <c r="N1102" s="149"/>
      <c r="O1102" s="149"/>
      <c r="P1102" s="150"/>
      <c r="Q1102" s="151"/>
      <c r="R1102" s="149"/>
      <c r="S1102" s="149"/>
      <c r="T1102" s="149"/>
      <c r="U1102" s="149"/>
    </row>
    <row r="1103" spans="1:21" ht="17.399999999999999" x14ac:dyDescent="0.4">
      <c r="A1103" s="237"/>
      <c r="B1103" s="238"/>
      <c r="C1103" s="238"/>
      <c r="D1103" s="238"/>
      <c r="E1103" s="238"/>
      <c r="F1103" s="238"/>
      <c r="G1103" s="239"/>
      <c r="H1103" s="240"/>
      <c r="I1103" s="241"/>
      <c r="J1103" s="242"/>
      <c r="K1103" s="242"/>
      <c r="L1103" s="243"/>
      <c r="M1103" s="243"/>
      <c r="N1103" s="149"/>
      <c r="O1103" s="149"/>
      <c r="P1103" s="150"/>
      <c r="Q1103" s="151"/>
      <c r="R1103" s="149"/>
      <c r="S1103" s="149"/>
      <c r="T1103" s="149"/>
      <c r="U1103" s="149"/>
    </row>
    <row r="1104" spans="1:21" ht="17.399999999999999" x14ac:dyDescent="0.4">
      <c r="A1104" s="237"/>
      <c r="B1104" s="238"/>
      <c r="C1104" s="238"/>
      <c r="D1104" s="238"/>
      <c r="E1104" s="238"/>
      <c r="F1104" s="238"/>
      <c r="G1104" s="239"/>
      <c r="H1104" s="240"/>
      <c r="I1104" s="241"/>
      <c r="J1104" s="242"/>
      <c r="K1104" s="242"/>
      <c r="L1104" s="243"/>
      <c r="M1104" s="243"/>
      <c r="N1104" s="149"/>
      <c r="O1104" s="149"/>
      <c r="P1104" s="150"/>
      <c r="Q1104" s="151"/>
      <c r="R1104" s="149"/>
      <c r="S1104" s="149"/>
      <c r="T1104" s="149"/>
      <c r="U1104" s="149"/>
    </row>
    <row r="1105" spans="1:21" ht="17.399999999999999" x14ac:dyDescent="0.4">
      <c r="A1105" s="237"/>
      <c r="B1105" s="238"/>
      <c r="C1105" s="238"/>
      <c r="D1105" s="238"/>
      <c r="E1105" s="238"/>
      <c r="F1105" s="238"/>
      <c r="G1105" s="239"/>
      <c r="H1105" s="240"/>
      <c r="I1105" s="241"/>
      <c r="J1105" s="242"/>
      <c r="K1105" s="242"/>
      <c r="L1105" s="243"/>
      <c r="M1105" s="243"/>
      <c r="N1105" s="149"/>
      <c r="O1105" s="149"/>
      <c r="P1105" s="150"/>
      <c r="Q1105" s="151"/>
      <c r="R1105" s="149"/>
      <c r="S1105" s="149"/>
      <c r="T1105" s="149"/>
      <c r="U1105" s="149"/>
    </row>
    <row r="1106" spans="1:21" ht="17.399999999999999" x14ac:dyDescent="0.4">
      <c r="A1106" s="237"/>
      <c r="B1106" s="238"/>
      <c r="C1106" s="238"/>
      <c r="D1106" s="238"/>
      <c r="E1106" s="238"/>
      <c r="F1106" s="238"/>
      <c r="G1106" s="239"/>
      <c r="H1106" s="240"/>
      <c r="I1106" s="241"/>
      <c r="J1106" s="242"/>
      <c r="K1106" s="242"/>
      <c r="L1106" s="243"/>
      <c r="M1106" s="243"/>
      <c r="N1106" s="149"/>
      <c r="O1106" s="149"/>
      <c r="P1106" s="150"/>
      <c r="Q1106" s="151"/>
      <c r="R1106" s="149"/>
      <c r="S1106" s="149"/>
      <c r="T1106" s="149"/>
      <c r="U1106" s="149"/>
    </row>
    <row r="1107" spans="1:21" ht="17.399999999999999" x14ac:dyDescent="0.4">
      <c r="A1107" s="237"/>
      <c r="B1107" s="238"/>
      <c r="C1107" s="238"/>
      <c r="D1107" s="238"/>
      <c r="E1107" s="238"/>
      <c r="F1107" s="238"/>
      <c r="G1107" s="239"/>
      <c r="H1107" s="240"/>
      <c r="I1107" s="241"/>
      <c r="J1107" s="242"/>
      <c r="K1107" s="242"/>
      <c r="L1107" s="243"/>
      <c r="M1107" s="243"/>
      <c r="N1107" s="149"/>
      <c r="O1107" s="149"/>
      <c r="P1107" s="150"/>
      <c r="Q1107" s="151"/>
      <c r="R1107" s="149"/>
      <c r="S1107" s="149"/>
      <c r="T1107" s="149"/>
      <c r="U1107" s="149"/>
    </row>
    <row r="1108" spans="1:21" ht="17.399999999999999" x14ac:dyDescent="0.4">
      <c r="A1108" s="237"/>
      <c r="B1108" s="238"/>
      <c r="C1108" s="238"/>
      <c r="D1108" s="238"/>
      <c r="E1108" s="238"/>
      <c r="F1108" s="238"/>
      <c r="G1108" s="239"/>
      <c r="H1108" s="240"/>
      <c r="I1108" s="241"/>
      <c r="J1108" s="242"/>
      <c r="K1108" s="242"/>
      <c r="L1108" s="243"/>
      <c r="M1108" s="243"/>
      <c r="N1108" s="149"/>
      <c r="O1108" s="149"/>
      <c r="P1108" s="150"/>
      <c r="Q1108" s="151"/>
      <c r="R1108" s="149"/>
      <c r="S1108" s="149"/>
      <c r="T1108" s="149"/>
      <c r="U1108" s="149"/>
    </row>
    <row r="1109" spans="1:21" ht="17.399999999999999" x14ac:dyDescent="0.4">
      <c r="A1109" s="237"/>
      <c r="B1109" s="238"/>
      <c r="C1109" s="238"/>
      <c r="D1109" s="238"/>
      <c r="E1109" s="238"/>
      <c r="F1109" s="238"/>
      <c r="G1109" s="239"/>
      <c r="H1109" s="240"/>
      <c r="I1109" s="241"/>
      <c r="J1109" s="242"/>
      <c r="K1109" s="242"/>
      <c r="L1109" s="243"/>
      <c r="M1109" s="243"/>
      <c r="N1109" s="149"/>
      <c r="O1109" s="149"/>
      <c r="P1109" s="150"/>
      <c r="Q1109" s="151"/>
      <c r="R1109" s="149"/>
      <c r="S1109" s="149"/>
      <c r="T1109" s="149"/>
      <c r="U1109" s="149"/>
    </row>
    <row r="1110" spans="1:21" ht="17.399999999999999" x14ac:dyDescent="0.4">
      <c r="A1110" s="237"/>
      <c r="B1110" s="238"/>
      <c r="C1110" s="238"/>
      <c r="D1110" s="238"/>
      <c r="E1110" s="238"/>
      <c r="F1110" s="238"/>
      <c r="G1110" s="239"/>
      <c r="H1110" s="240"/>
      <c r="I1110" s="241"/>
      <c r="J1110" s="242"/>
      <c r="K1110" s="242"/>
      <c r="L1110" s="243"/>
      <c r="M1110" s="243"/>
      <c r="N1110" s="149"/>
      <c r="O1110" s="149"/>
      <c r="P1110" s="150"/>
      <c r="Q1110" s="151"/>
      <c r="R1110" s="149"/>
      <c r="S1110" s="149"/>
      <c r="T1110" s="149"/>
      <c r="U1110" s="149"/>
    </row>
    <row r="1111" spans="1:21" ht="17.399999999999999" x14ac:dyDescent="0.4">
      <c r="A1111" s="237"/>
      <c r="B1111" s="238"/>
      <c r="C1111" s="238"/>
      <c r="D1111" s="238"/>
      <c r="E1111" s="238"/>
      <c r="F1111" s="238"/>
      <c r="G1111" s="239"/>
      <c r="H1111" s="240"/>
      <c r="I1111" s="241"/>
      <c r="J1111" s="242"/>
      <c r="K1111" s="242"/>
      <c r="L1111" s="243"/>
      <c r="M1111" s="243"/>
      <c r="N1111" s="149"/>
      <c r="O1111" s="149"/>
      <c r="P1111" s="150"/>
      <c r="Q1111" s="151"/>
      <c r="R1111" s="149"/>
      <c r="S1111" s="149"/>
      <c r="T1111" s="149"/>
      <c r="U1111" s="149"/>
    </row>
    <row r="1112" spans="1:21" ht="17.399999999999999" x14ac:dyDescent="0.4">
      <c r="A1112" s="237"/>
      <c r="B1112" s="238"/>
      <c r="C1112" s="238"/>
      <c r="D1112" s="238"/>
      <c r="E1112" s="238"/>
      <c r="F1112" s="238"/>
      <c r="G1112" s="239"/>
      <c r="H1112" s="240"/>
      <c r="I1112" s="241"/>
      <c r="J1112" s="242"/>
      <c r="K1112" s="242"/>
      <c r="L1112" s="243"/>
      <c r="M1112" s="243"/>
      <c r="N1112" s="149"/>
      <c r="O1112" s="149"/>
      <c r="P1112" s="150"/>
      <c r="Q1112" s="151"/>
      <c r="R1112" s="149"/>
      <c r="S1112" s="149"/>
      <c r="T1112" s="149"/>
      <c r="U1112" s="149"/>
    </row>
    <row r="1113" spans="1:21" ht="17.399999999999999" x14ac:dyDescent="0.4">
      <c r="A1113" s="237"/>
      <c r="B1113" s="238"/>
      <c r="C1113" s="238"/>
      <c r="D1113" s="238"/>
      <c r="E1113" s="238"/>
      <c r="F1113" s="238"/>
      <c r="G1113" s="239"/>
      <c r="H1113" s="240"/>
      <c r="I1113" s="241"/>
      <c r="J1113" s="242"/>
      <c r="K1113" s="242"/>
      <c r="L1113" s="243"/>
      <c r="M1113" s="243"/>
      <c r="N1113" s="149"/>
      <c r="O1113" s="149"/>
      <c r="P1113" s="150"/>
      <c r="Q1113" s="151"/>
      <c r="R1113" s="149"/>
      <c r="S1113" s="149"/>
      <c r="T1113" s="149"/>
      <c r="U1113" s="149"/>
    </row>
    <row r="1114" spans="1:21" ht="17.399999999999999" x14ac:dyDescent="0.4">
      <c r="A1114" s="237"/>
      <c r="B1114" s="238"/>
      <c r="C1114" s="238"/>
      <c r="D1114" s="238"/>
      <c r="E1114" s="238"/>
      <c r="F1114" s="238"/>
      <c r="G1114" s="239"/>
      <c r="H1114" s="240"/>
      <c r="I1114" s="241"/>
      <c r="J1114" s="242"/>
      <c r="K1114" s="242"/>
      <c r="L1114" s="243"/>
      <c r="M1114" s="243"/>
      <c r="N1114" s="149"/>
      <c r="O1114" s="149"/>
      <c r="P1114" s="150"/>
      <c r="Q1114" s="151"/>
      <c r="R1114" s="149"/>
      <c r="S1114" s="149"/>
      <c r="T1114" s="149"/>
      <c r="U1114" s="149"/>
    </row>
    <row r="1115" spans="1:21" ht="17.399999999999999" x14ac:dyDescent="0.4">
      <c r="A1115" s="237"/>
      <c r="B1115" s="238"/>
      <c r="C1115" s="238"/>
      <c r="D1115" s="238"/>
      <c r="E1115" s="238"/>
      <c r="F1115" s="238"/>
      <c r="G1115" s="239"/>
      <c r="H1115" s="240"/>
      <c r="I1115" s="241"/>
      <c r="J1115" s="242"/>
      <c r="K1115" s="242"/>
      <c r="L1115" s="243"/>
      <c r="M1115" s="243"/>
      <c r="N1115" s="149"/>
      <c r="O1115" s="149"/>
      <c r="P1115" s="150"/>
      <c r="Q1115" s="151"/>
      <c r="R1115" s="149"/>
      <c r="S1115" s="149"/>
      <c r="T1115" s="149"/>
      <c r="U1115" s="149"/>
    </row>
    <row r="1116" spans="1:21" ht="17.399999999999999" x14ac:dyDescent="0.4">
      <c r="A1116" s="237"/>
      <c r="B1116" s="238"/>
      <c r="C1116" s="238"/>
      <c r="D1116" s="238"/>
      <c r="E1116" s="238"/>
      <c r="F1116" s="238"/>
      <c r="G1116" s="239"/>
      <c r="H1116" s="240"/>
      <c r="I1116" s="241"/>
      <c r="J1116" s="242"/>
      <c r="K1116" s="242"/>
      <c r="L1116" s="243"/>
      <c r="M1116" s="243"/>
      <c r="N1116" s="149"/>
      <c r="O1116" s="149"/>
      <c r="P1116" s="150"/>
      <c r="Q1116" s="151"/>
      <c r="R1116" s="149"/>
      <c r="S1116" s="149"/>
      <c r="T1116" s="149"/>
      <c r="U1116" s="149"/>
    </row>
    <row r="1117" spans="1:21" ht="17.399999999999999" x14ac:dyDescent="0.4">
      <c r="A1117" s="237"/>
      <c r="B1117" s="238"/>
      <c r="C1117" s="238"/>
      <c r="D1117" s="238"/>
      <c r="E1117" s="238"/>
      <c r="F1117" s="238"/>
      <c r="G1117" s="239"/>
      <c r="H1117" s="240"/>
      <c r="I1117" s="241"/>
      <c r="J1117" s="242"/>
      <c r="K1117" s="242"/>
      <c r="L1117" s="243"/>
      <c r="M1117" s="243"/>
      <c r="N1117" s="149"/>
      <c r="O1117" s="149"/>
      <c r="P1117" s="150"/>
      <c r="Q1117" s="151"/>
      <c r="R1117" s="149"/>
      <c r="S1117" s="149"/>
      <c r="T1117" s="149"/>
      <c r="U1117" s="149"/>
    </row>
    <row r="1118" spans="1:21" ht="17.399999999999999" x14ac:dyDescent="0.4">
      <c r="A1118" s="237"/>
      <c r="B1118" s="238"/>
      <c r="C1118" s="238"/>
      <c r="D1118" s="238"/>
      <c r="E1118" s="238"/>
      <c r="F1118" s="238"/>
      <c r="G1118" s="239"/>
      <c r="H1118" s="240"/>
      <c r="I1118" s="241"/>
      <c r="J1118" s="242"/>
      <c r="K1118" s="242"/>
      <c r="L1118" s="243"/>
      <c r="M1118" s="243"/>
      <c r="N1118" s="149"/>
      <c r="O1118" s="149"/>
      <c r="P1118" s="150"/>
      <c r="Q1118" s="151"/>
      <c r="R1118" s="149"/>
      <c r="S1118" s="149"/>
      <c r="T1118" s="149"/>
      <c r="U1118" s="149"/>
    </row>
    <row r="1119" spans="1:21" ht="17.399999999999999" x14ac:dyDescent="0.4">
      <c r="A1119" s="237"/>
      <c r="B1119" s="238"/>
      <c r="C1119" s="238"/>
      <c r="D1119" s="238"/>
      <c r="E1119" s="238"/>
      <c r="F1119" s="238"/>
      <c r="G1119" s="239"/>
      <c r="H1119" s="240"/>
      <c r="I1119" s="241"/>
      <c r="J1119" s="242"/>
      <c r="K1119" s="242"/>
      <c r="L1119" s="243"/>
      <c r="M1119" s="243"/>
      <c r="N1119" s="149"/>
      <c r="O1119" s="149"/>
      <c r="P1119" s="150"/>
      <c r="Q1119" s="151"/>
      <c r="R1119" s="149"/>
      <c r="S1119" s="149"/>
      <c r="T1119" s="149"/>
      <c r="U1119" s="149"/>
    </row>
    <row r="1120" spans="1:21" ht="17.399999999999999" x14ac:dyDescent="0.4">
      <c r="A1120" s="237"/>
      <c r="B1120" s="238"/>
      <c r="C1120" s="238"/>
      <c r="D1120" s="238"/>
      <c r="E1120" s="238"/>
      <c r="F1120" s="238"/>
      <c r="G1120" s="239"/>
      <c r="H1120" s="240"/>
      <c r="I1120" s="241"/>
      <c r="J1120" s="242"/>
      <c r="K1120" s="242"/>
      <c r="L1120" s="243"/>
      <c r="M1120" s="243"/>
      <c r="N1120" s="149"/>
      <c r="O1120" s="149"/>
      <c r="P1120" s="150"/>
      <c r="Q1120" s="151"/>
      <c r="R1120" s="149"/>
      <c r="S1120" s="149"/>
      <c r="T1120" s="149"/>
      <c r="U1120" s="149"/>
    </row>
    <row r="1121" spans="1:21" ht="17.399999999999999" x14ac:dyDescent="0.4">
      <c r="A1121" s="237"/>
      <c r="B1121" s="238"/>
      <c r="C1121" s="238"/>
      <c r="D1121" s="238"/>
      <c r="E1121" s="238"/>
      <c r="F1121" s="238"/>
      <c r="G1121" s="239"/>
      <c r="H1121" s="240"/>
      <c r="I1121" s="241"/>
      <c r="J1121" s="242"/>
      <c r="K1121" s="242"/>
      <c r="L1121" s="243"/>
      <c r="M1121" s="243"/>
      <c r="N1121" s="149"/>
      <c r="O1121" s="149"/>
      <c r="P1121" s="150"/>
      <c r="Q1121" s="151"/>
      <c r="R1121" s="149"/>
      <c r="S1121" s="149"/>
      <c r="T1121" s="149"/>
      <c r="U1121" s="149"/>
    </row>
    <row r="1122" spans="1:21" ht="17.399999999999999" x14ac:dyDescent="0.4">
      <c r="A1122" s="237"/>
      <c r="B1122" s="238"/>
      <c r="C1122" s="238"/>
      <c r="D1122" s="238"/>
      <c r="E1122" s="238"/>
      <c r="F1122" s="238"/>
      <c r="G1122" s="239"/>
      <c r="H1122" s="240"/>
      <c r="I1122" s="241"/>
      <c r="J1122" s="242"/>
      <c r="K1122" s="242"/>
      <c r="L1122" s="243"/>
      <c r="M1122" s="243"/>
      <c r="N1122" s="149"/>
      <c r="O1122" s="149"/>
      <c r="P1122" s="150"/>
      <c r="Q1122" s="151"/>
      <c r="R1122" s="149"/>
      <c r="S1122" s="149"/>
      <c r="T1122" s="149"/>
      <c r="U1122" s="149"/>
    </row>
    <row r="1123" spans="1:21" ht="17.399999999999999" x14ac:dyDescent="0.4">
      <c r="A1123" s="237"/>
      <c r="B1123" s="238"/>
      <c r="C1123" s="238"/>
      <c r="D1123" s="238"/>
      <c r="E1123" s="238"/>
      <c r="F1123" s="238"/>
      <c r="G1123" s="239"/>
      <c r="H1123" s="240"/>
      <c r="I1123" s="241"/>
      <c r="J1123" s="242"/>
      <c r="K1123" s="242"/>
      <c r="L1123" s="243"/>
      <c r="M1123" s="243"/>
      <c r="N1123" s="149"/>
      <c r="O1123" s="149"/>
      <c r="P1123" s="150"/>
      <c r="Q1123" s="151"/>
      <c r="R1123" s="149"/>
      <c r="S1123" s="149"/>
      <c r="T1123" s="149"/>
      <c r="U1123" s="149"/>
    </row>
    <row r="1124" spans="1:21" ht="17.399999999999999" x14ac:dyDescent="0.4">
      <c r="A1124" s="237"/>
      <c r="B1124" s="238"/>
      <c r="C1124" s="238"/>
      <c r="D1124" s="238"/>
      <c r="E1124" s="238"/>
      <c r="F1124" s="238"/>
      <c r="G1124" s="239"/>
      <c r="H1124" s="240"/>
      <c r="I1124" s="241"/>
      <c r="J1124" s="242"/>
      <c r="K1124" s="242"/>
      <c r="L1124" s="243"/>
      <c r="M1124" s="243"/>
      <c r="N1124" s="149"/>
      <c r="O1124" s="149"/>
      <c r="P1124" s="150"/>
      <c r="Q1124" s="151"/>
      <c r="R1124" s="149"/>
      <c r="S1124" s="149"/>
      <c r="T1124" s="149"/>
      <c r="U1124" s="149"/>
    </row>
    <row r="1125" spans="1:21" ht="17.399999999999999" x14ac:dyDescent="0.4">
      <c r="A1125" s="237"/>
      <c r="B1125" s="238"/>
      <c r="C1125" s="238"/>
      <c r="D1125" s="238"/>
      <c r="E1125" s="238"/>
      <c r="F1125" s="238"/>
      <c r="G1125" s="239"/>
      <c r="H1125" s="240"/>
      <c r="I1125" s="241"/>
      <c r="J1125" s="242"/>
      <c r="K1125" s="242"/>
      <c r="L1125" s="243"/>
      <c r="M1125" s="243"/>
      <c r="N1125" s="149"/>
      <c r="O1125" s="149"/>
      <c r="P1125" s="150"/>
      <c r="Q1125" s="151"/>
      <c r="R1125" s="149"/>
      <c r="S1125" s="149"/>
      <c r="T1125" s="149"/>
      <c r="U1125" s="149"/>
    </row>
    <row r="1126" spans="1:21" ht="17.399999999999999" x14ac:dyDescent="0.4">
      <c r="A1126" s="237"/>
      <c r="B1126" s="238"/>
      <c r="C1126" s="238"/>
      <c r="D1126" s="238"/>
      <c r="E1126" s="238"/>
      <c r="F1126" s="238"/>
      <c r="G1126" s="239"/>
      <c r="H1126" s="240"/>
      <c r="I1126" s="241"/>
      <c r="J1126" s="242"/>
      <c r="K1126" s="242"/>
      <c r="L1126" s="243"/>
      <c r="M1126" s="243"/>
      <c r="N1126" s="149"/>
      <c r="O1126" s="149"/>
      <c r="P1126" s="150"/>
      <c r="Q1126" s="151"/>
      <c r="R1126" s="149"/>
      <c r="S1126" s="149"/>
      <c r="T1126" s="149"/>
      <c r="U1126" s="149"/>
    </row>
    <row r="1127" spans="1:21" ht="17.399999999999999" x14ac:dyDescent="0.4">
      <c r="A1127" s="237"/>
      <c r="B1127" s="238"/>
      <c r="C1127" s="238"/>
      <c r="D1127" s="238"/>
      <c r="E1127" s="238"/>
      <c r="F1127" s="238"/>
      <c r="G1127" s="239"/>
      <c r="H1127" s="240"/>
      <c r="I1127" s="241"/>
      <c r="J1127" s="242"/>
      <c r="K1127" s="242"/>
      <c r="L1127" s="243"/>
      <c r="M1127" s="243"/>
      <c r="N1127" s="149"/>
      <c r="O1127" s="149"/>
      <c r="P1127" s="150"/>
      <c r="Q1127" s="151"/>
      <c r="R1127" s="149"/>
      <c r="S1127" s="149"/>
      <c r="T1127" s="149"/>
      <c r="U1127" s="149"/>
    </row>
    <row r="1128" spans="1:21" ht="17.399999999999999" x14ac:dyDescent="0.4">
      <c r="A1128" s="237"/>
      <c r="B1128" s="238"/>
      <c r="C1128" s="238"/>
      <c r="D1128" s="238"/>
      <c r="E1128" s="238"/>
      <c r="F1128" s="238"/>
      <c r="G1128" s="239"/>
      <c r="H1128" s="240"/>
      <c r="I1128" s="241"/>
      <c r="J1128" s="242"/>
      <c r="K1128" s="242"/>
      <c r="L1128" s="243"/>
      <c r="M1128" s="243"/>
      <c r="N1128" s="149"/>
      <c r="O1128" s="149"/>
      <c r="P1128" s="150"/>
      <c r="Q1128" s="151"/>
      <c r="R1128" s="149"/>
      <c r="S1128" s="149"/>
      <c r="T1128" s="149"/>
      <c r="U1128" s="149"/>
    </row>
    <row r="1129" spans="1:21" ht="17.399999999999999" x14ac:dyDescent="0.4">
      <c r="A1129" s="237"/>
      <c r="B1129" s="238"/>
      <c r="C1129" s="238"/>
      <c r="D1129" s="238"/>
      <c r="E1129" s="238"/>
      <c r="F1129" s="238"/>
      <c r="G1129" s="239"/>
      <c r="H1129" s="240"/>
      <c r="I1129" s="241"/>
      <c r="J1129" s="242"/>
      <c r="K1129" s="242"/>
      <c r="L1129" s="243"/>
      <c r="M1129" s="243"/>
      <c r="N1129" s="149"/>
      <c r="O1129" s="149"/>
      <c r="P1129" s="150"/>
      <c r="Q1129" s="151"/>
      <c r="R1129" s="149"/>
      <c r="S1129" s="149"/>
      <c r="T1129" s="149"/>
      <c r="U1129" s="149"/>
    </row>
    <row r="1130" spans="1:21" ht="17.399999999999999" x14ac:dyDescent="0.4">
      <c r="A1130" s="237"/>
      <c r="B1130" s="238"/>
      <c r="C1130" s="238"/>
      <c r="D1130" s="238"/>
      <c r="E1130" s="238"/>
      <c r="F1130" s="238"/>
      <c r="G1130" s="239"/>
      <c r="H1130" s="240"/>
      <c r="I1130" s="241"/>
      <c r="J1130" s="242"/>
      <c r="K1130" s="242"/>
      <c r="L1130" s="243"/>
      <c r="M1130" s="243"/>
      <c r="N1130" s="149"/>
      <c r="O1130" s="149"/>
      <c r="P1130" s="150"/>
      <c r="Q1130" s="151"/>
      <c r="R1130" s="149"/>
      <c r="S1130" s="149"/>
      <c r="T1130" s="149"/>
      <c r="U1130" s="149"/>
    </row>
    <row r="1131" spans="1:21" ht="17.399999999999999" x14ac:dyDescent="0.4">
      <c r="A1131" s="237"/>
      <c r="B1131" s="238"/>
      <c r="C1131" s="238"/>
      <c r="D1131" s="238"/>
      <c r="E1131" s="238"/>
      <c r="F1131" s="238"/>
      <c r="G1131" s="239"/>
      <c r="H1131" s="240"/>
      <c r="I1131" s="241"/>
      <c r="J1131" s="242"/>
      <c r="K1131" s="242"/>
      <c r="L1131" s="243"/>
      <c r="M1131" s="243"/>
      <c r="N1131" s="149"/>
      <c r="O1131" s="149"/>
      <c r="P1131" s="150"/>
      <c r="Q1131" s="151"/>
      <c r="R1131" s="149"/>
      <c r="S1131" s="149"/>
      <c r="T1131" s="149"/>
      <c r="U1131" s="149"/>
    </row>
    <row r="1132" spans="1:21" ht="17.399999999999999" x14ac:dyDescent="0.4">
      <c r="A1132" s="237"/>
      <c r="B1132" s="238"/>
      <c r="C1132" s="238"/>
      <c r="D1132" s="238"/>
      <c r="E1132" s="238"/>
      <c r="F1132" s="238"/>
      <c r="G1132" s="239"/>
      <c r="H1132" s="240"/>
      <c r="I1132" s="241"/>
      <c r="J1132" s="242"/>
      <c r="K1132" s="242"/>
      <c r="L1132" s="243"/>
      <c r="M1132" s="243"/>
      <c r="N1132" s="149"/>
      <c r="O1132" s="149"/>
      <c r="P1132" s="150"/>
      <c r="Q1132" s="151"/>
      <c r="R1132" s="149"/>
      <c r="S1132" s="149"/>
      <c r="T1132" s="149"/>
      <c r="U1132" s="149"/>
    </row>
    <row r="1133" spans="1:21" ht="17.399999999999999" x14ac:dyDescent="0.4">
      <c r="A1133" s="237"/>
      <c r="B1133" s="238"/>
      <c r="C1133" s="238"/>
      <c r="D1133" s="238"/>
      <c r="E1133" s="238"/>
      <c r="F1133" s="238"/>
      <c r="G1133" s="239"/>
      <c r="H1133" s="240"/>
      <c r="I1133" s="241"/>
      <c r="J1133" s="242"/>
      <c r="K1133" s="242"/>
      <c r="L1133" s="243"/>
      <c r="M1133" s="243"/>
      <c r="N1133" s="149"/>
      <c r="O1133" s="149"/>
      <c r="P1133" s="150"/>
      <c r="Q1133" s="151"/>
      <c r="R1133" s="149"/>
      <c r="S1133" s="149"/>
      <c r="T1133" s="149"/>
      <c r="U1133" s="149"/>
    </row>
    <row r="1134" spans="1:21" ht="17.399999999999999" x14ac:dyDescent="0.4">
      <c r="A1134" s="237"/>
      <c r="B1134" s="238"/>
      <c r="C1134" s="238"/>
      <c r="D1134" s="238"/>
      <c r="E1134" s="238"/>
      <c r="F1134" s="238"/>
      <c r="G1134" s="239"/>
      <c r="H1134" s="240"/>
      <c r="I1134" s="241"/>
      <c r="J1134" s="242"/>
      <c r="K1134" s="242"/>
      <c r="L1134" s="243"/>
      <c r="M1134" s="243"/>
      <c r="N1134" s="149"/>
      <c r="O1134" s="149"/>
      <c r="P1134" s="150"/>
      <c r="Q1134" s="151"/>
      <c r="R1134" s="149"/>
      <c r="S1134" s="149"/>
      <c r="T1134" s="149"/>
      <c r="U1134" s="149"/>
    </row>
    <row r="1135" spans="1:21" ht="17.399999999999999" x14ac:dyDescent="0.4">
      <c r="A1135" s="237"/>
      <c r="B1135" s="238"/>
      <c r="C1135" s="238"/>
      <c r="D1135" s="238"/>
      <c r="E1135" s="238"/>
      <c r="F1135" s="238"/>
      <c r="G1135" s="239"/>
      <c r="H1135" s="240"/>
      <c r="I1135" s="241"/>
      <c r="J1135" s="242"/>
      <c r="K1135" s="242"/>
      <c r="L1135" s="243"/>
      <c r="M1135" s="243"/>
      <c r="N1135" s="149"/>
      <c r="O1135" s="149"/>
      <c r="P1135" s="150"/>
      <c r="Q1135" s="151"/>
      <c r="R1135" s="149"/>
      <c r="S1135" s="149"/>
      <c r="T1135" s="149"/>
      <c r="U1135" s="149"/>
    </row>
    <row r="1136" spans="1:21" ht="17.399999999999999" x14ac:dyDescent="0.4">
      <c r="A1136" s="237"/>
      <c r="B1136" s="238"/>
      <c r="C1136" s="238"/>
      <c r="D1136" s="238"/>
      <c r="E1136" s="238"/>
      <c r="F1136" s="238"/>
      <c r="G1136" s="239"/>
      <c r="H1136" s="240"/>
      <c r="I1136" s="241"/>
      <c r="J1136" s="242"/>
      <c r="K1136" s="242"/>
      <c r="L1136" s="243"/>
      <c r="M1136" s="243"/>
      <c r="N1136" s="149"/>
      <c r="O1136" s="149"/>
      <c r="P1136" s="150"/>
      <c r="Q1136" s="151"/>
      <c r="R1136" s="149"/>
      <c r="S1136" s="149"/>
      <c r="T1136" s="149"/>
      <c r="U1136" s="149"/>
    </row>
    <row r="1137" spans="1:21" ht="17.399999999999999" x14ac:dyDescent="0.4">
      <c r="A1137" s="237"/>
      <c r="B1137" s="238"/>
      <c r="C1137" s="238"/>
      <c r="D1137" s="238"/>
      <c r="E1137" s="238"/>
      <c r="F1137" s="238"/>
      <c r="G1137" s="239"/>
      <c r="H1137" s="240"/>
      <c r="I1137" s="241"/>
      <c r="J1137" s="242"/>
      <c r="K1137" s="242"/>
      <c r="L1137" s="243"/>
      <c r="M1137" s="243"/>
      <c r="N1137" s="149"/>
      <c r="O1137" s="149"/>
      <c r="P1137" s="150"/>
      <c r="Q1137" s="151"/>
      <c r="R1137" s="149"/>
      <c r="S1137" s="149"/>
      <c r="T1137" s="149"/>
      <c r="U1137" s="149"/>
    </row>
    <row r="1138" spans="1:21" ht="17.399999999999999" x14ac:dyDescent="0.4">
      <c r="A1138" s="237"/>
      <c r="B1138" s="238"/>
      <c r="C1138" s="238"/>
      <c r="D1138" s="238"/>
      <c r="E1138" s="238"/>
      <c r="F1138" s="238"/>
      <c r="G1138" s="239"/>
      <c r="H1138" s="240"/>
      <c r="I1138" s="241"/>
      <c r="J1138" s="242"/>
      <c r="K1138" s="242"/>
      <c r="L1138" s="243"/>
      <c r="M1138" s="243"/>
      <c r="N1138" s="149"/>
      <c r="O1138" s="149"/>
      <c r="P1138" s="150"/>
      <c r="Q1138" s="151"/>
      <c r="R1138" s="149"/>
      <c r="S1138" s="149"/>
      <c r="T1138" s="149"/>
      <c r="U1138" s="149"/>
    </row>
    <row r="1139" spans="1:21" ht="17.399999999999999" x14ac:dyDescent="0.4">
      <c r="A1139" s="237"/>
      <c r="B1139" s="238"/>
      <c r="C1139" s="238"/>
      <c r="D1139" s="238"/>
      <c r="E1139" s="238"/>
      <c r="F1139" s="238"/>
      <c r="G1139" s="239"/>
      <c r="H1139" s="240"/>
      <c r="I1139" s="241"/>
      <c r="J1139" s="242"/>
      <c r="K1139" s="242"/>
      <c r="L1139" s="243"/>
      <c r="M1139" s="243"/>
      <c r="N1139" s="149"/>
      <c r="O1139" s="149"/>
      <c r="P1139" s="150"/>
      <c r="Q1139" s="151"/>
      <c r="R1139" s="149"/>
      <c r="S1139" s="149"/>
      <c r="T1139" s="149"/>
      <c r="U1139" s="149"/>
    </row>
    <row r="1140" spans="1:21" ht="17.399999999999999" x14ac:dyDescent="0.4">
      <c r="A1140" s="237"/>
      <c r="B1140" s="238"/>
      <c r="C1140" s="238"/>
      <c r="D1140" s="238"/>
      <c r="E1140" s="238"/>
      <c r="F1140" s="238"/>
      <c r="G1140" s="239"/>
      <c r="H1140" s="240"/>
      <c r="I1140" s="241"/>
      <c r="J1140" s="242"/>
      <c r="K1140" s="242"/>
      <c r="L1140" s="243"/>
      <c r="M1140" s="243"/>
      <c r="N1140" s="149"/>
      <c r="O1140" s="149"/>
      <c r="P1140" s="150"/>
      <c r="Q1140" s="151"/>
      <c r="R1140" s="149"/>
      <c r="S1140" s="149"/>
      <c r="T1140" s="149"/>
      <c r="U1140" s="149"/>
    </row>
    <row r="1141" spans="1:21" ht="17.399999999999999" x14ac:dyDescent="0.4">
      <c r="A1141" s="237"/>
      <c r="B1141" s="238"/>
      <c r="C1141" s="238"/>
      <c r="D1141" s="238"/>
      <c r="E1141" s="238"/>
      <c r="F1141" s="238"/>
      <c r="G1141" s="239"/>
      <c r="H1141" s="240"/>
      <c r="I1141" s="241"/>
      <c r="J1141" s="242"/>
      <c r="K1141" s="242"/>
      <c r="L1141" s="243"/>
      <c r="M1141" s="243"/>
      <c r="N1141" s="149"/>
      <c r="O1141" s="149"/>
      <c r="P1141" s="150"/>
      <c r="Q1141" s="151"/>
      <c r="R1141" s="149"/>
      <c r="S1141" s="149"/>
      <c r="T1141" s="149"/>
      <c r="U1141" s="149"/>
    </row>
    <row r="1142" spans="1:21" ht="17.399999999999999" x14ac:dyDescent="0.4">
      <c r="A1142" s="237"/>
      <c r="B1142" s="238"/>
      <c r="C1142" s="238"/>
      <c r="D1142" s="238"/>
      <c r="E1142" s="238"/>
      <c r="F1142" s="238"/>
      <c r="G1142" s="239"/>
      <c r="H1142" s="240"/>
      <c r="I1142" s="241"/>
      <c r="J1142" s="242"/>
      <c r="K1142" s="242"/>
      <c r="L1142" s="243"/>
      <c r="M1142" s="243"/>
      <c r="N1142" s="149"/>
      <c r="O1142" s="149"/>
      <c r="P1142" s="150"/>
      <c r="Q1142" s="151"/>
      <c r="R1142" s="149"/>
      <c r="S1142" s="149"/>
      <c r="T1142" s="149"/>
      <c r="U1142" s="149"/>
    </row>
    <row r="1143" spans="1:21" x14ac:dyDescent="0.4">
      <c r="A1143" s="141"/>
      <c r="B1143" s="142"/>
      <c r="C1143" s="141"/>
      <c r="D1143" s="143"/>
      <c r="E1143" s="144"/>
      <c r="F1143" s="142"/>
      <c r="G1143" s="142"/>
      <c r="H1143" s="226"/>
      <c r="I1143" s="145"/>
      <c r="J1143" s="146"/>
      <c r="K1143" s="147"/>
      <c r="L1143" s="147"/>
      <c r="M1143" s="148"/>
      <c r="N1143" s="149"/>
      <c r="O1143" s="149"/>
      <c r="P1143" s="150"/>
      <c r="Q1143" s="151"/>
      <c r="R1143" s="149"/>
      <c r="S1143" s="149"/>
      <c r="T1143" s="149"/>
      <c r="U1143" s="149"/>
    </row>
    <row r="1144" spans="1:21" x14ac:dyDescent="0.4">
      <c r="A1144" s="141"/>
      <c r="B1144" s="142"/>
      <c r="C1144" s="141"/>
      <c r="D1144" s="143"/>
      <c r="E1144" s="144"/>
      <c r="F1144" s="142"/>
      <c r="G1144" s="142"/>
      <c r="H1144" s="226"/>
      <c r="I1144" s="145"/>
      <c r="J1144" s="146"/>
      <c r="K1144" s="147"/>
      <c r="L1144" s="147"/>
      <c r="M1144" s="148"/>
      <c r="N1144" s="149"/>
      <c r="O1144" s="149"/>
      <c r="P1144" s="150"/>
      <c r="Q1144" s="151"/>
      <c r="R1144" s="149"/>
      <c r="S1144" s="149"/>
      <c r="T1144" s="149"/>
      <c r="U1144" s="149"/>
    </row>
    <row r="1145" spans="1:21" x14ac:dyDescent="0.4">
      <c r="A1145" s="141"/>
      <c r="B1145" s="142"/>
      <c r="C1145" s="141"/>
      <c r="D1145" s="143"/>
      <c r="E1145" s="144"/>
      <c r="F1145" s="142"/>
      <c r="G1145" s="142"/>
      <c r="H1145" s="226"/>
      <c r="I1145" s="145"/>
      <c r="J1145" s="146"/>
      <c r="K1145" s="147"/>
      <c r="L1145" s="147"/>
      <c r="M1145" s="148"/>
      <c r="N1145" s="149"/>
      <c r="O1145" s="149"/>
      <c r="P1145" s="150"/>
      <c r="Q1145" s="151"/>
      <c r="R1145" s="149"/>
      <c r="S1145" s="149"/>
      <c r="T1145" s="149"/>
      <c r="U1145" s="149"/>
    </row>
    <row r="1146" spans="1:21" x14ac:dyDescent="0.4">
      <c r="A1146" s="141"/>
      <c r="B1146" s="142"/>
      <c r="C1146" s="141"/>
      <c r="D1146" s="143"/>
      <c r="E1146" s="144"/>
      <c r="F1146" s="142"/>
      <c r="G1146" s="142"/>
      <c r="H1146" s="226"/>
      <c r="I1146" s="145"/>
      <c r="J1146" s="146"/>
      <c r="K1146" s="147"/>
      <c r="L1146" s="147"/>
      <c r="M1146" s="148"/>
      <c r="N1146" s="149"/>
      <c r="O1146" s="149"/>
      <c r="P1146" s="150"/>
      <c r="Q1146" s="151"/>
      <c r="R1146" s="149"/>
      <c r="S1146" s="149"/>
      <c r="T1146" s="149"/>
      <c r="U1146" s="149"/>
    </row>
    <row r="1147" spans="1:21" x14ac:dyDescent="0.4">
      <c r="A1147" s="141"/>
      <c r="B1147" s="142"/>
      <c r="C1147" s="141"/>
      <c r="D1147" s="143"/>
      <c r="E1147" s="144"/>
      <c r="F1147" s="142"/>
      <c r="G1147" s="142"/>
      <c r="H1147" s="226"/>
      <c r="I1147" s="145"/>
      <c r="J1147" s="146"/>
      <c r="K1147" s="147"/>
      <c r="L1147" s="147"/>
      <c r="M1147" s="148"/>
      <c r="N1147" s="149"/>
      <c r="O1147" s="149"/>
      <c r="P1147" s="150"/>
      <c r="Q1147" s="151"/>
      <c r="R1147" s="149"/>
      <c r="S1147" s="149"/>
      <c r="T1147" s="149"/>
      <c r="U1147" s="149"/>
    </row>
    <row r="1148" spans="1:21" x14ac:dyDescent="0.4">
      <c r="A1148" s="141"/>
      <c r="B1148" s="142"/>
      <c r="C1148" s="141"/>
      <c r="D1148" s="143"/>
      <c r="E1148" s="144"/>
      <c r="F1148" s="142"/>
      <c r="G1148" s="142"/>
      <c r="H1148" s="226"/>
      <c r="I1148" s="145"/>
      <c r="J1148" s="146"/>
      <c r="K1148" s="147"/>
      <c r="L1148" s="147"/>
      <c r="M1148" s="148"/>
      <c r="N1148" s="149"/>
      <c r="O1148" s="149"/>
      <c r="P1148" s="150"/>
      <c r="Q1148" s="151"/>
      <c r="R1148" s="149"/>
      <c r="S1148" s="149"/>
      <c r="T1148" s="149"/>
      <c r="U1148" s="149"/>
    </row>
    <row r="1149" spans="1:21" x14ac:dyDescent="0.4">
      <c r="A1149" s="141"/>
      <c r="B1149" s="142"/>
      <c r="C1149" s="141"/>
      <c r="D1149" s="143"/>
      <c r="E1149" s="144"/>
      <c r="F1149" s="142"/>
      <c r="G1149" s="142"/>
      <c r="H1149" s="226"/>
      <c r="I1149" s="145"/>
      <c r="J1149" s="146"/>
      <c r="K1149" s="147"/>
      <c r="L1149" s="147"/>
      <c r="M1149" s="148"/>
      <c r="N1149" s="149"/>
      <c r="O1149" s="149"/>
      <c r="P1149" s="150"/>
      <c r="Q1149" s="151"/>
      <c r="R1149" s="149"/>
      <c r="S1149" s="149"/>
      <c r="T1149" s="149"/>
      <c r="U1149" s="149"/>
    </row>
    <row r="1150" spans="1:21" x14ac:dyDescent="0.4">
      <c r="A1150" s="141"/>
      <c r="B1150" s="142"/>
      <c r="C1150" s="141"/>
      <c r="D1150" s="143"/>
      <c r="E1150" s="144"/>
      <c r="F1150" s="142"/>
      <c r="G1150" s="142"/>
      <c r="H1150" s="226"/>
      <c r="I1150" s="145"/>
      <c r="J1150" s="146"/>
      <c r="K1150" s="147"/>
      <c r="L1150" s="147"/>
      <c r="M1150" s="148"/>
      <c r="N1150" s="149"/>
      <c r="O1150" s="149"/>
      <c r="P1150" s="150"/>
      <c r="Q1150" s="151"/>
      <c r="R1150" s="149"/>
      <c r="S1150" s="149"/>
      <c r="T1150" s="149"/>
      <c r="U1150" s="149"/>
    </row>
    <row r="1151" spans="1:21" x14ac:dyDescent="0.4">
      <c r="A1151" s="141"/>
      <c r="B1151" s="142"/>
      <c r="C1151" s="141"/>
      <c r="D1151" s="143"/>
      <c r="E1151" s="144"/>
      <c r="F1151" s="142"/>
      <c r="G1151" s="142"/>
      <c r="H1151" s="226"/>
      <c r="I1151" s="145"/>
      <c r="J1151" s="146"/>
      <c r="K1151" s="147"/>
      <c r="L1151" s="147"/>
      <c r="M1151" s="148"/>
      <c r="N1151" s="149"/>
      <c r="O1151" s="149"/>
      <c r="P1151" s="150"/>
      <c r="Q1151" s="151"/>
      <c r="R1151" s="149"/>
      <c r="S1151" s="149"/>
      <c r="T1151" s="149"/>
      <c r="U1151" s="149"/>
    </row>
    <row r="1152" spans="1:21" x14ac:dyDescent="0.4">
      <c r="A1152" s="141"/>
      <c r="B1152" s="142"/>
      <c r="C1152" s="141"/>
      <c r="D1152" s="143"/>
      <c r="E1152" s="144"/>
      <c r="F1152" s="142"/>
      <c r="G1152" s="142"/>
      <c r="H1152" s="226"/>
      <c r="I1152" s="145"/>
      <c r="J1152" s="146"/>
      <c r="K1152" s="147"/>
      <c r="L1152" s="147"/>
      <c r="M1152" s="148"/>
      <c r="N1152" s="149"/>
      <c r="O1152" s="149"/>
      <c r="P1152" s="150"/>
      <c r="Q1152" s="151"/>
      <c r="R1152" s="149"/>
      <c r="S1152" s="149"/>
      <c r="T1152" s="149"/>
      <c r="U1152" s="149"/>
    </row>
    <row r="1153" spans="1:21" x14ac:dyDescent="0.4">
      <c r="A1153" s="141"/>
      <c r="B1153" s="142"/>
      <c r="C1153" s="141"/>
      <c r="D1153" s="143"/>
      <c r="E1153" s="144"/>
      <c r="F1153" s="142"/>
      <c r="G1153" s="142"/>
      <c r="H1153" s="226"/>
      <c r="I1153" s="145"/>
      <c r="J1153" s="146"/>
      <c r="K1153" s="147"/>
      <c r="L1153" s="147"/>
      <c r="M1153" s="148"/>
      <c r="N1153" s="149"/>
      <c r="O1153" s="149"/>
      <c r="P1153" s="150"/>
      <c r="Q1153" s="151"/>
      <c r="R1153" s="149"/>
      <c r="S1153" s="149"/>
      <c r="T1153" s="149"/>
      <c r="U1153" s="149"/>
    </row>
    <row r="1154" spans="1:21" x14ac:dyDescent="0.4">
      <c r="A1154" s="141"/>
      <c r="B1154" s="142"/>
      <c r="C1154" s="141"/>
      <c r="D1154" s="143"/>
      <c r="E1154" s="144"/>
      <c r="F1154" s="142"/>
      <c r="G1154" s="142"/>
      <c r="H1154" s="226"/>
      <c r="I1154" s="145"/>
      <c r="J1154" s="146"/>
      <c r="K1154" s="147"/>
      <c r="L1154" s="147"/>
      <c r="M1154" s="148"/>
      <c r="N1154" s="149"/>
      <c r="O1154" s="149"/>
      <c r="P1154" s="150"/>
      <c r="Q1154" s="151"/>
      <c r="R1154" s="149"/>
      <c r="S1154" s="149"/>
      <c r="T1154" s="149"/>
      <c r="U1154" s="149"/>
    </row>
    <row r="1155" spans="1:21" x14ac:dyDescent="0.4">
      <c r="A1155" s="141"/>
      <c r="B1155" s="142"/>
      <c r="C1155" s="141"/>
      <c r="D1155" s="143"/>
      <c r="E1155" s="144"/>
      <c r="F1155" s="142"/>
      <c r="G1155" s="142"/>
      <c r="H1155" s="226"/>
      <c r="I1155" s="145"/>
      <c r="J1155" s="146"/>
      <c r="K1155" s="147"/>
      <c r="L1155" s="147"/>
      <c r="M1155" s="148"/>
      <c r="N1155" s="149"/>
      <c r="O1155" s="149"/>
      <c r="P1155" s="150"/>
      <c r="Q1155" s="151"/>
      <c r="R1155" s="149"/>
      <c r="S1155" s="149"/>
      <c r="T1155" s="149"/>
      <c r="U1155" s="149"/>
    </row>
    <row r="1156" spans="1:21" x14ac:dyDescent="0.4">
      <c r="A1156" s="141"/>
      <c r="B1156" s="142"/>
      <c r="C1156" s="141"/>
      <c r="D1156" s="143"/>
      <c r="E1156" s="144"/>
      <c r="F1156" s="142"/>
      <c r="G1156" s="142"/>
      <c r="H1156" s="226"/>
      <c r="I1156" s="145"/>
      <c r="J1156" s="146"/>
      <c r="K1156" s="147"/>
      <c r="L1156" s="147"/>
      <c r="M1156" s="148"/>
      <c r="N1156" s="149"/>
      <c r="O1156" s="149"/>
      <c r="P1156" s="150"/>
      <c r="Q1156" s="151"/>
      <c r="R1156" s="149"/>
      <c r="S1156" s="149"/>
      <c r="T1156" s="149"/>
      <c r="U1156" s="149"/>
    </row>
    <row r="1157" spans="1:21" x14ac:dyDescent="0.4">
      <c r="A1157" s="141"/>
      <c r="B1157" s="142"/>
      <c r="C1157" s="141"/>
      <c r="D1157" s="143"/>
      <c r="E1157" s="144"/>
      <c r="F1157" s="142"/>
      <c r="G1157" s="142"/>
      <c r="H1157" s="226"/>
      <c r="I1157" s="145"/>
      <c r="J1157" s="146"/>
      <c r="K1157" s="147"/>
      <c r="L1157" s="147"/>
      <c r="M1157" s="148"/>
      <c r="N1157" s="149"/>
      <c r="O1157" s="149"/>
      <c r="P1157" s="150"/>
      <c r="Q1157" s="151"/>
      <c r="R1157" s="149"/>
      <c r="S1157" s="149"/>
      <c r="T1157" s="149"/>
      <c r="U1157" s="149"/>
    </row>
    <row r="1158" spans="1:21" x14ac:dyDescent="0.4">
      <c r="A1158" s="141"/>
      <c r="B1158" s="142"/>
      <c r="C1158" s="141"/>
      <c r="D1158" s="143"/>
      <c r="E1158" s="144"/>
      <c r="F1158" s="142"/>
      <c r="G1158" s="142"/>
      <c r="H1158" s="226"/>
      <c r="I1158" s="145"/>
      <c r="J1158" s="146"/>
      <c r="K1158" s="147"/>
      <c r="L1158" s="147"/>
      <c r="M1158" s="148"/>
      <c r="N1158" s="149"/>
      <c r="O1158" s="149"/>
      <c r="P1158" s="150"/>
      <c r="Q1158" s="151"/>
      <c r="R1158" s="149"/>
      <c r="S1158" s="149"/>
      <c r="T1158" s="149"/>
      <c r="U1158" s="149"/>
    </row>
    <row r="1159" spans="1:21" x14ac:dyDescent="0.4">
      <c r="A1159" s="141"/>
      <c r="B1159" s="142"/>
      <c r="C1159" s="141"/>
      <c r="D1159" s="143"/>
      <c r="E1159" s="144"/>
      <c r="F1159" s="142"/>
      <c r="G1159" s="142"/>
      <c r="H1159" s="226"/>
      <c r="I1159" s="145"/>
      <c r="J1159" s="146"/>
      <c r="K1159" s="147"/>
      <c r="L1159" s="147"/>
      <c r="M1159" s="148"/>
      <c r="N1159" s="149"/>
      <c r="O1159" s="149"/>
      <c r="P1159" s="150"/>
      <c r="Q1159" s="151"/>
      <c r="R1159" s="149"/>
      <c r="S1159" s="149"/>
      <c r="T1159" s="149"/>
      <c r="U1159" s="149"/>
    </row>
    <row r="1160" spans="1:21" x14ac:dyDescent="0.4">
      <c r="A1160" s="141"/>
      <c r="B1160" s="142"/>
      <c r="C1160" s="141"/>
      <c r="D1160" s="143"/>
      <c r="E1160" s="144"/>
      <c r="F1160" s="142"/>
      <c r="G1160" s="142"/>
      <c r="H1160" s="226"/>
      <c r="I1160" s="145"/>
      <c r="J1160" s="146"/>
      <c r="K1160" s="147"/>
      <c r="L1160" s="147"/>
      <c r="M1160" s="148"/>
      <c r="N1160" s="149"/>
      <c r="O1160" s="149"/>
      <c r="P1160" s="150"/>
      <c r="Q1160" s="151"/>
      <c r="R1160" s="149"/>
      <c r="S1160" s="149"/>
      <c r="T1160" s="149"/>
      <c r="U1160" s="149"/>
    </row>
    <row r="1161" spans="1:21" x14ac:dyDescent="0.4">
      <c r="A1161" s="141"/>
      <c r="B1161" s="142"/>
      <c r="C1161" s="141"/>
      <c r="D1161" s="143"/>
      <c r="E1161" s="144"/>
      <c r="F1161" s="142"/>
      <c r="G1161" s="142"/>
      <c r="H1161" s="226"/>
      <c r="I1161" s="145"/>
      <c r="J1161" s="146"/>
      <c r="K1161" s="147"/>
      <c r="L1161" s="147"/>
      <c r="M1161" s="148"/>
      <c r="N1161" s="149"/>
      <c r="O1161" s="149"/>
      <c r="P1161" s="150"/>
      <c r="Q1161" s="151"/>
      <c r="R1161" s="149"/>
      <c r="S1161" s="149"/>
      <c r="T1161" s="149"/>
      <c r="U1161" s="149"/>
    </row>
    <row r="1162" spans="1:21" x14ac:dyDescent="0.4">
      <c r="A1162" s="141"/>
      <c r="B1162" s="142"/>
      <c r="C1162" s="141"/>
      <c r="D1162" s="143"/>
      <c r="E1162" s="144"/>
      <c r="F1162" s="142"/>
      <c r="G1162" s="142"/>
      <c r="H1162" s="226"/>
      <c r="I1162" s="145"/>
      <c r="J1162" s="146"/>
      <c r="K1162" s="147"/>
      <c r="L1162" s="147"/>
      <c r="M1162" s="148"/>
      <c r="N1162" s="149"/>
      <c r="O1162" s="149"/>
      <c r="P1162" s="150"/>
      <c r="Q1162" s="151"/>
      <c r="R1162" s="149"/>
      <c r="S1162" s="149"/>
      <c r="T1162" s="149"/>
      <c r="U1162" s="149"/>
    </row>
    <row r="1163" spans="1:21" x14ac:dyDescent="0.4">
      <c r="A1163" s="141"/>
      <c r="B1163" s="142"/>
      <c r="C1163" s="141"/>
      <c r="D1163" s="143"/>
      <c r="E1163" s="144"/>
      <c r="F1163" s="142"/>
      <c r="G1163" s="142"/>
      <c r="H1163" s="226"/>
      <c r="I1163" s="145"/>
      <c r="J1163" s="146"/>
      <c r="K1163" s="147"/>
      <c r="L1163" s="147"/>
      <c r="M1163" s="148"/>
      <c r="N1163" s="149"/>
      <c r="O1163" s="149"/>
      <c r="P1163" s="150"/>
      <c r="Q1163" s="151"/>
      <c r="R1163" s="149"/>
      <c r="S1163" s="149"/>
      <c r="T1163" s="149"/>
      <c r="U1163" s="149"/>
    </row>
    <row r="1164" spans="1:21" x14ac:dyDescent="0.4">
      <c r="A1164" s="141"/>
      <c r="B1164" s="142"/>
      <c r="C1164" s="141"/>
      <c r="D1164" s="143"/>
      <c r="E1164" s="144"/>
      <c r="F1164" s="142"/>
      <c r="G1164" s="142"/>
      <c r="H1164" s="226"/>
      <c r="I1164" s="145"/>
      <c r="J1164" s="146"/>
      <c r="K1164" s="147"/>
      <c r="L1164" s="147"/>
      <c r="M1164" s="148"/>
      <c r="N1164" s="149"/>
      <c r="O1164" s="149"/>
      <c r="P1164" s="150"/>
      <c r="Q1164" s="151"/>
      <c r="R1164" s="149"/>
      <c r="S1164" s="149"/>
      <c r="T1164" s="149"/>
      <c r="U1164" s="149"/>
    </row>
    <row r="1165" spans="1:21" x14ac:dyDescent="0.4">
      <c r="A1165" s="141"/>
      <c r="B1165" s="142"/>
      <c r="C1165" s="141"/>
      <c r="D1165" s="143"/>
      <c r="E1165" s="144"/>
      <c r="F1165" s="142"/>
      <c r="G1165" s="142"/>
      <c r="H1165" s="226"/>
      <c r="I1165" s="145"/>
      <c r="J1165" s="146"/>
      <c r="K1165" s="147"/>
      <c r="L1165" s="147"/>
      <c r="M1165" s="148"/>
      <c r="N1165" s="149"/>
      <c r="O1165" s="149"/>
      <c r="P1165" s="150"/>
      <c r="Q1165" s="151"/>
      <c r="R1165" s="149"/>
      <c r="S1165" s="149"/>
      <c r="T1165" s="149"/>
      <c r="U1165" s="149"/>
    </row>
    <row r="1166" spans="1:21" x14ac:dyDescent="0.4">
      <c r="A1166" s="141"/>
      <c r="B1166" s="142"/>
      <c r="C1166" s="141"/>
      <c r="D1166" s="143"/>
      <c r="E1166" s="144"/>
      <c r="F1166" s="142"/>
      <c r="G1166" s="142"/>
      <c r="H1166" s="226"/>
      <c r="I1166" s="145"/>
      <c r="J1166" s="146"/>
      <c r="K1166" s="147"/>
      <c r="L1166" s="147"/>
      <c r="M1166" s="148"/>
      <c r="N1166" s="149"/>
      <c r="O1166" s="149"/>
      <c r="P1166" s="150"/>
      <c r="Q1166" s="151"/>
      <c r="R1166" s="149"/>
      <c r="S1166" s="149"/>
      <c r="T1166" s="149"/>
      <c r="U1166" s="149"/>
    </row>
    <row r="1167" spans="1:21" x14ac:dyDescent="0.4">
      <c r="A1167" s="141"/>
      <c r="B1167" s="142"/>
      <c r="C1167" s="141"/>
      <c r="D1167" s="143"/>
      <c r="E1167" s="144"/>
      <c r="F1167" s="142"/>
      <c r="G1167" s="142"/>
      <c r="H1167" s="226"/>
      <c r="I1167" s="145"/>
      <c r="J1167" s="146"/>
      <c r="K1167" s="147"/>
      <c r="L1167" s="147"/>
      <c r="M1167" s="148"/>
      <c r="N1167" s="149"/>
      <c r="O1167" s="149"/>
      <c r="P1167" s="150"/>
      <c r="Q1167" s="151"/>
      <c r="R1167" s="149"/>
      <c r="S1167" s="149"/>
      <c r="T1167" s="149"/>
      <c r="U1167" s="149"/>
    </row>
    <row r="1168" spans="1:21" x14ac:dyDescent="0.4">
      <c r="A1168" s="141"/>
      <c r="B1168" s="142"/>
      <c r="C1168" s="141"/>
      <c r="D1168" s="143"/>
      <c r="E1168" s="144"/>
      <c r="F1168" s="142"/>
      <c r="G1168" s="142"/>
      <c r="H1168" s="226"/>
      <c r="I1168" s="145"/>
      <c r="J1168" s="146"/>
      <c r="K1168" s="147"/>
      <c r="L1168" s="147"/>
      <c r="M1168" s="148"/>
      <c r="N1168" s="149"/>
      <c r="O1168" s="149"/>
      <c r="P1168" s="150"/>
      <c r="Q1168" s="151"/>
      <c r="R1168" s="149"/>
      <c r="S1168" s="149"/>
      <c r="T1168" s="149"/>
      <c r="U1168" s="149"/>
    </row>
    <row r="1169" spans="1:21" x14ac:dyDescent="0.4">
      <c r="A1169" s="141"/>
      <c r="B1169" s="142"/>
      <c r="C1169" s="141"/>
      <c r="D1169" s="143"/>
      <c r="E1169" s="144"/>
      <c r="F1169" s="142"/>
      <c r="G1169" s="142"/>
      <c r="H1169" s="226"/>
      <c r="I1169" s="145"/>
      <c r="J1169" s="146"/>
      <c r="K1169" s="147"/>
      <c r="L1169" s="147"/>
      <c r="M1169" s="148"/>
      <c r="N1169" s="149"/>
      <c r="O1169" s="149"/>
      <c r="P1169" s="150"/>
      <c r="Q1169" s="151"/>
      <c r="R1169" s="149"/>
      <c r="S1169" s="149"/>
      <c r="T1169" s="149"/>
      <c r="U1169" s="149"/>
    </row>
    <row r="1170" spans="1:21" x14ac:dyDescent="0.4">
      <c r="A1170" s="141"/>
      <c r="B1170" s="142"/>
      <c r="C1170" s="141"/>
      <c r="D1170" s="143"/>
      <c r="E1170" s="144"/>
      <c r="F1170" s="142"/>
      <c r="G1170" s="142"/>
      <c r="H1170" s="226"/>
      <c r="I1170" s="145"/>
      <c r="J1170" s="146"/>
      <c r="K1170" s="147"/>
      <c r="L1170" s="147"/>
      <c r="M1170" s="148"/>
      <c r="N1170" s="149"/>
      <c r="O1170" s="149"/>
      <c r="P1170" s="150"/>
      <c r="Q1170" s="151"/>
      <c r="R1170" s="149"/>
      <c r="S1170" s="149"/>
      <c r="T1170" s="149"/>
      <c r="U1170" s="149"/>
    </row>
    <row r="1171" spans="1:21" x14ac:dyDescent="0.4">
      <c r="A1171" s="141"/>
      <c r="B1171" s="142"/>
      <c r="C1171" s="141"/>
      <c r="D1171" s="143"/>
      <c r="E1171" s="144"/>
      <c r="F1171" s="142"/>
      <c r="G1171" s="142"/>
      <c r="H1171" s="226"/>
      <c r="I1171" s="145"/>
      <c r="J1171" s="146"/>
      <c r="K1171" s="147"/>
      <c r="L1171" s="147"/>
      <c r="M1171" s="148"/>
      <c r="N1171" s="149"/>
      <c r="O1171" s="149"/>
      <c r="P1171" s="150"/>
      <c r="Q1171" s="151"/>
      <c r="R1171" s="149"/>
      <c r="S1171" s="149"/>
      <c r="T1171" s="149"/>
      <c r="U1171" s="149"/>
    </row>
    <row r="1172" spans="1:21" x14ac:dyDescent="0.4">
      <c r="A1172" s="141"/>
      <c r="B1172" s="142"/>
      <c r="C1172" s="141"/>
      <c r="D1172" s="143"/>
      <c r="E1172" s="144"/>
      <c r="F1172" s="142"/>
      <c r="G1172" s="142"/>
      <c r="H1172" s="226"/>
      <c r="I1172" s="145"/>
      <c r="J1172" s="146"/>
      <c r="K1172" s="147"/>
      <c r="L1172" s="147"/>
      <c r="M1172" s="148"/>
      <c r="N1172" s="149"/>
      <c r="O1172" s="149"/>
      <c r="P1172" s="150"/>
      <c r="Q1172" s="151"/>
      <c r="R1172" s="149"/>
      <c r="S1172" s="149"/>
      <c r="T1172" s="149"/>
      <c r="U1172" s="149"/>
    </row>
    <row r="1173" spans="1:21" x14ac:dyDescent="0.4">
      <c r="A1173" s="141"/>
      <c r="B1173" s="142"/>
      <c r="C1173" s="141"/>
      <c r="D1173" s="143"/>
      <c r="E1173" s="144"/>
      <c r="F1173" s="142"/>
      <c r="G1173" s="142"/>
      <c r="H1173" s="226"/>
      <c r="I1173" s="145"/>
      <c r="J1173" s="146"/>
      <c r="K1173" s="147"/>
      <c r="L1173" s="147"/>
      <c r="M1173" s="148"/>
      <c r="N1173" s="149"/>
      <c r="O1173" s="149"/>
      <c r="P1173" s="150"/>
      <c r="Q1173" s="151"/>
      <c r="R1173" s="149"/>
      <c r="S1173" s="149"/>
      <c r="T1173" s="149"/>
      <c r="U1173" s="149"/>
    </row>
    <row r="1174" spans="1:21" x14ac:dyDescent="0.4">
      <c r="A1174" s="141"/>
      <c r="B1174" s="142"/>
      <c r="C1174" s="141"/>
      <c r="D1174" s="143"/>
      <c r="E1174" s="144"/>
      <c r="F1174" s="142"/>
      <c r="G1174" s="142"/>
      <c r="H1174" s="226"/>
      <c r="I1174" s="145"/>
      <c r="J1174" s="146"/>
      <c r="K1174" s="147"/>
      <c r="L1174" s="147"/>
      <c r="M1174" s="148"/>
      <c r="N1174" s="149"/>
      <c r="O1174" s="149"/>
      <c r="P1174" s="150"/>
      <c r="Q1174" s="151"/>
      <c r="R1174" s="149"/>
      <c r="S1174" s="149"/>
      <c r="T1174" s="149"/>
      <c r="U1174" s="149"/>
    </row>
    <row r="1175" spans="1:21" x14ac:dyDescent="0.4">
      <c r="A1175" s="141"/>
      <c r="B1175" s="142"/>
      <c r="C1175" s="141"/>
      <c r="D1175" s="143"/>
      <c r="E1175" s="144"/>
      <c r="F1175" s="142"/>
      <c r="G1175" s="142"/>
      <c r="H1175" s="226"/>
      <c r="I1175" s="145"/>
      <c r="J1175" s="146"/>
      <c r="K1175" s="147"/>
      <c r="L1175" s="147"/>
      <c r="M1175" s="148"/>
      <c r="N1175" s="149"/>
      <c r="O1175" s="149"/>
      <c r="P1175" s="150"/>
      <c r="Q1175" s="151"/>
      <c r="R1175" s="149"/>
      <c r="S1175" s="149"/>
      <c r="T1175" s="149"/>
      <c r="U1175" s="149"/>
    </row>
    <row r="1176" spans="1:21" x14ac:dyDescent="0.4">
      <c r="A1176" s="141"/>
      <c r="B1176" s="142"/>
      <c r="C1176" s="141"/>
      <c r="D1176" s="143"/>
      <c r="E1176" s="144"/>
      <c r="F1176" s="142"/>
      <c r="G1176" s="142"/>
      <c r="H1176" s="226"/>
      <c r="I1176" s="145"/>
      <c r="J1176" s="146"/>
      <c r="K1176" s="147"/>
      <c r="L1176" s="147"/>
      <c r="M1176" s="148"/>
      <c r="N1176" s="149"/>
      <c r="O1176" s="149"/>
      <c r="P1176" s="150"/>
      <c r="Q1176" s="151"/>
      <c r="R1176" s="149"/>
      <c r="S1176" s="149"/>
      <c r="T1176" s="149"/>
      <c r="U1176" s="149"/>
    </row>
    <row r="1177" spans="1:21" x14ac:dyDescent="0.4">
      <c r="A1177" s="141"/>
      <c r="B1177" s="142"/>
      <c r="C1177" s="141"/>
      <c r="D1177" s="143"/>
      <c r="E1177" s="144"/>
      <c r="F1177" s="142"/>
      <c r="G1177" s="142"/>
      <c r="H1177" s="226"/>
      <c r="I1177" s="145"/>
      <c r="J1177" s="146"/>
      <c r="K1177" s="147"/>
      <c r="L1177" s="147"/>
      <c r="M1177" s="148"/>
      <c r="N1177" s="149"/>
      <c r="O1177" s="149"/>
      <c r="P1177" s="150"/>
      <c r="Q1177" s="151"/>
      <c r="R1177" s="149"/>
      <c r="S1177" s="149"/>
      <c r="T1177" s="149"/>
      <c r="U1177" s="149"/>
    </row>
    <row r="1178" spans="1:21" x14ac:dyDescent="0.4">
      <c r="A1178" s="141"/>
      <c r="B1178" s="142"/>
      <c r="C1178" s="141"/>
      <c r="D1178" s="143"/>
      <c r="E1178" s="144"/>
      <c r="F1178" s="142"/>
      <c r="G1178" s="142"/>
      <c r="H1178" s="226"/>
      <c r="I1178" s="145"/>
      <c r="J1178" s="146"/>
      <c r="K1178" s="147"/>
      <c r="L1178" s="147"/>
      <c r="M1178" s="148"/>
      <c r="N1178" s="149"/>
      <c r="O1178" s="149"/>
      <c r="P1178" s="150"/>
      <c r="Q1178" s="151"/>
      <c r="R1178" s="149"/>
      <c r="S1178" s="149"/>
      <c r="T1178" s="149"/>
      <c r="U1178" s="149"/>
    </row>
    <row r="1179" spans="1:21" x14ac:dyDescent="0.4">
      <c r="A1179" s="141"/>
      <c r="B1179" s="142"/>
      <c r="C1179" s="141"/>
      <c r="D1179" s="143"/>
      <c r="E1179" s="144"/>
      <c r="F1179" s="142"/>
      <c r="G1179" s="142"/>
      <c r="H1179" s="226"/>
      <c r="I1179" s="145"/>
      <c r="J1179" s="146"/>
      <c r="K1179" s="147"/>
      <c r="L1179" s="147"/>
      <c r="M1179" s="148"/>
      <c r="N1179" s="149"/>
      <c r="O1179" s="149"/>
      <c r="P1179" s="150"/>
      <c r="Q1179" s="151"/>
      <c r="R1179" s="149"/>
      <c r="S1179" s="149"/>
      <c r="T1179" s="149"/>
      <c r="U1179" s="149"/>
    </row>
    <row r="1180" spans="1:21" x14ac:dyDescent="0.4">
      <c r="A1180" s="141"/>
      <c r="B1180" s="142"/>
      <c r="C1180" s="141"/>
      <c r="D1180" s="143"/>
      <c r="E1180" s="144"/>
      <c r="F1180" s="142"/>
      <c r="G1180" s="142"/>
      <c r="H1180" s="226"/>
      <c r="I1180" s="145"/>
      <c r="J1180" s="146"/>
      <c r="K1180" s="147"/>
      <c r="L1180" s="147"/>
      <c r="M1180" s="148"/>
      <c r="N1180" s="149"/>
      <c r="O1180" s="149"/>
      <c r="P1180" s="150"/>
      <c r="Q1180" s="151"/>
      <c r="R1180" s="149"/>
      <c r="S1180" s="149"/>
      <c r="T1180" s="149"/>
      <c r="U1180" s="149"/>
    </row>
    <row r="1181" spans="1:21" x14ac:dyDescent="0.4">
      <c r="A1181" s="141"/>
      <c r="B1181" s="142"/>
      <c r="C1181" s="141"/>
      <c r="D1181" s="143"/>
      <c r="E1181" s="144"/>
      <c r="F1181" s="142"/>
      <c r="G1181" s="142"/>
      <c r="H1181" s="226"/>
      <c r="I1181" s="145"/>
      <c r="J1181" s="146"/>
      <c r="K1181" s="147"/>
      <c r="L1181" s="147"/>
      <c r="M1181" s="148"/>
      <c r="N1181" s="149"/>
      <c r="O1181" s="149"/>
      <c r="P1181" s="150"/>
      <c r="Q1181" s="151"/>
      <c r="R1181" s="149"/>
      <c r="S1181" s="149"/>
      <c r="T1181" s="149"/>
      <c r="U1181" s="149"/>
    </row>
    <row r="1182" spans="1:21" x14ac:dyDescent="0.4">
      <c r="A1182" s="141"/>
      <c r="B1182" s="142"/>
      <c r="C1182" s="141"/>
      <c r="D1182" s="143"/>
      <c r="E1182" s="144"/>
      <c r="F1182" s="142"/>
      <c r="G1182" s="142"/>
      <c r="H1182" s="226"/>
      <c r="I1182" s="145"/>
      <c r="J1182" s="146"/>
      <c r="K1182" s="147"/>
      <c r="L1182" s="147"/>
      <c r="M1182" s="148"/>
      <c r="N1182" s="149"/>
      <c r="O1182" s="149"/>
      <c r="P1182" s="150"/>
      <c r="Q1182" s="151"/>
      <c r="R1182" s="149"/>
      <c r="S1182" s="149"/>
      <c r="T1182" s="149"/>
      <c r="U1182" s="149"/>
    </row>
    <row r="1183" spans="1:21" x14ac:dyDescent="0.4">
      <c r="A1183" s="141"/>
      <c r="B1183" s="142"/>
      <c r="C1183" s="141"/>
      <c r="D1183" s="143"/>
      <c r="E1183" s="144"/>
      <c r="F1183" s="142"/>
      <c r="G1183" s="142"/>
      <c r="H1183" s="226"/>
      <c r="I1183" s="145"/>
      <c r="J1183" s="146"/>
      <c r="K1183" s="147"/>
      <c r="L1183" s="147"/>
      <c r="M1183" s="148"/>
      <c r="N1183" s="149"/>
      <c r="O1183" s="149"/>
      <c r="P1183" s="150"/>
      <c r="Q1183" s="151"/>
      <c r="R1183" s="149"/>
      <c r="S1183" s="149"/>
      <c r="T1183" s="149"/>
      <c r="U1183" s="149"/>
    </row>
    <row r="1184" spans="1:21" x14ac:dyDescent="0.4">
      <c r="A1184" s="141"/>
      <c r="B1184" s="142"/>
      <c r="C1184" s="141"/>
      <c r="D1184" s="143"/>
      <c r="E1184" s="144"/>
      <c r="F1184" s="142"/>
      <c r="G1184" s="142"/>
      <c r="H1184" s="226"/>
      <c r="I1184" s="145"/>
      <c r="J1184" s="146"/>
      <c r="K1184" s="147"/>
      <c r="L1184" s="147"/>
      <c r="M1184" s="148"/>
      <c r="N1184" s="149"/>
      <c r="O1184" s="149"/>
      <c r="P1184" s="150"/>
      <c r="Q1184" s="151"/>
      <c r="R1184" s="149"/>
      <c r="S1184" s="149"/>
      <c r="T1184" s="149"/>
      <c r="U1184" s="149"/>
    </row>
    <row r="1185" spans="1:21" x14ac:dyDescent="0.4">
      <c r="A1185" s="141"/>
      <c r="B1185" s="142"/>
      <c r="C1185" s="141"/>
      <c r="D1185" s="143"/>
      <c r="E1185" s="144"/>
      <c r="F1185" s="142"/>
      <c r="G1185" s="142"/>
      <c r="H1185" s="226"/>
      <c r="I1185" s="145"/>
      <c r="J1185" s="146"/>
      <c r="K1185" s="147"/>
      <c r="L1185" s="147"/>
      <c r="M1185" s="148"/>
      <c r="N1185" s="149"/>
      <c r="O1185" s="149"/>
      <c r="P1185" s="150"/>
      <c r="Q1185" s="151"/>
      <c r="R1185" s="149"/>
      <c r="S1185" s="149"/>
      <c r="T1185" s="149"/>
      <c r="U1185" s="149"/>
    </row>
    <row r="1186" spans="1:21" x14ac:dyDescent="0.4">
      <c r="A1186" s="141"/>
      <c r="B1186" s="142"/>
      <c r="C1186" s="141"/>
      <c r="D1186" s="143"/>
      <c r="E1186" s="144"/>
      <c r="F1186" s="142"/>
      <c r="G1186" s="142"/>
      <c r="H1186" s="226"/>
      <c r="I1186" s="145"/>
      <c r="J1186" s="146"/>
      <c r="K1186" s="147"/>
      <c r="L1186" s="147"/>
      <c r="M1186" s="148"/>
      <c r="N1186" s="149"/>
      <c r="O1186" s="149"/>
      <c r="P1186" s="150"/>
      <c r="Q1186" s="151"/>
      <c r="R1186" s="149"/>
      <c r="S1186" s="149"/>
      <c r="T1186" s="149"/>
      <c r="U1186" s="149"/>
    </row>
    <row r="1187" spans="1:21" x14ac:dyDescent="0.4">
      <c r="A1187" s="141"/>
      <c r="B1187" s="142"/>
      <c r="C1187" s="141"/>
      <c r="D1187" s="143"/>
      <c r="E1187" s="144"/>
      <c r="F1187" s="142"/>
      <c r="G1187" s="142"/>
      <c r="H1187" s="226"/>
      <c r="I1187" s="145"/>
      <c r="J1187" s="146"/>
      <c r="K1187" s="147"/>
      <c r="L1187" s="147"/>
      <c r="M1187" s="148"/>
      <c r="N1187" s="149"/>
      <c r="O1187" s="149"/>
      <c r="P1187" s="150"/>
      <c r="Q1187" s="151"/>
      <c r="R1187" s="149"/>
      <c r="S1187" s="149"/>
      <c r="T1187" s="149"/>
      <c r="U1187" s="149"/>
    </row>
    <row r="1188" spans="1:21" x14ac:dyDescent="0.4">
      <c r="A1188" s="141"/>
      <c r="B1188" s="142"/>
      <c r="C1188" s="141"/>
      <c r="D1188" s="143"/>
      <c r="E1188" s="144"/>
      <c r="F1188" s="142"/>
      <c r="G1188" s="142"/>
      <c r="H1188" s="226"/>
      <c r="I1188" s="145"/>
      <c r="J1188" s="146"/>
      <c r="K1188" s="147"/>
      <c r="L1188" s="147"/>
      <c r="M1188" s="148"/>
      <c r="N1188" s="149"/>
      <c r="O1188" s="149"/>
      <c r="P1188" s="150"/>
      <c r="Q1188" s="151"/>
      <c r="R1188" s="149"/>
      <c r="S1188" s="149"/>
      <c r="T1188" s="149"/>
      <c r="U1188" s="149"/>
    </row>
    <row r="1189" spans="1:21" x14ac:dyDescent="0.4">
      <c r="A1189" s="141"/>
      <c r="B1189" s="142"/>
      <c r="C1189" s="141"/>
      <c r="D1189" s="143"/>
      <c r="E1189" s="144"/>
      <c r="F1189" s="142"/>
      <c r="G1189" s="142"/>
      <c r="H1189" s="226"/>
      <c r="I1189" s="145"/>
      <c r="J1189" s="146"/>
      <c r="K1189" s="147"/>
      <c r="L1189" s="147"/>
      <c r="M1189" s="148"/>
      <c r="N1189" s="149"/>
      <c r="O1189" s="149"/>
      <c r="P1189" s="150"/>
      <c r="Q1189" s="151"/>
      <c r="R1189" s="149"/>
      <c r="S1189" s="149"/>
      <c r="T1189" s="149"/>
      <c r="U1189" s="149"/>
    </row>
    <row r="1190" spans="1:21" x14ac:dyDescent="0.4">
      <c r="A1190" s="141"/>
      <c r="B1190" s="142"/>
      <c r="C1190" s="141"/>
      <c r="D1190" s="143"/>
      <c r="E1190" s="144"/>
      <c r="F1190" s="142"/>
      <c r="G1190" s="142"/>
      <c r="H1190" s="226"/>
      <c r="I1190" s="145"/>
      <c r="J1190" s="146"/>
      <c r="K1190" s="147"/>
      <c r="L1190" s="147"/>
      <c r="M1190" s="148"/>
      <c r="N1190" s="149"/>
      <c r="O1190" s="149"/>
      <c r="P1190" s="150"/>
      <c r="Q1190" s="151"/>
      <c r="R1190" s="149"/>
      <c r="S1190" s="149"/>
      <c r="T1190" s="149"/>
      <c r="U1190" s="149"/>
    </row>
    <row r="1191" spans="1:21" x14ac:dyDescent="0.4">
      <c r="A1191" s="141"/>
      <c r="B1191" s="142"/>
      <c r="C1191" s="141"/>
      <c r="D1191" s="143"/>
      <c r="E1191" s="144"/>
      <c r="F1191" s="142"/>
      <c r="G1191" s="142"/>
      <c r="H1191" s="226"/>
      <c r="I1191" s="145"/>
      <c r="J1191" s="146"/>
      <c r="K1191" s="147"/>
      <c r="L1191" s="147"/>
      <c r="M1191" s="148"/>
      <c r="N1191" s="149"/>
      <c r="O1191" s="149"/>
      <c r="P1191" s="150"/>
      <c r="Q1191" s="151"/>
      <c r="R1191" s="149"/>
      <c r="S1191" s="149"/>
      <c r="T1191" s="149"/>
      <c r="U1191" s="149"/>
    </row>
    <row r="1192" spans="1:21" x14ac:dyDescent="0.4">
      <c r="A1192" s="141"/>
      <c r="B1192" s="142"/>
      <c r="C1192" s="141"/>
      <c r="D1192" s="143"/>
      <c r="E1192" s="144"/>
      <c r="F1192" s="142"/>
      <c r="G1192" s="142"/>
      <c r="H1192" s="226"/>
      <c r="I1192" s="145"/>
      <c r="J1192" s="146"/>
      <c r="K1192" s="147"/>
      <c r="L1192" s="147"/>
      <c r="M1192" s="148"/>
      <c r="N1192" s="149"/>
      <c r="O1192" s="149"/>
      <c r="P1192" s="150"/>
      <c r="Q1192" s="151"/>
      <c r="R1192" s="149"/>
      <c r="S1192" s="149"/>
      <c r="T1192" s="149"/>
      <c r="U1192" s="149"/>
    </row>
    <row r="1193" spans="1:21" x14ac:dyDescent="0.4">
      <c r="A1193" s="141"/>
      <c r="B1193" s="142"/>
      <c r="C1193" s="141"/>
      <c r="D1193" s="143"/>
      <c r="E1193" s="144"/>
      <c r="F1193" s="142"/>
      <c r="G1193" s="142"/>
      <c r="H1193" s="226"/>
      <c r="I1193" s="145"/>
      <c r="J1193" s="146"/>
      <c r="K1193" s="147"/>
      <c r="L1193" s="147"/>
      <c r="M1193" s="148"/>
      <c r="N1193" s="149"/>
      <c r="O1193" s="149"/>
      <c r="P1193" s="150"/>
      <c r="Q1193" s="151"/>
      <c r="R1193" s="149"/>
      <c r="S1193" s="149"/>
      <c r="T1193" s="149"/>
      <c r="U1193" s="149"/>
    </row>
    <row r="1194" spans="1:21" x14ac:dyDescent="0.4">
      <c r="A1194" s="141"/>
      <c r="B1194" s="142"/>
      <c r="C1194" s="141"/>
      <c r="D1194" s="143"/>
      <c r="E1194" s="144"/>
      <c r="F1194" s="142"/>
      <c r="G1194" s="142"/>
      <c r="H1194" s="226"/>
      <c r="I1194" s="145"/>
      <c r="J1194" s="146"/>
      <c r="K1194" s="147"/>
      <c r="L1194" s="147"/>
      <c r="M1194" s="148"/>
      <c r="N1194" s="149"/>
      <c r="O1194" s="149"/>
      <c r="P1194" s="150"/>
      <c r="Q1194" s="151"/>
      <c r="R1194" s="149"/>
      <c r="S1194" s="149"/>
      <c r="T1194" s="149"/>
      <c r="U1194" s="149"/>
    </row>
    <row r="1195" spans="1:21" x14ac:dyDescent="0.4">
      <c r="A1195" s="141"/>
      <c r="B1195" s="142"/>
      <c r="C1195" s="141"/>
      <c r="D1195" s="143"/>
      <c r="E1195" s="144"/>
      <c r="F1195" s="142"/>
      <c r="G1195" s="142"/>
      <c r="H1195" s="226"/>
      <c r="I1195" s="145"/>
      <c r="J1195" s="146"/>
      <c r="K1195" s="147"/>
      <c r="L1195" s="147"/>
      <c r="M1195" s="148"/>
      <c r="N1195" s="149"/>
      <c r="O1195" s="149"/>
      <c r="P1195" s="150"/>
      <c r="Q1195" s="151"/>
      <c r="R1195" s="149"/>
      <c r="S1195" s="149"/>
      <c r="T1195" s="149"/>
      <c r="U1195" s="149"/>
    </row>
    <row r="1196" spans="1:21" x14ac:dyDescent="0.4">
      <c r="A1196" s="141"/>
      <c r="B1196" s="142"/>
      <c r="C1196" s="141"/>
      <c r="D1196" s="143"/>
      <c r="E1196" s="144"/>
      <c r="F1196" s="142"/>
      <c r="G1196" s="142"/>
      <c r="H1196" s="226"/>
      <c r="I1196" s="145"/>
      <c r="J1196" s="146"/>
      <c r="K1196" s="147"/>
      <c r="L1196" s="147"/>
      <c r="M1196" s="148"/>
      <c r="N1196" s="149"/>
      <c r="O1196" s="149"/>
      <c r="P1196" s="150"/>
      <c r="Q1196" s="151"/>
      <c r="R1196" s="149"/>
      <c r="S1196" s="149"/>
      <c r="T1196" s="149"/>
      <c r="U1196" s="149"/>
    </row>
    <row r="1197" spans="1:21" x14ac:dyDescent="0.4">
      <c r="A1197" s="141"/>
      <c r="B1197" s="142"/>
      <c r="C1197" s="141"/>
      <c r="D1197" s="143"/>
      <c r="E1197" s="144"/>
      <c r="F1197" s="142"/>
      <c r="G1197" s="142"/>
      <c r="H1197" s="226"/>
      <c r="I1197" s="145"/>
      <c r="J1197" s="146"/>
      <c r="K1197" s="147"/>
      <c r="L1197" s="147"/>
      <c r="M1197" s="148"/>
      <c r="N1197" s="149"/>
      <c r="O1197" s="149"/>
      <c r="P1197" s="150"/>
      <c r="Q1197" s="151"/>
      <c r="R1197" s="149"/>
      <c r="S1197" s="149"/>
      <c r="T1197" s="149"/>
      <c r="U1197" s="149"/>
    </row>
    <row r="1198" spans="1:21" x14ac:dyDescent="0.4">
      <c r="A1198" s="141"/>
      <c r="B1198" s="142"/>
      <c r="C1198" s="141"/>
      <c r="D1198" s="143"/>
      <c r="E1198" s="144"/>
      <c r="F1198" s="142"/>
      <c r="G1198" s="142"/>
      <c r="H1198" s="226"/>
      <c r="I1198" s="145"/>
      <c r="J1198" s="146"/>
      <c r="K1198" s="147"/>
      <c r="L1198" s="147"/>
      <c r="M1198" s="148"/>
      <c r="N1198" s="149"/>
      <c r="O1198" s="149"/>
      <c r="P1198" s="150"/>
      <c r="Q1198" s="151"/>
      <c r="R1198" s="149"/>
      <c r="S1198" s="149"/>
      <c r="T1198" s="149"/>
      <c r="U1198" s="149"/>
    </row>
    <row r="1199" spans="1:21" x14ac:dyDescent="0.4">
      <c r="A1199" s="141"/>
      <c r="B1199" s="142"/>
      <c r="C1199" s="141"/>
      <c r="D1199" s="143"/>
      <c r="E1199" s="144"/>
      <c r="F1199" s="142"/>
      <c r="G1199" s="142"/>
      <c r="H1199" s="226"/>
      <c r="I1199" s="145"/>
      <c r="J1199" s="146"/>
      <c r="K1199" s="147"/>
      <c r="L1199" s="147"/>
      <c r="M1199" s="148"/>
      <c r="N1199" s="149"/>
      <c r="O1199" s="149"/>
      <c r="P1199" s="150"/>
      <c r="Q1199" s="151"/>
      <c r="R1199" s="149"/>
      <c r="S1199" s="149"/>
      <c r="T1199" s="149"/>
      <c r="U1199" s="149"/>
    </row>
    <row r="1200" spans="1:21" x14ac:dyDescent="0.4">
      <c r="A1200" s="141"/>
      <c r="B1200" s="142"/>
      <c r="C1200" s="141"/>
      <c r="D1200" s="143"/>
      <c r="E1200" s="144"/>
      <c r="F1200" s="142"/>
      <c r="G1200" s="142"/>
      <c r="H1200" s="226"/>
      <c r="I1200" s="145"/>
      <c r="J1200" s="146"/>
      <c r="K1200" s="147"/>
      <c r="L1200" s="147"/>
      <c r="M1200" s="148"/>
      <c r="N1200" s="149"/>
      <c r="O1200" s="149"/>
      <c r="P1200" s="150"/>
      <c r="Q1200" s="151"/>
      <c r="R1200" s="149"/>
      <c r="S1200" s="149"/>
      <c r="T1200" s="149"/>
      <c r="U1200" s="149"/>
    </row>
    <row r="1201" spans="1:21" x14ac:dyDescent="0.4">
      <c r="A1201" s="141"/>
      <c r="B1201" s="142"/>
      <c r="C1201" s="141"/>
      <c r="D1201" s="143"/>
      <c r="E1201" s="144"/>
      <c r="F1201" s="142"/>
      <c r="G1201" s="142"/>
      <c r="H1201" s="226"/>
      <c r="I1201" s="145"/>
      <c r="J1201" s="146"/>
      <c r="K1201" s="147"/>
      <c r="L1201" s="147"/>
      <c r="M1201" s="148"/>
      <c r="N1201" s="149"/>
      <c r="O1201" s="149"/>
      <c r="P1201" s="150"/>
      <c r="Q1201" s="151"/>
      <c r="R1201" s="149"/>
      <c r="S1201" s="149"/>
      <c r="T1201" s="149"/>
      <c r="U1201" s="149"/>
    </row>
    <row r="1202" spans="1:21" x14ac:dyDescent="0.4">
      <c r="A1202" s="141"/>
      <c r="B1202" s="142"/>
      <c r="C1202" s="141"/>
      <c r="D1202" s="143"/>
      <c r="E1202" s="144"/>
      <c r="F1202" s="142"/>
      <c r="G1202" s="142"/>
      <c r="H1202" s="226"/>
      <c r="I1202" s="145"/>
      <c r="J1202" s="146"/>
      <c r="K1202" s="147"/>
      <c r="L1202" s="147"/>
      <c r="M1202" s="148"/>
      <c r="N1202" s="149"/>
      <c r="O1202" s="149"/>
      <c r="P1202" s="150"/>
      <c r="Q1202" s="151"/>
      <c r="R1202" s="149"/>
      <c r="S1202" s="149"/>
      <c r="T1202" s="149"/>
      <c r="U1202" s="149"/>
    </row>
    <row r="1203" spans="1:21" x14ac:dyDescent="0.4">
      <c r="A1203" s="141"/>
      <c r="B1203" s="142"/>
      <c r="C1203" s="141"/>
      <c r="D1203" s="143"/>
      <c r="E1203" s="144"/>
      <c r="F1203" s="142"/>
      <c r="G1203" s="142"/>
      <c r="H1203" s="226"/>
      <c r="I1203" s="145"/>
      <c r="J1203" s="146"/>
      <c r="K1203" s="147"/>
      <c r="L1203" s="147"/>
      <c r="M1203" s="148"/>
      <c r="N1203" s="149"/>
      <c r="O1203" s="149"/>
      <c r="P1203" s="150"/>
      <c r="Q1203" s="151"/>
      <c r="R1203" s="149"/>
      <c r="S1203" s="149"/>
      <c r="T1203" s="149"/>
      <c r="U1203" s="149"/>
    </row>
    <row r="1204" spans="1:21" x14ac:dyDescent="0.4">
      <c r="A1204" s="141"/>
      <c r="B1204" s="142"/>
      <c r="C1204" s="141"/>
      <c r="D1204" s="143"/>
      <c r="E1204" s="144"/>
      <c r="F1204" s="142"/>
      <c r="G1204" s="142"/>
      <c r="H1204" s="226"/>
      <c r="I1204" s="145"/>
      <c r="J1204" s="146"/>
      <c r="K1204" s="147"/>
      <c r="L1204" s="147"/>
      <c r="M1204" s="148"/>
      <c r="N1204" s="149"/>
      <c r="O1204" s="149"/>
      <c r="P1204" s="150"/>
      <c r="Q1204" s="151"/>
      <c r="R1204" s="149"/>
      <c r="S1204" s="149"/>
      <c r="T1204" s="149"/>
      <c r="U1204" s="149"/>
    </row>
    <row r="1205" spans="1:21" x14ac:dyDescent="0.4">
      <c r="A1205" s="141"/>
      <c r="B1205" s="142"/>
      <c r="C1205" s="141"/>
      <c r="D1205" s="143"/>
      <c r="E1205" s="144"/>
      <c r="F1205" s="142"/>
      <c r="G1205" s="142"/>
      <c r="H1205" s="226"/>
      <c r="I1205" s="145"/>
      <c r="J1205" s="146"/>
      <c r="K1205" s="147"/>
      <c r="L1205" s="147"/>
      <c r="M1205" s="148"/>
      <c r="N1205" s="149"/>
      <c r="O1205" s="149"/>
      <c r="P1205" s="150"/>
      <c r="Q1205" s="151"/>
      <c r="R1205" s="149"/>
      <c r="S1205" s="149"/>
      <c r="T1205" s="149"/>
      <c r="U1205" s="149"/>
    </row>
    <row r="1206" spans="1:21" x14ac:dyDescent="0.4">
      <c r="A1206" s="141"/>
      <c r="B1206" s="142"/>
      <c r="C1206" s="141"/>
      <c r="D1206" s="143"/>
      <c r="E1206" s="144"/>
      <c r="F1206" s="142"/>
      <c r="G1206" s="142"/>
      <c r="H1206" s="226"/>
      <c r="I1206" s="145"/>
      <c r="J1206" s="146"/>
      <c r="K1206" s="147"/>
      <c r="L1206" s="147"/>
      <c r="M1206" s="148"/>
      <c r="N1206" s="149"/>
      <c r="O1206" s="149"/>
      <c r="P1206" s="150"/>
      <c r="Q1206" s="151"/>
      <c r="R1206" s="149"/>
      <c r="S1206" s="149"/>
      <c r="T1206" s="149"/>
      <c r="U1206" s="149"/>
    </row>
    <row r="1207" spans="1:21" x14ac:dyDescent="0.4">
      <c r="A1207" s="141"/>
      <c r="B1207" s="142"/>
      <c r="C1207" s="141"/>
      <c r="D1207" s="143"/>
      <c r="E1207" s="144"/>
      <c r="F1207" s="142"/>
      <c r="G1207" s="142"/>
      <c r="H1207" s="226"/>
      <c r="I1207" s="145"/>
      <c r="J1207" s="146"/>
      <c r="K1207" s="147"/>
      <c r="L1207" s="147"/>
      <c r="M1207" s="148"/>
      <c r="N1207" s="149"/>
      <c r="O1207" s="149"/>
      <c r="P1207" s="150"/>
      <c r="Q1207" s="151"/>
      <c r="R1207" s="149"/>
      <c r="S1207" s="149"/>
      <c r="T1207" s="149"/>
      <c r="U1207" s="149"/>
    </row>
    <row r="1208" spans="1:21" x14ac:dyDescent="0.4">
      <c r="A1208" s="141"/>
      <c r="B1208" s="142"/>
      <c r="C1208" s="141"/>
      <c r="D1208" s="143"/>
      <c r="E1208" s="144"/>
      <c r="F1208" s="142"/>
      <c r="G1208" s="142"/>
      <c r="H1208" s="226"/>
      <c r="I1208" s="145"/>
      <c r="J1208" s="146"/>
      <c r="K1208" s="147"/>
      <c r="L1208" s="147"/>
      <c r="M1208" s="148"/>
      <c r="N1208" s="149"/>
      <c r="O1208" s="149"/>
      <c r="P1208" s="150"/>
      <c r="Q1208" s="151"/>
      <c r="R1208" s="149"/>
      <c r="S1208" s="149"/>
      <c r="T1208" s="149"/>
      <c r="U1208" s="149"/>
    </row>
    <row r="1209" spans="1:21" x14ac:dyDescent="0.4">
      <c r="A1209" s="141"/>
      <c r="B1209" s="142"/>
      <c r="C1209" s="141"/>
      <c r="D1209" s="143"/>
      <c r="E1209" s="144"/>
      <c r="F1209" s="142"/>
      <c r="G1209" s="142"/>
      <c r="H1209" s="226"/>
      <c r="I1209" s="145"/>
      <c r="J1209" s="146"/>
      <c r="K1209" s="147"/>
      <c r="L1209" s="147"/>
      <c r="M1209" s="148"/>
      <c r="N1209" s="149"/>
      <c r="O1209" s="149"/>
      <c r="P1209" s="150"/>
      <c r="Q1209" s="151"/>
      <c r="R1209" s="149"/>
      <c r="S1209" s="149"/>
      <c r="T1209" s="149"/>
      <c r="U1209" s="149"/>
    </row>
    <row r="1210" spans="1:21" x14ac:dyDescent="0.4">
      <c r="A1210" s="141"/>
      <c r="B1210" s="142"/>
      <c r="C1210" s="141"/>
      <c r="D1210" s="143"/>
      <c r="E1210" s="144"/>
      <c r="F1210" s="142"/>
      <c r="G1210" s="142"/>
      <c r="H1210" s="226"/>
      <c r="I1210" s="145"/>
      <c r="J1210" s="146"/>
      <c r="K1210" s="147"/>
      <c r="L1210" s="147"/>
      <c r="M1210" s="148"/>
      <c r="N1210" s="149"/>
      <c r="O1210" s="149"/>
      <c r="P1210" s="150"/>
      <c r="Q1210" s="151"/>
      <c r="R1210" s="149"/>
      <c r="S1210" s="149"/>
      <c r="T1210" s="149"/>
      <c r="U1210" s="149"/>
    </row>
    <row r="1211" spans="1:21" x14ac:dyDescent="0.4">
      <c r="A1211" s="141"/>
      <c r="B1211" s="142"/>
      <c r="C1211" s="141"/>
      <c r="D1211" s="143"/>
      <c r="E1211" s="144"/>
      <c r="F1211" s="142"/>
      <c r="G1211" s="142"/>
      <c r="H1211" s="226"/>
      <c r="I1211" s="145"/>
      <c r="J1211" s="146"/>
      <c r="K1211" s="147"/>
      <c r="L1211" s="147"/>
      <c r="M1211" s="148"/>
      <c r="N1211" s="149"/>
      <c r="O1211" s="149"/>
      <c r="P1211" s="150"/>
      <c r="Q1211" s="151"/>
      <c r="R1211" s="149"/>
      <c r="S1211" s="149"/>
      <c r="T1211" s="149"/>
      <c r="U1211" s="149"/>
    </row>
    <row r="1212" spans="1:21" x14ac:dyDescent="0.4">
      <c r="A1212" s="141"/>
      <c r="B1212" s="142"/>
      <c r="C1212" s="141"/>
      <c r="D1212" s="143"/>
      <c r="E1212" s="144"/>
      <c r="F1212" s="142"/>
      <c r="G1212" s="142"/>
      <c r="H1212" s="226"/>
      <c r="I1212" s="145"/>
      <c r="J1212" s="146"/>
      <c r="K1212" s="147"/>
      <c r="L1212" s="147"/>
      <c r="M1212" s="148"/>
      <c r="N1212" s="149"/>
      <c r="O1212" s="149"/>
      <c r="P1212" s="150"/>
      <c r="Q1212" s="151"/>
      <c r="R1212" s="149"/>
      <c r="S1212" s="149"/>
      <c r="T1212" s="149"/>
      <c r="U1212" s="149"/>
    </row>
    <row r="1213" spans="1:21" x14ac:dyDescent="0.4">
      <c r="A1213" s="141"/>
      <c r="B1213" s="142"/>
      <c r="C1213" s="141"/>
      <c r="D1213" s="143"/>
      <c r="E1213" s="144"/>
      <c r="F1213" s="142"/>
      <c r="G1213" s="142"/>
      <c r="H1213" s="226"/>
      <c r="I1213" s="145"/>
      <c r="J1213" s="146"/>
      <c r="K1213" s="147"/>
      <c r="L1213" s="147"/>
      <c r="M1213" s="148"/>
      <c r="N1213" s="149"/>
      <c r="O1213" s="149"/>
      <c r="P1213" s="150"/>
      <c r="Q1213" s="151"/>
      <c r="R1213" s="149"/>
      <c r="S1213" s="149"/>
      <c r="T1213" s="149"/>
      <c r="U1213" s="149"/>
    </row>
    <row r="1214" spans="1:21" x14ac:dyDescent="0.4">
      <c r="A1214" s="141"/>
      <c r="B1214" s="142"/>
      <c r="C1214" s="141"/>
      <c r="D1214" s="143"/>
      <c r="E1214" s="144"/>
      <c r="F1214" s="142"/>
      <c r="G1214" s="142"/>
      <c r="H1214" s="226"/>
      <c r="I1214" s="145"/>
      <c r="J1214" s="146"/>
      <c r="K1214" s="147"/>
      <c r="L1214" s="147"/>
      <c r="M1214" s="148"/>
      <c r="N1214" s="149"/>
      <c r="O1214" s="149"/>
      <c r="P1214" s="150"/>
      <c r="Q1214" s="151"/>
      <c r="R1214" s="149"/>
      <c r="S1214" s="149"/>
      <c r="T1214" s="149"/>
      <c r="U1214" s="149"/>
    </row>
    <row r="1215" spans="1:21" x14ac:dyDescent="0.4">
      <c r="A1215" s="141"/>
      <c r="B1215" s="142"/>
      <c r="C1215" s="141"/>
      <c r="D1215" s="143"/>
      <c r="E1215" s="144"/>
      <c r="F1215" s="142"/>
      <c r="G1215" s="142"/>
      <c r="H1215" s="226"/>
      <c r="I1215" s="145"/>
      <c r="J1215" s="146"/>
      <c r="K1215" s="147"/>
      <c r="L1215" s="147"/>
      <c r="M1215" s="148"/>
      <c r="N1215" s="149"/>
      <c r="O1215" s="149"/>
      <c r="P1215" s="150"/>
      <c r="Q1215" s="151"/>
      <c r="R1215" s="149"/>
      <c r="S1215" s="149"/>
      <c r="T1215" s="149"/>
      <c r="U1215" s="149"/>
    </row>
    <row r="1216" spans="1:21" x14ac:dyDescent="0.4">
      <c r="A1216" s="141"/>
      <c r="B1216" s="142"/>
      <c r="C1216" s="141"/>
      <c r="D1216" s="143"/>
      <c r="E1216" s="144"/>
      <c r="F1216" s="142"/>
      <c r="G1216" s="142"/>
      <c r="H1216" s="226"/>
      <c r="I1216" s="145"/>
      <c r="J1216" s="146"/>
      <c r="K1216" s="147"/>
      <c r="L1216" s="147"/>
      <c r="M1216" s="148"/>
      <c r="N1216" s="149"/>
      <c r="O1216" s="149"/>
      <c r="P1216" s="150"/>
      <c r="Q1216" s="151"/>
      <c r="R1216" s="149"/>
      <c r="S1216" s="149"/>
      <c r="T1216" s="149"/>
      <c r="U1216" s="149"/>
    </row>
    <row r="1217" spans="1:21" x14ac:dyDescent="0.4">
      <c r="A1217" s="141"/>
      <c r="B1217" s="142"/>
      <c r="C1217" s="141"/>
      <c r="D1217" s="143"/>
      <c r="E1217" s="144"/>
      <c r="F1217" s="142"/>
      <c r="G1217" s="142"/>
      <c r="H1217" s="226"/>
      <c r="I1217" s="145"/>
      <c r="J1217" s="146"/>
      <c r="K1217" s="147"/>
      <c r="L1217" s="147"/>
      <c r="M1217" s="148"/>
      <c r="N1217" s="149"/>
      <c r="O1217" s="149"/>
      <c r="P1217" s="150"/>
      <c r="Q1217" s="151"/>
      <c r="R1217" s="149"/>
      <c r="S1217" s="149"/>
      <c r="T1217" s="149"/>
      <c r="U1217" s="149"/>
    </row>
    <row r="1218" spans="1:21" x14ac:dyDescent="0.4">
      <c r="A1218" s="141"/>
      <c r="B1218" s="142"/>
      <c r="C1218" s="141"/>
      <c r="D1218" s="143"/>
      <c r="E1218" s="144"/>
      <c r="F1218" s="142"/>
      <c r="G1218" s="142"/>
      <c r="H1218" s="226"/>
      <c r="I1218" s="145"/>
      <c r="J1218" s="146"/>
      <c r="K1218" s="147"/>
      <c r="L1218" s="147"/>
      <c r="M1218" s="148"/>
      <c r="N1218" s="149"/>
      <c r="O1218" s="149"/>
      <c r="P1218" s="150"/>
      <c r="Q1218" s="151"/>
      <c r="R1218" s="149"/>
      <c r="S1218" s="149"/>
      <c r="T1218" s="149"/>
      <c r="U1218" s="149"/>
    </row>
    <row r="1219" spans="1:21" x14ac:dyDescent="0.4">
      <c r="A1219" s="141"/>
      <c r="B1219" s="142"/>
      <c r="C1219" s="141"/>
      <c r="D1219" s="143"/>
      <c r="E1219" s="144"/>
      <c r="F1219" s="142"/>
      <c r="G1219" s="142"/>
      <c r="H1219" s="226"/>
      <c r="I1219" s="145"/>
      <c r="J1219" s="146"/>
      <c r="K1219" s="147"/>
      <c r="L1219" s="147"/>
      <c r="M1219" s="148"/>
      <c r="N1219" s="149"/>
      <c r="O1219" s="149"/>
      <c r="P1219" s="150"/>
      <c r="Q1219" s="151"/>
      <c r="R1219" s="149"/>
      <c r="S1219" s="149"/>
      <c r="T1219" s="149"/>
      <c r="U1219" s="149"/>
    </row>
    <row r="1220" spans="1:21" x14ac:dyDescent="0.4">
      <c r="A1220" s="141"/>
      <c r="B1220" s="142"/>
      <c r="C1220" s="141"/>
      <c r="D1220" s="143"/>
      <c r="E1220" s="144"/>
      <c r="F1220" s="142"/>
      <c r="G1220" s="142"/>
      <c r="H1220" s="226"/>
      <c r="I1220" s="145"/>
      <c r="J1220" s="146"/>
      <c r="K1220" s="147"/>
      <c r="L1220" s="147"/>
      <c r="M1220" s="148"/>
      <c r="N1220" s="149"/>
      <c r="O1220" s="149"/>
      <c r="P1220" s="150"/>
      <c r="Q1220" s="151"/>
      <c r="R1220" s="149"/>
      <c r="S1220" s="149"/>
      <c r="T1220" s="149"/>
      <c r="U1220" s="149"/>
    </row>
    <row r="1221" spans="1:21" x14ac:dyDescent="0.4">
      <c r="A1221" s="141"/>
      <c r="B1221" s="142"/>
      <c r="C1221" s="141"/>
      <c r="D1221" s="143"/>
      <c r="E1221" s="144"/>
      <c r="F1221" s="142"/>
      <c r="G1221" s="142"/>
      <c r="H1221" s="226"/>
      <c r="I1221" s="145"/>
      <c r="J1221" s="146"/>
      <c r="K1221" s="147"/>
      <c r="L1221" s="147"/>
      <c r="M1221" s="148"/>
      <c r="N1221" s="149"/>
      <c r="O1221" s="149"/>
      <c r="P1221" s="150"/>
      <c r="Q1221" s="151"/>
      <c r="R1221" s="149"/>
      <c r="S1221" s="149"/>
      <c r="T1221" s="149"/>
      <c r="U1221" s="149"/>
    </row>
    <row r="1222" spans="1:21" x14ac:dyDescent="0.4">
      <c r="A1222" s="141"/>
      <c r="B1222" s="142"/>
      <c r="C1222" s="141"/>
      <c r="D1222" s="143"/>
      <c r="E1222" s="144"/>
      <c r="F1222" s="142"/>
      <c r="G1222" s="142"/>
      <c r="H1222" s="226"/>
      <c r="I1222" s="145"/>
      <c r="J1222" s="146"/>
      <c r="K1222" s="147"/>
      <c r="L1222" s="147"/>
      <c r="M1222" s="148"/>
      <c r="N1222" s="149"/>
      <c r="O1222" s="149"/>
      <c r="P1222" s="150"/>
      <c r="Q1222" s="151"/>
      <c r="R1222" s="149"/>
      <c r="S1222" s="149"/>
      <c r="T1222" s="149"/>
      <c r="U1222" s="149"/>
    </row>
    <row r="1223" spans="1:21" x14ac:dyDescent="0.4">
      <c r="A1223" s="141"/>
      <c r="B1223" s="142"/>
      <c r="C1223" s="141"/>
      <c r="D1223" s="143"/>
      <c r="E1223" s="144"/>
      <c r="F1223" s="142"/>
      <c r="G1223" s="142"/>
      <c r="H1223" s="226"/>
      <c r="I1223" s="145"/>
      <c r="J1223" s="146"/>
      <c r="K1223" s="147"/>
      <c r="L1223" s="147"/>
      <c r="M1223" s="148"/>
      <c r="N1223" s="149"/>
      <c r="O1223" s="149"/>
      <c r="P1223" s="150"/>
      <c r="Q1223" s="151"/>
      <c r="R1223" s="149"/>
      <c r="S1223" s="149"/>
      <c r="T1223" s="149"/>
      <c r="U1223" s="149"/>
    </row>
    <row r="1224" spans="1:21" x14ac:dyDescent="0.4">
      <c r="A1224" s="141"/>
      <c r="B1224" s="142"/>
      <c r="C1224" s="141"/>
      <c r="D1224" s="143"/>
      <c r="E1224" s="144"/>
      <c r="F1224" s="142"/>
      <c r="G1224" s="142"/>
      <c r="H1224" s="226"/>
      <c r="I1224" s="145"/>
      <c r="J1224" s="146"/>
      <c r="K1224" s="147"/>
      <c r="L1224" s="147"/>
      <c r="M1224" s="148"/>
      <c r="N1224" s="149"/>
      <c r="O1224" s="149"/>
      <c r="P1224" s="150"/>
      <c r="Q1224" s="151"/>
      <c r="R1224" s="149"/>
      <c r="S1224" s="149"/>
      <c r="T1224" s="149"/>
      <c r="U1224" s="149"/>
    </row>
    <row r="1225" spans="1:21" x14ac:dyDescent="0.4">
      <c r="A1225" s="141"/>
      <c r="B1225" s="142"/>
      <c r="C1225" s="141"/>
      <c r="D1225" s="143"/>
      <c r="E1225" s="144"/>
      <c r="F1225" s="142"/>
      <c r="G1225" s="142"/>
      <c r="H1225" s="226"/>
      <c r="I1225" s="145"/>
      <c r="J1225" s="146"/>
      <c r="K1225" s="147"/>
      <c r="L1225" s="147"/>
      <c r="M1225" s="148"/>
      <c r="N1225" s="149"/>
      <c r="O1225" s="149"/>
      <c r="P1225" s="150"/>
      <c r="Q1225" s="151"/>
      <c r="R1225" s="149"/>
      <c r="S1225" s="149"/>
      <c r="T1225" s="149"/>
      <c r="U1225" s="149"/>
    </row>
    <row r="1226" spans="1:21" x14ac:dyDescent="0.4">
      <c r="A1226" s="141"/>
      <c r="B1226" s="142"/>
      <c r="C1226" s="141"/>
      <c r="D1226" s="143"/>
      <c r="E1226" s="144"/>
      <c r="F1226" s="142"/>
      <c r="G1226" s="142"/>
      <c r="H1226" s="226"/>
      <c r="I1226" s="145"/>
      <c r="J1226" s="146"/>
      <c r="K1226" s="147"/>
      <c r="L1226" s="147"/>
      <c r="M1226" s="148"/>
      <c r="N1226" s="149"/>
      <c r="O1226" s="149"/>
      <c r="P1226" s="150"/>
      <c r="Q1226" s="151"/>
      <c r="R1226" s="149"/>
      <c r="S1226" s="149"/>
      <c r="T1226" s="149"/>
      <c r="U1226" s="149"/>
    </row>
    <row r="1227" spans="1:21" x14ac:dyDescent="0.4">
      <c r="A1227" s="141"/>
      <c r="B1227" s="142"/>
      <c r="C1227" s="141"/>
      <c r="D1227" s="143"/>
      <c r="E1227" s="144"/>
      <c r="F1227" s="142"/>
      <c r="G1227" s="142"/>
      <c r="H1227" s="226"/>
      <c r="I1227" s="145"/>
      <c r="J1227" s="146"/>
      <c r="K1227" s="147"/>
      <c r="L1227" s="147"/>
      <c r="M1227" s="148"/>
      <c r="N1227" s="149"/>
      <c r="O1227" s="149"/>
      <c r="P1227" s="150"/>
      <c r="Q1227" s="151"/>
      <c r="R1227" s="149"/>
      <c r="S1227" s="149"/>
      <c r="T1227" s="149"/>
      <c r="U1227" s="149"/>
    </row>
    <row r="1228" spans="1:21" x14ac:dyDescent="0.4">
      <c r="A1228" s="141"/>
      <c r="B1228" s="142"/>
      <c r="C1228" s="141"/>
      <c r="D1228" s="143"/>
      <c r="E1228" s="144"/>
      <c r="F1228" s="142"/>
      <c r="G1228" s="142"/>
      <c r="H1228" s="226"/>
      <c r="I1228" s="145"/>
      <c r="J1228" s="146"/>
      <c r="K1228" s="147"/>
      <c r="L1228" s="147"/>
      <c r="M1228" s="148"/>
      <c r="N1228" s="149"/>
      <c r="O1228" s="149"/>
      <c r="P1228" s="150"/>
      <c r="Q1228" s="151"/>
      <c r="R1228" s="149"/>
      <c r="S1228" s="149"/>
      <c r="T1228" s="149"/>
      <c r="U1228" s="149"/>
    </row>
    <row r="1229" spans="1:21" x14ac:dyDescent="0.4">
      <c r="A1229" s="141"/>
      <c r="B1229" s="142"/>
      <c r="C1229" s="141"/>
      <c r="D1229" s="143"/>
      <c r="E1229" s="144"/>
      <c r="F1229" s="142"/>
      <c r="G1229" s="142"/>
      <c r="H1229" s="226"/>
      <c r="I1229" s="145"/>
      <c r="J1229" s="146"/>
      <c r="K1229" s="147"/>
      <c r="L1229" s="147"/>
      <c r="M1229" s="148"/>
      <c r="N1229" s="149"/>
      <c r="O1229" s="149"/>
      <c r="P1229" s="150"/>
      <c r="Q1229" s="151"/>
      <c r="R1229" s="149"/>
      <c r="S1229" s="149"/>
      <c r="T1229" s="149"/>
      <c r="U1229" s="149"/>
    </row>
    <row r="1230" spans="1:21" x14ac:dyDescent="0.4">
      <c r="A1230" s="152" t="s">
        <v>36</v>
      </c>
      <c r="B1230" s="152">
        <f>COUNTA(B3:B1229)</f>
        <v>963</v>
      </c>
      <c r="C1230" s="152"/>
      <c r="D1230" s="152"/>
      <c r="E1230" s="153"/>
      <c r="F1230" s="152"/>
      <c r="G1230" s="153"/>
      <c r="H1230" s="227"/>
      <c r="I1230" s="154"/>
      <c r="J1230" s="154"/>
      <c r="K1230" s="187">
        <f>COUNTA(K3:K1229)</f>
        <v>963</v>
      </c>
      <c r="L1230" s="154"/>
      <c r="M1230" s="154"/>
      <c r="N1230" s="155">
        <f>SUM(N3:N1229)</f>
        <v>13723.869999999994</v>
      </c>
      <c r="O1230" s="155">
        <f>SUM(O3:O1229)</f>
        <v>3457.1700000000369</v>
      </c>
      <c r="P1230" s="155"/>
      <c r="Q1230" s="155">
        <f>SUM(Q3:Q1229)</f>
        <v>248.80000000000138</v>
      </c>
      <c r="R1230" s="155">
        <f>SUM(R3:R1229)</f>
        <v>7.1999999999999993</v>
      </c>
      <c r="S1230" s="155">
        <f>SUM(S3:S1229)</f>
        <v>0</v>
      </c>
      <c r="T1230" s="155">
        <f>SUM(T3:T1229)</f>
        <v>0</v>
      </c>
      <c r="U1230" s="155">
        <f>SUM(U3:U1229)</f>
        <v>17437.040000000063</v>
      </c>
    </row>
  </sheetData>
  <autoFilter ref="X1:BE965" xr:uid="{00000000-0001-0000-0200-000000000000}"/>
  <sortState xmlns:xlrd2="http://schemas.microsoft.com/office/spreadsheetml/2017/richdata2" ref="A3:U1229">
    <sortCondition ref="E3:E1229"/>
  </sortState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P79"/>
  <sheetViews>
    <sheetView topLeftCell="A57" zoomScale="85" zoomScaleNormal="85" workbookViewId="0">
      <selection activeCell="O82" sqref="O82"/>
    </sheetView>
  </sheetViews>
  <sheetFormatPr defaultColWidth="9.09765625" defaultRowHeight="15.6" x14ac:dyDescent="0.4"/>
  <cols>
    <col min="1" max="1" width="5.8984375" style="202" bestFit="1" customWidth="1"/>
    <col min="2" max="2" width="10.19921875" style="202" bestFit="1" customWidth="1"/>
    <col min="3" max="3" width="26.69921875" style="202" customWidth="1"/>
    <col min="4" max="4" width="26.19921875" style="202" bestFit="1" customWidth="1"/>
    <col min="5" max="5" width="14" style="202" bestFit="1" customWidth="1"/>
    <col min="6" max="6" width="10" style="202" bestFit="1" customWidth="1"/>
    <col min="7" max="8" width="11" style="202" bestFit="1" customWidth="1"/>
    <col min="9" max="9" width="12.5" style="202" bestFit="1" customWidth="1"/>
    <col min="10" max="10" width="11.69921875" style="202" bestFit="1" customWidth="1"/>
    <col min="11" max="11" width="10.59765625" style="202" bestFit="1" customWidth="1"/>
    <col min="12" max="12" width="13.19921875" style="202" customWidth="1"/>
    <col min="13" max="13" width="10" style="202" bestFit="1" customWidth="1"/>
    <col min="14" max="14" width="14" style="202" bestFit="1" customWidth="1"/>
    <col min="15" max="15" width="23.3984375" style="202" customWidth="1"/>
    <col min="16" max="16" width="56.69921875" style="202" customWidth="1"/>
    <col min="17" max="16384" width="9.09765625" style="202"/>
  </cols>
  <sheetData>
    <row r="1" spans="1:16" ht="31.2" x14ac:dyDescent="0.4">
      <c r="A1" s="197" t="s">
        <v>21</v>
      </c>
      <c r="B1" s="198" t="s">
        <v>22</v>
      </c>
      <c r="C1" s="198" t="s">
        <v>23</v>
      </c>
      <c r="D1" s="198" t="s">
        <v>24</v>
      </c>
      <c r="E1" s="199" t="s">
        <v>25</v>
      </c>
      <c r="F1" s="199" t="s">
        <v>26</v>
      </c>
      <c r="G1" s="199" t="s">
        <v>27</v>
      </c>
      <c r="H1" s="199" t="s">
        <v>28</v>
      </c>
      <c r="I1" s="199" t="s">
        <v>29</v>
      </c>
      <c r="J1" s="200" t="s">
        <v>30</v>
      </c>
      <c r="K1" s="199" t="s">
        <v>31</v>
      </c>
      <c r="L1" s="199" t="s">
        <v>32</v>
      </c>
      <c r="M1" s="199" t="s">
        <v>33</v>
      </c>
      <c r="N1" s="200" t="s">
        <v>34</v>
      </c>
      <c r="O1" s="200" t="s">
        <v>13</v>
      </c>
      <c r="P1" s="201" t="s">
        <v>35</v>
      </c>
    </row>
    <row r="2" spans="1:16" ht="17.399999999999999" x14ac:dyDescent="0.2">
      <c r="A2" s="216">
        <v>1</v>
      </c>
      <c r="B2" s="209" t="s">
        <v>140</v>
      </c>
      <c r="C2" s="223" t="s">
        <v>4925</v>
      </c>
      <c r="D2" s="209" t="s">
        <v>4926</v>
      </c>
      <c r="E2" s="210"/>
      <c r="F2" s="210"/>
      <c r="G2" s="210"/>
      <c r="H2" s="210"/>
      <c r="I2" s="210"/>
      <c r="J2" s="210"/>
      <c r="K2" s="210"/>
      <c r="L2" s="210"/>
      <c r="M2" s="210"/>
      <c r="N2" s="210">
        <v>-14005</v>
      </c>
      <c r="O2" s="210">
        <v>-14005</v>
      </c>
      <c r="P2" s="217" t="s">
        <v>4946</v>
      </c>
    </row>
    <row r="3" spans="1:16" ht="17.399999999999999" x14ac:dyDescent="0.2">
      <c r="A3" s="216">
        <v>2</v>
      </c>
      <c r="B3" s="209" t="s">
        <v>140</v>
      </c>
      <c r="C3" s="211">
        <v>587196909602</v>
      </c>
      <c r="D3" s="211" t="s">
        <v>823</v>
      </c>
      <c r="E3" s="212"/>
      <c r="F3" s="212">
        <v>7002</v>
      </c>
      <c r="G3" s="212"/>
      <c r="H3" s="212"/>
      <c r="I3" s="212"/>
      <c r="J3" s="212"/>
      <c r="K3" s="212"/>
      <c r="L3" s="212"/>
      <c r="M3" s="212"/>
      <c r="N3" s="212">
        <v>8403</v>
      </c>
      <c r="O3" s="212">
        <v>15405</v>
      </c>
      <c r="P3" s="217" t="s">
        <v>1144</v>
      </c>
    </row>
    <row r="4" spans="1:16" ht="17.399999999999999" x14ac:dyDescent="0.2">
      <c r="A4" s="216">
        <v>3</v>
      </c>
      <c r="B4" s="209" t="s">
        <v>140</v>
      </c>
      <c r="C4" s="211" t="s">
        <v>1430</v>
      </c>
      <c r="D4" s="211" t="s">
        <v>823</v>
      </c>
      <c r="E4" s="212"/>
      <c r="F4" s="212">
        <v>7002</v>
      </c>
      <c r="G4" s="210"/>
      <c r="H4" s="212"/>
      <c r="I4" s="212"/>
      <c r="J4" s="212"/>
      <c r="K4" s="212"/>
      <c r="L4" s="212"/>
      <c r="M4" s="212"/>
      <c r="N4" s="212">
        <v>7002</v>
      </c>
      <c r="O4" s="212">
        <v>14004</v>
      </c>
      <c r="P4" s="217" t="s">
        <v>1144</v>
      </c>
    </row>
    <row r="5" spans="1:16" ht="17.399999999999999" x14ac:dyDescent="0.2">
      <c r="A5" s="216">
        <v>4</v>
      </c>
      <c r="B5" s="211" t="s">
        <v>140</v>
      </c>
      <c r="C5" s="211" t="s">
        <v>1350</v>
      </c>
      <c r="D5" s="211" t="s">
        <v>1258</v>
      </c>
      <c r="E5" s="212"/>
      <c r="F5" s="212"/>
      <c r="G5" s="210">
        <v>4201</v>
      </c>
      <c r="H5" s="212"/>
      <c r="I5" s="212"/>
      <c r="J5" s="212"/>
      <c r="K5" s="212"/>
      <c r="L5" s="212"/>
      <c r="M5" s="212"/>
      <c r="N5" s="212"/>
      <c r="O5" s="212">
        <v>4201</v>
      </c>
      <c r="P5" s="217"/>
    </row>
    <row r="6" spans="1:16" ht="17.399999999999999" x14ac:dyDescent="0.2">
      <c r="A6" s="216">
        <v>5</v>
      </c>
      <c r="B6" s="211" t="s">
        <v>140</v>
      </c>
      <c r="C6" s="211" t="s">
        <v>1945</v>
      </c>
      <c r="D6" s="211" t="s">
        <v>1946</v>
      </c>
      <c r="E6" s="212"/>
      <c r="F6" s="212">
        <v>2801</v>
      </c>
      <c r="G6" s="212"/>
      <c r="H6" s="212"/>
      <c r="I6" s="212"/>
      <c r="J6" s="212"/>
      <c r="K6" s="212"/>
      <c r="L6" s="212"/>
      <c r="M6" s="212"/>
      <c r="N6" s="212"/>
      <c r="O6" s="212">
        <v>2801</v>
      </c>
      <c r="P6" s="217"/>
    </row>
    <row r="7" spans="1:16" ht="17.399999999999999" x14ac:dyDescent="0.2">
      <c r="A7" s="216">
        <v>6</v>
      </c>
      <c r="B7" s="211" t="s">
        <v>140</v>
      </c>
      <c r="C7" s="211" t="s">
        <v>1999</v>
      </c>
      <c r="D7" s="211" t="s">
        <v>155</v>
      </c>
      <c r="E7" s="212"/>
      <c r="F7" s="212">
        <v>8403</v>
      </c>
      <c r="G7" s="210"/>
      <c r="H7" s="212"/>
      <c r="I7" s="212"/>
      <c r="J7" s="212"/>
      <c r="K7" s="212"/>
      <c r="L7" s="212">
        <v>11204</v>
      </c>
      <c r="M7" s="212"/>
      <c r="N7" s="212"/>
      <c r="O7" s="212">
        <v>19607</v>
      </c>
      <c r="P7" s="217"/>
    </row>
    <row r="8" spans="1:16" ht="17.399999999999999" x14ac:dyDescent="0.2">
      <c r="A8" s="216">
        <v>7</v>
      </c>
      <c r="B8" s="211" t="s">
        <v>140</v>
      </c>
      <c r="C8" s="211" t="s">
        <v>1981</v>
      </c>
      <c r="D8" s="211" t="s">
        <v>1982</v>
      </c>
      <c r="E8" s="212"/>
      <c r="F8" s="212">
        <v>5602</v>
      </c>
      <c r="G8" s="210"/>
      <c r="H8" s="212"/>
      <c r="I8" s="212"/>
      <c r="J8" s="212"/>
      <c r="K8" s="212"/>
      <c r="L8" s="212"/>
      <c r="M8" s="212"/>
      <c r="N8" s="212"/>
      <c r="O8" s="212">
        <v>5602</v>
      </c>
      <c r="P8" s="217"/>
    </row>
    <row r="9" spans="1:16" ht="17.399999999999999" x14ac:dyDescent="0.2">
      <c r="A9" s="216">
        <v>8</v>
      </c>
      <c r="B9" s="211" t="s">
        <v>140</v>
      </c>
      <c r="C9" s="211" t="s">
        <v>2446</v>
      </c>
      <c r="D9" s="211" t="s">
        <v>2447</v>
      </c>
      <c r="E9" s="212"/>
      <c r="F9" s="212">
        <v>8403</v>
      </c>
      <c r="G9" s="210"/>
      <c r="H9" s="212"/>
      <c r="I9" s="212"/>
      <c r="J9" s="212"/>
      <c r="K9" s="212"/>
      <c r="L9" s="212"/>
      <c r="M9" s="212"/>
      <c r="N9" s="212"/>
      <c r="O9" s="212">
        <v>8403</v>
      </c>
      <c r="P9" s="217"/>
    </row>
    <row r="10" spans="1:16" ht="17.399999999999999" x14ac:dyDescent="0.2">
      <c r="A10" s="216">
        <v>9</v>
      </c>
      <c r="B10" s="211" t="s">
        <v>140</v>
      </c>
      <c r="C10" s="211" t="s">
        <v>2442</v>
      </c>
      <c r="D10" s="211" t="s">
        <v>1145</v>
      </c>
      <c r="E10" s="212"/>
      <c r="F10" s="212"/>
      <c r="G10" s="210"/>
      <c r="H10" s="212"/>
      <c r="I10" s="212"/>
      <c r="J10" s="212"/>
      <c r="K10" s="212"/>
      <c r="L10" s="212">
        <v>49017</v>
      </c>
      <c r="M10" s="212"/>
      <c r="N10" s="212"/>
      <c r="O10" s="212">
        <v>49017</v>
      </c>
      <c r="P10" s="217"/>
    </row>
    <row r="11" spans="1:16" ht="17.399999999999999" x14ac:dyDescent="0.2">
      <c r="A11" s="216">
        <v>10</v>
      </c>
      <c r="B11" s="211" t="s">
        <v>140</v>
      </c>
      <c r="C11" s="211" t="s">
        <v>2267</v>
      </c>
      <c r="D11" s="211" t="s">
        <v>2268</v>
      </c>
      <c r="E11" s="212"/>
      <c r="F11" s="212"/>
      <c r="G11" s="210">
        <v>4201</v>
      </c>
      <c r="H11" s="212"/>
      <c r="I11" s="212"/>
      <c r="J11" s="212"/>
      <c r="K11" s="212"/>
      <c r="L11" s="212"/>
      <c r="M11" s="212"/>
      <c r="N11" s="212"/>
      <c r="O11" s="212">
        <v>4201</v>
      </c>
      <c r="P11" s="217"/>
    </row>
    <row r="12" spans="1:16" ht="17.399999999999999" x14ac:dyDescent="0.2">
      <c r="A12" s="216">
        <v>11</v>
      </c>
      <c r="B12" s="211" t="s">
        <v>140</v>
      </c>
      <c r="C12" s="211" t="s">
        <v>2457</v>
      </c>
      <c r="D12" s="211" t="s">
        <v>823</v>
      </c>
      <c r="E12" s="212"/>
      <c r="F12" s="212">
        <v>7002</v>
      </c>
      <c r="G12" s="210"/>
      <c r="H12" s="212"/>
      <c r="I12" s="212"/>
      <c r="J12" s="212"/>
      <c r="K12" s="212"/>
      <c r="L12" s="212"/>
      <c r="M12" s="212"/>
      <c r="N12" s="212">
        <v>8403</v>
      </c>
      <c r="O12" s="212">
        <v>15405</v>
      </c>
      <c r="P12" s="217" t="s">
        <v>1144</v>
      </c>
    </row>
    <row r="13" spans="1:16" ht="17.399999999999999" x14ac:dyDescent="0.2">
      <c r="A13" s="216">
        <v>12</v>
      </c>
      <c r="B13" s="211" t="s">
        <v>140</v>
      </c>
      <c r="C13" s="211" t="s">
        <v>2431</v>
      </c>
      <c r="D13" s="211" t="s">
        <v>181</v>
      </c>
      <c r="E13" s="212"/>
      <c r="F13" s="212">
        <v>1400</v>
      </c>
      <c r="G13" s="210"/>
      <c r="H13" s="212"/>
      <c r="I13" s="212"/>
      <c r="J13" s="212"/>
      <c r="K13" s="212"/>
      <c r="L13" s="212"/>
      <c r="M13" s="212"/>
      <c r="N13" s="212"/>
      <c r="O13" s="212">
        <v>1400</v>
      </c>
      <c r="P13" s="217"/>
    </row>
    <row r="14" spans="1:16" ht="17.399999999999999" x14ac:dyDescent="0.2">
      <c r="A14" s="216">
        <v>13</v>
      </c>
      <c r="B14" s="211" t="s">
        <v>140</v>
      </c>
      <c r="C14" s="211" t="s">
        <v>2773</v>
      </c>
      <c r="D14" s="211" t="s">
        <v>194</v>
      </c>
      <c r="E14" s="212"/>
      <c r="F14" s="212"/>
      <c r="G14" s="210"/>
      <c r="H14" s="212"/>
      <c r="I14" s="212"/>
      <c r="J14" s="212"/>
      <c r="K14" s="212">
        <v>2801</v>
      </c>
      <c r="L14" s="212"/>
      <c r="M14" s="212"/>
      <c r="N14" s="212"/>
      <c r="O14" s="212">
        <v>2801</v>
      </c>
      <c r="P14" s="217"/>
    </row>
    <row r="15" spans="1:16" ht="17.399999999999999" x14ac:dyDescent="0.2">
      <c r="A15" s="216">
        <v>14</v>
      </c>
      <c r="B15" s="211" t="s">
        <v>140</v>
      </c>
      <c r="C15" s="211" t="s">
        <v>2538</v>
      </c>
      <c r="D15" s="211" t="s">
        <v>1226</v>
      </c>
      <c r="E15" s="212"/>
      <c r="F15" s="212">
        <v>4201</v>
      </c>
      <c r="G15" s="210"/>
      <c r="H15" s="212"/>
      <c r="I15" s="212"/>
      <c r="J15" s="212"/>
      <c r="K15" s="212"/>
      <c r="L15" s="212"/>
      <c r="M15" s="212"/>
      <c r="N15" s="212"/>
      <c r="O15" s="212">
        <v>4201</v>
      </c>
      <c r="P15" s="217"/>
    </row>
    <row r="16" spans="1:16" ht="17.399999999999999" x14ac:dyDescent="0.2">
      <c r="A16" s="216">
        <v>15</v>
      </c>
      <c r="B16" s="211" t="s">
        <v>140</v>
      </c>
      <c r="C16" s="211" t="s">
        <v>3018</v>
      </c>
      <c r="D16" s="211" t="s">
        <v>3019</v>
      </c>
      <c r="E16" s="212"/>
      <c r="F16" s="212"/>
      <c r="G16" s="210"/>
      <c r="H16" s="212"/>
      <c r="I16" s="212"/>
      <c r="J16" s="212"/>
      <c r="K16" s="212">
        <v>2801</v>
      </c>
      <c r="L16" s="212"/>
      <c r="M16" s="212"/>
      <c r="N16" s="212"/>
      <c r="O16" s="212">
        <v>2801</v>
      </c>
      <c r="P16" s="217"/>
    </row>
    <row r="17" spans="1:16" ht="17.399999999999999" x14ac:dyDescent="0.2">
      <c r="A17" s="216">
        <v>16</v>
      </c>
      <c r="B17" s="211" t="s">
        <v>140</v>
      </c>
      <c r="C17" s="211" t="s">
        <v>3111</v>
      </c>
      <c r="D17" s="211" t="s">
        <v>3112</v>
      </c>
      <c r="E17" s="212"/>
      <c r="F17" s="212"/>
      <c r="G17" s="210"/>
      <c r="H17" s="212"/>
      <c r="I17" s="212"/>
      <c r="J17" s="212"/>
      <c r="K17" s="212">
        <v>2801</v>
      </c>
      <c r="L17" s="212">
        <v>11204</v>
      </c>
      <c r="M17" s="212"/>
      <c r="N17" s="212"/>
      <c r="O17" s="212">
        <v>14005</v>
      </c>
      <c r="P17" s="217"/>
    </row>
    <row r="18" spans="1:16" ht="17.399999999999999" x14ac:dyDescent="0.2">
      <c r="A18" s="216">
        <v>17</v>
      </c>
      <c r="B18" s="211" t="s">
        <v>140</v>
      </c>
      <c r="C18" s="211" t="s">
        <v>2907</v>
      </c>
      <c r="D18" s="211" t="s">
        <v>2908</v>
      </c>
      <c r="E18" s="212"/>
      <c r="F18" s="212"/>
      <c r="G18" s="210"/>
      <c r="H18" s="212"/>
      <c r="I18" s="212"/>
      <c r="J18" s="212"/>
      <c r="K18" s="212"/>
      <c r="L18" s="212">
        <v>11204</v>
      </c>
      <c r="M18" s="212"/>
      <c r="N18" s="212"/>
      <c r="O18" s="212">
        <v>11204</v>
      </c>
      <c r="P18" s="217"/>
    </row>
    <row r="19" spans="1:16" ht="17.399999999999999" x14ac:dyDescent="0.2">
      <c r="A19" s="216">
        <v>18</v>
      </c>
      <c r="B19" s="211" t="s">
        <v>140</v>
      </c>
      <c r="C19" s="211" t="s">
        <v>2883</v>
      </c>
      <c r="D19" s="211" t="s">
        <v>2884</v>
      </c>
      <c r="E19" s="212"/>
      <c r="F19" s="212"/>
      <c r="G19" s="210">
        <v>4201</v>
      </c>
      <c r="H19" s="212"/>
      <c r="I19" s="212"/>
      <c r="J19" s="212"/>
      <c r="K19" s="212"/>
      <c r="L19" s="212"/>
      <c r="M19" s="212"/>
      <c r="N19" s="212"/>
      <c r="O19" s="212">
        <v>4201</v>
      </c>
      <c r="P19" s="217"/>
    </row>
    <row r="20" spans="1:16" ht="17.399999999999999" x14ac:dyDescent="0.2">
      <c r="A20" s="216">
        <v>19</v>
      </c>
      <c r="B20" s="211" t="s">
        <v>140</v>
      </c>
      <c r="C20" s="211" t="s">
        <v>3056</v>
      </c>
      <c r="D20" s="211" t="s">
        <v>823</v>
      </c>
      <c r="E20" s="212"/>
      <c r="F20" s="212">
        <v>7002</v>
      </c>
      <c r="G20" s="210"/>
      <c r="H20" s="212"/>
      <c r="I20" s="212"/>
      <c r="J20" s="212"/>
      <c r="K20" s="212"/>
      <c r="L20" s="212"/>
      <c r="M20" s="212"/>
      <c r="N20" s="212">
        <v>7002</v>
      </c>
      <c r="O20" s="212">
        <v>14004</v>
      </c>
      <c r="P20" s="217" t="s">
        <v>1144</v>
      </c>
    </row>
    <row r="21" spans="1:16" ht="17.399999999999999" x14ac:dyDescent="0.2">
      <c r="A21" s="216">
        <v>20</v>
      </c>
      <c r="B21" s="211" t="s">
        <v>140</v>
      </c>
      <c r="C21" s="211" t="s">
        <v>3032</v>
      </c>
      <c r="D21" s="211" t="s">
        <v>155</v>
      </c>
      <c r="E21" s="212"/>
      <c r="F21" s="212">
        <v>11204</v>
      </c>
      <c r="G21" s="210"/>
      <c r="H21" s="212"/>
      <c r="I21" s="212"/>
      <c r="J21" s="212"/>
      <c r="K21" s="212">
        <v>2801</v>
      </c>
      <c r="L21" s="212">
        <v>11204</v>
      </c>
      <c r="M21" s="212"/>
      <c r="N21" s="212"/>
      <c r="O21" s="212">
        <v>25209</v>
      </c>
      <c r="P21" s="217"/>
    </row>
    <row r="22" spans="1:16" ht="17.399999999999999" x14ac:dyDescent="0.2">
      <c r="A22" s="216">
        <v>21</v>
      </c>
      <c r="B22" s="211" t="s">
        <v>140</v>
      </c>
      <c r="C22" s="211" t="s">
        <v>3067</v>
      </c>
      <c r="D22" s="211" t="s">
        <v>240</v>
      </c>
      <c r="E22" s="212"/>
      <c r="F22" s="212">
        <v>2801</v>
      </c>
      <c r="G22" s="210"/>
      <c r="H22" s="212"/>
      <c r="I22" s="212"/>
      <c r="J22" s="212"/>
      <c r="K22" s="212"/>
      <c r="L22" s="212"/>
      <c r="M22" s="212"/>
      <c r="N22" s="212"/>
      <c r="O22" s="212">
        <v>2801</v>
      </c>
      <c r="P22" s="217"/>
    </row>
    <row r="23" spans="1:16" ht="17.399999999999999" x14ac:dyDescent="0.2">
      <c r="A23" s="216">
        <v>22</v>
      </c>
      <c r="B23" s="211" t="s">
        <v>140</v>
      </c>
      <c r="C23" s="211" t="s">
        <v>3165</v>
      </c>
      <c r="D23" s="211" t="s">
        <v>177</v>
      </c>
      <c r="E23" s="212"/>
      <c r="F23" s="212"/>
      <c r="G23" s="210">
        <v>5602</v>
      </c>
      <c r="H23" s="212"/>
      <c r="I23" s="212"/>
      <c r="J23" s="212"/>
      <c r="K23" s="212"/>
      <c r="L23" s="212"/>
      <c r="M23" s="212"/>
      <c r="N23" s="212"/>
      <c r="O23" s="212">
        <v>5602</v>
      </c>
      <c r="P23" s="217"/>
    </row>
    <row r="24" spans="1:16" ht="17.399999999999999" x14ac:dyDescent="0.2">
      <c r="A24" s="216">
        <v>23</v>
      </c>
      <c r="B24" s="211" t="s">
        <v>140</v>
      </c>
      <c r="C24" s="211" t="s">
        <v>3195</v>
      </c>
      <c r="D24" s="211" t="s">
        <v>3196</v>
      </c>
      <c r="E24" s="212"/>
      <c r="F24" s="212"/>
      <c r="G24" s="210">
        <v>11204</v>
      </c>
      <c r="H24" s="212"/>
      <c r="I24" s="212"/>
      <c r="J24" s="212"/>
      <c r="K24" s="212"/>
      <c r="L24" s="212"/>
      <c r="M24" s="212">
        <v>5602</v>
      </c>
      <c r="N24" s="212"/>
      <c r="O24" s="212">
        <v>16806</v>
      </c>
      <c r="P24" s="217"/>
    </row>
    <row r="25" spans="1:16" ht="17.399999999999999" x14ac:dyDescent="0.2">
      <c r="A25" s="216">
        <v>24</v>
      </c>
      <c r="B25" s="211" t="s">
        <v>140</v>
      </c>
      <c r="C25" s="211" t="s">
        <v>3162</v>
      </c>
      <c r="D25" s="211" t="s">
        <v>975</v>
      </c>
      <c r="E25" s="212"/>
      <c r="F25" s="212"/>
      <c r="G25" s="210"/>
      <c r="H25" s="212"/>
      <c r="I25" s="212"/>
      <c r="J25" s="212"/>
      <c r="K25" s="212">
        <v>1400</v>
      </c>
      <c r="L25" s="212"/>
      <c r="M25" s="212"/>
      <c r="N25" s="212"/>
      <c r="O25" s="212">
        <v>1400</v>
      </c>
      <c r="P25" s="217"/>
    </row>
    <row r="26" spans="1:16" ht="17.399999999999999" x14ac:dyDescent="0.2">
      <c r="A26" s="216">
        <v>25</v>
      </c>
      <c r="B26" s="211" t="s">
        <v>140</v>
      </c>
      <c r="C26" s="211" t="s">
        <v>3267</v>
      </c>
      <c r="D26" s="211" t="s">
        <v>1946</v>
      </c>
      <c r="E26" s="212"/>
      <c r="F26" s="212">
        <v>5602</v>
      </c>
      <c r="G26" s="210"/>
      <c r="H26" s="212"/>
      <c r="I26" s="212"/>
      <c r="J26" s="212"/>
      <c r="K26" s="212"/>
      <c r="L26" s="212"/>
      <c r="M26" s="212"/>
      <c r="N26" s="212"/>
      <c r="O26" s="212">
        <v>5602</v>
      </c>
      <c r="P26" s="217"/>
    </row>
    <row r="27" spans="1:16" ht="17.399999999999999" x14ac:dyDescent="0.2">
      <c r="A27" s="216">
        <v>26</v>
      </c>
      <c r="B27" s="211" t="s">
        <v>140</v>
      </c>
      <c r="C27" s="211" t="s">
        <v>3182</v>
      </c>
      <c r="D27" s="211" t="s">
        <v>823</v>
      </c>
      <c r="E27" s="212"/>
      <c r="F27" s="212">
        <v>7002</v>
      </c>
      <c r="G27" s="210"/>
      <c r="H27" s="212"/>
      <c r="I27" s="212"/>
      <c r="J27" s="212"/>
      <c r="K27" s="212"/>
      <c r="L27" s="212"/>
      <c r="M27" s="212"/>
      <c r="N27" s="212">
        <v>7002</v>
      </c>
      <c r="O27" s="212">
        <v>14004</v>
      </c>
      <c r="P27" s="217" t="s">
        <v>1144</v>
      </c>
    </row>
    <row r="28" spans="1:16" ht="17.399999999999999" x14ac:dyDescent="0.2">
      <c r="A28" s="216">
        <v>27</v>
      </c>
      <c r="B28" s="211" t="s">
        <v>140</v>
      </c>
      <c r="C28" s="211" t="s">
        <v>3840</v>
      </c>
      <c r="D28" s="211" t="s">
        <v>3841</v>
      </c>
      <c r="E28" s="212"/>
      <c r="F28" s="212"/>
      <c r="G28" s="210">
        <v>9803</v>
      </c>
      <c r="H28" s="212"/>
      <c r="I28" s="212"/>
      <c r="J28" s="212"/>
      <c r="K28" s="212"/>
      <c r="L28" s="212"/>
      <c r="M28" s="212"/>
      <c r="N28" s="212"/>
      <c r="O28" s="212">
        <v>9803</v>
      </c>
      <c r="P28" s="217"/>
    </row>
    <row r="29" spans="1:16" ht="17.399999999999999" x14ac:dyDescent="0.2">
      <c r="A29" s="216">
        <v>28</v>
      </c>
      <c r="B29" s="211" t="s">
        <v>140</v>
      </c>
      <c r="C29" s="211" t="s">
        <v>3844</v>
      </c>
      <c r="D29" s="211" t="s">
        <v>3841</v>
      </c>
      <c r="E29" s="212"/>
      <c r="F29" s="212"/>
      <c r="G29" s="210">
        <v>8403</v>
      </c>
      <c r="H29" s="212"/>
      <c r="I29" s="212"/>
      <c r="J29" s="212"/>
      <c r="K29" s="212"/>
      <c r="L29" s="212"/>
      <c r="M29" s="212"/>
      <c r="N29" s="212"/>
      <c r="O29" s="212">
        <v>8403</v>
      </c>
      <c r="P29" s="217"/>
    </row>
    <row r="30" spans="1:16" ht="17.399999999999999" x14ac:dyDescent="0.2">
      <c r="A30" s="216">
        <v>29</v>
      </c>
      <c r="B30" s="211" t="s">
        <v>140</v>
      </c>
      <c r="C30" s="211" t="s">
        <v>3850</v>
      </c>
      <c r="D30" s="211" t="s">
        <v>3841</v>
      </c>
      <c r="E30" s="212"/>
      <c r="F30" s="212"/>
      <c r="G30" s="210">
        <v>8403</v>
      </c>
      <c r="H30" s="212"/>
      <c r="I30" s="212"/>
      <c r="J30" s="212"/>
      <c r="K30" s="212"/>
      <c r="L30" s="212"/>
      <c r="M30" s="212"/>
      <c r="N30" s="212"/>
      <c r="O30" s="212">
        <v>8403</v>
      </c>
      <c r="P30" s="217"/>
    </row>
    <row r="31" spans="1:16" ht="17.399999999999999" x14ac:dyDescent="0.2">
      <c r="A31" s="216">
        <v>30</v>
      </c>
      <c r="B31" s="211" t="s">
        <v>140</v>
      </c>
      <c r="C31" s="211" t="s">
        <v>3699</v>
      </c>
      <c r="D31" s="211" t="s">
        <v>177</v>
      </c>
      <c r="E31" s="212"/>
      <c r="F31" s="212"/>
      <c r="G31" s="210">
        <v>5602</v>
      </c>
      <c r="H31" s="212"/>
      <c r="I31" s="212"/>
      <c r="J31" s="212"/>
      <c r="K31" s="212"/>
      <c r="L31" s="212"/>
      <c r="M31" s="212"/>
      <c r="N31" s="212"/>
      <c r="O31" s="212">
        <v>5602</v>
      </c>
      <c r="P31" s="217"/>
    </row>
    <row r="32" spans="1:16" ht="17.399999999999999" x14ac:dyDescent="0.2">
      <c r="A32" s="216">
        <v>31</v>
      </c>
      <c r="B32" s="211" t="s">
        <v>140</v>
      </c>
      <c r="C32" s="211" t="s">
        <v>3773</v>
      </c>
      <c r="D32" s="211" t="s">
        <v>3774</v>
      </c>
      <c r="E32" s="212"/>
      <c r="F32" s="212">
        <v>1400</v>
      </c>
      <c r="G32" s="210">
        <v>5602</v>
      </c>
      <c r="H32" s="212"/>
      <c r="I32" s="212"/>
      <c r="J32" s="212"/>
      <c r="K32" s="212"/>
      <c r="L32" s="212"/>
      <c r="M32" s="212"/>
      <c r="N32" s="212"/>
      <c r="O32" s="212">
        <v>7002</v>
      </c>
      <c r="P32" s="217"/>
    </row>
    <row r="33" spans="1:16" ht="17.399999999999999" x14ac:dyDescent="0.2">
      <c r="A33" s="216">
        <v>32</v>
      </c>
      <c r="B33" s="211" t="s">
        <v>140</v>
      </c>
      <c r="C33" s="211" t="s">
        <v>4046</v>
      </c>
      <c r="D33" s="211" t="s">
        <v>276</v>
      </c>
      <c r="E33" s="212"/>
      <c r="F33" s="212">
        <v>4201</v>
      </c>
      <c r="G33" s="210"/>
      <c r="H33" s="212"/>
      <c r="I33" s="212"/>
      <c r="J33" s="212"/>
      <c r="K33" s="212"/>
      <c r="L33" s="212"/>
      <c r="M33" s="212"/>
      <c r="N33" s="212"/>
      <c r="O33" s="212">
        <v>4201</v>
      </c>
      <c r="P33" s="217"/>
    </row>
    <row r="34" spans="1:16" ht="17.399999999999999" x14ac:dyDescent="0.2">
      <c r="A34" s="216">
        <v>33</v>
      </c>
      <c r="B34" s="211" t="s">
        <v>140</v>
      </c>
      <c r="C34" s="211" t="s">
        <v>4157</v>
      </c>
      <c r="D34" s="211" t="s">
        <v>4158</v>
      </c>
      <c r="E34" s="212"/>
      <c r="F34" s="212"/>
      <c r="G34" s="210"/>
      <c r="H34" s="212"/>
      <c r="I34" s="212"/>
      <c r="J34" s="212"/>
      <c r="K34" s="212"/>
      <c r="L34" s="212">
        <v>5602</v>
      </c>
      <c r="M34" s="212"/>
      <c r="N34" s="212"/>
      <c r="O34" s="212">
        <v>5602</v>
      </c>
      <c r="P34" s="217"/>
    </row>
    <row r="35" spans="1:16" ht="17.399999999999999" x14ac:dyDescent="0.2">
      <c r="A35" s="216">
        <v>34</v>
      </c>
      <c r="B35" s="211" t="s">
        <v>140</v>
      </c>
      <c r="C35" s="211" t="s">
        <v>4075</v>
      </c>
      <c r="D35" s="211" t="s">
        <v>4076</v>
      </c>
      <c r="E35" s="212"/>
      <c r="F35" s="212">
        <v>8403</v>
      </c>
      <c r="G35" s="210"/>
      <c r="H35" s="212"/>
      <c r="I35" s="212"/>
      <c r="J35" s="212"/>
      <c r="K35" s="212"/>
      <c r="L35" s="212"/>
      <c r="M35" s="212"/>
      <c r="N35" s="212"/>
      <c r="O35" s="212">
        <v>8403</v>
      </c>
      <c r="P35" s="217"/>
    </row>
    <row r="36" spans="1:16" ht="17.399999999999999" x14ac:dyDescent="0.2">
      <c r="A36" s="216">
        <v>35</v>
      </c>
      <c r="B36" s="211" t="s">
        <v>140</v>
      </c>
      <c r="C36" s="211" t="s">
        <v>4403</v>
      </c>
      <c r="D36" s="211" t="s">
        <v>3841</v>
      </c>
      <c r="E36" s="212"/>
      <c r="F36" s="212"/>
      <c r="G36" s="210"/>
      <c r="H36" s="212"/>
      <c r="I36" s="212"/>
      <c r="J36" s="212"/>
      <c r="K36" s="212"/>
      <c r="L36" s="212"/>
      <c r="M36" s="212">
        <v>5602</v>
      </c>
      <c r="N36" s="212"/>
      <c r="O36" s="212">
        <v>5602</v>
      </c>
      <c r="P36" s="217"/>
    </row>
    <row r="37" spans="1:16" ht="17.399999999999999" x14ac:dyDescent="0.2">
      <c r="A37" s="216">
        <v>36</v>
      </c>
      <c r="B37" s="211" t="s">
        <v>140</v>
      </c>
      <c r="C37" s="211" t="s">
        <v>4400</v>
      </c>
      <c r="D37" s="211" t="s">
        <v>3841</v>
      </c>
      <c r="E37" s="212"/>
      <c r="F37" s="212"/>
      <c r="G37" s="210">
        <v>7002</v>
      </c>
      <c r="H37" s="212"/>
      <c r="I37" s="212"/>
      <c r="J37" s="212"/>
      <c r="K37" s="212"/>
      <c r="L37" s="212"/>
      <c r="M37" s="212">
        <v>5602</v>
      </c>
      <c r="N37" s="212"/>
      <c r="O37" s="212">
        <v>12604</v>
      </c>
      <c r="P37" s="217"/>
    </row>
    <row r="38" spans="1:16" ht="17.399999999999999" x14ac:dyDescent="0.2">
      <c r="A38" s="216">
        <v>37</v>
      </c>
      <c r="B38" s="211" t="s">
        <v>140</v>
      </c>
      <c r="C38" s="211" t="s">
        <v>4398</v>
      </c>
      <c r="D38" s="211" t="s">
        <v>276</v>
      </c>
      <c r="E38" s="212"/>
      <c r="F38" s="212">
        <v>7002</v>
      </c>
      <c r="G38" s="210"/>
      <c r="H38" s="212"/>
      <c r="I38" s="212"/>
      <c r="J38" s="212"/>
      <c r="K38" s="212"/>
      <c r="L38" s="212"/>
      <c r="M38" s="212"/>
      <c r="N38" s="212"/>
      <c r="O38" s="212">
        <v>7002</v>
      </c>
      <c r="P38" s="217"/>
    </row>
    <row r="39" spans="1:16" ht="17.399999999999999" x14ac:dyDescent="0.2">
      <c r="A39" s="216">
        <v>38</v>
      </c>
      <c r="B39" s="211" t="s">
        <v>140</v>
      </c>
      <c r="C39" s="211" t="s">
        <v>1146</v>
      </c>
      <c r="D39" s="211" t="s">
        <v>4927</v>
      </c>
      <c r="E39" s="212"/>
      <c r="F39" s="212"/>
      <c r="G39" s="210"/>
      <c r="H39" s="212"/>
      <c r="I39" s="212"/>
      <c r="J39" s="212"/>
      <c r="K39" s="212"/>
      <c r="L39" s="212">
        <v>383740</v>
      </c>
      <c r="M39" s="212"/>
      <c r="N39" s="212"/>
      <c r="O39" s="212">
        <v>383740</v>
      </c>
      <c r="P39" s="217" t="s">
        <v>4947</v>
      </c>
    </row>
    <row r="40" spans="1:16" ht="17.399999999999999" x14ac:dyDescent="0.2">
      <c r="A40" s="216">
        <v>39</v>
      </c>
      <c r="B40" s="211" t="s">
        <v>140</v>
      </c>
      <c r="C40" s="211" t="s">
        <v>4928</v>
      </c>
      <c r="D40" s="211" t="s">
        <v>4929</v>
      </c>
      <c r="E40" s="212"/>
      <c r="F40" s="212"/>
      <c r="G40" s="210"/>
      <c r="H40" s="212"/>
      <c r="I40" s="212"/>
      <c r="J40" s="212"/>
      <c r="K40" s="212">
        <v>2801</v>
      </c>
      <c r="L40" s="212"/>
      <c r="M40" s="212"/>
      <c r="N40" s="212"/>
      <c r="O40" s="212">
        <v>2801</v>
      </c>
      <c r="P40" s="217"/>
    </row>
    <row r="41" spans="1:16" ht="17.399999999999999" x14ac:dyDescent="0.2">
      <c r="A41" s="216">
        <v>40</v>
      </c>
      <c r="B41" s="211" t="s">
        <v>140</v>
      </c>
      <c r="C41" s="211" t="s">
        <v>4930</v>
      </c>
      <c r="D41" s="211" t="s">
        <v>4929</v>
      </c>
      <c r="E41" s="212"/>
      <c r="F41" s="212"/>
      <c r="G41" s="210"/>
      <c r="H41" s="212"/>
      <c r="I41" s="212"/>
      <c r="J41" s="212"/>
      <c r="K41" s="212">
        <v>2801</v>
      </c>
      <c r="L41" s="212"/>
      <c r="M41" s="212"/>
      <c r="N41" s="212"/>
      <c r="O41" s="212">
        <v>2801</v>
      </c>
      <c r="P41" s="217"/>
    </row>
    <row r="42" spans="1:16" ht="17.399999999999999" x14ac:dyDescent="0.2">
      <c r="A42" s="216">
        <v>41</v>
      </c>
      <c r="B42" s="211" t="s">
        <v>140</v>
      </c>
      <c r="C42" s="211" t="s">
        <v>4931</v>
      </c>
      <c r="D42" s="211" t="s">
        <v>4929</v>
      </c>
      <c r="E42" s="212"/>
      <c r="F42" s="212"/>
      <c r="G42" s="210"/>
      <c r="H42" s="212"/>
      <c r="I42" s="212"/>
      <c r="J42" s="212"/>
      <c r="K42" s="212">
        <v>2801</v>
      </c>
      <c r="L42" s="212"/>
      <c r="M42" s="212"/>
      <c r="N42" s="212"/>
      <c r="O42" s="212">
        <v>2801</v>
      </c>
      <c r="P42" s="217"/>
    </row>
    <row r="43" spans="1:16" ht="17.399999999999999" x14ac:dyDescent="0.2">
      <c r="A43" s="216">
        <v>42</v>
      </c>
      <c r="B43" s="211" t="s">
        <v>140</v>
      </c>
      <c r="C43" s="211" t="s">
        <v>4932</v>
      </c>
      <c r="D43" s="211" t="s">
        <v>4933</v>
      </c>
      <c r="E43" s="212"/>
      <c r="F43" s="212"/>
      <c r="G43" s="210"/>
      <c r="H43" s="212"/>
      <c r="I43" s="212"/>
      <c r="J43" s="212"/>
      <c r="K43" s="212">
        <v>2801</v>
      </c>
      <c r="L43" s="212"/>
      <c r="M43" s="212"/>
      <c r="N43" s="212"/>
      <c r="O43" s="212">
        <v>2801</v>
      </c>
      <c r="P43" s="217" t="s">
        <v>4948</v>
      </c>
    </row>
    <row r="44" spans="1:16" ht="17.399999999999999" x14ac:dyDescent="0.2">
      <c r="A44" s="216">
        <v>43</v>
      </c>
      <c r="B44" s="211" t="s">
        <v>140</v>
      </c>
      <c r="C44" s="211" t="s">
        <v>4934</v>
      </c>
      <c r="D44" s="211" t="s">
        <v>513</v>
      </c>
      <c r="E44" s="212"/>
      <c r="F44" s="212"/>
      <c r="G44" s="210"/>
      <c r="H44" s="212"/>
      <c r="I44" s="212"/>
      <c r="J44" s="212"/>
      <c r="K44" s="212"/>
      <c r="L44" s="212"/>
      <c r="M44" s="212"/>
      <c r="N44" s="212">
        <v>20169</v>
      </c>
      <c r="O44" s="212">
        <v>20169</v>
      </c>
      <c r="P44" s="217" t="s">
        <v>4949</v>
      </c>
    </row>
    <row r="45" spans="1:16" ht="17.399999999999999" x14ac:dyDescent="0.2">
      <c r="A45" s="216">
        <v>44</v>
      </c>
      <c r="B45" s="211" t="s">
        <v>140</v>
      </c>
      <c r="C45" s="211" t="s">
        <v>4935</v>
      </c>
      <c r="D45" s="211" t="s">
        <v>4936</v>
      </c>
      <c r="E45" s="212"/>
      <c r="F45" s="212"/>
      <c r="G45" s="210"/>
      <c r="H45" s="212">
        <v>5612</v>
      </c>
      <c r="I45" s="212">
        <v>13327</v>
      </c>
      <c r="J45" s="212"/>
      <c r="K45" s="212"/>
      <c r="L45" s="212"/>
      <c r="M45" s="212"/>
      <c r="N45" s="212"/>
      <c r="O45" s="212">
        <v>18939</v>
      </c>
      <c r="P45" s="217"/>
    </row>
    <row r="46" spans="1:16" ht="17.399999999999999" x14ac:dyDescent="0.2">
      <c r="A46" s="216">
        <v>45</v>
      </c>
      <c r="B46" s="211" t="s">
        <v>140</v>
      </c>
      <c r="C46" s="211" t="s">
        <v>4937</v>
      </c>
      <c r="D46" s="211" t="s">
        <v>4938</v>
      </c>
      <c r="E46" s="212"/>
      <c r="F46" s="212"/>
      <c r="G46" s="210"/>
      <c r="H46" s="212">
        <v>5612</v>
      </c>
      <c r="I46" s="212">
        <v>12627</v>
      </c>
      <c r="J46" s="212"/>
      <c r="K46" s="212"/>
      <c r="L46" s="212"/>
      <c r="M46" s="212"/>
      <c r="N46" s="212"/>
      <c r="O46" s="212">
        <v>18239</v>
      </c>
      <c r="P46" s="217"/>
    </row>
    <row r="47" spans="1:16" ht="17.399999999999999" x14ac:dyDescent="0.2">
      <c r="A47" s="216">
        <v>46</v>
      </c>
      <c r="B47" s="211" t="s">
        <v>140</v>
      </c>
      <c r="C47" s="211" t="s">
        <v>4939</v>
      </c>
      <c r="D47" s="211" t="s">
        <v>389</v>
      </c>
      <c r="E47" s="212"/>
      <c r="F47" s="212"/>
      <c r="G47" s="210"/>
      <c r="H47" s="212">
        <v>5612</v>
      </c>
      <c r="I47" s="212">
        <v>8418</v>
      </c>
      <c r="J47" s="212"/>
      <c r="K47" s="212"/>
      <c r="L47" s="212"/>
      <c r="M47" s="212"/>
      <c r="N47" s="212"/>
      <c r="O47" s="212">
        <v>14030</v>
      </c>
      <c r="P47" s="217"/>
    </row>
    <row r="48" spans="1:16" ht="17.399999999999999" x14ac:dyDescent="0.2">
      <c r="A48" s="216">
        <v>47</v>
      </c>
      <c r="B48" s="211" t="s">
        <v>140</v>
      </c>
      <c r="C48" s="211" t="s">
        <v>4940</v>
      </c>
      <c r="D48" s="211" t="s">
        <v>4941</v>
      </c>
      <c r="E48" s="212"/>
      <c r="F48" s="212"/>
      <c r="G48" s="210"/>
      <c r="H48" s="212">
        <v>5612</v>
      </c>
      <c r="I48" s="212">
        <v>14311</v>
      </c>
      <c r="J48" s="212"/>
      <c r="K48" s="212"/>
      <c r="L48" s="212"/>
      <c r="M48" s="212"/>
      <c r="N48" s="212"/>
      <c r="O48" s="212">
        <v>19923</v>
      </c>
      <c r="P48" s="217"/>
    </row>
    <row r="49" spans="1:16" ht="17.399999999999999" x14ac:dyDescent="0.2">
      <c r="A49" s="216">
        <v>48</v>
      </c>
      <c r="B49" s="211" t="s">
        <v>140</v>
      </c>
      <c r="C49" s="211" t="s">
        <v>4942</v>
      </c>
      <c r="D49" s="211" t="s">
        <v>4943</v>
      </c>
      <c r="E49" s="212"/>
      <c r="F49" s="212"/>
      <c r="G49" s="210"/>
      <c r="H49" s="212">
        <v>5612</v>
      </c>
      <c r="I49" s="212"/>
      <c r="J49" s="212"/>
      <c r="K49" s="212"/>
      <c r="L49" s="212"/>
      <c r="M49" s="212"/>
      <c r="N49" s="212"/>
      <c r="O49" s="212">
        <v>5612</v>
      </c>
      <c r="P49" s="217"/>
    </row>
    <row r="50" spans="1:16" ht="17.399999999999999" x14ac:dyDescent="0.2">
      <c r="A50" s="216">
        <v>49</v>
      </c>
      <c r="B50" s="211" t="s">
        <v>140</v>
      </c>
      <c r="C50" s="211" t="s">
        <v>4944</v>
      </c>
      <c r="D50" s="211" t="s">
        <v>4945</v>
      </c>
      <c r="E50" s="212"/>
      <c r="F50" s="212"/>
      <c r="G50" s="210"/>
      <c r="H50" s="212">
        <v>5612</v>
      </c>
      <c r="I50" s="212"/>
      <c r="J50" s="212"/>
      <c r="K50" s="212"/>
      <c r="L50" s="212"/>
      <c r="M50" s="212"/>
      <c r="N50" s="212"/>
      <c r="O50" s="212">
        <v>5612</v>
      </c>
      <c r="P50" s="217">
        <v>830.77</v>
      </c>
    </row>
    <row r="51" spans="1:16" ht="17.399999999999999" x14ac:dyDescent="0.2">
      <c r="A51" s="216"/>
      <c r="B51" s="211"/>
      <c r="C51" s="211"/>
      <c r="D51" s="211"/>
      <c r="E51" s="212"/>
      <c r="F51" s="212"/>
      <c r="G51" s="210"/>
      <c r="H51" s="212"/>
      <c r="I51" s="212"/>
      <c r="J51" s="212"/>
      <c r="K51" s="212"/>
      <c r="L51" s="212"/>
      <c r="M51" s="212"/>
      <c r="N51" s="212"/>
      <c r="O51" s="212"/>
      <c r="P51" s="217"/>
    </row>
    <row r="52" spans="1:16" ht="17.399999999999999" x14ac:dyDescent="0.2">
      <c r="A52" s="216"/>
      <c r="B52" s="211"/>
      <c r="C52" s="211"/>
      <c r="D52" s="211"/>
      <c r="E52" s="212"/>
      <c r="F52" s="212"/>
      <c r="G52" s="210"/>
      <c r="H52" s="212"/>
      <c r="I52" s="212"/>
      <c r="J52" s="212"/>
      <c r="K52" s="212"/>
      <c r="L52" s="212"/>
      <c r="M52" s="212"/>
      <c r="N52" s="212"/>
      <c r="O52" s="212"/>
      <c r="P52" s="217"/>
    </row>
    <row r="53" spans="1:16" ht="17.399999999999999" x14ac:dyDescent="0.2">
      <c r="A53" s="216"/>
      <c r="B53" s="211"/>
      <c r="C53" s="211"/>
      <c r="D53" s="211"/>
      <c r="E53" s="212"/>
      <c r="F53" s="212"/>
      <c r="G53" s="210"/>
      <c r="H53" s="212"/>
      <c r="I53" s="212"/>
      <c r="J53" s="212"/>
      <c r="K53" s="212"/>
      <c r="L53" s="212"/>
      <c r="M53" s="212"/>
      <c r="N53" s="212"/>
      <c r="O53" s="212"/>
      <c r="P53" s="217"/>
    </row>
    <row r="54" spans="1:16" ht="17.399999999999999" x14ac:dyDescent="0.2">
      <c r="A54" s="216"/>
      <c r="B54" s="211"/>
      <c r="C54" s="211"/>
      <c r="D54" s="211"/>
      <c r="E54" s="212"/>
      <c r="F54" s="212"/>
      <c r="G54" s="210"/>
      <c r="H54" s="212"/>
      <c r="I54" s="212"/>
      <c r="J54" s="212"/>
      <c r="K54" s="212"/>
      <c r="L54" s="212"/>
      <c r="M54" s="212"/>
      <c r="N54" s="212"/>
      <c r="O54" s="212"/>
      <c r="P54" s="217"/>
    </row>
    <row r="55" spans="1:16" ht="17.399999999999999" x14ac:dyDescent="0.2">
      <c r="A55" s="216"/>
      <c r="B55" s="211"/>
      <c r="C55" s="211"/>
      <c r="D55" s="211"/>
      <c r="E55" s="212"/>
      <c r="F55" s="212"/>
      <c r="G55" s="210"/>
      <c r="H55" s="212"/>
      <c r="I55" s="212"/>
      <c r="J55" s="212"/>
      <c r="K55" s="212"/>
      <c r="L55" s="212"/>
      <c r="M55" s="212"/>
      <c r="N55" s="212"/>
      <c r="O55" s="212"/>
      <c r="P55" s="217"/>
    </row>
    <row r="56" spans="1:16" ht="17.399999999999999" x14ac:dyDescent="0.2">
      <c r="A56" s="216"/>
      <c r="B56" s="211"/>
      <c r="C56" s="211"/>
      <c r="D56" s="211"/>
      <c r="E56" s="212"/>
      <c r="F56" s="212"/>
      <c r="G56" s="210"/>
      <c r="H56" s="212"/>
      <c r="I56" s="212"/>
      <c r="J56" s="212"/>
      <c r="K56" s="212"/>
      <c r="L56" s="212"/>
      <c r="M56" s="212"/>
      <c r="N56" s="212"/>
      <c r="O56" s="212"/>
      <c r="P56" s="217"/>
    </row>
    <row r="57" spans="1:16" ht="17.399999999999999" x14ac:dyDescent="0.2">
      <c r="A57" s="216"/>
      <c r="B57" s="211"/>
      <c r="C57" s="211"/>
      <c r="D57" s="211"/>
      <c r="E57" s="212"/>
      <c r="F57" s="212"/>
      <c r="G57" s="210"/>
      <c r="H57" s="212"/>
      <c r="I57" s="212"/>
      <c r="J57" s="212"/>
      <c r="K57" s="212"/>
      <c r="L57" s="212"/>
      <c r="M57" s="212"/>
      <c r="N57" s="212"/>
      <c r="O57" s="212"/>
      <c r="P57" s="217"/>
    </row>
    <row r="58" spans="1:16" ht="17.399999999999999" x14ac:dyDescent="0.2">
      <c r="A58" s="216"/>
      <c r="B58" s="211"/>
      <c r="C58" s="211"/>
      <c r="D58" s="211"/>
      <c r="E58" s="212"/>
      <c r="F58" s="212"/>
      <c r="G58" s="210"/>
      <c r="H58" s="212"/>
      <c r="I58" s="212"/>
      <c r="J58" s="212"/>
      <c r="K58" s="212"/>
      <c r="L58" s="212"/>
      <c r="M58" s="212"/>
      <c r="N58" s="212"/>
      <c r="O58" s="212"/>
      <c r="P58" s="217"/>
    </row>
    <row r="59" spans="1:16" ht="17.399999999999999" x14ac:dyDescent="0.2">
      <c r="A59" s="216"/>
      <c r="B59" s="211"/>
      <c r="C59" s="211"/>
      <c r="D59" s="211"/>
      <c r="E59" s="212"/>
      <c r="F59" s="212"/>
      <c r="G59" s="210"/>
      <c r="H59" s="212"/>
      <c r="I59" s="212"/>
      <c r="J59" s="212"/>
      <c r="K59" s="212"/>
      <c r="L59" s="212"/>
      <c r="M59" s="212"/>
      <c r="N59" s="212"/>
      <c r="O59" s="212"/>
      <c r="P59" s="217"/>
    </row>
    <row r="60" spans="1:16" ht="17.399999999999999" x14ac:dyDescent="0.2">
      <c r="A60" s="216"/>
      <c r="B60" s="211"/>
      <c r="C60" s="211"/>
      <c r="D60" s="211"/>
      <c r="E60" s="212"/>
      <c r="F60" s="212"/>
      <c r="G60" s="210"/>
      <c r="H60" s="212"/>
      <c r="I60" s="212"/>
      <c r="J60" s="212"/>
      <c r="K60" s="212"/>
      <c r="L60" s="212"/>
      <c r="M60" s="212"/>
      <c r="N60" s="212"/>
      <c r="O60" s="212"/>
      <c r="P60" s="217"/>
    </row>
    <row r="61" spans="1:16" ht="17.399999999999999" x14ac:dyDescent="0.2">
      <c r="A61" s="216"/>
      <c r="B61" s="211"/>
      <c r="C61" s="211"/>
      <c r="D61" s="211"/>
      <c r="E61" s="212"/>
      <c r="F61" s="212"/>
      <c r="G61" s="210"/>
      <c r="H61" s="212"/>
      <c r="I61" s="212"/>
      <c r="J61" s="212"/>
      <c r="K61" s="212"/>
      <c r="L61" s="212"/>
      <c r="M61" s="212"/>
      <c r="N61" s="212"/>
      <c r="O61" s="212"/>
      <c r="P61" s="217"/>
    </row>
    <row r="62" spans="1:16" ht="17.399999999999999" x14ac:dyDescent="0.2">
      <c r="A62" s="216"/>
      <c r="B62" s="211"/>
      <c r="C62" s="211"/>
      <c r="D62" s="211"/>
      <c r="E62" s="212"/>
      <c r="F62" s="212"/>
      <c r="G62" s="210"/>
      <c r="H62" s="212"/>
      <c r="I62" s="212"/>
      <c r="J62" s="212"/>
      <c r="K62" s="212"/>
      <c r="L62" s="212"/>
      <c r="M62" s="212"/>
      <c r="N62" s="212"/>
      <c r="O62" s="212"/>
      <c r="P62" s="217"/>
    </row>
    <row r="63" spans="1:16" ht="17.399999999999999" x14ac:dyDescent="0.2">
      <c r="A63" s="216"/>
      <c r="B63" s="211"/>
      <c r="C63" s="211"/>
      <c r="D63" s="211"/>
      <c r="E63" s="212"/>
      <c r="F63" s="212"/>
      <c r="G63" s="210"/>
      <c r="H63" s="212"/>
      <c r="I63" s="212"/>
      <c r="J63" s="212"/>
      <c r="K63" s="212"/>
      <c r="L63" s="212"/>
      <c r="M63" s="212"/>
      <c r="N63" s="212"/>
      <c r="O63" s="212"/>
      <c r="P63" s="217"/>
    </row>
    <row r="64" spans="1:16" ht="17.399999999999999" x14ac:dyDescent="0.2">
      <c r="A64" s="216"/>
      <c r="B64" s="211"/>
      <c r="C64" s="211"/>
      <c r="D64" s="211"/>
      <c r="E64" s="212"/>
      <c r="F64" s="212"/>
      <c r="G64" s="210"/>
      <c r="H64" s="212"/>
      <c r="I64" s="212"/>
      <c r="J64" s="212"/>
      <c r="K64" s="212"/>
      <c r="L64" s="212"/>
      <c r="M64" s="212"/>
      <c r="N64" s="212"/>
      <c r="O64" s="212"/>
      <c r="P64" s="217"/>
    </row>
    <row r="65" spans="1:16" ht="17.399999999999999" x14ac:dyDescent="0.2">
      <c r="A65" s="216"/>
      <c r="B65" s="211"/>
      <c r="C65" s="211"/>
      <c r="D65" s="211"/>
      <c r="E65" s="212"/>
      <c r="F65" s="212"/>
      <c r="G65" s="210"/>
      <c r="H65" s="212"/>
      <c r="I65" s="212"/>
      <c r="J65" s="212"/>
      <c r="K65" s="212"/>
      <c r="L65" s="212"/>
      <c r="M65" s="212"/>
      <c r="N65" s="212"/>
      <c r="O65" s="212"/>
      <c r="P65" s="217"/>
    </row>
    <row r="66" spans="1:16" ht="17.399999999999999" x14ac:dyDescent="0.2">
      <c r="A66" s="216"/>
      <c r="B66" s="211"/>
      <c r="C66" s="211"/>
      <c r="D66" s="211"/>
      <c r="E66" s="212"/>
      <c r="F66" s="212"/>
      <c r="G66" s="210"/>
      <c r="H66" s="212"/>
      <c r="I66" s="212"/>
      <c r="J66" s="212"/>
      <c r="K66" s="212"/>
      <c r="L66" s="212"/>
      <c r="M66" s="212"/>
      <c r="N66" s="212"/>
      <c r="O66" s="212"/>
      <c r="P66" s="217"/>
    </row>
    <row r="67" spans="1:16" ht="17.399999999999999" x14ac:dyDescent="0.2">
      <c r="A67" s="216"/>
      <c r="B67" s="211"/>
      <c r="C67" s="211"/>
      <c r="D67" s="211"/>
      <c r="E67" s="212"/>
      <c r="F67" s="212"/>
      <c r="G67" s="210"/>
      <c r="H67" s="212"/>
      <c r="I67" s="212"/>
      <c r="J67" s="212"/>
      <c r="K67" s="212"/>
      <c r="L67" s="212"/>
      <c r="M67" s="212"/>
      <c r="N67" s="212"/>
      <c r="O67" s="212"/>
      <c r="P67" s="217"/>
    </row>
    <row r="68" spans="1:16" ht="17.399999999999999" x14ac:dyDescent="0.2">
      <c r="A68" s="216"/>
      <c r="B68" s="211"/>
      <c r="C68" s="211"/>
      <c r="D68" s="211"/>
      <c r="E68" s="212"/>
      <c r="F68" s="212"/>
      <c r="G68" s="210"/>
      <c r="H68" s="212"/>
      <c r="I68" s="212"/>
      <c r="J68" s="212"/>
      <c r="K68" s="212"/>
      <c r="L68" s="212"/>
      <c r="M68" s="212"/>
      <c r="N68" s="212"/>
      <c r="O68" s="212"/>
      <c r="P68" s="217"/>
    </row>
    <row r="69" spans="1:16" ht="17.399999999999999" x14ac:dyDescent="0.2">
      <c r="A69" s="216"/>
      <c r="B69" s="211"/>
      <c r="C69" s="211"/>
      <c r="D69" s="211"/>
      <c r="E69" s="212"/>
      <c r="F69" s="212"/>
      <c r="G69" s="210"/>
      <c r="H69" s="212"/>
      <c r="I69" s="212"/>
      <c r="J69" s="212"/>
      <c r="K69" s="212"/>
      <c r="L69" s="212"/>
      <c r="M69" s="212"/>
      <c r="N69" s="212"/>
      <c r="O69" s="212"/>
      <c r="P69" s="217"/>
    </row>
    <row r="70" spans="1:16" ht="17.399999999999999" x14ac:dyDescent="0.2">
      <c r="A70" s="216"/>
      <c r="B70" s="211"/>
      <c r="C70" s="211"/>
      <c r="D70" s="211"/>
      <c r="E70" s="212"/>
      <c r="F70" s="212"/>
      <c r="G70" s="210"/>
      <c r="H70" s="212"/>
      <c r="I70" s="212"/>
      <c r="J70" s="212"/>
      <c r="K70" s="212"/>
      <c r="L70" s="212"/>
      <c r="M70" s="212"/>
      <c r="N70" s="212"/>
      <c r="O70" s="212"/>
      <c r="P70" s="217"/>
    </row>
    <row r="71" spans="1:16" ht="17.399999999999999" x14ac:dyDescent="0.2">
      <c r="A71" s="216"/>
      <c r="B71" s="211"/>
      <c r="C71" s="211"/>
      <c r="D71" s="211"/>
      <c r="E71" s="212"/>
      <c r="F71" s="212"/>
      <c r="G71" s="212"/>
      <c r="H71" s="212"/>
      <c r="I71" s="212"/>
      <c r="J71" s="212"/>
      <c r="K71" s="212"/>
      <c r="L71" s="212"/>
      <c r="M71" s="212"/>
      <c r="N71" s="212"/>
      <c r="O71" s="212"/>
      <c r="P71" s="217"/>
    </row>
    <row r="72" spans="1:16" ht="17.399999999999999" x14ac:dyDescent="0.2">
      <c r="A72" s="216"/>
      <c r="B72" s="211"/>
      <c r="C72" s="211"/>
      <c r="D72" s="211"/>
      <c r="E72" s="212"/>
      <c r="F72" s="212"/>
      <c r="G72" s="212"/>
      <c r="H72" s="212"/>
      <c r="I72" s="212"/>
      <c r="J72" s="212"/>
      <c r="K72" s="212"/>
      <c r="L72" s="212"/>
      <c r="M72" s="212"/>
      <c r="N72" s="212"/>
      <c r="O72" s="212"/>
      <c r="P72" s="217"/>
    </row>
    <row r="73" spans="1:16" ht="17.399999999999999" x14ac:dyDescent="0.2">
      <c r="A73" s="216"/>
      <c r="B73" s="211"/>
      <c r="C73" s="211"/>
      <c r="D73" s="211"/>
      <c r="E73" s="212"/>
      <c r="F73" s="212"/>
      <c r="G73" s="212"/>
      <c r="H73" s="212"/>
      <c r="I73" s="212"/>
      <c r="J73" s="212"/>
      <c r="K73" s="212"/>
      <c r="L73" s="212"/>
      <c r="M73" s="212"/>
      <c r="N73" s="212"/>
      <c r="O73" s="212"/>
      <c r="P73" s="217"/>
    </row>
    <row r="74" spans="1:16" ht="17.399999999999999" x14ac:dyDescent="0.2">
      <c r="A74" s="216"/>
      <c r="B74" s="211"/>
      <c r="C74" s="211"/>
      <c r="D74" s="211"/>
      <c r="E74" s="212"/>
      <c r="F74" s="212"/>
      <c r="G74" s="210"/>
      <c r="H74" s="212"/>
      <c r="I74" s="212"/>
      <c r="J74" s="212"/>
      <c r="K74" s="212"/>
      <c r="L74" s="212"/>
      <c r="M74" s="212"/>
      <c r="N74" s="212"/>
      <c r="O74" s="212"/>
      <c r="P74" s="217"/>
    </row>
    <row r="75" spans="1:16" ht="17.399999999999999" x14ac:dyDescent="0.2">
      <c r="A75" s="216"/>
      <c r="B75" s="211"/>
      <c r="C75" s="211"/>
      <c r="D75" s="211"/>
      <c r="E75" s="212"/>
      <c r="F75" s="212"/>
      <c r="G75" s="212"/>
      <c r="H75" s="212"/>
      <c r="I75" s="212"/>
      <c r="J75" s="212"/>
      <c r="K75" s="212"/>
      <c r="L75" s="212"/>
      <c r="M75" s="212"/>
      <c r="N75" s="212"/>
      <c r="O75" s="212"/>
      <c r="P75" s="217"/>
    </row>
    <row r="76" spans="1:16" ht="17.399999999999999" x14ac:dyDescent="0.2">
      <c r="A76" s="216"/>
      <c r="B76" s="211"/>
      <c r="C76" s="211"/>
      <c r="D76" s="211"/>
      <c r="E76" s="212"/>
      <c r="F76" s="212"/>
      <c r="G76" s="210"/>
      <c r="H76" s="212"/>
      <c r="I76" s="212"/>
      <c r="J76" s="212"/>
      <c r="K76" s="212"/>
      <c r="L76" s="212"/>
      <c r="M76" s="212"/>
      <c r="N76" s="212"/>
      <c r="O76" s="212"/>
      <c r="P76" s="217"/>
    </row>
    <row r="77" spans="1:16" ht="18" thickBot="1" x14ac:dyDescent="0.25">
      <c r="A77" s="218"/>
      <c r="B77" s="214"/>
      <c r="C77" s="214"/>
      <c r="D77" s="214"/>
      <c r="E77" s="215"/>
      <c r="F77" s="215"/>
      <c r="G77" s="215"/>
      <c r="H77" s="215"/>
      <c r="I77" s="215"/>
      <c r="J77" s="215"/>
      <c r="K77" s="215"/>
      <c r="L77" s="215"/>
      <c r="M77" s="215"/>
      <c r="N77" s="215"/>
      <c r="O77" s="215"/>
      <c r="P77" s="219"/>
    </row>
    <row r="78" spans="1:16" ht="23.25" customHeight="1" x14ac:dyDescent="0.4">
      <c r="N78" s="203" t="s">
        <v>144</v>
      </c>
      <c r="O78" s="204">
        <f>SUM(O2:O77)</f>
        <v>830777</v>
      </c>
    </row>
    <row r="79" spans="1:16" ht="23.25" customHeight="1" x14ac:dyDescent="0.4">
      <c r="L79" s="205"/>
      <c r="N79" s="203" t="s">
        <v>145</v>
      </c>
      <c r="O79" s="206">
        <f>ROUND(P79,2)</f>
        <v>592.27</v>
      </c>
      <c r="P79" s="205">
        <f>O78/MAKESHOPNCOMPANY!C17</f>
        <v>592.27413042083424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946D-6EA0-441E-BC15-FB488521538F}">
  <sheetPr>
    <tabColor rgb="FFFFFF00"/>
  </sheetPr>
  <dimension ref="A1:C19"/>
  <sheetViews>
    <sheetView workbookViewId="0">
      <selection activeCell="C15" sqref="C15"/>
    </sheetView>
  </sheetViews>
  <sheetFormatPr defaultColWidth="9" defaultRowHeight="17.399999999999999" x14ac:dyDescent="0.4"/>
  <cols>
    <col min="1" max="1" width="19" style="93" customWidth="1"/>
    <col min="2" max="2" width="30" style="93" customWidth="1"/>
    <col min="3" max="3" width="66.09765625" style="94" customWidth="1"/>
    <col min="4" max="16384" width="9" style="92"/>
  </cols>
  <sheetData>
    <row r="1" spans="1:3" x14ac:dyDescent="0.4">
      <c r="A1" s="95"/>
      <c r="B1" s="96"/>
      <c r="C1" s="97"/>
    </row>
    <row r="2" spans="1:3" x14ac:dyDescent="0.4">
      <c r="A2" s="171" t="s">
        <v>163</v>
      </c>
      <c r="B2" s="172" t="s">
        <v>617</v>
      </c>
      <c r="C2" s="173" t="s">
        <v>119</v>
      </c>
    </row>
    <row r="3" spans="1:3" x14ac:dyDescent="0.4">
      <c r="A3" s="174"/>
      <c r="B3" s="244"/>
      <c r="C3" s="176"/>
    </row>
    <row r="4" spans="1:3" x14ac:dyDescent="0.4">
      <c r="A4" s="174"/>
      <c r="B4" s="220"/>
      <c r="C4" s="176"/>
    </row>
    <row r="5" spans="1:3" x14ac:dyDescent="0.4">
      <c r="A5" s="174"/>
      <c r="B5" s="175"/>
      <c r="C5" s="176"/>
    </row>
    <row r="6" spans="1:3" x14ac:dyDescent="0.4">
      <c r="A6" s="174"/>
      <c r="B6" s="175"/>
      <c r="C6" s="176"/>
    </row>
    <row r="7" spans="1:3" x14ac:dyDescent="0.4">
      <c r="A7" s="174"/>
      <c r="B7" s="175"/>
      <c r="C7" s="176"/>
    </row>
    <row r="8" spans="1:3" x14ac:dyDescent="0.4">
      <c r="A8" s="174"/>
      <c r="B8" s="175"/>
      <c r="C8" s="176"/>
    </row>
    <row r="9" spans="1:3" x14ac:dyDescent="0.4">
      <c r="A9" s="174"/>
      <c r="B9" s="175"/>
      <c r="C9" s="176"/>
    </row>
    <row r="10" spans="1:3" x14ac:dyDescent="0.4">
      <c r="A10" s="174"/>
      <c r="B10" s="175"/>
      <c r="C10" s="176"/>
    </row>
    <row r="11" spans="1:3" x14ac:dyDescent="0.4">
      <c r="A11" s="174"/>
      <c r="B11" s="175"/>
      <c r="C11" s="176"/>
    </row>
    <row r="12" spans="1:3" x14ac:dyDescent="0.4">
      <c r="A12" s="174"/>
      <c r="B12" s="175"/>
      <c r="C12" s="176"/>
    </row>
    <row r="13" spans="1:3" x14ac:dyDescent="0.4">
      <c r="A13" s="174"/>
      <c r="B13" s="175"/>
      <c r="C13" s="176"/>
    </row>
    <row r="14" spans="1:3" x14ac:dyDescent="0.4">
      <c r="A14" s="174"/>
      <c r="B14" s="175"/>
      <c r="C14" s="176"/>
    </row>
    <row r="15" spans="1:3" x14ac:dyDescent="0.4">
      <c r="A15" s="174"/>
      <c r="B15" s="175"/>
      <c r="C15" s="176"/>
    </row>
    <row r="16" spans="1:3" x14ac:dyDescent="0.4">
      <c r="A16" s="174"/>
      <c r="B16" s="175"/>
      <c r="C16" s="176"/>
    </row>
    <row r="17" spans="1:3" x14ac:dyDescent="0.4">
      <c r="A17" s="98"/>
      <c r="B17" s="221"/>
      <c r="C17" s="98"/>
    </row>
    <row r="18" spans="1:3" x14ac:dyDescent="0.4">
      <c r="A18" s="98"/>
      <c r="B18" s="222"/>
      <c r="C18" s="98"/>
    </row>
    <row r="19" spans="1:3" x14ac:dyDescent="0.4">
      <c r="A19" s="222" t="s">
        <v>120</v>
      </c>
      <c r="B19" s="99">
        <f>SUM(B3:B18)</f>
        <v>0</v>
      </c>
      <c r="C19" s="9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189D-A23C-46DE-87A6-16D4AE8D174E}">
  <sheetPr>
    <tabColor rgb="FFFFFF00"/>
  </sheetPr>
  <dimension ref="A1:BH850"/>
  <sheetViews>
    <sheetView zoomScaleNormal="100" workbookViewId="0">
      <pane ySplit="2" topLeftCell="A3" activePane="bottomLeft" state="frozen"/>
      <selection activeCell="B944" sqref="B944"/>
      <selection pane="bottomLeft" activeCell="AC3" sqref="AC3"/>
    </sheetView>
  </sheetViews>
  <sheetFormatPr defaultRowHeight="17.399999999999999" x14ac:dyDescent="0.4"/>
  <cols>
    <col min="1" max="1" width="6.5" bestFit="1" customWidth="1"/>
    <col min="2" max="2" width="9.69921875" bestFit="1" customWidth="1"/>
    <col min="3" max="3" width="5.8984375" customWidth="1"/>
    <col min="4" max="4" width="11.19921875" bestFit="1" customWidth="1"/>
    <col min="5" max="5" width="12.3984375" bestFit="1" customWidth="1"/>
    <col min="6" max="6" width="9.09765625" customWidth="1"/>
    <col min="7" max="7" width="13.09765625" bestFit="1" customWidth="1"/>
    <col min="8" max="8" width="10.3984375" style="231" customWidth="1"/>
    <col min="9" max="9" width="9.8984375" bestFit="1" customWidth="1"/>
    <col min="10" max="10" width="6.19921875" customWidth="1"/>
    <col min="11" max="11" width="9.69921875" customWidth="1"/>
    <col min="12" max="12" width="8" bestFit="1" customWidth="1"/>
    <col min="13" max="13" width="8.59765625" customWidth="1"/>
    <col min="14" max="14" width="16.09765625" style="34" customWidth="1"/>
    <col min="15" max="15" width="12" style="34" bestFit="1" customWidth="1"/>
    <col min="16" max="16" width="13.3984375" style="34" customWidth="1"/>
    <col min="17" max="17" width="12.3984375" customWidth="1"/>
    <col min="18" max="18" width="22.5" customWidth="1"/>
    <col min="19" max="19" width="10.5" customWidth="1"/>
    <col min="20" max="20" width="7.19921875" customWidth="1"/>
    <col min="21" max="21" width="13.09765625" customWidth="1"/>
    <col min="22" max="23" width="14.09765625" customWidth="1"/>
    <col min="24" max="24" width="29.5" customWidth="1"/>
    <col min="25" max="25" width="9.296875" customWidth="1"/>
    <col min="26" max="26" width="13.19921875" customWidth="1"/>
    <col min="27" max="27" width="14.19921875" customWidth="1"/>
  </cols>
  <sheetData>
    <row r="1" spans="1:60" x14ac:dyDescent="0.4">
      <c r="AA1" t="s">
        <v>618</v>
      </c>
    </row>
    <row r="2" spans="1:60" s="31" customFormat="1" ht="70.5" customHeight="1" x14ac:dyDescent="0.35">
      <c r="A2" s="35" t="s">
        <v>2</v>
      </c>
      <c r="B2" s="35" t="s">
        <v>4</v>
      </c>
      <c r="C2" s="35" t="s">
        <v>3</v>
      </c>
      <c r="D2" s="35" t="s">
        <v>5</v>
      </c>
      <c r="E2" s="101" t="s">
        <v>123</v>
      </c>
      <c r="F2" s="35" t="s">
        <v>17</v>
      </c>
      <c r="G2" s="36" t="s">
        <v>18</v>
      </c>
      <c r="H2" s="35" t="s">
        <v>7</v>
      </c>
      <c r="I2" s="37" t="s">
        <v>8</v>
      </c>
      <c r="J2" s="37" t="s">
        <v>9</v>
      </c>
      <c r="K2" s="37" t="s">
        <v>10</v>
      </c>
      <c r="L2" s="37" t="s">
        <v>11</v>
      </c>
      <c r="M2" s="37" t="s">
        <v>12</v>
      </c>
      <c r="N2" s="100" t="s">
        <v>87</v>
      </c>
      <c r="O2" s="38" t="s">
        <v>86</v>
      </c>
      <c r="P2" s="193" t="s">
        <v>103</v>
      </c>
      <c r="Q2" s="194" t="s">
        <v>109</v>
      </c>
      <c r="R2" s="195" t="s">
        <v>69</v>
      </c>
      <c r="S2" s="194" t="s">
        <v>20</v>
      </c>
      <c r="T2" s="194" t="s">
        <v>19</v>
      </c>
      <c r="U2" s="194" t="s">
        <v>13</v>
      </c>
      <c r="V2" s="189" t="s">
        <v>146</v>
      </c>
      <c r="W2" s="190" t="s">
        <v>147</v>
      </c>
      <c r="X2" s="213" t="s">
        <v>153</v>
      </c>
      <c r="Y2" s="191" t="s">
        <v>154</v>
      </c>
      <c r="Z2" s="192">
        <f>MAKESHOPNCOMPANY!E18</f>
        <v>1.1723901931289165</v>
      </c>
      <c r="AA2" s="233" t="s">
        <v>4</v>
      </c>
      <c r="AB2" s="233" t="s">
        <v>3</v>
      </c>
      <c r="AC2" s="233" t="s">
        <v>5</v>
      </c>
      <c r="AD2" s="233" t="s">
        <v>6</v>
      </c>
      <c r="AE2" s="233" t="s">
        <v>278</v>
      </c>
      <c r="AF2" s="233" t="s">
        <v>279</v>
      </c>
      <c r="AG2" s="233" t="s">
        <v>280</v>
      </c>
      <c r="AH2" s="233" t="s">
        <v>281</v>
      </c>
      <c r="AI2" s="233" t="s">
        <v>282</v>
      </c>
      <c r="AJ2" s="233" t="s">
        <v>10</v>
      </c>
      <c r="AK2" s="233" t="s">
        <v>11</v>
      </c>
      <c r="AL2" s="234" t="s">
        <v>12</v>
      </c>
      <c r="AM2" s="233" t="s">
        <v>125</v>
      </c>
      <c r="AN2" s="234" t="s">
        <v>283</v>
      </c>
      <c r="AO2" s="233" t="s">
        <v>284</v>
      </c>
      <c r="AP2" s="233" t="s">
        <v>285</v>
      </c>
      <c r="AQ2" s="233" t="s">
        <v>286</v>
      </c>
      <c r="AR2" s="233" t="s">
        <v>287</v>
      </c>
      <c r="AS2" s="233" t="s">
        <v>288</v>
      </c>
      <c r="AT2" s="233" t="s">
        <v>289</v>
      </c>
      <c r="AU2" s="233" t="s">
        <v>290</v>
      </c>
      <c r="AV2" s="233" t="s">
        <v>291</v>
      </c>
      <c r="AW2" s="233" t="s">
        <v>292</v>
      </c>
      <c r="AX2" s="233" t="s">
        <v>293</v>
      </c>
      <c r="AY2" s="235" t="s">
        <v>294</v>
      </c>
      <c r="AZ2" s="233" t="s">
        <v>295</v>
      </c>
      <c r="BA2" s="235" t="s">
        <v>296</v>
      </c>
      <c r="BB2" s="233" t="s">
        <v>297</v>
      </c>
      <c r="BC2" s="233" t="s">
        <v>298</v>
      </c>
      <c r="BD2" s="233" t="s">
        <v>299</v>
      </c>
      <c r="BE2" s="233" t="s">
        <v>300</v>
      </c>
      <c r="BF2" s="233" t="s">
        <v>301</v>
      </c>
      <c r="BG2" s="233"/>
      <c r="BH2" s="236" t="s">
        <v>302</v>
      </c>
    </row>
    <row r="3" spans="1:60" x14ac:dyDescent="0.4">
      <c r="A3" s="64">
        <v>1</v>
      </c>
      <c r="B3" s="65" t="str">
        <f t="shared" ref="B3:F4" si="0">AA3</f>
        <v>2025-09-03</v>
      </c>
      <c r="C3" s="65" t="str">
        <f t="shared" si="0"/>
        <v>FRA</v>
      </c>
      <c r="D3" s="65" t="str">
        <f t="shared" si="0"/>
        <v>72220339104</v>
      </c>
      <c r="E3" s="65" t="str">
        <f t="shared" si="0"/>
        <v>566746840940</v>
      </c>
      <c r="F3" s="65" t="str">
        <f t="shared" si="0"/>
        <v>정재한</v>
      </c>
      <c r="G3" s="65" t="str">
        <f>AZ3</f>
        <v>GK00002693268</v>
      </c>
      <c r="H3" s="229" t="str">
        <f>AM3</f>
        <v>간이(Simple)</v>
      </c>
      <c r="I3" s="66">
        <f>AN3</f>
        <v>265.36</v>
      </c>
      <c r="J3" s="102">
        <f t="shared" ref="J3:M4" si="1">AI3</f>
        <v>1</v>
      </c>
      <c r="K3" s="66">
        <f t="shared" si="1"/>
        <v>1</v>
      </c>
      <c r="L3" s="66">
        <f t="shared" si="1"/>
        <v>1.7</v>
      </c>
      <c r="M3" s="66">
        <f t="shared" si="1"/>
        <v>1.7</v>
      </c>
      <c r="N3" s="169">
        <f>3.35+(M3-0.5)/0.5*1.55</f>
        <v>7.07</v>
      </c>
      <c r="O3" s="169">
        <f>(J3*VLOOKUP(M3/J3,Mapping!$B$22:$C$29,2,10))</f>
        <v>2.75</v>
      </c>
      <c r="P3" s="166">
        <f>SUM(N3:O3)*$Z$2</f>
        <v>11.512871696525959</v>
      </c>
      <c r="Q3" s="167">
        <f>VLOOKUP(H3,Mapping!$B$3:$D$13,3,0)</f>
        <v>0.8</v>
      </c>
      <c r="R3" s="168">
        <f>(IF(VLOOKUP(VLOOKUP(I3,Mapping!$B$15:$D$20,2,1),Mapping!$C$15:$E$20,2,0)=7000,0,VLOOKUP(VLOOKUP(I3,Mapping!$B$15:$D$20,2,1),Mapping!$C$15:$E$20,2,0)))</f>
        <v>0</v>
      </c>
      <c r="S3" s="166"/>
      <c r="T3" s="166"/>
      <c r="U3" s="67">
        <f>SUM(P3:T3)</f>
        <v>12.31287169652596</v>
      </c>
      <c r="V3" s="149">
        <f>ROUND(U3,2)</f>
        <v>12.31</v>
      </c>
      <c r="W3" s="149">
        <f>MAKESHOPNCOMPANY!$C$17</f>
        <v>1402.69</v>
      </c>
      <c r="X3" t="str">
        <f>AH3</f>
        <v/>
      </c>
      <c r="AA3" t="s">
        <v>4950</v>
      </c>
      <c r="AB3" t="s">
        <v>71</v>
      </c>
      <c r="AC3" t="s">
        <v>4951</v>
      </c>
      <c r="AD3" t="s">
        <v>4952</v>
      </c>
      <c r="AE3" t="s">
        <v>4953</v>
      </c>
      <c r="AF3" t="s">
        <v>4954</v>
      </c>
      <c r="AG3" t="s">
        <v>4955</v>
      </c>
      <c r="AH3" t="s">
        <v>156</v>
      </c>
      <c r="AI3">
        <v>1</v>
      </c>
      <c r="AJ3">
        <v>1</v>
      </c>
      <c r="AK3">
        <v>1.7</v>
      </c>
      <c r="AL3">
        <v>1.7</v>
      </c>
      <c r="AM3" t="s">
        <v>15</v>
      </c>
      <c r="AN3">
        <v>265.36</v>
      </c>
      <c r="AO3" t="s">
        <v>303</v>
      </c>
      <c r="AP3" t="s">
        <v>303</v>
      </c>
      <c r="AQ3" t="s">
        <v>303</v>
      </c>
      <c r="AR3" t="s">
        <v>303</v>
      </c>
      <c r="AS3" t="s">
        <v>303</v>
      </c>
      <c r="AT3" t="s">
        <v>618</v>
      </c>
      <c r="AU3" t="s">
        <v>619</v>
      </c>
      <c r="AV3" t="s">
        <v>625</v>
      </c>
      <c r="AW3" t="s">
        <v>156</v>
      </c>
      <c r="AX3" t="s">
        <v>307</v>
      </c>
      <c r="AY3" t="s">
        <v>4952</v>
      </c>
      <c r="AZ3" t="s">
        <v>4956</v>
      </c>
      <c r="BA3" t="s">
        <v>4956</v>
      </c>
      <c r="BB3" t="s">
        <v>657</v>
      </c>
      <c r="BC3" t="s">
        <v>658</v>
      </c>
      <c r="BD3" t="s">
        <v>621</v>
      </c>
      <c r="BE3" t="s">
        <v>311</v>
      </c>
      <c r="BF3" t="s">
        <v>312</v>
      </c>
      <c r="BG3" t="s">
        <v>156</v>
      </c>
      <c r="BH3" t="s">
        <v>313</v>
      </c>
    </row>
    <row r="4" spans="1:60" x14ac:dyDescent="0.4">
      <c r="A4" s="64">
        <f>A3+1</f>
        <v>2</v>
      </c>
      <c r="B4" s="65" t="str">
        <f t="shared" si="0"/>
        <v>2025-09-03</v>
      </c>
      <c r="C4" s="65" t="str">
        <f t="shared" si="0"/>
        <v>FRA</v>
      </c>
      <c r="D4" s="65" t="str">
        <f t="shared" si="0"/>
        <v>72220339104</v>
      </c>
      <c r="E4" s="65" t="str">
        <f t="shared" si="0"/>
        <v>566746841006</v>
      </c>
      <c r="F4" s="65" t="str">
        <f t="shared" si="0"/>
        <v>이성근</v>
      </c>
      <c r="G4" s="65" t="str">
        <f>AZ4</f>
        <v>GK00002738247</v>
      </c>
      <c r="H4" s="229" t="str">
        <f>AM4</f>
        <v>목록(Manifest)</v>
      </c>
      <c r="I4" s="66">
        <f>AN4</f>
        <v>69.91</v>
      </c>
      <c r="J4" s="102">
        <f t="shared" si="1"/>
        <v>1</v>
      </c>
      <c r="K4" s="66">
        <f t="shared" si="1"/>
        <v>1</v>
      </c>
      <c r="L4" s="66">
        <f t="shared" si="1"/>
        <v>1.2</v>
      </c>
      <c r="M4" s="66">
        <f t="shared" si="1"/>
        <v>1.2</v>
      </c>
      <c r="N4" s="169">
        <f>3.35+(M4-0.5)/0.5*1.55</f>
        <v>5.52</v>
      </c>
      <c r="O4" s="169">
        <f>(J4*VLOOKUP(M4/J4,Mapping!$B$22:$C$29,2,10))</f>
        <v>2.75</v>
      </c>
      <c r="P4" s="166">
        <f>SUM(N4:O4)*$Z$2</f>
        <v>9.6956668971761388</v>
      </c>
      <c r="Q4" s="167">
        <f>VLOOKUP(H4,Mapping!$B$3:$D$13,3,0)</f>
        <v>0</v>
      </c>
      <c r="R4" s="168">
        <f>(IF(VLOOKUP(VLOOKUP(I4,Mapping!$B$15:$D$20,2,1),Mapping!$C$15:$E$20,2,0)=7000,0,VLOOKUP(VLOOKUP(I4,Mapping!$B$15:$D$20,2,1),Mapping!$C$15:$E$20,2,0)))</f>
        <v>0</v>
      </c>
      <c r="S4" s="166"/>
      <c r="T4" s="166"/>
      <c r="U4" s="67">
        <f>SUM(P4:T4)</f>
        <v>9.6956668971761388</v>
      </c>
      <c r="V4" s="149">
        <f>ROUND(U4,2)</f>
        <v>9.6999999999999993</v>
      </c>
      <c r="W4" s="149">
        <f>MAKESHOPNCOMPANY!$C$17</f>
        <v>1402.69</v>
      </c>
      <c r="X4" t="str">
        <f t="shared" ref="X4:X67" si="2">AH4</f>
        <v/>
      </c>
      <c r="AA4" t="s">
        <v>4950</v>
      </c>
      <c r="AB4" t="s">
        <v>71</v>
      </c>
      <c r="AC4" t="s">
        <v>4951</v>
      </c>
      <c r="AD4" t="s">
        <v>4957</v>
      </c>
      <c r="AE4" t="s">
        <v>256</v>
      </c>
      <c r="AF4" t="s">
        <v>629</v>
      </c>
      <c r="AG4" t="s">
        <v>630</v>
      </c>
      <c r="AH4" t="s">
        <v>156</v>
      </c>
      <c r="AI4">
        <v>1</v>
      </c>
      <c r="AJ4">
        <v>1</v>
      </c>
      <c r="AK4">
        <v>1.2</v>
      </c>
      <c r="AL4">
        <v>1.2</v>
      </c>
      <c r="AM4" t="s">
        <v>14</v>
      </c>
      <c r="AN4">
        <v>69.91</v>
      </c>
      <c r="AO4" t="s">
        <v>303</v>
      </c>
      <c r="AP4" t="s">
        <v>303</v>
      </c>
      <c r="AQ4" t="s">
        <v>303</v>
      </c>
      <c r="AR4" t="s">
        <v>303</v>
      </c>
      <c r="AS4" t="s">
        <v>303</v>
      </c>
      <c r="AT4" t="s">
        <v>618</v>
      </c>
      <c r="AU4" t="s">
        <v>619</v>
      </c>
      <c r="AV4" t="s">
        <v>631</v>
      </c>
      <c r="AW4" t="s">
        <v>156</v>
      </c>
      <c r="AX4" t="s">
        <v>307</v>
      </c>
      <c r="AY4" t="s">
        <v>4957</v>
      </c>
      <c r="AZ4" t="s">
        <v>4958</v>
      </c>
      <c r="BA4" t="s">
        <v>4958</v>
      </c>
      <c r="BB4" t="s">
        <v>657</v>
      </c>
      <c r="BC4" t="s">
        <v>658</v>
      </c>
      <c r="BD4" t="s">
        <v>621</v>
      </c>
      <c r="BE4" t="s">
        <v>311</v>
      </c>
      <c r="BF4" t="s">
        <v>312</v>
      </c>
      <c r="BG4" t="s">
        <v>156</v>
      </c>
      <c r="BH4" t="s">
        <v>313</v>
      </c>
    </row>
    <row r="5" spans="1:60" x14ac:dyDescent="0.4">
      <c r="A5" s="64">
        <f t="shared" ref="A5:A68" si="3">A4+1</f>
        <v>3</v>
      </c>
      <c r="B5" s="65" t="str">
        <f t="shared" ref="B5:B68" si="4">AA5</f>
        <v>2025-09-03</v>
      </c>
      <c r="C5" s="65" t="str">
        <f t="shared" ref="C5:C68" si="5">AB5</f>
        <v>FRA</v>
      </c>
      <c r="D5" s="65" t="str">
        <f t="shared" ref="D5:D68" si="6">AC5</f>
        <v>72220339104</v>
      </c>
      <c r="E5" s="65" t="str">
        <f t="shared" ref="E5:E68" si="7">AD5</f>
        <v>566746840866</v>
      </c>
      <c r="F5" s="65" t="str">
        <f t="shared" ref="F5:F68" si="8">AE5</f>
        <v>켐플랜트코퍼레이션</v>
      </c>
      <c r="G5" s="65" t="str">
        <f t="shared" ref="G5:G68" si="9">AZ5</f>
        <v>GK00002751221</v>
      </c>
      <c r="H5" s="229" t="str">
        <f t="shared" ref="H5:H68" si="10">AM5</f>
        <v>간이(Simple)</v>
      </c>
      <c r="I5" s="66">
        <f t="shared" ref="I5:I68" si="11">AN5</f>
        <v>427.52</v>
      </c>
      <c r="J5" s="102">
        <f t="shared" ref="J5:J68" si="12">AI5</f>
        <v>4</v>
      </c>
      <c r="K5" s="66">
        <f t="shared" ref="K5:K68" si="13">AJ5</f>
        <v>44</v>
      </c>
      <c r="L5" s="66">
        <f t="shared" ref="L5:L68" si="14">AK5</f>
        <v>0.7</v>
      </c>
      <c r="M5" s="66">
        <f t="shared" ref="M5:M68" si="15">AL5</f>
        <v>44</v>
      </c>
      <c r="N5" s="169">
        <f t="shared" ref="N5:N68" si="16">3.35+(M5-0.5)/0.5*1.55</f>
        <v>138.19999999999999</v>
      </c>
      <c r="O5" s="169">
        <f>(J5*VLOOKUP(M5/J5,Mapping!$B$22:$C$29,2,10))</f>
        <v>25</v>
      </c>
      <c r="P5" s="166">
        <f t="shared" ref="P5:P68" si="17">SUM(N5:O5)*$Z$2</f>
        <v>191.33407951863916</v>
      </c>
      <c r="Q5" s="167">
        <f>VLOOKUP(H5,Mapping!$B$3:$D$13,3,0)</f>
        <v>0.8</v>
      </c>
      <c r="R5" s="168">
        <f>(IF(VLOOKUP(VLOOKUP(I5,Mapping!$B$15:$D$20,2,1),Mapping!$C$15:$E$20,2,0)=7000,0,VLOOKUP(VLOOKUP(I5,Mapping!$B$15:$D$20,2,1),Mapping!$C$15:$E$20,2,0)))</f>
        <v>0</v>
      </c>
      <c r="S5" s="166"/>
      <c r="T5" s="166"/>
      <c r="U5" s="67">
        <f t="shared" ref="U5:U68" si="18">SUM(P5:T5)</f>
        <v>192.13407951863917</v>
      </c>
      <c r="V5" s="149">
        <f t="shared" ref="V5:V68" si="19">ROUND(U5,2)</f>
        <v>192.13</v>
      </c>
      <c r="W5" s="149">
        <f>MAKESHOPNCOMPANY!$C$17</f>
        <v>1402.69</v>
      </c>
      <c r="X5" t="str">
        <f t="shared" si="2"/>
        <v>[사업자]</v>
      </c>
      <c r="AA5" t="s">
        <v>4950</v>
      </c>
      <c r="AB5" t="s">
        <v>71</v>
      </c>
      <c r="AC5" t="s">
        <v>4951</v>
      </c>
      <c r="AD5" t="s">
        <v>4959</v>
      </c>
      <c r="AE5" t="s">
        <v>175</v>
      </c>
      <c r="AF5" t="s">
        <v>609</v>
      </c>
      <c r="AG5" t="s">
        <v>610</v>
      </c>
      <c r="AH5" t="s">
        <v>157</v>
      </c>
      <c r="AI5">
        <v>4</v>
      </c>
      <c r="AJ5">
        <v>44</v>
      </c>
      <c r="AK5">
        <v>0.7</v>
      </c>
      <c r="AL5">
        <v>44</v>
      </c>
      <c r="AM5" t="s">
        <v>15</v>
      </c>
      <c r="AN5">
        <v>427.52</v>
      </c>
      <c r="AO5" t="s">
        <v>303</v>
      </c>
      <c r="AP5" t="s">
        <v>303</v>
      </c>
      <c r="AQ5" t="s">
        <v>303</v>
      </c>
      <c r="AR5" t="s">
        <v>303</v>
      </c>
      <c r="AS5" t="s">
        <v>303</v>
      </c>
      <c r="AT5" t="s">
        <v>618</v>
      </c>
      <c r="AU5" t="s">
        <v>619</v>
      </c>
      <c r="AV5" t="s">
        <v>625</v>
      </c>
      <c r="AW5" t="s">
        <v>156</v>
      </c>
      <c r="AX5" t="s">
        <v>307</v>
      </c>
      <c r="AY5" t="s">
        <v>4960</v>
      </c>
      <c r="AZ5" t="s">
        <v>4961</v>
      </c>
      <c r="BA5" t="s">
        <v>4961</v>
      </c>
      <c r="BB5" t="s">
        <v>657</v>
      </c>
      <c r="BC5" t="s">
        <v>658</v>
      </c>
      <c r="BD5" t="s">
        <v>621</v>
      </c>
      <c r="BE5" t="s">
        <v>311</v>
      </c>
      <c r="BF5" t="s">
        <v>312</v>
      </c>
      <c r="BG5" t="s">
        <v>156</v>
      </c>
      <c r="BH5" t="s">
        <v>313</v>
      </c>
    </row>
    <row r="6" spans="1:60" x14ac:dyDescent="0.4">
      <c r="A6" s="64">
        <f t="shared" si="3"/>
        <v>4</v>
      </c>
      <c r="B6" s="65" t="str">
        <f t="shared" si="4"/>
        <v>2025-09-03</v>
      </c>
      <c r="C6" s="65" t="str">
        <f t="shared" si="5"/>
        <v>FRA</v>
      </c>
      <c r="D6" s="65" t="str">
        <f t="shared" si="6"/>
        <v>72220339104</v>
      </c>
      <c r="E6" s="65" t="str">
        <f t="shared" si="7"/>
        <v>566746840881</v>
      </c>
      <c r="F6" s="65" t="str">
        <f t="shared" si="8"/>
        <v>유은영</v>
      </c>
      <c r="G6" s="65" t="str">
        <f t="shared" si="9"/>
        <v>GK00002752620</v>
      </c>
      <c r="H6" s="229" t="str">
        <f t="shared" si="10"/>
        <v>간이(Simple)</v>
      </c>
      <c r="I6" s="66">
        <f t="shared" si="11"/>
        <v>259.99</v>
      </c>
      <c r="J6" s="102">
        <f t="shared" si="12"/>
        <v>1</v>
      </c>
      <c r="K6" s="66">
        <f t="shared" si="13"/>
        <v>0.5</v>
      </c>
      <c r="L6" s="66">
        <f t="shared" si="14"/>
        <v>4.7</v>
      </c>
      <c r="M6" s="66">
        <f t="shared" si="15"/>
        <v>4.7</v>
      </c>
      <c r="N6" s="169">
        <f t="shared" si="16"/>
        <v>16.37</v>
      </c>
      <c r="O6" s="169">
        <f>(J6*VLOOKUP(M6/J6,Mapping!$B$22:$C$29,2,10))</f>
        <v>4.25</v>
      </c>
      <c r="P6" s="166">
        <f t="shared" si="17"/>
        <v>24.17468578231826</v>
      </c>
      <c r="Q6" s="167">
        <f>VLOOKUP(H6,Mapping!$B$3:$D$13,3,0)</f>
        <v>0.8</v>
      </c>
      <c r="R6" s="168">
        <f>(IF(VLOOKUP(VLOOKUP(I6,Mapping!$B$15:$D$20,2,1),Mapping!$C$15:$E$20,2,0)=7000,0,VLOOKUP(VLOOKUP(I6,Mapping!$B$15:$D$20,2,1),Mapping!$C$15:$E$20,2,0)))</f>
        <v>0</v>
      </c>
      <c r="S6" s="166"/>
      <c r="T6" s="166"/>
      <c r="U6" s="67">
        <f t="shared" si="18"/>
        <v>24.974685782318261</v>
      </c>
      <c r="V6" s="149">
        <f t="shared" si="19"/>
        <v>24.97</v>
      </c>
      <c r="W6" s="149">
        <f>MAKESHOPNCOMPANY!$C$17</f>
        <v>1402.69</v>
      </c>
      <c r="X6" t="str">
        <f t="shared" si="2"/>
        <v/>
      </c>
      <c r="AA6" t="s">
        <v>4950</v>
      </c>
      <c r="AB6" t="s">
        <v>71</v>
      </c>
      <c r="AC6" t="s">
        <v>4951</v>
      </c>
      <c r="AD6" t="s">
        <v>4962</v>
      </c>
      <c r="AE6" t="s">
        <v>4963</v>
      </c>
      <c r="AF6" t="s">
        <v>4964</v>
      </c>
      <c r="AG6" t="s">
        <v>982</v>
      </c>
      <c r="AH6" t="s">
        <v>156</v>
      </c>
      <c r="AI6">
        <v>1</v>
      </c>
      <c r="AJ6">
        <v>0.5</v>
      </c>
      <c r="AK6">
        <v>4.7</v>
      </c>
      <c r="AL6">
        <v>4.7</v>
      </c>
      <c r="AM6" t="s">
        <v>15</v>
      </c>
      <c r="AN6">
        <v>259.99</v>
      </c>
      <c r="AO6" t="s">
        <v>303</v>
      </c>
      <c r="AP6" t="s">
        <v>303</v>
      </c>
      <c r="AQ6" t="s">
        <v>303</v>
      </c>
      <c r="AR6" t="s">
        <v>303</v>
      </c>
      <c r="AS6" t="s">
        <v>303</v>
      </c>
      <c r="AT6" t="s">
        <v>618</v>
      </c>
      <c r="AU6" t="s">
        <v>619</v>
      </c>
      <c r="AV6" t="s">
        <v>4965</v>
      </c>
      <c r="AW6" t="s">
        <v>156</v>
      </c>
      <c r="AX6" t="s">
        <v>307</v>
      </c>
      <c r="AY6" t="s">
        <v>4962</v>
      </c>
      <c r="AZ6" t="s">
        <v>4966</v>
      </c>
      <c r="BA6" t="s">
        <v>4966</v>
      </c>
      <c r="BB6" t="s">
        <v>657</v>
      </c>
      <c r="BC6" t="s">
        <v>658</v>
      </c>
      <c r="BD6" t="s">
        <v>621</v>
      </c>
      <c r="BE6" t="s">
        <v>311</v>
      </c>
      <c r="BF6" t="s">
        <v>312</v>
      </c>
      <c r="BG6" t="s">
        <v>156</v>
      </c>
      <c r="BH6" t="s">
        <v>313</v>
      </c>
    </row>
    <row r="7" spans="1:60" x14ac:dyDescent="0.4">
      <c r="A7" s="64">
        <f t="shared" si="3"/>
        <v>5</v>
      </c>
      <c r="B7" s="65" t="str">
        <f t="shared" si="4"/>
        <v>2025-09-03</v>
      </c>
      <c r="C7" s="65" t="str">
        <f t="shared" si="5"/>
        <v>FRA</v>
      </c>
      <c r="D7" s="65" t="str">
        <f t="shared" si="6"/>
        <v>72220339104</v>
      </c>
      <c r="E7" s="65" t="str">
        <f t="shared" si="7"/>
        <v>566746840962</v>
      </c>
      <c r="F7" s="65" t="str">
        <f t="shared" si="8"/>
        <v>오버시즈인터내셔날코리아</v>
      </c>
      <c r="G7" s="65" t="str">
        <f t="shared" si="9"/>
        <v>GK00002753191</v>
      </c>
      <c r="H7" s="229" t="str">
        <f t="shared" si="10"/>
        <v>간이(Simple)</v>
      </c>
      <c r="I7" s="66">
        <f t="shared" si="11"/>
        <v>569.25</v>
      </c>
      <c r="J7" s="102">
        <f t="shared" si="12"/>
        <v>1</v>
      </c>
      <c r="K7" s="66">
        <f t="shared" si="13"/>
        <v>1</v>
      </c>
      <c r="L7" s="66">
        <f t="shared" si="14"/>
        <v>0.2</v>
      </c>
      <c r="M7" s="66">
        <f t="shared" si="15"/>
        <v>1</v>
      </c>
      <c r="N7" s="169">
        <f t="shared" si="16"/>
        <v>4.9000000000000004</v>
      </c>
      <c r="O7" s="169">
        <f>(J7*VLOOKUP(M7/J7,Mapping!$B$22:$C$29,2,10))</f>
        <v>2.75</v>
      </c>
      <c r="P7" s="166">
        <f t="shared" si="17"/>
        <v>8.9687849774362114</v>
      </c>
      <c r="Q7" s="167">
        <f>VLOOKUP(H7,Mapping!$B$3:$D$13,3,0)</f>
        <v>0.8</v>
      </c>
      <c r="R7" s="168">
        <f>(IF(VLOOKUP(VLOOKUP(I7,Mapping!$B$15:$D$20,2,1),Mapping!$C$15:$E$20,2,0)=7000,0,VLOOKUP(VLOOKUP(I7,Mapping!$B$15:$D$20,2,1),Mapping!$C$15:$E$20,2,0)))</f>
        <v>0</v>
      </c>
      <c r="S7" s="166"/>
      <c r="T7" s="166"/>
      <c r="U7" s="67">
        <f t="shared" si="18"/>
        <v>9.7687849774362121</v>
      </c>
      <c r="V7" s="149">
        <f t="shared" si="19"/>
        <v>9.77</v>
      </c>
      <c r="W7" s="149">
        <f>MAKESHOPNCOMPANY!$C$17</f>
        <v>1402.69</v>
      </c>
      <c r="X7" t="str">
        <f t="shared" si="2"/>
        <v>[사업자]</v>
      </c>
      <c r="AA7" t="s">
        <v>4950</v>
      </c>
      <c r="AB7" t="s">
        <v>71</v>
      </c>
      <c r="AC7" t="s">
        <v>4951</v>
      </c>
      <c r="AD7" t="s">
        <v>4967</v>
      </c>
      <c r="AE7" t="s">
        <v>452</v>
      </c>
      <c r="AF7" t="s">
        <v>453</v>
      </c>
      <c r="AG7" t="s">
        <v>378</v>
      </c>
      <c r="AH7" t="s">
        <v>157</v>
      </c>
      <c r="AI7">
        <v>1</v>
      </c>
      <c r="AJ7">
        <v>1</v>
      </c>
      <c r="AK7">
        <v>0.2</v>
      </c>
      <c r="AL7">
        <v>1</v>
      </c>
      <c r="AM7" t="s">
        <v>15</v>
      </c>
      <c r="AN7">
        <v>569.25</v>
      </c>
      <c r="AO7" t="s">
        <v>303</v>
      </c>
      <c r="AP7" t="s">
        <v>303</v>
      </c>
      <c r="AQ7" t="s">
        <v>303</v>
      </c>
      <c r="AR7" t="s">
        <v>303</v>
      </c>
      <c r="AS7" t="s">
        <v>303</v>
      </c>
      <c r="AT7" t="s">
        <v>618</v>
      </c>
      <c r="AU7" t="s">
        <v>619</v>
      </c>
      <c r="AV7" t="s">
        <v>4968</v>
      </c>
      <c r="AW7" t="s">
        <v>156</v>
      </c>
      <c r="AX7" t="s">
        <v>307</v>
      </c>
      <c r="AY7" t="s">
        <v>4967</v>
      </c>
      <c r="AZ7" t="s">
        <v>4969</v>
      </c>
      <c r="BA7" t="s">
        <v>4969</v>
      </c>
      <c r="BB7" t="s">
        <v>657</v>
      </c>
      <c r="BC7" t="s">
        <v>658</v>
      </c>
      <c r="BD7" t="s">
        <v>621</v>
      </c>
      <c r="BE7" t="s">
        <v>311</v>
      </c>
      <c r="BF7" t="s">
        <v>312</v>
      </c>
      <c r="BG7" t="s">
        <v>156</v>
      </c>
      <c r="BH7" t="s">
        <v>313</v>
      </c>
    </row>
    <row r="8" spans="1:60" x14ac:dyDescent="0.4">
      <c r="A8" s="64">
        <f t="shared" si="3"/>
        <v>6</v>
      </c>
      <c r="B8" s="65" t="str">
        <f t="shared" si="4"/>
        <v>2025-09-03</v>
      </c>
      <c r="C8" s="65" t="str">
        <f t="shared" si="5"/>
        <v>FRA</v>
      </c>
      <c r="D8" s="65" t="str">
        <f t="shared" si="6"/>
        <v>72220339104</v>
      </c>
      <c r="E8" s="65" t="str">
        <f t="shared" si="7"/>
        <v>566746840903</v>
      </c>
      <c r="F8" s="65" t="str">
        <f t="shared" si="8"/>
        <v>김태현</v>
      </c>
      <c r="G8" s="65" t="str">
        <f t="shared" si="9"/>
        <v>GK00002755075</v>
      </c>
      <c r="H8" s="229" t="str">
        <f t="shared" si="10"/>
        <v>일반(목록배제,Normal-Manifest Exception)</v>
      </c>
      <c r="I8" s="66">
        <f t="shared" si="11"/>
        <v>99.48</v>
      </c>
      <c r="J8" s="102">
        <f t="shared" si="12"/>
        <v>1</v>
      </c>
      <c r="K8" s="66">
        <f t="shared" si="13"/>
        <v>3</v>
      </c>
      <c r="L8" s="66">
        <f t="shared" si="14"/>
        <v>4.7</v>
      </c>
      <c r="M8" s="66">
        <f t="shared" si="15"/>
        <v>4.7</v>
      </c>
      <c r="N8" s="169">
        <f t="shared" si="16"/>
        <v>16.37</v>
      </c>
      <c r="O8" s="169">
        <f>(J8*VLOOKUP(M8/J8,Mapping!$B$22:$C$29,2,10))</f>
        <v>4.25</v>
      </c>
      <c r="P8" s="166">
        <f t="shared" si="17"/>
        <v>24.17468578231826</v>
      </c>
      <c r="Q8" s="167">
        <f>VLOOKUP(H8,Mapping!$B$3:$D$13,3,0)</f>
        <v>0.8</v>
      </c>
      <c r="R8" s="168">
        <f>(IF(VLOOKUP(VLOOKUP(I8,Mapping!$B$15:$D$20,2,1),Mapping!$C$15:$E$20,2,0)=7000,0,VLOOKUP(VLOOKUP(I8,Mapping!$B$15:$D$20,2,1),Mapping!$C$15:$E$20,2,0)))</f>
        <v>0</v>
      </c>
      <c r="S8" s="166"/>
      <c r="T8" s="166"/>
      <c r="U8" s="67">
        <f t="shared" si="18"/>
        <v>24.974685782318261</v>
      </c>
      <c r="V8" s="149">
        <f t="shared" si="19"/>
        <v>24.97</v>
      </c>
      <c r="W8" s="149">
        <f>MAKESHOPNCOMPANY!$C$17</f>
        <v>1402.69</v>
      </c>
      <c r="X8" t="str">
        <f t="shared" si="2"/>
        <v/>
      </c>
      <c r="AA8" t="s">
        <v>4950</v>
      </c>
      <c r="AB8" t="s">
        <v>71</v>
      </c>
      <c r="AC8" t="s">
        <v>4951</v>
      </c>
      <c r="AD8" t="s">
        <v>4970</v>
      </c>
      <c r="AE8" t="s">
        <v>194</v>
      </c>
      <c r="AF8" t="s">
        <v>1087</v>
      </c>
      <c r="AG8" t="s">
        <v>1088</v>
      </c>
      <c r="AH8" t="s">
        <v>156</v>
      </c>
      <c r="AI8">
        <v>1</v>
      </c>
      <c r="AJ8">
        <v>3</v>
      </c>
      <c r="AK8">
        <v>4.7</v>
      </c>
      <c r="AL8">
        <v>4.7</v>
      </c>
      <c r="AM8" t="s">
        <v>110</v>
      </c>
      <c r="AN8">
        <v>99.48</v>
      </c>
      <c r="AO8" t="s">
        <v>303</v>
      </c>
      <c r="AP8" t="s">
        <v>303</v>
      </c>
      <c r="AQ8" t="s">
        <v>303</v>
      </c>
      <c r="AR8" t="s">
        <v>303</v>
      </c>
      <c r="AS8" t="s">
        <v>303</v>
      </c>
      <c r="AT8" t="s">
        <v>618</v>
      </c>
      <c r="AU8" t="s">
        <v>619</v>
      </c>
      <c r="AV8" t="s">
        <v>1223</v>
      </c>
      <c r="AW8" t="s">
        <v>156</v>
      </c>
      <c r="AX8" t="s">
        <v>307</v>
      </c>
      <c r="AY8" t="s">
        <v>4970</v>
      </c>
      <c r="AZ8" t="s">
        <v>4971</v>
      </c>
      <c r="BA8" t="s">
        <v>4971</v>
      </c>
      <c r="BB8" t="s">
        <v>657</v>
      </c>
      <c r="BC8" t="s">
        <v>658</v>
      </c>
      <c r="BD8" t="s">
        <v>621</v>
      </c>
      <c r="BE8" t="s">
        <v>311</v>
      </c>
      <c r="BF8" t="s">
        <v>312</v>
      </c>
      <c r="BG8" t="s">
        <v>156</v>
      </c>
      <c r="BH8" t="s">
        <v>313</v>
      </c>
    </row>
    <row r="9" spans="1:60" x14ac:dyDescent="0.4">
      <c r="A9" s="64">
        <f t="shared" si="3"/>
        <v>7</v>
      </c>
      <c r="B9" s="65" t="str">
        <f t="shared" si="4"/>
        <v>2025-09-03</v>
      </c>
      <c r="C9" s="65" t="str">
        <f t="shared" si="5"/>
        <v>FRA</v>
      </c>
      <c r="D9" s="65" t="str">
        <f t="shared" si="6"/>
        <v>72220339104</v>
      </c>
      <c r="E9" s="65" t="str">
        <f t="shared" si="7"/>
        <v>566746840973</v>
      </c>
      <c r="F9" s="65" t="str">
        <f t="shared" si="8"/>
        <v>손동훈</v>
      </c>
      <c r="G9" s="65" t="str">
        <f t="shared" si="9"/>
        <v>GK00002755569</v>
      </c>
      <c r="H9" s="229" t="str">
        <f t="shared" si="10"/>
        <v>목록(Manifest)</v>
      </c>
      <c r="I9" s="66">
        <f t="shared" si="11"/>
        <v>129.83000000000001</v>
      </c>
      <c r="J9" s="102">
        <f t="shared" si="12"/>
        <v>1</v>
      </c>
      <c r="K9" s="66">
        <f t="shared" si="13"/>
        <v>1</v>
      </c>
      <c r="L9" s="66">
        <f t="shared" si="14"/>
        <v>0.2</v>
      </c>
      <c r="M9" s="66">
        <f t="shared" si="15"/>
        <v>1</v>
      </c>
      <c r="N9" s="169">
        <f t="shared" si="16"/>
        <v>4.9000000000000004</v>
      </c>
      <c r="O9" s="169">
        <f>(J9*VLOOKUP(M9/J9,Mapping!$B$22:$C$29,2,10))</f>
        <v>2.75</v>
      </c>
      <c r="P9" s="166">
        <f t="shared" si="17"/>
        <v>8.9687849774362114</v>
      </c>
      <c r="Q9" s="167">
        <f>VLOOKUP(H9,Mapping!$B$3:$D$13,3,0)</f>
        <v>0</v>
      </c>
      <c r="R9" s="168">
        <f>(IF(VLOOKUP(VLOOKUP(I9,Mapping!$B$15:$D$20,2,1),Mapping!$C$15:$E$20,2,0)=7000,0,VLOOKUP(VLOOKUP(I9,Mapping!$B$15:$D$20,2,1),Mapping!$C$15:$E$20,2,0)))</f>
        <v>0</v>
      </c>
      <c r="S9" s="166"/>
      <c r="T9" s="166"/>
      <c r="U9" s="67">
        <f t="shared" si="18"/>
        <v>8.9687849774362114</v>
      </c>
      <c r="V9" s="149">
        <f t="shared" si="19"/>
        <v>8.9700000000000006</v>
      </c>
      <c r="W9" s="149">
        <f>MAKESHOPNCOMPANY!$C$17</f>
        <v>1402.69</v>
      </c>
      <c r="X9" t="str">
        <f t="shared" si="2"/>
        <v/>
      </c>
      <c r="AA9" t="s">
        <v>4950</v>
      </c>
      <c r="AB9" t="s">
        <v>71</v>
      </c>
      <c r="AC9" t="s">
        <v>4951</v>
      </c>
      <c r="AD9" t="s">
        <v>4972</v>
      </c>
      <c r="AE9" t="s">
        <v>1241</v>
      </c>
      <c r="AF9" t="s">
        <v>1242</v>
      </c>
      <c r="AG9" t="s">
        <v>1243</v>
      </c>
      <c r="AH9" t="s">
        <v>156</v>
      </c>
      <c r="AI9">
        <v>1</v>
      </c>
      <c r="AJ9">
        <v>1</v>
      </c>
      <c r="AK9">
        <v>0.2</v>
      </c>
      <c r="AL9">
        <v>1</v>
      </c>
      <c r="AM9" t="s">
        <v>14</v>
      </c>
      <c r="AN9">
        <v>129.83000000000001</v>
      </c>
      <c r="AO9" t="s">
        <v>303</v>
      </c>
      <c r="AP9" t="s">
        <v>303</v>
      </c>
      <c r="AQ9" t="s">
        <v>303</v>
      </c>
      <c r="AR9" t="s">
        <v>303</v>
      </c>
      <c r="AS9" t="s">
        <v>303</v>
      </c>
      <c r="AT9" t="s">
        <v>618</v>
      </c>
      <c r="AU9" t="s">
        <v>619</v>
      </c>
      <c r="AV9" t="s">
        <v>670</v>
      </c>
      <c r="AW9" t="s">
        <v>156</v>
      </c>
      <c r="AX9" t="s">
        <v>307</v>
      </c>
      <c r="AY9" t="s">
        <v>4972</v>
      </c>
      <c r="AZ9" t="s">
        <v>4973</v>
      </c>
      <c r="BA9" t="s">
        <v>4973</v>
      </c>
      <c r="BB9" t="s">
        <v>657</v>
      </c>
      <c r="BC9" t="s">
        <v>658</v>
      </c>
      <c r="BD9" t="s">
        <v>621</v>
      </c>
      <c r="BE9" t="s">
        <v>311</v>
      </c>
      <c r="BF9" t="s">
        <v>312</v>
      </c>
      <c r="BG9" t="s">
        <v>156</v>
      </c>
      <c r="BH9" t="s">
        <v>313</v>
      </c>
    </row>
    <row r="10" spans="1:60" x14ac:dyDescent="0.4">
      <c r="A10" s="64">
        <f t="shared" si="3"/>
        <v>8</v>
      </c>
      <c r="B10" s="65" t="str">
        <f t="shared" si="4"/>
        <v>2025-09-03</v>
      </c>
      <c r="C10" s="65" t="str">
        <f t="shared" si="5"/>
        <v>FRA</v>
      </c>
      <c r="D10" s="65" t="str">
        <f t="shared" si="6"/>
        <v>72220339104</v>
      </c>
      <c r="E10" s="65" t="str">
        <f t="shared" si="7"/>
        <v>566746840855</v>
      </c>
      <c r="F10" s="65" t="str">
        <f t="shared" si="8"/>
        <v>김선현</v>
      </c>
      <c r="G10" s="65" t="str">
        <f t="shared" si="9"/>
        <v>GK00002755577</v>
      </c>
      <c r="H10" s="229" t="str">
        <f t="shared" si="10"/>
        <v>목록(Manifest)</v>
      </c>
      <c r="I10" s="66">
        <f t="shared" si="11"/>
        <v>126.61</v>
      </c>
      <c r="J10" s="102">
        <f t="shared" si="12"/>
        <v>1</v>
      </c>
      <c r="K10" s="66">
        <f t="shared" si="13"/>
        <v>1.5</v>
      </c>
      <c r="L10" s="66">
        <f t="shared" si="14"/>
        <v>1.6</v>
      </c>
      <c r="M10" s="66">
        <f t="shared" si="15"/>
        <v>1.6</v>
      </c>
      <c r="N10" s="169">
        <f t="shared" si="16"/>
        <v>6.7600000000000007</v>
      </c>
      <c r="O10" s="169">
        <f>(J10*VLOOKUP(M10/J10,Mapping!$B$22:$C$29,2,10))</f>
        <v>2.75</v>
      </c>
      <c r="P10" s="166">
        <f t="shared" si="17"/>
        <v>11.149430736655997</v>
      </c>
      <c r="Q10" s="167">
        <f>VLOOKUP(H10,Mapping!$B$3:$D$13,3,0)</f>
        <v>0</v>
      </c>
      <c r="R10" s="168">
        <f>(IF(VLOOKUP(VLOOKUP(I10,Mapping!$B$15:$D$20,2,1),Mapping!$C$15:$E$20,2,0)=7000,0,VLOOKUP(VLOOKUP(I10,Mapping!$B$15:$D$20,2,1),Mapping!$C$15:$E$20,2,0)))</f>
        <v>0</v>
      </c>
      <c r="S10" s="166"/>
      <c r="T10" s="166"/>
      <c r="U10" s="67">
        <f t="shared" si="18"/>
        <v>11.149430736655997</v>
      </c>
      <c r="V10" s="149">
        <f t="shared" si="19"/>
        <v>11.15</v>
      </c>
      <c r="W10" s="149">
        <f>MAKESHOPNCOMPANY!$C$17</f>
        <v>1402.69</v>
      </c>
      <c r="X10" t="str">
        <f t="shared" si="2"/>
        <v/>
      </c>
      <c r="AA10" t="s">
        <v>4950</v>
      </c>
      <c r="AB10" t="s">
        <v>71</v>
      </c>
      <c r="AC10" t="s">
        <v>4951</v>
      </c>
      <c r="AD10" t="s">
        <v>4974</v>
      </c>
      <c r="AE10" t="s">
        <v>746</v>
      </c>
      <c r="AF10" t="s">
        <v>747</v>
      </c>
      <c r="AG10" t="s">
        <v>748</v>
      </c>
      <c r="AH10" t="s">
        <v>156</v>
      </c>
      <c r="AI10">
        <v>1</v>
      </c>
      <c r="AJ10">
        <v>1.5</v>
      </c>
      <c r="AK10">
        <v>1.6</v>
      </c>
      <c r="AL10">
        <v>1.6</v>
      </c>
      <c r="AM10" t="s">
        <v>14</v>
      </c>
      <c r="AN10">
        <v>126.61</v>
      </c>
      <c r="AO10" t="s">
        <v>303</v>
      </c>
      <c r="AP10" t="s">
        <v>303</v>
      </c>
      <c r="AQ10" t="s">
        <v>303</v>
      </c>
      <c r="AR10" t="s">
        <v>303</v>
      </c>
      <c r="AS10" t="s">
        <v>303</v>
      </c>
      <c r="AT10" t="s">
        <v>618</v>
      </c>
      <c r="AU10" t="s">
        <v>619</v>
      </c>
      <c r="AV10" t="s">
        <v>749</v>
      </c>
      <c r="AW10" t="s">
        <v>156</v>
      </c>
      <c r="AX10" t="s">
        <v>307</v>
      </c>
      <c r="AY10" t="s">
        <v>4974</v>
      </c>
      <c r="AZ10" t="s">
        <v>4975</v>
      </c>
      <c r="BA10" t="s">
        <v>4975</v>
      </c>
      <c r="BB10" t="s">
        <v>657</v>
      </c>
      <c r="BC10" t="s">
        <v>658</v>
      </c>
      <c r="BD10" t="s">
        <v>621</v>
      </c>
      <c r="BE10" t="s">
        <v>311</v>
      </c>
      <c r="BF10" t="s">
        <v>312</v>
      </c>
      <c r="BG10" t="s">
        <v>156</v>
      </c>
      <c r="BH10" t="s">
        <v>313</v>
      </c>
    </row>
    <row r="11" spans="1:60" x14ac:dyDescent="0.4">
      <c r="A11" s="64">
        <f t="shared" si="3"/>
        <v>9</v>
      </c>
      <c r="B11" s="65" t="str">
        <f t="shared" si="4"/>
        <v>2025-09-03</v>
      </c>
      <c r="C11" s="65" t="str">
        <f t="shared" si="5"/>
        <v>FRA</v>
      </c>
      <c r="D11" s="65" t="str">
        <f t="shared" si="6"/>
        <v>72220339104</v>
      </c>
      <c r="E11" s="65" t="str">
        <f t="shared" si="7"/>
        <v>566746840951</v>
      </c>
      <c r="F11" s="65" t="str">
        <f t="shared" si="8"/>
        <v>온도</v>
      </c>
      <c r="G11" s="65" t="str">
        <f t="shared" si="9"/>
        <v>GK00002755878</v>
      </c>
      <c r="H11" s="229" t="str">
        <f t="shared" si="10"/>
        <v>간이(Simple)</v>
      </c>
      <c r="I11" s="66">
        <f t="shared" si="11"/>
        <v>870.04</v>
      </c>
      <c r="J11" s="102">
        <f t="shared" si="12"/>
        <v>2</v>
      </c>
      <c r="K11" s="66">
        <f t="shared" si="13"/>
        <v>13</v>
      </c>
      <c r="L11" s="66">
        <f t="shared" si="14"/>
        <v>0.4</v>
      </c>
      <c r="M11" s="66">
        <f t="shared" si="15"/>
        <v>13</v>
      </c>
      <c r="N11" s="169">
        <f t="shared" si="16"/>
        <v>42.1</v>
      </c>
      <c r="O11" s="169">
        <f>(J11*VLOOKUP(M11/J11,Mapping!$B$22:$C$29,2,10))</f>
        <v>10.5</v>
      </c>
      <c r="P11" s="166">
        <f t="shared" si="17"/>
        <v>61.667724158581009</v>
      </c>
      <c r="Q11" s="167">
        <f>VLOOKUP(H11,Mapping!$B$3:$D$13,3,0)</f>
        <v>0.8</v>
      </c>
      <c r="R11" s="168">
        <f>(IF(VLOOKUP(VLOOKUP(I11,Mapping!$B$15:$D$20,2,1),Mapping!$C$15:$E$20,2,0)=7000,0,VLOOKUP(VLOOKUP(I11,Mapping!$B$15:$D$20,2,1),Mapping!$C$15:$E$20,2,0)))</f>
        <v>0</v>
      </c>
      <c r="S11" s="166"/>
      <c r="T11" s="166"/>
      <c r="U11" s="67">
        <f t="shared" si="18"/>
        <v>62.467724158581007</v>
      </c>
      <c r="V11" s="149">
        <f t="shared" si="19"/>
        <v>62.47</v>
      </c>
      <c r="W11" s="149">
        <f>MAKESHOPNCOMPANY!$C$17</f>
        <v>1402.69</v>
      </c>
      <c r="X11" t="str">
        <f t="shared" si="2"/>
        <v>[사업자]</v>
      </c>
      <c r="AA11" t="s">
        <v>4950</v>
      </c>
      <c r="AB11" t="s">
        <v>71</v>
      </c>
      <c r="AC11" t="s">
        <v>4951</v>
      </c>
      <c r="AD11" t="s">
        <v>4976</v>
      </c>
      <c r="AE11" t="s">
        <v>4977</v>
      </c>
      <c r="AF11" t="s">
        <v>4978</v>
      </c>
      <c r="AG11" t="s">
        <v>4979</v>
      </c>
      <c r="AH11" t="s">
        <v>157</v>
      </c>
      <c r="AI11">
        <v>2</v>
      </c>
      <c r="AJ11">
        <v>13</v>
      </c>
      <c r="AK11">
        <v>0.4</v>
      </c>
      <c r="AL11">
        <v>13</v>
      </c>
      <c r="AM11" t="s">
        <v>15</v>
      </c>
      <c r="AN11">
        <v>870.04</v>
      </c>
      <c r="AO11" t="s">
        <v>303</v>
      </c>
      <c r="AP11" t="s">
        <v>303</v>
      </c>
      <c r="AQ11" t="s">
        <v>303</v>
      </c>
      <c r="AR11" t="s">
        <v>303</v>
      </c>
      <c r="AS11" t="s">
        <v>303</v>
      </c>
      <c r="AT11" t="s">
        <v>618</v>
      </c>
      <c r="AU11" t="s">
        <v>619</v>
      </c>
      <c r="AV11" t="s">
        <v>1199</v>
      </c>
      <c r="AW11" t="s">
        <v>156</v>
      </c>
      <c r="AX11" t="s">
        <v>307</v>
      </c>
      <c r="AY11" t="s">
        <v>4980</v>
      </c>
      <c r="AZ11" t="s">
        <v>4981</v>
      </c>
      <c r="BA11" t="s">
        <v>4981</v>
      </c>
      <c r="BB11" t="s">
        <v>657</v>
      </c>
      <c r="BC11" t="s">
        <v>658</v>
      </c>
      <c r="BD11" t="s">
        <v>621</v>
      </c>
      <c r="BE11" t="s">
        <v>311</v>
      </c>
      <c r="BF11" t="s">
        <v>312</v>
      </c>
      <c r="BG11" t="s">
        <v>156</v>
      </c>
      <c r="BH11" t="s">
        <v>313</v>
      </c>
    </row>
    <row r="12" spans="1:60" x14ac:dyDescent="0.4">
      <c r="A12" s="64">
        <f t="shared" si="3"/>
        <v>10</v>
      </c>
      <c r="B12" s="65" t="str">
        <f t="shared" si="4"/>
        <v>2025-09-03</v>
      </c>
      <c r="C12" s="65" t="str">
        <f t="shared" si="5"/>
        <v>FRA</v>
      </c>
      <c r="D12" s="65" t="str">
        <f t="shared" si="6"/>
        <v>72220339104</v>
      </c>
      <c r="E12" s="65" t="str">
        <f t="shared" si="7"/>
        <v>566746840925</v>
      </c>
      <c r="F12" s="65" t="str">
        <f t="shared" si="8"/>
        <v>김지영</v>
      </c>
      <c r="G12" s="65" t="str">
        <f t="shared" si="9"/>
        <v>GK00002755884</v>
      </c>
      <c r="H12" s="229" t="str">
        <f t="shared" si="10"/>
        <v>간이(Simple)</v>
      </c>
      <c r="I12" s="66">
        <f t="shared" si="11"/>
        <v>156.81</v>
      </c>
      <c r="J12" s="102">
        <f t="shared" si="12"/>
        <v>1</v>
      </c>
      <c r="K12" s="66">
        <f t="shared" si="13"/>
        <v>0.5</v>
      </c>
      <c r="L12" s="66">
        <f t="shared" si="14"/>
        <v>0.2</v>
      </c>
      <c r="M12" s="66">
        <f t="shared" si="15"/>
        <v>0.5</v>
      </c>
      <c r="N12" s="169">
        <f t="shared" si="16"/>
        <v>3.35</v>
      </c>
      <c r="O12" s="169">
        <f>(J12*VLOOKUP(M12/J12,Mapping!$B$22:$C$29,2,10))</f>
        <v>2.75</v>
      </c>
      <c r="P12" s="166">
        <f t="shared" si="17"/>
        <v>7.1515801780863901</v>
      </c>
      <c r="Q12" s="167">
        <f>VLOOKUP(H12,Mapping!$B$3:$D$13,3,0)</f>
        <v>0.8</v>
      </c>
      <c r="R12" s="168">
        <f>(IF(VLOOKUP(VLOOKUP(I12,Mapping!$B$15:$D$20,2,1),Mapping!$C$15:$E$20,2,0)=7000,0,VLOOKUP(VLOOKUP(I12,Mapping!$B$15:$D$20,2,1),Mapping!$C$15:$E$20,2,0)))</f>
        <v>0</v>
      </c>
      <c r="S12" s="166"/>
      <c r="T12" s="166"/>
      <c r="U12" s="67">
        <f t="shared" si="18"/>
        <v>7.9515801780863899</v>
      </c>
      <c r="V12" s="149">
        <f t="shared" si="19"/>
        <v>7.95</v>
      </c>
      <c r="W12" s="149">
        <f>MAKESHOPNCOMPANY!$C$17</f>
        <v>1402.69</v>
      </c>
      <c r="X12" t="str">
        <f t="shared" si="2"/>
        <v/>
      </c>
      <c r="AA12" t="s">
        <v>4950</v>
      </c>
      <c r="AB12" t="s">
        <v>71</v>
      </c>
      <c r="AC12" t="s">
        <v>4951</v>
      </c>
      <c r="AD12" t="s">
        <v>4982</v>
      </c>
      <c r="AE12" t="s">
        <v>1158</v>
      </c>
      <c r="AF12" t="s">
        <v>4983</v>
      </c>
      <c r="AG12" t="s">
        <v>4984</v>
      </c>
      <c r="AH12" t="s">
        <v>156</v>
      </c>
      <c r="AI12">
        <v>1</v>
      </c>
      <c r="AJ12">
        <v>0.5</v>
      </c>
      <c r="AK12">
        <v>0.2</v>
      </c>
      <c r="AL12">
        <v>0.5</v>
      </c>
      <c r="AM12" t="s">
        <v>15</v>
      </c>
      <c r="AN12">
        <v>156.81</v>
      </c>
      <c r="AO12" t="s">
        <v>303</v>
      </c>
      <c r="AP12" t="s">
        <v>303</v>
      </c>
      <c r="AQ12" t="s">
        <v>303</v>
      </c>
      <c r="AR12" t="s">
        <v>303</v>
      </c>
      <c r="AS12" t="s">
        <v>303</v>
      </c>
      <c r="AT12" t="s">
        <v>618</v>
      </c>
      <c r="AU12" t="s">
        <v>619</v>
      </c>
      <c r="AV12" t="s">
        <v>1189</v>
      </c>
      <c r="AW12" t="s">
        <v>156</v>
      </c>
      <c r="AX12" t="s">
        <v>307</v>
      </c>
      <c r="AY12" t="s">
        <v>4982</v>
      </c>
      <c r="AZ12" t="s">
        <v>4985</v>
      </c>
      <c r="BA12" t="s">
        <v>4985</v>
      </c>
      <c r="BB12" t="s">
        <v>657</v>
      </c>
      <c r="BC12" t="s">
        <v>658</v>
      </c>
      <c r="BD12" t="s">
        <v>621</v>
      </c>
      <c r="BE12" t="s">
        <v>311</v>
      </c>
      <c r="BF12" t="s">
        <v>312</v>
      </c>
      <c r="BG12" t="s">
        <v>156</v>
      </c>
      <c r="BH12" t="s">
        <v>313</v>
      </c>
    </row>
    <row r="13" spans="1:60" x14ac:dyDescent="0.4">
      <c r="A13" s="64">
        <f t="shared" si="3"/>
        <v>11</v>
      </c>
      <c r="B13" s="65" t="str">
        <f t="shared" si="4"/>
        <v>2025-09-03</v>
      </c>
      <c r="C13" s="65" t="str">
        <f t="shared" si="5"/>
        <v>FRA</v>
      </c>
      <c r="D13" s="65" t="str">
        <f t="shared" si="6"/>
        <v>72220339104</v>
      </c>
      <c r="E13" s="65" t="str">
        <f t="shared" si="7"/>
        <v>566746840870</v>
      </c>
      <c r="F13" s="65" t="str">
        <f t="shared" si="8"/>
        <v>장희원</v>
      </c>
      <c r="G13" s="65" t="str">
        <f t="shared" si="9"/>
        <v>GK00002755885</v>
      </c>
      <c r="H13" s="229" t="str">
        <f t="shared" si="10"/>
        <v>식물검역(Plants Inspection)</v>
      </c>
      <c r="I13" s="66">
        <f t="shared" si="11"/>
        <v>83.35</v>
      </c>
      <c r="J13" s="102">
        <f t="shared" si="12"/>
        <v>1</v>
      </c>
      <c r="K13" s="66">
        <f t="shared" si="13"/>
        <v>6</v>
      </c>
      <c r="L13" s="66">
        <f t="shared" si="14"/>
        <v>0.2</v>
      </c>
      <c r="M13" s="66">
        <f t="shared" si="15"/>
        <v>6</v>
      </c>
      <c r="N13" s="169">
        <f t="shared" si="16"/>
        <v>20.400000000000002</v>
      </c>
      <c r="O13" s="169">
        <f>(J13*VLOOKUP(M13/J13,Mapping!$B$22:$C$29,2,10))</f>
        <v>4.25</v>
      </c>
      <c r="P13" s="166">
        <f t="shared" si="17"/>
        <v>28.899418260627794</v>
      </c>
      <c r="Q13" s="167">
        <f>VLOOKUP(H13,Mapping!$B$3:$D$13,3,0)</f>
        <v>0.8</v>
      </c>
      <c r="R13" s="168">
        <f>(IF(VLOOKUP(VLOOKUP(I13,Mapping!$B$15:$D$20,2,1),Mapping!$C$15:$E$20,2,0)=7000,0,VLOOKUP(VLOOKUP(I13,Mapping!$B$15:$D$20,2,1),Mapping!$C$15:$E$20,2,0)))</f>
        <v>0</v>
      </c>
      <c r="S13" s="166"/>
      <c r="T13" s="166"/>
      <c r="U13" s="67">
        <f t="shared" si="18"/>
        <v>29.699418260627795</v>
      </c>
      <c r="V13" s="149">
        <f t="shared" si="19"/>
        <v>29.7</v>
      </c>
      <c r="W13" s="149">
        <f>MAKESHOPNCOMPANY!$C$17</f>
        <v>1402.69</v>
      </c>
      <c r="X13" t="str">
        <f t="shared" si="2"/>
        <v>[식물검역]//반입예정정보재전송</v>
      </c>
      <c r="AA13" t="s">
        <v>4950</v>
      </c>
      <c r="AB13" t="s">
        <v>71</v>
      </c>
      <c r="AC13" t="s">
        <v>4951</v>
      </c>
      <c r="AD13" t="s">
        <v>4986</v>
      </c>
      <c r="AE13" t="s">
        <v>4987</v>
      </c>
      <c r="AF13" t="s">
        <v>4988</v>
      </c>
      <c r="AG13" t="s">
        <v>4989</v>
      </c>
      <c r="AH13" t="s">
        <v>1075</v>
      </c>
      <c r="AI13">
        <v>1</v>
      </c>
      <c r="AJ13">
        <v>6</v>
      </c>
      <c r="AK13">
        <v>0.2</v>
      </c>
      <c r="AL13">
        <v>6</v>
      </c>
      <c r="AM13" t="s">
        <v>164</v>
      </c>
      <c r="AN13">
        <v>83.35</v>
      </c>
      <c r="AO13" t="s">
        <v>303</v>
      </c>
      <c r="AP13" t="s">
        <v>303</v>
      </c>
      <c r="AQ13" t="s">
        <v>303</v>
      </c>
      <c r="AR13" t="s">
        <v>303</v>
      </c>
      <c r="AS13" t="s">
        <v>303</v>
      </c>
      <c r="AT13" t="s">
        <v>618</v>
      </c>
      <c r="AU13" t="s">
        <v>619</v>
      </c>
      <c r="AV13" t="s">
        <v>4990</v>
      </c>
      <c r="AW13" t="s">
        <v>156</v>
      </c>
      <c r="AX13" t="s">
        <v>307</v>
      </c>
      <c r="AY13" t="s">
        <v>4986</v>
      </c>
      <c r="AZ13" t="s">
        <v>4991</v>
      </c>
      <c r="BA13" t="s">
        <v>4991</v>
      </c>
      <c r="BB13" t="s">
        <v>657</v>
      </c>
      <c r="BC13" t="s">
        <v>658</v>
      </c>
      <c r="BD13" t="s">
        <v>621</v>
      </c>
      <c r="BE13" t="s">
        <v>311</v>
      </c>
      <c r="BF13" t="s">
        <v>312</v>
      </c>
      <c r="BG13" t="s">
        <v>156</v>
      </c>
      <c r="BH13" t="s">
        <v>313</v>
      </c>
    </row>
    <row r="14" spans="1:60" x14ac:dyDescent="0.4">
      <c r="A14" s="64">
        <f t="shared" si="3"/>
        <v>12</v>
      </c>
      <c r="B14" s="65" t="str">
        <f t="shared" si="4"/>
        <v>2025-09-03</v>
      </c>
      <c r="C14" s="65" t="str">
        <f t="shared" si="5"/>
        <v>FRA</v>
      </c>
      <c r="D14" s="65" t="str">
        <f t="shared" si="6"/>
        <v>72220339104</v>
      </c>
      <c r="E14" s="65" t="str">
        <f t="shared" si="7"/>
        <v>566746840844</v>
      </c>
      <c r="F14" s="65" t="str">
        <f t="shared" si="8"/>
        <v>이성민</v>
      </c>
      <c r="G14" s="65" t="str">
        <f t="shared" si="9"/>
        <v>GK00002756729</v>
      </c>
      <c r="H14" s="229" t="str">
        <f t="shared" si="10"/>
        <v>목록(Manifest)</v>
      </c>
      <c r="I14" s="66">
        <f t="shared" si="11"/>
        <v>37.31</v>
      </c>
      <c r="J14" s="102">
        <f t="shared" si="12"/>
        <v>1</v>
      </c>
      <c r="K14" s="66">
        <f t="shared" si="13"/>
        <v>0.5</v>
      </c>
      <c r="L14" s="66">
        <f t="shared" si="14"/>
        <v>0.2</v>
      </c>
      <c r="M14" s="66">
        <f t="shared" si="15"/>
        <v>0.5</v>
      </c>
      <c r="N14" s="169">
        <f t="shared" si="16"/>
        <v>3.35</v>
      </c>
      <c r="O14" s="169">
        <f>(J14*VLOOKUP(M14/J14,Mapping!$B$22:$C$29,2,10))</f>
        <v>2.75</v>
      </c>
      <c r="P14" s="166">
        <f t="shared" si="17"/>
        <v>7.1515801780863901</v>
      </c>
      <c r="Q14" s="167">
        <f>VLOOKUP(H14,Mapping!$B$3:$D$13,3,0)</f>
        <v>0</v>
      </c>
      <c r="R14" s="168">
        <f>(IF(VLOOKUP(VLOOKUP(I14,Mapping!$B$15:$D$20,2,1),Mapping!$C$15:$E$20,2,0)=7000,0,VLOOKUP(VLOOKUP(I14,Mapping!$B$15:$D$20,2,1),Mapping!$C$15:$E$20,2,0)))</f>
        <v>0</v>
      </c>
      <c r="S14" s="166"/>
      <c r="T14" s="166"/>
      <c r="U14" s="67">
        <f t="shared" si="18"/>
        <v>7.1515801780863901</v>
      </c>
      <c r="V14" s="149">
        <f t="shared" si="19"/>
        <v>7.15</v>
      </c>
      <c r="W14" s="149">
        <f>MAKESHOPNCOMPANY!$C$17</f>
        <v>1402.69</v>
      </c>
      <c r="X14" t="str">
        <f t="shared" si="2"/>
        <v/>
      </c>
      <c r="AA14" t="s">
        <v>4950</v>
      </c>
      <c r="AB14" t="s">
        <v>71</v>
      </c>
      <c r="AC14" t="s">
        <v>4951</v>
      </c>
      <c r="AD14" t="s">
        <v>4992</v>
      </c>
      <c r="AE14" t="s">
        <v>258</v>
      </c>
      <c r="AF14" t="s">
        <v>681</v>
      </c>
      <c r="AG14" t="s">
        <v>715</v>
      </c>
      <c r="AH14" t="s">
        <v>156</v>
      </c>
      <c r="AI14">
        <v>1</v>
      </c>
      <c r="AJ14">
        <v>0.5</v>
      </c>
      <c r="AK14">
        <v>0.2</v>
      </c>
      <c r="AL14">
        <v>0.5</v>
      </c>
      <c r="AM14" t="s">
        <v>14</v>
      </c>
      <c r="AN14">
        <v>37.31</v>
      </c>
      <c r="AO14" t="s">
        <v>303</v>
      </c>
      <c r="AP14" t="s">
        <v>303</v>
      </c>
      <c r="AQ14" t="s">
        <v>303</v>
      </c>
      <c r="AR14" t="s">
        <v>303</v>
      </c>
      <c r="AS14" t="s">
        <v>303</v>
      </c>
      <c r="AT14" t="s">
        <v>618</v>
      </c>
      <c r="AU14" t="s">
        <v>619</v>
      </c>
      <c r="AV14" t="s">
        <v>683</v>
      </c>
      <c r="AW14" t="s">
        <v>156</v>
      </c>
      <c r="AX14" t="s">
        <v>307</v>
      </c>
      <c r="AY14" t="s">
        <v>4992</v>
      </c>
      <c r="AZ14" t="s">
        <v>4993</v>
      </c>
      <c r="BA14" t="s">
        <v>4993</v>
      </c>
      <c r="BB14" t="s">
        <v>657</v>
      </c>
      <c r="BC14" t="s">
        <v>658</v>
      </c>
      <c r="BD14" t="s">
        <v>621</v>
      </c>
      <c r="BE14" t="s">
        <v>311</v>
      </c>
      <c r="BF14" t="s">
        <v>312</v>
      </c>
      <c r="BG14" t="s">
        <v>156</v>
      </c>
      <c r="BH14" t="s">
        <v>313</v>
      </c>
    </row>
    <row r="15" spans="1:60" x14ac:dyDescent="0.4">
      <c r="A15" s="64">
        <f t="shared" si="3"/>
        <v>13</v>
      </c>
      <c r="B15" s="65" t="str">
        <f t="shared" si="4"/>
        <v>2025-09-03</v>
      </c>
      <c r="C15" s="65" t="str">
        <f t="shared" si="5"/>
        <v>FRA</v>
      </c>
      <c r="D15" s="65" t="str">
        <f t="shared" si="6"/>
        <v>72220339104</v>
      </c>
      <c r="E15" s="65" t="str">
        <f t="shared" si="7"/>
        <v>566746840984</v>
      </c>
      <c r="F15" s="65" t="str">
        <f t="shared" si="8"/>
        <v>최윤석</v>
      </c>
      <c r="G15" s="65" t="str">
        <f t="shared" si="9"/>
        <v>GK00002756731</v>
      </c>
      <c r="H15" s="229" t="str">
        <f t="shared" si="10"/>
        <v>간이(Simple)</v>
      </c>
      <c r="I15" s="66">
        <f t="shared" si="11"/>
        <v>273.39999999999998</v>
      </c>
      <c r="J15" s="102">
        <f t="shared" si="12"/>
        <v>1</v>
      </c>
      <c r="K15" s="66">
        <f t="shared" si="13"/>
        <v>2</v>
      </c>
      <c r="L15" s="66">
        <f t="shared" si="14"/>
        <v>0.2</v>
      </c>
      <c r="M15" s="66">
        <f t="shared" si="15"/>
        <v>2</v>
      </c>
      <c r="N15" s="169">
        <f t="shared" si="16"/>
        <v>8</v>
      </c>
      <c r="O15" s="169">
        <f>(J15*VLOOKUP(M15/J15,Mapping!$B$22:$C$29,2,10))</f>
        <v>2.75</v>
      </c>
      <c r="P15" s="166">
        <f t="shared" si="17"/>
        <v>12.603194576135852</v>
      </c>
      <c r="Q15" s="167">
        <f>VLOOKUP(H15,Mapping!$B$3:$D$13,3,0)</f>
        <v>0.8</v>
      </c>
      <c r="R15" s="168">
        <f>(IF(VLOOKUP(VLOOKUP(I15,Mapping!$B$15:$D$20,2,1),Mapping!$C$15:$E$20,2,0)=7000,0,VLOOKUP(VLOOKUP(I15,Mapping!$B$15:$D$20,2,1),Mapping!$C$15:$E$20,2,0)))</f>
        <v>0</v>
      </c>
      <c r="S15" s="166"/>
      <c r="T15" s="166"/>
      <c r="U15" s="67">
        <f t="shared" si="18"/>
        <v>13.403194576135853</v>
      </c>
      <c r="V15" s="149">
        <f t="shared" si="19"/>
        <v>13.4</v>
      </c>
      <c r="W15" s="149">
        <f>MAKESHOPNCOMPANY!$C$17</f>
        <v>1402.69</v>
      </c>
      <c r="X15" t="str">
        <f t="shared" si="2"/>
        <v/>
      </c>
      <c r="AA15" t="s">
        <v>4950</v>
      </c>
      <c r="AB15" t="s">
        <v>71</v>
      </c>
      <c r="AC15" t="s">
        <v>4951</v>
      </c>
      <c r="AD15" t="s">
        <v>4994</v>
      </c>
      <c r="AE15" t="s">
        <v>4995</v>
      </c>
      <c r="AF15" t="s">
        <v>4996</v>
      </c>
      <c r="AG15" t="s">
        <v>701</v>
      </c>
      <c r="AH15" t="s">
        <v>156</v>
      </c>
      <c r="AI15">
        <v>1</v>
      </c>
      <c r="AJ15">
        <v>2</v>
      </c>
      <c r="AK15">
        <v>0.2</v>
      </c>
      <c r="AL15">
        <v>2</v>
      </c>
      <c r="AM15" t="s">
        <v>15</v>
      </c>
      <c r="AN15">
        <v>273.39999999999998</v>
      </c>
      <c r="AO15" t="s">
        <v>303</v>
      </c>
      <c r="AP15" t="s">
        <v>303</v>
      </c>
      <c r="AQ15" t="s">
        <v>303</v>
      </c>
      <c r="AR15" t="s">
        <v>303</v>
      </c>
      <c r="AS15" t="s">
        <v>303</v>
      </c>
      <c r="AT15" t="s">
        <v>618</v>
      </c>
      <c r="AU15" t="s">
        <v>619</v>
      </c>
      <c r="AV15" t="s">
        <v>4997</v>
      </c>
      <c r="AW15" t="s">
        <v>156</v>
      </c>
      <c r="AX15" t="s">
        <v>307</v>
      </c>
      <c r="AY15" t="s">
        <v>4994</v>
      </c>
      <c r="AZ15" t="s">
        <v>4998</v>
      </c>
      <c r="BA15" t="s">
        <v>4998</v>
      </c>
      <c r="BB15" t="s">
        <v>657</v>
      </c>
      <c r="BC15" t="s">
        <v>658</v>
      </c>
      <c r="BD15" t="s">
        <v>621</v>
      </c>
      <c r="BE15" t="s">
        <v>311</v>
      </c>
      <c r="BF15" t="s">
        <v>312</v>
      </c>
      <c r="BG15" t="s">
        <v>156</v>
      </c>
      <c r="BH15" t="s">
        <v>313</v>
      </c>
    </row>
    <row r="16" spans="1:60" x14ac:dyDescent="0.4">
      <c r="A16" s="64">
        <f t="shared" si="3"/>
        <v>14</v>
      </c>
      <c r="B16" s="65" t="str">
        <f t="shared" si="4"/>
        <v>2025-09-03</v>
      </c>
      <c r="C16" s="65" t="str">
        <f t="shared" si="5"/>
        <v>FRA</v>
      </c>
      <c r="D16" s="65" t="str">
        <f t="shared" si="6"/>
        <v>72220339104</v>
      </c>
      <c r="E16" s="65" t="str">
        <f t="shared" si="7"/>
        <v>566746840892</v>
      </c>
      <c r="F16" s="65" t="str">
        <f t="shared" si="8"/>
        <v>김경남</v>
      </c>
      <c r="G16" s="65" t="str">
        <f t="shared" si="9"/>
        <v>GK00002757193</v>
      </c>
      <c r="H16" s="229" t="str">
        <f t="shared" si="10"/>
        <v>목록(Manifest)</v>
      </c>
      <c r="I16" s="66">
        <f t="shared" si="11"/>
        <v>144.5</v>
      </c>
      <c r="J16" s="102">
        <f t="shared" si="12"/>
        <v>1</v>
      </c>
      <c r="K16" s="66">
        <f t="shared" si="13"/>
        <v>0.5</v>
      </c>
      <c r="L16" s="66">
        <f t="shared" si="14"/>
        <v>0.2</v>
      </c>
      <c r="M16" s="66">
        <f t="shared" si="15"/>
        <v>0.5</v>
      </c>
      <c r="N16" s="169">
        <f t="shared" si="16"/>
        <v>3.35</v>
      </c>
      <c r="O16" s="169">
        <f>(J16*VLOOKUP(M16/J16,Mapping!$B$22:$C$29,2,10))</f>
        <v>2.75</v>
      </c>
      <c r="P16" s="166">
        <f t="shared" si="17"/>
        <v>7.1515801780863901</v>
      </c>
      <c r="Q16" s="167">
        <f>VLOOKUP(H16,Mapping!$B$3:$D$13,3,0)</f>
        <v>0</v>
      </c>
      <c r="R16" s="168">
        <f>(IF(VLOOKUP(VLOOKUP(I16,Mapping!$B$15:$D$20,2,1),Mapping!$C$15:$E$20,2,0)=7000,0,VLOOKUP(VLOOKUP(I16,Mapping!$B$15:$D$20,2,1),Mapping!$C$15:$E$20,2,0)))</f>
        <v>0</v>
      </c>
      <c r="S16" s="166"/>
      <c r="T16" s="166"/>
      <c r="U16" s="67">
        <f t="shared" si="18"/>
        <v>7.1515801780863901</v>
      </c>
      <c r="V16" s="149">
        <f t="shared" si="19"/>
        <v>7.15</v>
      </c>
      <c r="W16" s="149">
        <f>MAKESHOPNCOMPANY!$C$17</f>
        <v>1402.69</v>
      </c>
      <c r="X16" t="str">
        <f t="shared" si="2"/>
        <v/>
      </c>
      <c r="AA16" t="s">
        <v>4950</v>
      </c>
      <c r="AB16" t="s">
        <v>71</v>
      </c>
      <c r="AC16" t="s">
        <v>4951</v>
      </c>
      <c r="AD16" t="s">
        <v>4999</v>
      </c>
      <c r="AE16" t="s">
        <v>5000</v>
      </c>
      <c r="AF16" t="s">
        <v>5001</v>
      </c>
      <c r="AG16" t="s">
        <v>4534</v>
      </c>
      <c r="AH16" t="s">
        <v>156</v>
      </c>
      <c r="AI16">
        <v>1</v>
      </c>
      <c r="AJ16">
        <v>0.5</v>
      </c>
      <c r="AK16">
        <v>0.2</v>
      </c>
      <c r="AL16">
        <v>0.5</v>
      </c>
      <c r="AM16" t="s">
        <v>14</v>
      </c>
      <c r="AN16">
        <v>144.5</v>
      </c>
      <c r="AO16" t="s">
        <v>303</v>
      </c>
      <c r="AP16" t="s">
        <v>303</v>
      </c>
      <c r="AQ16" t="s">
        <v>303</v>
      </c>
      <c r="AR16" t="s">
        <v>303</v>
      </c>
      <c r="AS16" t="s">
        <v>303</v>
      </c>
      <c r="AT16" t="s">
        <v>618</v>
      </c>
      <c r="AU16" t="s">
        <v>619</v>
      </c>
      <c r="AV16" t="s">
        <v>5002</v>
      </c>
      <c r="AW16" t="s">
        <v>156</v>
      </c>
      <c r="AX16" t="s">
        <v>307</v>
      </c>
      <c r="AY16" t="s">
        <v>4999</v>
      </c>
      <c r="AZ16" t="s">
        <v>5003</v>
      </c>
      <c r="BA16" t="s">
        <v>5003</v>
      </c>
      <c r="BB16" t="s">
        <v>657</v>
      </c>
      <c r="BC16" t="s">
        <v>658</v>
      </c>
      <c r="BD16" t="s">
        <v>621</v>
      </c>
      <c r="BE16" t="s">
        <v>311</v>
      </c>
      <c r="BF16" t="s">
        <v>312</v>
      </c>
      <c r="BG16" t="s">
        <v>156</v>
      </c>
      <c r="BH16" t="s">
        <v>313</v>
      </c>
    </row>
    <row r="17" spans="1:60" x14ac:dyDescent="0.4">
      <c r="A17" s="64">
        <f t="shared" si="3"/>
        <v>15</v>
      </c>
      <c r="B17" s="65" t="str">
        <f t="shared" si="4"/>
        <v>2025-09-03</v>
      </c>
      <c r="C17" s="65" t="str">
        <f t="shared" si="5"/>
        <v>FRA</v>
      </c>
      <c r="D17" s="65" t="str">
        <f t="shared" si="6"/>
        <v>72220339104</v>
      </c>
      <c r="E17" s="65" t="str">
        <f t="shared" si="7"/>
        <v>566746840995</v>
      </c>
      <c r="F17" s="65" t="str">
        <f t="shared" si="8"/>
        <v>이상수</v>
      </c>
      <c r="G17" s="65" t="str">
        <f t="shared" si="9"/>
        <v>GK00002757584</v>
      </c>
      <c r="H17" s="229" t="str">
        <f t="shared" si="10"/>
        <v>간이(Simple)</v>
      </c>
      <c r="I17" s="66">
        <f t="shared" si="11"/>
        <v>192.37</v>
      </c>
      <c r="J17" s="102">
        <f t="shared" si="12"/>
        <v>1</v>
      </c>
      <c r="K17" s="66">
        <f t="shared" si="13"/>
        <v>2</v>
      </c>
      <c r="L17" s="66">
        <f t="shared" si="14"/>
        <v>0.2</v>
      </c>
      <c r="M17" s="66">
        <f t="shared" si="15"/>
        <v>2</v>
      </c>
      <c r="N17" s="169">
        <f t="shared" si="16"/>
        <v>8</v>
      </c>
      <c r="O17" s="169">
        <f>(J17*VLOOKUP(M17/J17,Mapping!$B$22:$C$29,2,10))</f>
        <v>2.75</v>
      </c>
      <c r="P17" s="166">
        <f t="shared" si="17"/>
        <v>12.603194576135852</v>
      </c>
      <c r="Q17" s="167">
        <f>VLOOKUP(H17,Mapping!$B$3:$D$13,3,0)</f>
        <v>0.8</v>
      </c>
      <c r="R17" s="168">
        <f>(IF(VLOOKUP(VLOOKUP(I17,Mapping!$B$15:$D$20,2,1),Mapping!$C$15:$E$20,2,0)=7000,0,VLOOKUP(VLOOKUP(I17,Mapping!$B$15:$D$20,2,1),Mapping!$C$15:$E$20,2,0)))</f>
        <v>0</v>
      </c>
      <c r="S17" s="166"/>
      <c r="T17" s="166"/>
      <c r="U17" s="67">
        <f t="shared" si="18"/>
        <v>13.403194576135853</v>
      </c>
      <c r="V17" s="149">
        <f t="shared" si="19"/>
        <v>13.4</v>
      </c>
      <c r="W17" s="149">
        <f>MAKESHOPNCOMPANY!$C$17</f>
        <v>1402.69</v>
      </c>
      <c r="X17" t="str">
        <f t="shared" si="2"/>
        <v/>
      </c>
      <c r="AA17" t="s">
        <v>4950</v>
      </c>
      <c r="AB17" t="s">
        <v>71</v>
      </c>
      <c r="AC17" t="s">
        <v>4951</v>
      </c>
      <c r="AD17" t="s">
        <v>5004</v>
      </c>
      <c r="AE17" t="s">
        <v>5005</v>
      </c>
      <c r="AF17" t="s">
        <v>5006</v>
      </c>
      <c r="AG17" t="s">
        <v>5007</v>
      </c>
      <c r="AH17" t="s">
        <v>156</v>
      </c>
      <c r="AI17">
        <v>1</v>
      </c>
      <c r="AJ17">
        <v>2</v>
      </c>
      <c r="AK17">
        <v>0.2</v>
      </c>
      <c r="AL17">
        <v>2</v>
      </c>
      <c r="AM17" t="s">
        <v>15</v>
      </c>
      <c r="AN17">
        <v>192.37</v>
      </c>
      <c r="AO17" t="s">
        <v>303</v>
      </c>
      <c r="AP17" t="s">
        <v>303</v>
      </c>
      <c r="AQ17" t="s">
        <v>303</v>
      </c>
      <c r="AR17" t="s">
        <v>303</v>
      </c>
      <c r="AS17" t="s">
        <v>303</v>
      </c>
      <c r="AT17" t="s">
        <v>618</v>
      </c>
      <c r="AU17" t="s">
        <v>619</v>
      </c>
      <c r="AV17" t="s">
        <v>620</v>
      </c>
      <c r="AW17" t="s">
        <v>156</v>
      </c>
      <c r="AX17" t="s">
        <v>307</v>
      </c>
      <c r="AY17" t="s">
        <v>5004</v>
      </c>
      <c r="AZ17" t="s">
        <v>5008</v>
      </c>
      <c r="BA17" t="s">
        <v>5008</v>
      </c>
      <c r="BB17" t="s">
        <v>657</v>
      </c>
      <c r="BC17" t="s">
        <v>658</v>
      </c>
      <c r="BD17" t="s">
        <v>621</v>
      </c>
      <c r="BE17" t="s">
        <v>311</v>
      </c>
      <c r="BF17" t="s">
        <v>312</v>
      </c>
      <c r="BG17" t="s">
        <v>156</v>
      </c>
      <c r="BH17" t="s">
        <v>313</v>
      </c>
    </row>
    <row r="18" spans="1:60" x14ac:dyDescent="0.4">
      <c r="A18" s="64">
        <f t="shared" si="3"/>
        <v>16</v>
      </c>
      <c r="B18" s="65" t="str">
        <f t="shared" si="4"/>
        <v>2025-09-03</v>
      </c>
      <c r="C18" s="65" t="str">
        <f t="shared" si="5"/>
        <v>FRA</v>
      </c>
      <c r="D18" s="65" t="str">
        <f t="shared" si="6"/>
        <v>72220339104</v>
      </c>
      <c r="E18" s="65" t="str">
        <f t="shared" si="7"/>
        <v>566746840936</v>
      </c>
      <c r="F18" s="65" t="str">
        <f t="shared" si="8"/>
        <v>김종용</v>
      </c>
      <c r="G18" s="65" t="str">
        <f t="shared" si="9"/>
        <v>GK00002733931</v>
      </c>
      <c r="H18" s="229" t="str">
        <f t="shared" si="10"/>
        <v>목록(Manifest)</v>
      </c>
      <c r="I18" s="66">
        <f t="shared" si="11"/>
        <v>77.11</v>
      </c>
      <c r="J18" s="102">
        <f t="shared" si="12"/>
        <v>1</v>
      </c>
      <c r="K18" s="66">
        <f t="shared" si="13"/>
        <v>11.5</v>
      </c>
      <c r="L18" s="66">
        <f t="shared" si="14"/>
        <v>0.2</v>
      </c>
      <c r="M18" s="66">
        <f t="shared" si="15"/>
        <v>11.5</v>
      </c>
      <c r="N18" s="169">
        <f t="shared" si="16"/>
        <v>37.450000000000003</v>
      </c>
      <c r="O18" s="169">
        <f>(J18*VLOOKUP(M18/J18,Mapping!$B$22:$C$29,2,10))</f>
        <v>6.25</v>
      </c>
      <c r="P18" s="166">
        <f t="shared" si="17"/>
        <v>51.233451439733649</v>
      </c>
      <c r="Q18" s="167">
        <f>VLOOKUP(H18,Mapping!$B$3:$D$13,3,0)</f>
        <v>0</v>
      </c>
      <c r="R18" s="168">
        <f>(IF(VLOOKUP(VLOOKUP(I18,Mapping!$B$15:$D$20,2,1),Mapping!$C$15:$E$20,2,0)=7000,0,VLOOKUP(VLOOKUP(I18,Mapping!$B$15:$D$20,2,1),Mapping!$C$15:$E$20,2,0)))</f>
        <v>0</v>
      </c>
      <c r="S18" s="166"/>
      <c r="T18" s="166"/>
      <c r="U18" s="67">
        <f t="shared" si="18"/>
        <v>51.233451439733649</v>
      </c>
      <c r="V18" s="149">
        <f t="shared" si="19"/>
        <v>51.23</v>
      </c>
      <c r="W18" s="149">
        <f>MAKESHOPNCOMPANY!$C$17</f>
        <v>1402.69</v>
      </c>
      <c r="X18" t="str">
        <f t="shared" si="2"/>
        <v/>
      </c>
      <c r="Y18" s="207"/>
      <c r="AA18" t="s">
        <v>4950</v>
      </c>
      <c r="AB18" t="s">
        <v>71</v>
      </c>
      <c r="AC18" t="s">
        <v>4951</v>
      </c>
      <c r="AD18" t="s">
        <v>5009</v>
      </c>
      <c r="AE18" t="s">
        <v>254</v>
      </c>
      <c r="AF18" t="s">
        <v>738</v>
      </c>
      <c r="AG18" t="s">
        <v>739</v>
      </c>
      <c r="AH18" t="s">
        <v>156</v>
      </c>
      <c r="AI18">
        <v>1</v>
      </c>
      <c r="AJ18">
        <v>11.5</v>
      </c>
      <c r="AK18">
        <v>0.2</v>
      </c>
      <c r="AL18">
        <v>11.5</v>
      </c>
      <c r="AM18" t="s">
        <v>14</v>
      </c>
      <c r="AN18">
        <v>77.11</v>
      </c>
      <c r="AO18" t="s">
        <v>303</v>
      </c>
      <c r="AP18" t="s">
        <v>303</v>
      </c>
      <c r="AQ18" t="s">
        <v>303</v>
      </c>
      <c r="AR18" t="s">
        <v>303</v>
      </c>
      <c r="AS18" t="s">
        <v>303</v>
      </c>
      <c r="AT18" t="s">
        <v>618</v>
      </c>
      <c r="AU18" t="s">
        <v>619</v>
      </c>
      <c r="AV18" t="s">
        <v>620</v>
      </c>
      <c r="AW18" t="s">
        <v>156</v>
      </c>
      <c r="AX18" t="s">
        <v>307</v>
      </c>
      <c r="AY18" t="s">
        <v>5009</v>
      </c>
      <c r="AZ18" t="s">
        <v>5010</v>
      </c>
      <c r="BA18" t="s">
        <v>5010</v>
      </c>
      <c r="BB18" t="s">
        <v>657</v>
      </c>
      <c r="BC18" t="s">
        <v>658</v>
      </c>
      <c r="BD18" t="s">
        <v>621</v>
      </c>
      <c r="BE18" t="s">
        <v>311</v>
      </c>
      <c r="BF18" t="s">
        <v>312</v>
      </c>
      <c r="BG18" t="s">
        <v>156</v>
      </c>
      <c r="BH18" t="s">
        <v>313</v>
      </c>
    </row>
    <row r="19" spans="1:60" x14ac:dyDescent="0.4">
      <c r="A19" s="64">
        <f t="shared" si="3"/>
        <v>17</v>
      </c>
      <c r="B19" s="65" t="str">
        <f t="shared" si="4"/>
        <v>2025-09-03</v>
      </c>
      <c r="C19" s="65" t="str">
        <f t="shared" si="5"/>
        <v>FRA</v>
      </c>
      <c r="D19" s="65" t="str">
        <f t="shared" si="6"/>
        <v>72220339104</v>
      </c>
      <c r="E19" s="65" t="str">
        <f t="shared" si="7"/>
        <v>566746841113</v>
      </c>
      <c r="F19" s="65" t="str">
        <f t="shared" si="8"/>
        <v>김대원</v>
      </c>
      <c r="G19" s="65" t="str">
        <f t="shared" si="9"/>
        <v>GK00002740548</v>
      </c>
      <c r="H19" s="229" t="str">
        <f t="shared" si="10"/>
        <v>목록(Manifest)</v>
      </c>
      <c r="I19" s="66">
        <f t="shared" si="11"/>
        <v>144.1</v>
      </c>
      <c r="J19" s="102">
        <f t="shared" si="12"/>
        <v>1</v>
      </c>
      <c r="K19" s="66">
        <f t="shared" si="13"/>
        <v>1</v>
      </c>
      <c r="L19" s="66">
        <f t="shared" si="14"/>
        <v>0.2</v>
      </c>
      <c r="M19" s="66">
        <f t="shared" si="15"/>
        <v>1</v>
      </c>
      <c r="N19" s="169">
        <f t="shared" si="16"/>
        <v>4.9000000000000004</v>
      </c>
      <c r="O19" s="169">
        <f>(J19*VLOOKUP(M19/J19,Mapping!$B$22:$C$29,2,10))</f>
        <v>2.75</v>
      </c>
      <c r="P19" s="166">
        <f t="shared" si="17"/>
        <v>8.9687849774362114</v>
      </c>
      <c r="Q19" s="167">
        <f>VLOOKUP(H19,Mapping!$B$3:$D$13,3,0)</f>
        <v>0</v>
      </c>
      <c r="R19" s="168">
        <f>(IF(VLOOKUP(VLOOKUP(I19,Mapping!$B$15:$D$20,2,1),Mapping!$C$15:$E$20,2,0)=7000,0,VLOOKUP(VLOOKUP(I19,Mapping!$B$15:$D$20,2,1),Mapping!$C$15:$E$20,2,0)))</f>
        <v>0</v>
      </c>
      <c r="S19" s="166"/>
      <c r="T19" s="166"/>
      <c r="U19" s="67">
        <f t="shared" si="18"/>
        <v>8.9687849774362114</v>
      </c>
      <c r="V19" s="149">
        <f t="shared" si="19"/>
        <v>8.9700000000000006</v>
      </c>
      <c r="W19" s="149">
        <f>MAKESHOPNCOMPANY!$C$17</f>
        <v>1402.69</v>
      </c>
      <c r="X19" t="str">
        <f t="shared" si="2"/>
        <v/>
      </c>
      <c r="AA19" t="s">
        <v>4950</v>
      </c>
      <c r="AB19" t="s">
        <v>71</v>
      </c>
      <c r="AC19" t="s">
        <v>4951</v>
      </c>
      <c r="AD19" t="s">
        <v>5011</v>
      </c>
      <c r="AE19" t="s">
        <v>5012</v>
      </c>
      <c r="AF19" t="s">
        <v>5013</v>
      </c>
      <c r="AG19" t="s">
        <v>1188</v>
      </c>
      <c r="AH19" t="s">
        <v>156</v>
      </c>
      <c r="AI19">
        <v>1</v>
      </c>
      <c r="AJ19">
        <v>1</v>
      </c>
      <c r="AK19">
        <v>0.2</v>
      </c>
      <c r="AL19">
        <v>1</v>
      </c>
      <c r="AM19" t="s">
        <v>14</v>
      </c>
      <c r="AN19">
        <v>144.1</v>
      </c>
      <c r="AO19" t="s">
        <v>303</v>
      </c>
      <c r="AP19" t="s">
        <v>303</v>
      </c>
      <c r="AQ19" t="s">
        <v>303</v>
      </c>
      <c r="AR19" t="s">
        <v>303</v>
      </c>
      <c r="AS19" t="s">
        <v>303</v>
      </c>
      <c r="AT19" t="s">
        <v>618</v>
      </c>
      <c r="AU19" t="s">
        <v>619</v>
      </c>
      <c r="AV19" t="s">
        <v>623</v>
      </c>
      <c r="AW19" t="s">
        <v>156</v>
      </c>
      <c r="AX19" t="s">
        <v>307</v>
      </c>
      <c r="AY19" t="s">
        <v>5011</v>
      </c>
      <c r="AZ19" t="s">
        <v>5014</v>
      </c>
      <c r="BA19" t="s">
        <v>5014</v>
      </c>
      <c r="BB19" t="s">
        <v>657</v>
      </c>
      <c r="BC19" t="s">
        <v>658</v>
      </c>
      <c r="BD19" t="s">
        <v>621</v>
      </c>
      <c r="BE19" t="s">
        <v>311</v>
      </c>
      <c r="BF19" t="s">
        <v>312</v>
      </c>
      <c r="BG19" t="s">
        <v>156</v>
      </c>
      <c r="BH19" t="s">
        <v>313</v>
      </c>
    </row>
    <row r="20" spans="1:60" x14ac:dyDescent="0.4">
      <c r="A20" s="64">
        <f t="shared" si="3"/>
        <v>18</v>
      </c>
      <c r="B20" s="65" t="str">
        <f t="shared" si="4"/>
        <v>2025-09-03</v>
      </c>
      <c r="C20" s="65" t="str">
        <f t="shared" si="5"/>
        <v>FRA</v>
      </c>
      <c r="D20" s="65" t="str">
        <f t="shared" si="6"/>
        <v>72220339104</v>
      </c>
      <c r="E20" s="65" t="str">
        <f t="shared" si="7"/>
        <v>566746841124</v>
      </c>
      <c r="F20" s="65" t="str">
        <f t="shared" si="8"/>
        <v>김종오</v>
      </c>
      <c r="G20" s="65" t="str">
        <f t="shared" si="9"/>
        <v>GK00002747907</v>
      </c>
      <c r="H20" s="229" t="str">
        <f t="shared" si="10"/>
        <v>목록(Manifest)</v>
      </c>
      <c r="I20" s="66">
        <f t="shared" si="11"/>
        <v>86.16</v>
      </c>
      <c r="J20" s="102">
        <f t="shared" si="12"/>
        <v>1</v>
      </c>
      <c r="K20" s="66">
        <f t="shared" si="13"/>
        <v>0.5</v>
      </c>
      <c r="L20" s="66">
        <f t="shared" si="14"/>
        <v>0.2</v>
      </c>
      <c r="M20" s="66">
        <f t="shared" si="15"/>
        <v>0.5</v>
      </c>
      <c r="N20" s="169">
        <f t="shared" si="16"/>
        <v>3.35</v>
      </c>
      <c r="O20" s="169">
        <f>(J20*VLOOKUP(M20/J20,Mapping!$B$22:$C$29,2,10))</f>
        <v>2.75</v>
      </c>
      <c r="P20" s="166">
        <f t="shared" si="17"/>
        <v>7.1515801780863901</v>
      </c>
      <c r="Q20" s="167">
        <f>VLOOKUP(H20,Mapping!$B$3:$D$13,3,0)</f>
        <v>0</v>
      </c>
      <c r="R20" s="168">
        <f>(IF(VLOOKUP(VLOOKUP(I20,Mapping!$B$15:$D$20,2,1),Mapping!$C$15:$E$20,2,0)=7000,0,VLOOKUP(VLOOKUP(I20,Mapping!$B$15:$D$20,2,1),Mapping!$C$15:$E$20,2,0)))</f>
        <v>0</v>
      </c>
      <c r="S20" s="166"/>
      <c r="T20" s="166"/>
      <c r="U20" s="67">
        <f t="shared" si="18"/>
        <v>7.1515801780863901</v>
      </c>
      <c r="V20" s="149">
        <f t="shared" si="19"/>
        <v>7.15</v>
      </c>
      <c r="W20" s="149">
        <f>MAKESHOPNCOMPANY!$C$17</f>
        <v>1402.69</v>
      </c>
      <c r="X20" t="str">
        <f t="shared" si="2"/>
        <v/>
      </c>
      <c r="AA20" t="s">
        <v>4950</v>
      </c>
      <c r="AB20" t="s">
        <v>71</v>
      </c>
      <c r="AC20" t="s">
        <v>4951</v>
      </c>
      <c r="AD20" t="s">
        <v>5015</v>
      </c>
      <c r="AE20" t="s">
        <v>5016</v>
      </c>
      <c r="AF20" t="s">
        <v>5017</v>
      </c>
      <c r="AG20" t="s">
        <v>5018</v>
      </c>
      <c r="AH20" t="s">
        <v>156</v>
      </c>
      <c r="AI20">
        <v>1</v>
      </c>
      <c r="AJ20">
        <v>0.5</v>
      </c>
      <c r="AK20">
        <v>0.2</v>
      </c>
      <c r="AL20">
        <v>0.5</v>
      </c>
      <c r="AM20" t="s">
        <v>14</v>
      </c>
      <c r="AN20">
        <v>86.16</v>
      </c>
      <c r="AO20" t="s">
        <v>303</v>
      </c>
      <c r="AP20" t="s">
        <v>303</v>
      </c>
      <c r="AQ20" t="s">
        <v>303</v>
      </c>
      <c r="AR20" t="s">
        <v>303</v>
      </c>
      <c r="AS20" t="s">
        <v>303</v>
      </c>
      <c r="AT20" t="s">
        <v>618</v>
      </c>
      <c r="AU20" t="s">
        <v>619</v>
      </c>
      <c r="AV20" t="s">
        <v>5019</v>
      </c>
      <c r="AW20" t="s">
        <v>156</v>
      </c>
      <c r="AX20" t="s">
        <v>307</v>
      </c>
      <c r="AY20" t="s">
        <v>5015</v>
      </c>
      <c r="AZ20" t="s">
        <v>5020</v>
      </c>
      <c r="BA20" t="s">
        <v>5020</v>
      </c>
      <c r="BB20" t="s">
        <v>657</v>
      </c>
      <c r="BC20" t="s">
        <v>658</v>
      </c>
      <c r="BD20" t="s">
        <v>621</v>
      </c>
      <c r="BE20" t="s">
        <v>311</v>
      </c>
      <c r="BF20" t="s">
        <v>312</v>
      </c>
      <c r="BG20" t="s">
        <v>156</v>
      </c>
      <c r="BH20" t="s">
        <v>313</v>
      </c>
    </row>
    <row r="21" spans="1:60" x14ac:dyDescent="0.4">
      <c r="A21" s="64">
        <f t="shared" si="3"/>
        <v>19</v>
      </c>
      <c r="B21" s="65" t="str">
        <f t="shared" si="4"/>
        <v>2025-09-03</v>
      </c>
      <c r="C21" s="65" t="str">
        <f t="shared" si="5"/>
        <v>FRA</v>
      </c>
      <c r="D21" s="65" t="str">
        <f t="shared" si="6"/>
        <v>72220339104</v>
      </c>
      <c r="E21" s="65" t="str">
        <f t="shared" si="7"/>
        <v>566746841091</v>
      </c>
      <c r="F21" s="65" t="str">
        <f t="shared" si="8"/>
        <v>임병현</v>
      </c>
      <c r="G21" s="65" t="str">
        <f t="shared" si="9"/>
        <v>GK00002747933</v>
      </c>
      <c r="H21" s="229" t="str">
        <f t="shared" si="10"/>
        <v>간이(Simple)</v>
      </c>
      <c r="I21" s="66">
        <f t="shared" si="11"/>
        <v>163.11000000000001</v>
      </c>
      <c r="J21" s="102">
        <f t="shared" si="12"/>
        <v>1</v>
      </c>
      <c r="K21" s="66">
        <f t="shared" si="13"/>
        <v>1</v>
      </c>
      <c r="L21" s="66">
        <f t="shared" si="14"/>
        <v>0.2</v>
      </c>
      <c r="M21" s="66">
        <f t="shared" si="15"/>
        <v>1</v>
      </c>
      <c r="N21" s="169">
        <f t="shared" si="16"/>
        <v>4.9000000000000004</v>
      </c>
      <c r="O21" s="169">
        <f>(J21*VLOOKUP(M21/J21,Mapping!$B$22:$C$29,2,10))</f>
        <v>2.75</v>
      </c>
      <c r="P21" s="166">
        <f t="shared" si="17"/>
        <v>8.9687849774362114</v>
      </c>
      <c r="Q21" s="167">
        <f>VLOOKUP(H21,Mapping!$B$3:$D$13,3,0)</f>
        <v>0.8</v>
      </c>
      <c r="R21" s="168">
        <f>(IF(VLOOKUP(VLOOKUP(I21,Mapping!$B$15:$D$20,2,1),Mapping!$C$15:$E$20,2,0)=7000,0,VLOOKUP(VLOOKUP(I21,Mapping!$B$15:$D$20,2,1),Mapping!$C$15:$E$20,2,0)))</f>
        <v>0</v>
      </c>
      <c r="S21" s="166"/>
      <c r="T21" s="166"/>
      <c r="U21" s="67">
        <f t="shared" si="18"/>
        <v>9.7687849774362121</v>
      </c>
      <c r="V21" s="149">
        <f t="shared" si="19"/>
        <v>9.77</v>
      </c>
      <c r="W21" s="149">
        <f>MAKESHOPNCOMPANY!$C$17</f>
        <v>1402.69</v>
      </c>
      <c r="X21" t="str">
        <f t="shared" si="2"/>
        <v/>
      </c>
      <c r="AA21" t="s">
        <v>4950</v>
      </c>
      <c r="AB21" t="s">
        <v>71</v>
      </c>
      <c r="AC21" t="s">
        <v>4951</v>
      </c>
      <c r="AD21" t="s">
        <v>5021</v>
      </c>
      <c r="AE21" t="s">
        <v>5022</v>
      </c>
      <c r="AF21" t="s">
        <v>5023</v>
      </c>
      <c r="AG21" t="s">
        <v>5024</v>
      </c>
      <c r="AH21" t="s">
        <v>156</v>
      </c>
      <c r="AI21">
        <v>1</v>
      </c>
      <c r="AJ21">
        <v>1</v>
      </c>
      <c r="AK21">
        <v>0.2</v>
      </c>
      <c r="AL21">
        <v>1</v>
      </c>
      <c r="AM21" t="s">
        <v>15</v>
      </c>
      <c r="AN21">
        <v>163.11000000000001</v>
      </c>
      <c r="AO21" t="s">
        <v>303</v>
      </c>
      <c r="AP21" t="s">
        <v>303</v>
      </c>
      <c r="AQ21" t="s">
        <v>303</v>
      </c>
      <c r="AR21" t="s">
        <v>303</v>
      </c>
      <c r="AS21" t="s">
        <v>303</v>
      </c>
      <c r="AT21" t="s">
        <v>618</v>
      </c>
      <c r="AU21" t="s">
        <v>619</v>
      </c>
      <c r="AV21" t="s">
        <v>5025</v>
      </c>
      <c r="AW21" t="s">
        <v>156</v>
      </c>
      <c r="AX21" t="s">
        <v>307</v>
      </c>
      <c r="AY21" t="s">
        <v>5021</v>
      </c>
      <c r="AZ21" t="s">
        <v>5026</v>
      </c>
      <c r="BA21" t="s">
        <v>5026</v>
      </c>
      <c r="BB21" t="s">
        <v>657</v>
      </c>
      <c r="BC21" t="s">
        <v>658</v>
      </c>
      <c r="BD21" t="s">
        <v>621</v>
      </c>
      <c r="BE21" t="s">
        <v>311</v>
      </c>
      <c r="BF21" t="s">
        <v>312</v>
      </c>
      <c r="BG21" t="s">
        <v>156</v>
      </c>
      <c r="BH21" t="s">
        <v>313</v>
      </c>
    </row>
    <row r="22" spans="1:60" x14ac:dyDescent="0.4">
      <c r="A22" s="64">
        <f t="shared" si="3"/>
        <v>20</v>
      </c>
      <c r="B22" s="65" t="str">
        <f t="shared" si="4"/>
        <v>2025-09-03</v>
      </c>
      <c r="C22" s="65" t="str">
        <f t="shared" si="5"/>
        <v>FRA</v>
      </c>
      <c r="D22" s="65" t="str">
        <f t="shared" si="6"/>
        <v>72220339104</v>
      </c>
      <c r="E22" s="65" t="str">
        <f t="shared" si="7"/>
        <v>566746841172</v>
      </c>
      <c r="F22" s="65" t="str">
        <f t="shared" si="8"/>
        <v>김하영</v>
      </c>
      <c r="G22" s="65" t="str">
        <f t="shared" si="9"/>
        <v>GK00002750902</v>
      </c>
      <c r="H22" s="229" t="str">
        <f t="shared" si="10"/>
        <v>일반(목록배제,Normal-Manifest Exception)</v>
      </c>
      <c r="I22" s="66">
        <f t="shared" si="11"/>
        <v>23.32</v>
      </c>
      <c r="J22" s="102">
        <f t="shared" si="12"/>
        <v>1</v>
      </c>
      <c r="K22" s="66">
        <f t="shared" si="13"/>
        <v>1.5</v>
      </c>
      <c r="L22" s="66">
        <f t="shared" si="14"/>
        <v>0.2</v>
      </c>
      <c r="M22" s="66">
        <f t="shared" si="15"/>
        <v>1.5</v>
      </c>
      <c r="N22" s="169">
        <f t="shared" si="16"/>
        <v>6.45</v>
      </c>
      <c r="O22" s="169">
        <f>(J22*VLOOKUP(M22/J22,Mapping!$B$22:$C$29,2,10))</f>
        <v>2.75</v>
      </c>
      <c r="P22" s="166">
        <f t="shared" si="17"/>
        <v>10.78598977678603</v>
      </c>
      <c r="Q22" s="167">
        <f>VLOOKUP(H22,Mapping!$B$3:$D$13,3,0)</f>
        <v>0.8</v>
      </c>
      <c r="R22" s="168">
        <f>(IF(VLOOKUP(VLOOKUP(I22,Mapping!$B$15:$D$20,2,1),Mapping!$C$15:$E$20,2,0)=7000,0,VLOOKUP(VLOOKUP(I22,Mapping!$B$15:$D$20,2,1),Mapping!$C$15:$E$20,2,0)))</f>
        <v>0</v>
      </c>
      <c r="S22" s="166"/>
      <c r="T22" s="166"/>
      <c r="U22" s="67">
        <f t="shared" si="18"/>
        <v>11.585989776786031</v>
      </c>
      <c r="V22" s="149">
        <f t="shared" si="19"/>
        <v>11.59</v>
      </c>
      <c r="W22" s="149">
        <f>MAKESHOPNCOMPANY!$C$17</f>
        <v>1402.69</v>
      </c>
      <c r="X22" t="str">
        <f t="shared" si="2"/>
        <v/>
      </c>
      <c r="AA22" t="s">
        <v>4950</v>
      </c>
      <c r="AB22" t="s">
        <v>71</v>
      </c>
      <c r="AC22" t="s">
        <v>4951</v>
      </c>
      <c r="AD22" t="s">
        <v>5027</v>
      </c>
      <c r="AE22" t="s">
        <v>864</v>
      </c>
      <c r="AF22" t="s">
        <v>865</v>
      </c>
      <c r="AG22" t="s">
        <v>866</v>
      </c>
      <c r="AH22" t="s">
        <v>156</v>
      </c>
      <c r="AI22">
        <v>1</v>
      </c>
      <c r="AJ22">
        <v>1.5</v>
      </c>
      <c r="AK22">
        <v>0.2</v>
      </c>
      <c r="AL22">
        <v>1.5</v>
      </c>
      <c r="AM22" t="s">
        <v>110</v>
      </c>
      <c r="AN22">
        <v>23.32</v>
      </c>
      <c r="AO22" t="s">
        <v>303</v>
      </c>
      <c r="AP22" t="s">
        <v>303</v>
      </c>
      <c r="AQ22" t="s">
        <v>303</v>
      </c>
      <c r="AR22" t="s">
        <v>303</v>
      </c>
      <c r="AS22" t="s">
        <v>303</v>
      </c>
      <c r="AT22" t="s">
        <v>618</v>
      </c>
      <c r="AU22" t="s">
        <v>619</v>
      </c>
      <c r="AV22" t="s">
        <v>5028</v>
      </c>
      <c r="AW22" t="s">
        <v>156</v>
      </c>
      <c r="AX22" t="s">
        <v>307</v>
      </c>
      <c r="AY22" t="s">
        <v>5027</v>
      </c>
      <c r="AZ22" t="s">
        <v>5029</v>
      </c>
      <c r="BA22" t="s">
        <v>5029</v>
      </c>
      <c r="BB22" t="s">
        <v>657</v>
      </c>
      <c r="BC22" t="s">
        <v>658</v>
      </c>
      <c r="BD22" t="s">
        <v>621</v>
      </c>
      <c r="BE22" t="s">
        <v>311</v>
      </c>
      <c r="BF22" t="s">
        <v>312</v>
      </c>
      <c r="BG22" t="s">
        <v>156</v>
      </c>
      <c r="BH22" t="s">
        <v>313</v>
      </c>
    </row>
    <row r="23" spans="1:60" x14ac:dyDescent="0.4">
      <c r="A23" s="64">
        <f t="shared" si="3"/>
        <v>21</v>
      </c>
      <c r="B23" s="65" t="str">
        <f t="shared" si="4"/>
        <v>2025-09-03</v>
      </c>
      <c r="C23" s="65" t="str">
        <f t="shared" si="5"/>
        <v>FRA</v>
      </c>
      <c r="D23" s="65" t="str">
        <f t="shared" si="6"/>
        <v>72220339104</v>
      </c>
      <c r="E23" s="65" t="str">
        <f t="shared" si="7"/>
        <v>566746841076</v>
      </c>
      <c r="F23" s="65" t="str">
        <f t="shared" si="8"/>
        <v>목진선</v>
      </c>
      <c r="G23" s="65" t="str">
        <f t="shared" si="9"/>
        <v>GK00002753175</v>
      </c>
      <c r="H23" s="229" t="str">
        <f t="shared" si="10"/>
        <v>일반(목록배제,Normal-Manifest Exception)</v>
      </c>
      <c r="I23" s="66">
        <f t="shared" si="11"/>
        <v>116.27</v>
      </c>
      <c r="J23" s="102">
        <f t="shared" si="12"/>
        <v>1</v>
      </c>
      <c r="K23" s="66">
        <f t="shared" si="13"/>
        <v>7.5</v>
      </c>
      <c r="L23" s="66">
        <f t="shared" si="14"/>
        <v>0.2</v>
      </c>
      <c r="M23" s="66">
        <f t="shared" si="15"/>
        <v>7.5</v>
      </c>
      <c r="N23" s="169">
        <f t="shared" si="16"/>
        <v>25.05</v>
      </c>
      <c r="O23" s="169">
        <f>(J23*VLOOKUP(M23/J23,Mapping!$B$22:$C$29,2,10))</f>
        <v>5.25</v>
      </c>
      <c r="P23" s="166">
        <f t="shared" si="17"/>
        <v>35.523422851806167</v>
      </c>
      <c r="Q23" s="167">
        <f>VLOOKUP(H23,Mapping!$B$3:$D$13,3,0)</f>
        <v>0.8</v>
      </c>
      <c r="R23" s="168">
        <f>(IF(VLOOKUP(VLOOKUP(I23,Mapping!$B$15:$D$20,2,1),Mapping!$C$15:$E$20,2,0)=7000,0,VLOOKUP(VLOOKUP(I23,Mapping!$B$15:$D$20,2,1),Mapping!$C$15:$E$20,2,0)))</f>
        <v>0</v>
      </c>
      <c r="S23" s="166"/>
      <c r="T23" s="166"/>
      <c r="U23" s="67">
        <f t="shared" si="18"/>
        <v>36.323422851806164</v>
      </c>
      <c r="V23" s="149">
        <f t="shared" si="19"/>
        <v>36.32</v>
      </c>
      <c r="W23" s="149">
        <f>MAKESHOPNCOMPANY!$C$17</f>
        <v>1402.69</v>
      </c>
      <c r="X23" t="str">
        <f t="shared" si="2"/>
        <v/>
      </c>
      <c r="AA23" t="s">
        <v>4950</v>
      </c>
      <c r="AB23" t="s">
        <v>71</v>
      </c>
      <c r="AC23" t="s">
        <v>4951</v>
      </c>
      <c r="AD23" t="s">
        <v>5030</v>
      </c>
      <c r="AE23" t="s">
        <v>5031</v>
      </c>
      <c r="AF23" t="s">
        <v>5032</v>
      </c>
      <c r="AG23" t="s">
        <v>5033</v>
      </c>
      <c r="AH23" t="s">
        <v>156</v>
      </c>
      <c r="AI23">
        <v>1</v>
      </c>
      <c r="AJ23">
        <v>7.5</v>
      </c>
      <c r="AK23">
        <v>0.2</v>
      </c>
      <c r="AL23">
        <v>7.5</v>
      </c>
      <c r="AM23" t="s">
        <v>110</v>
      </c>
      <c r="AN23">
        <v>116.27</v>
      </c>
      <c r="AO23" t="s">
        <v>303</v>
      </c>
      <c r="AP23" t="s">
        <v>303</v>
      </c>
      <c r="AQ23" t="s">
        <v>303</v>
      </c>
      <c r="AR23" t="s">
        <v>303</v>
      </c>
      <c r="AS23" t="s">
        <v>303</v>
      </c>
      <c r="AT23" t="s">
        <v>618</v>
      </c>
      <c r="AU23" t="s">
        <v>619</v>
      </c>
      <c r="AV23" t="s">
        <v>650</v>
      </c>
      <c r="AW23" t="s">
        <v>156</v>
      </c>
      <c r="AX23" t="s">
        <v>307</v>
      </c>
      <c r="AY23" t="s">
        <v>5030</v>
      </c>
      <c r="AZ23" t="s">
        <v>5034</v>
      </c>
      <c r="BA23" t="s">
        <v>5034</v>
      </c>
      <c r="BB23" t="s">
        <v>657</v>
      </c>
      <c r="BC23" t="s">
        <v>658</v>
      </c>
      <c r="BD23" t="s">
        <v>621</v>
      </c>
      <c r="BE23" t="s">
        <v>311</v>
      </c>
      <c r="BF23" t="s">
        <v>312</v>
      </c>
      <c r="BG23" t="s">
        <v>156</v>
      </c>
      <c r="BH23" t="s">
        <v>313</v>
      </c>
    </row>
    <row r="24" spans="1:60" x14ac:dyDescent="0.4">
      <c r="A24" s="64">
        <f t="shared" si="3"/>
        <v>22</v>
      </c>
      <c r="B24" s="65" t="str">
        <f t="shared" si="4"/>
        <v>2025-09-03</v>
      </c>
      <c r="C24" s="65" t="str">
        <f t="shared" si="5"/>
        <v>FRA</v>
      </c>
      <c r="D24" s="65" t="str">
        <f t="shared" si="6"/>
        <v>72220339104</v>
      </c>
      <c r="E24" s="65" t="str">
        <f t="shared" si="7"/>
        <v>566746841080</v>
      </c>
      <c r="F24" s="65" t="str">
        <f t="shared" si="8"/>
        <v>목진선</v>
      </c>
      <c r="G24" s="65" t="str">
        <f t="shared" si="9"/>
        <v>GK00002753176</v>
      </c>
      <c r="H24" s="229" t="str">
        <f t="shared" si="10"/>
        <v>일반(목록배제,Normal-Manifest Exception)</v>
      </c>
      <c r="I24" s="66">
        <f t="shared" si="11"/>
        <v>116.27</v>
      </c>
      <c r="J24" s="102">
        <f t="shared" si="12"/>
        <v>1</v>
      </c>
      <c r="K24" s="66">
        <f t="shared" si="13"/>
        <v>7.5</v>
      </c>
      <c r="L24" s="66">
        <f t="shared" si="14"/>
        <v>0.2</v>
      </c>
      <c r="M24" s="66">
        <f t="shared" si="15"/>
        <v>7.5</v>
      </c>
      <c r="N24" s="169">
        <f t="shared" si="16"/>
        <v>25.05</v>
      </c>
      <c r="O24" s="169">
        <f>(J24*VLOOKUP(M24/J24,Mapping!$B$22:$C$29,2,10))</f>
        <v>5.25</v>
      </c>
      <c r="P24" s="166">
        <f t="shared" si="17"/>
        <v>35.523422851806167</v>
      </c>
      <c r="Q24" s="167">
        <f>VLOOKUP(H24,Mapping!$B$3:$D$13,3,0)</f>
        <v>0.8</v>
      </c>
      <c r="R24" s="168">
        <f>(IF(VLOOKUP(VLOOKUP(I24,Mapping!$B$15:$D$20,2,1),Mapping!$C$15:$E$20,2,0)=7000,0,VLOOKUP(VLOOKUP(I24,Mapping!$B$15:$D$20,2,1),Mapping!$C$15:$E$20,2,0)))</f>
        <v>0</v>
      </c>
      <c r="S24" s="166"/>
      <c r="T24" s="166"/>
      <c r="U24" s="67">
        <f t="shared" si="18"/>
        <v>36.323422851806164</v>
      </c>
      <c r="V24" s="149">
        <f t="shared" si="19"/>
        <v>36.32</v>
      </c>
      <c r="W24" s="149">
        <f>MAKESHOPNCOMPANY!$C$17</f>
        <v>1402.69</v>
      </c>
      <c r="X24" t="str">
        <f t="shared" si="2"/>
        <v/>
      </c>
      <c r="AA24" t="s">
        <v>4950</v>
      </c>
      <c r="AB24" t="s">
        <v>71</v>
      </c>
      <c r="AC24" t="s">
        <v>4951</v>
      </c>
      <c r="AD24" t="s">
        <v>5035</v>
      </c>
      <c r="AE24" t="s">
        <v>5031</v>
      </c>
      <c r="AF24" t="s">
        <v>5032</v>
      </c>
      <c r="AG24" t="s">
        <v>5033</v>
      </c>
      <c r="AH24" t="s">
        <v>156</v>
      </c>
      <c r="AI24">
        <v>1</v>
      </c>
      <c r="AJ24">
        <v>7.5</v>
      </c>
      <c r="AK24">
        <v>0.2</v>
      </c>
      <c r="AL24">
        <v>7.5</v>
      </c>
      <c r="AM24" t="s">
        <v>110</v>
      </c>
      <c r="AN24">
        <v>116.27</v>
      </c>
      <c r="AO24" t="s">
        <v>303</v>
      </c>
      <c r="AP24" t="s">
        <v>303</v>
      </c>
      <c r="AQ24" t="s">
        <v>303</v>
      </c>
      <c r="AR24" t="s">
        <v>303</v>
      </c>
      <c r="AS24" t="s">
        <v>303</v>
      </c>
      <c r="AT24" t="s">
        <v>618</v>
      </c>
      <c r="AU24" t="s">
        <v>619</v>
      </c>
      <c r="AV24" t="s">
        <v>650</v>
      </c>
      <c r="AW24" t="s">
        <v>156</v>
      </c>
      <c r="AX24" t="s">
        <v>307</v>
      </c>
      <c r="AY24" t="s">
        <v>5035</v>
      </c>
      <c r="AZ24" t="s">
        <v>5036</v>
      </c>
      <c r="BA24" t="s">
        <v>5036</v>
      </c>
      <c r="BB24" t="s">
        <v>657</v>
      </c>
      <c r="BC24" t="s">
        <v>658</v>
      </c>
      <c r="BD24" t="s">
        <v>621</v>
      </c>
      <c r="BE24" t="s">
        <v>311</v>
      </c>
      <c r="BF24" t="s">
        <v>312</v>
      </c>
      <c r="BG24" t="s">
        <v>156</v>
      </c>
      <c r="BH24" t="s">
        <v>313</v>
      </c>
    </row>
    <row r="25" spans="1:60" x14ac:dyDescent="0.4">
      <c r="A25" s="64">
        <f t="shared" si="3"/>
        <v>23</v>
      </c>
      <c r="B25" s="65" t="str">
        <f t="shared" si="4"/>
        <v>2025-09-03</v>
      </c>
      <c r="C25" s="65" t="str">
        <f t="shared" si="5"/>
        <v>FRA</v>
      </c>
      <c r="D25" s="65" t="str">
        <f t="shared" si="6"/>
        <v>72220339104</v>
      </c>
      <c r="E25" s="65" t="str">
        <f t="shared" si="7"/>
        <v>566746841183</v>
      </c>
      <c r="F25" s="65" t="str">
        <f t="shared" si="8"/>
        <v>김솔잎</v>
      </c>
      <c r="G25" s="65" t="str">
        <f t="shared" si="9"/>
        <v>GK00002756737</v>
      </c>
      <c r="H25" s="229" t="str">
        <f t="shared" si="10"/>
        <v>간이(Simple)</v>
      </c>
      <c r="I25" s="66">
        <f t="shared" si="11"/>
        <v>228.6</v>
      </c>
      <c r="J25" s="102">
        <f t="shared" si="12"/>
        <v>1</v>
      </c>
      <c r="K25" s="66">
        <f t="shared" si="13"/>
        <v>4</v>
      </c>
      <c r="L25" s="66">
        <f t="shared" si="14"/>
        <v>12.4</v>
      </c>
      <c r="M25" s="66">
        <f t="shared" si="15"/>
        <v>12.5</v>
      </c>
      <c r="N25" s="169">
        <f t="shared" si="16"/>
        <v>40.550000000000004</v>
      </c>
      <c r="O25" s="169">
        <f>(J25*VLOOKUP(M25/J25,Mapping!$B$22:$C$29,2,10))</f>
        <v>6.25</v>
      </c>
      <c r="P25" s="166">
        <f t="shared" si="17"/>
        <v>54.867861038433297</v>
      </c>
      <c r="Q25" s="167">
        <f>VLOOKUP(H25,Mapping!$B$3:$D$13,3,0)</f>
        <v>0.8</v>
      </c>
      <c r="R25" s="168">
        <f>(IF(VLOOKUP(VLOOKUP(I25,Mapping!$B$15:$D$20,2,1),Mapping!$C$15:$E$20,2,0)=7000,0,VLOOKUP(VLOOKUP(I25,Mapping!$B$15:$D$20,2,1),Mapping!$C$15:$E$20,2,0)))</f>
        <v>0</v>
      </c>
      <c r="S25" s="166"/>
      <c r="T25" s="166"/>
      <c r="U25" s="67">
        <f t="shared" si="18"/>
        <v>55.667861038433294</v>
      </c>
      <c r="V25" s="149">
        <f t="shared" si="19"/>
        <v>55.67</v>
      </c>
      <c r="W25" s="149">
        <f>MAKESHOPNCOMPANY!$C$17</f>
        <v>1402.69</v>
      </c>
      <c r="X25" t="str">
        <f t="shared" si="2"/>
        <v/>
      </c>
      <c r="AA25" t="s">
        <v>4950</v>
      </c>
      <c r="AB25" t="s">
        <v>71</v>
      </c>
      <c r="AC25" t="s">
        <v>4951</v>
      </c>
      <c r="AD25" t="s">
        <v>5037</v>
      </c>
      <c r="AE25" t="s">
        <v>5038</v>
      </c>
      <c r="AF25" t="s">
        <v>5039</v>
      </c>
      <c r="AG25" t="s">
        <v>5040</v>
      </c>
      <c r="AH25" t="s">
        <v>156</v>
      </c>
      <c r="AI25">
        <v>1</v>
      </c>
      <c r="AJ25">
        <v>4</v>
      </c>
      <c r="AK25">
        <v>12.4</v>
      </c>
      <c r="AL25">
        <v>12.5</v>
      </c>
      <c r="AM25" t="s">
        <v>15</v>
      </c>
      <c r="AN25">
        <v>228.6</v>
      </c>
      <c r="AO25" t="s">
        <v>303</v>
      </c>
      <c r="AP25" t="s">
        <v>303</v>
      </c>
      <c r="AQ25" t="s">
        <v>303</v>
      </c>
      <c r="AR25" t="s">
        <v>303</v>
      </c>
      <c r="AS25" t="s">
        <v>303</v>
      </c>
      <c r="AT25" t="s">
        <v>618</v>
      </c>
      <c r="AU25" t="s">
        <v>619</v>
      </c>
      <c r="AV25" t="s">
        <v>5041</v>
      </c>
      <c r="AW25" t="s">
        <v>156</v>
      </c>
      <c r="AX25" t="s">
        <v>307</v>
      </c>
      <c r="AY25" t="s">
        <v>5037</v>
      </c>
      <c r="AZ25" t="s">
        <v>5042</v>
      </c>
      <c r="BA25" t="s">
        <v>5042</v>
      </c>
      <c r="BB25" t="s">
        <v>657</v>
      </c>
      <c r="BC25" t="s">
        <v>658</v>
      </c>
      <c r="BD25" t="s">
        <v>621</v>
      </c>
      <c r="BE25" t="s">
        <v>311</v>
      </c>
      <c r="BF25" t="s">
        <v>312</v>
      </c>
      <c r="BG25" t="s">
        <v>156</v>
      </c>
      <c r="BH25" t="s">
        <v>313</v>
      </c>
    </row>
    <row r="26" spans="1:60" x14ac:dyDescent="0.4">
      <c r="A26" s="64">
        <f t="shared" si="3"/>
        <v>24</v>
      </c>
      <c r="B26" s="65" t="str">
        <f t="shared" si="4"/>
        <v>2025-09-03</v>
      </c>
      <c r="C26" s="65" t="str">
        <f t="shared" si="5"/>
        <v>FRA</v>
      </c>
      <c r="D26" s="65" t="str">
        <f t="shared" si="6"/>
        <v>72220339104</v>
      </c>
      <c r="E26" s="65" t="str">
        <f t="shared" si="7"/>
        <v>566746841146</v>
      </c>
      <c r="F26" s="65" t="str">
        <f t="shared" si="8"/>
        <v>김두용</v>
      </c>
      <c r="G26" s="65" t="str">
        <f t="shared" si="9"/>
        <v>GK00002755077</v>
      </c>
      <c r="H26" s="229" t="str">
        <f t="shared" si="10"/>
        <v>목록(Manifest)</v>
      </c>
      <c r="I26" s="66">
        <f t="shared" si="11"/>
        <v>136.25</v>
      </c>
      <c r="J26" s="102">
        <f t="shared" si="12"/>
        <v>1</v>
      </c>
      <c r="K26" s="66">
        <f t="shared" si="13"/>
        <v>1.5</v>
      </c>
      <c r="L26" s="66">
        <f t="shared" si="14"/>
        <v>2.7</v>
      </c>
      <c r="M26" s="66">
        <f t="shared" si="15"/>
        <v>2.7</v>
      </c>
      <c r="N26" s="169">
        <f t="shared" si="16"/>
        <v>10.170000000000002</v>
      </c>
      <c r="O26" s="169">
        <f>(J26*VLOOKUP(M26/J26,Mapping!$B$22:$C$29,2,10))</f>
        <v>3.25</v>
      </c>
      <c r="P26" s="166">
        <f t="shared" si="17"/>
        <v>15.733476391790061</v>
      </c>
      <c r="Q26" s="167">
        <f>VLOOKUP(H26,Mapping!$B$3:$D$13,3,0)</f>
        <v>0</v>
      </c>
      <c r="R26" s="168">
        <f>(IF(VLOOKUP(VLOOKUP(I26,Mapping!$B$15:$D$20,2,1),Mapping!$C$15:$E$20,2,0)=7000,0,VLOOKUP(VLOOKUP(I26,Mapping!$B$15:$D$20,2,1),Mapping!$C$15:$E$20,2,0)))</f>
        <v>0</v>
      </c>
      <c r="S26" s="166"/>
      <c r="T26" s="166"/>
      <c r="U26" s="67">
        <f t="shared" si="18"/>
        <v>15.733476391790061</v>
      </c>
      <c r="V26" s="149">
        <f t="shared" si="19"/>
        <v>15.73</v>
      </c>
      <c r="W26" s="149">
        <f>MAKESHOPNCOMPANY!$C$17</f>
        <v>1402.69</v>
      </c>
      <c r="X26" t="str">
        <f t="shared" si="2"/>
        <v/>
      </c>
      <c r="AA26" t="s">
        <v>4950</v>
      </c>
      <c r="AB26" t="s">
        <v>71</v>
      </c>
      <c r="AC26" t="s">
        <v>4951</v>
      </c>
      <c r="AD26" t="s">
        <v>5043</v>
      </c>
      <c r="AE26" t="s">
        <v>245</v>
      </c>
      <c r="AF26" t="s">
        <v>719</v>
      </c>
      <c r="AG26" t="s">
        <v>720</v>
      </c>
      <c r="AH26" t="s">
        <v>156</v>
      </c>
      <c r="AI26">
        <v>1</v>
      </c>
      <c r="AJ26">
        <v>1.5</v>
      </c>
      <c r="AK26">
        <v>2.7</v>
      </c>
      <c r="AL26">
        <v>2.7</v>
      </c>
      <c r="AM26" t="s">
        <v>14</v>
      </c>
      <c r="AN26">
        <v>136.25</v>
      </c>
      <c r="AO26" t="s">
        <v>303</v>
      </c>
      <c r="AP26" t="s">
        <v>303</v>
      </c>
      <c r="AQ26" t="s">
        <v>303</v>
      </c>
      <c r="AR26" t="s">
        <v>303</v>
      </c>
      <c r="AS26" t="s">
        <v>303</v>
      </c>
      <c r="AT26" t="s">
        <v>618</v>
      </c>
      <c r="AU26" t="s">
        <v>619</v>
      </c>
      <c r="AV26" t="s">
        <v>1255</v>
      </c>
      <c r="AW26" t="s">
        <v>156</v>
      </c>
      <c r="AX26" t="s">
        <v>307</v>
      </c>
      <c r="AY26" t="s">
        <v>5043</v>
      </c>
      <c r="AZ26" t="s">
        <v>5044</v>
      </c>
      <c r="BA26" t="s">
        <v>5044</v>
      </c>
      <c r="BB26" t="s">
        <v>657</v>
      </c>
      <c r="BC26" t="s">
        <v>658</v>
      </c>
      <c r="BD26" t="s">
        <v>621</v>
      </c>
      <c r="BE26" t="s">
        <v>311</v>
      </c>
      <c r="BF26" t="s">
        <v>312</v>
      </c>
      <c r="BG26" t="s">
        <v>156</v>
      </c>
      <c r="BH26" t="s">
        <v>313</v>
      </c>
    </row>
    <row r="27" spans="1:60" x14ac:dyDescent="0.4">
      <c r="A27" s="64">
        <f t="shared" si="3"/>
        <v>25</v>
      </c>
      <c r="B27" s="65" t="str">
        <f t="shared" si="4"/>
        <v>2025-09-03</v>
      </c>
      <c r="C27" s="65" t="str">
        <f t="shared" si="5"/>
        <v>FRA</v>
      </c>
      <c r="D27" s="65" t="str">
        <f t="shared" si="6"/>
        <v>72220339104</v>
      </c>
      <c r="E27" s="65" t="str">
        <f t="shared" si="7"/>
        <v>566746841054</v>
      </c>
      <c r="F27" s="65" t="str">
        <f t="shared" si="8"/>
        <v>권은경</v>
      </c>
      <c r="G27" s="65" t="str">
        <f t="shared" si="9"/>
        <v>GK00002755082</v>
      </c>
      <c r="H27" s="229" t="str">
        <f t="shared" si="10"/>
        <v>간이(Simple)</v>
      </c>
      <c r="I27" s="66">
        <f t="shared" si="11"/>
        <v>308.25</v>
      </c>
      <c r="J27" s="102">
        <f t="shared" si="12"/>
        <v>2</v>
      </c>
      <c r="K27" s="66">
        <f t="shared" si="13"/>
        <v>4.5</v>
      </c>
      <c r="L27" s="66">
        <f t="shared" si="14"/>
        <v>0.4</v>
      </c>
      <c r="M27" s="66">
        <f t="shared" si="15"/>
        <v>4.5</v>
      </c>
      <c r="N27" s="169">
        <f t="shared" si="16"/>
        <v>15.75</v>
      </c>
      <c r="O27" s="169">
        <f>(J27*VLOOKUP(M27/J27,Mapping!$B$22:$C$29,2,10))</f>
        <v>6.5</v>
      </c>
      <c r="P27" s="166">
        <f t="shared" si="17"/>
        <v>26.08568179711839</v>
      </c>
      <c r="Q27" s="167">
        <f>VLOOKUP(H27,Mapping!$B$3:$D$13,3,0)</f>
        <v>0.8</v>
      </c>
      <c r="R27" s="168">
        <f>(IF(VLOOKUP(VLOOKUP(I27,Mapping!$B$15:$D$20,2,1),Mapping!$C$15:$E$20,2,0)=7000,0,VLOOKUP(VLOOKUP(I27,Mapping!$B$15:$D$20,2,1),Mapping!$C$15:$E$20,2,0)))</f>
        <v>0</v>
      </c>
      <c r="S27" s="166"/>
      <c r="T27" s="166"/>
      <c r="U27" s="67">
        <f t="shared" si="18"/>
        <v>26.885681797118391</v>
      </c>
      <c r="V27" s="149">
        <f t="shared" si="19"/>
        <v>26.89</v>
      </c>
      <c r="W27" s="149">
        <f>MAKESHOPNCOMPANY!$C$17</f>
        <v>1402.69</v>
      </c>
      <c r="X27" t="str">
        <f t="shared" si="2"/>
        <v/>
      </c>
      <c r="AA27" t="s">
        <v>4950</v>
      </c>
      <c r="AB27" t="s">
        <v>71</v>
      </c>
      <c r="AC27" t="s">
        <v>4951</v>
      </c>
      <c r="AD27" t="s">
        <v>5045</v>
      </c>
      <c r="AE27" t="s">
        <v>5046</v>
      </c>
      <c r="AF27" t="s">
        <v>5047</v>
      </c>
      <c r="AG27" t="s">
        <v>5048</v>
      </c>
      <c r="AH27" t="s">
        <v>156</v>
      </c>
      <c r="AI27">
        <v>2</v>
      </c>
      <c r="AJ27">
        <v>4.5</v>
      </c>
      <c r="AK27">
        <v>0.4</v>
      </c>
      <c r="AL27">
        <v>4.5</v>
      </c>
      <c r="AM27" t="s">
        <v>15</v>
      </c>
      <c r="AN27">
        <v>308.25</v>
      </c>
      <c r="AO27" t="s">
        <v>303</v>
      </c>
      <c r="AP27" t="s">
        <v>303</v>
      </c>
      <c r="AQ27" t="s">
        <v>303</v>
      </c>
      <c r="AR27" t="s">
        <v>303</v>
      </c>
      <c r="AS27" t="s">
        <v>303</v>
      </c>
      <c r="AT27" t="s">
        <v>618</v>
      </c>
      <c r="AU27" t="s">
        <v>619</v>
      </c>
      <c r="AV27" t="s">
        <v>5049</v>
      </c>
      <c r="AW27" t="s">
        <v>156</v>
      </c>
      <c r="AX27" t="s">
        <v>307</v>
      </c>
      <c r="AY27" t="s">
        <v>5050</v>
      </c>
      <c r="AZ27" t="s">
        <v>5051</v>
      </c>
      <c r="BA27" t="s">
        <v>5051</v>
      </c>
      <c r="BB27" t="s">
        <v>657</v>
      </c>
      <c r="BC27" t="s">
        <v>658</v>
      </c>
      <c r="BD27" t="s">
        <v>621</v>
      </c>
      <c r="BE27" t="s">
        <v>311</v>
      </c>
      <c r="BF27" t="s">
        <v>312</v>
      </c>
      <c r="BG27" t="s">
        <v>156</v>
      </c>
      <c r="BH27" t="s">
        <v>313</v>
      </c>
    </row>
    <row r="28" spans="1:60" x14ac:dyDescent="0.4">
      <c r="A28" s="64">
        <f t="shared" si="3"/>
        <v>26</v>
      </c>
      <c r="B28" s="65" t="str">
        <f t="shared" si="4"/>
        <v>2025-09-03</v>
      </c>
      <c r="C28" s="65" t="str">
        <f t="shared" si="5"/>
        <v>FRA</v>
      </c>
      <c r="D28" s="65" t="str">
        <f t="shared" si="6"/>
        <v>72220339104</v>
      </c>
      <c r="E28" s="65" t="str">
        <f t="shared" si="7"/>
        <v>566746841150</v>
      </c>
      <c r="F28" s="65" t="str">
        <f t="shared" si="8"/>
        <v>김예빈</v>
      </c>
      <c r="G28" s="65" t="str">
        <f t="shared" si="9"/>
        <v>GK00002755879</v>
      </c>
      <c r="H28" s="229" t="str">
        <f t="shared" si="10"/>
        <v>목록(Manifest)</v>
      </c>
      <c r="I28" s="66">
        <f t="shared" si="11"/>
        <v>127.06</v>
      </c>
      <c r="J28" s="102">
        <f t="shared" si="12"/>
        <v>1</v>
      </c>
      <c r="K28" s="66">
        <f t="shared" si="13"/>
        <v>2</v>
      </c>
      <c r="L28" s="66">
        <f t="shared" si="14"/>
        <v>2.4</v>
      </c>
      <c r="M28" s="66">
        <f t="shared" si="15"/>
        <v>2.4</v>
      </c>
      <c r="N28" s="169">
        <f t="shared" si="16"/>
        <v>9.24</v>
      </c>
      <c r="O28" s="169">
        <f>(J28*VLOOKUP(M28/J28,Mapping!$B$22:$C$29,2,10))</f>
        <v>3.25</v>
      </c>
      <c r="P28" s="166">
        <f t="shared" si="17"/>
        <v>14.643153512180167</v>
      </c>
      <c r="Q28" s="167">
        <f>VLOOKUP(H28,Mapping!$B$3:$D$13,3,0)</f>
        <v>0</v>
      </c>
      <c r="R28" s="168">
        <f>(IF(VLOOKUP(VLOOKUP(I28,Mapping!$B$15:$D$20,2,1),Mapping!$C$15:$E$20,2,0)=7000,0,VLOOKUP(VLOOKUP(I28,Mapping!$B$15:$D$20,2,1),Mapping!$C$15:$E$20,2,0)))</f>
        <v>0</v>
      </c>
      <c r="S28" s="166"/>
      <c r="T28" s="166"/>
      <c r="U28" s="67">
        <f t="shared" si="18"/>
        <v>14.643153512180167</v>
      </c>
      <c r="V28" s="149">
        <f t="shared" si="19"/>
        <v>14.64</v>
      </c>
      <c r="W28" s="149">
        <f>MAKESHOPNCOMPANY!$C$17</f>
        <v>1402.69</v>
      </c>
      <c r="X28" t="str">
        <f t="shared" si="2"/>
        <v/>
      </c>
      <c r="AA28" t="s">
        <v>4950</v>
      </c>
      <c r="AB28" t="s">
        <v>71</v>
      </c>
      <c r="AC28" t="s">
        <v>4951</v>
      </c>
      <c r="AD28" t="s">
        <v>5052</v>
      </c>
      <c r="AE28" t="s">
        <v>1256</v>
      </c>
      <c r="AF28" t="s">
        <v>1257</v>
      </c>
      <c r="AG28" t="s">
        <v>720</v>
      </c>
      <c r="AH28" t="s">
        <v>156</v>
      </c>
      <c r="AI28">
        <v>1</v>
      </c>
      <c r="AJ28">
        <v>2</v>
      </c>
      <c r="AK28">
        <v>2.4</v>
      </c>
      <c r="AL28">
        <v>2.4</v>
      </c>
      <c r="AM28" t="s">
        <v>14</v>
      </c>
      <c r="AN28">
        <v>127.06</v>
      </c>
      <c r="AO28" t="s">
        <v>303</v>
      </c>
      <c r="AP28" t="s">
        <v>303</v>
      </c>
      <c r="AQ28" t="s">
        <v>303</v>
      </c>
      <c r="AR28" t="s">
        <v>303</v>
      </c>
      <c r="AS28" t="s">
        <v>303</v>
      </c>
      <c r="AT28" t="s">
        <v>618</v>
      </c>
      <c r="AU28" t="s">
        <v>619</v>
      </c>
      <c r="AV28" t="s">
        <v>1255</v>
      </c>
      <c r="AW28" t="s">
        <v>156</v>
      </c>
      <c r="AX28" t="s">
        <v>307</v>
      </c>
      <c r="AY28" t="s">
        <v>5052</v>
      </c>
      <c r="AZ28" t="s">
        <v>5053</v>
      </c>
      <c r="BA28" t="s">
        <v>5053</v>
      </c>
      <c r="BB28" t="s">
        <v>657</v>
      </c>
      <c r="BC28" t="s">
        <v>658</v>
      </c>
      <c r="BD28" t="s">
        <v>621</v>
      </c>
      <c r="BE28" t="s">
        <v>311</v>
      </c>
      <c r="BF28" t="s">
        <v>312</v>
      </c>
      <c r="BG28" t="s">
        <v>156</v>
      </c>
      <c r="BH28" t="s">
        <v>313</v>
      </c>
    </row>
    <row r="29" spans="1:60" x14ac:dyDescent="0.4">
      <c r="A29" s="64">
        <f t="shared" si="3"/>
        <v>27</v>
      </c>
      <c r="B29" s="65" t="str">
        <f t="shared" si="4"/>
        <v>2025-09-03</v>
      </c>
      <c r="C29" s="65" t="str">
        <f t="shared" si="5"/>
        <v>FRA</v>
      </c>
      <c r="D29" s="65" t="str">
        <f t="shared" si="6"/>
        <v>72220339104</v>
      </c>
      <c r="E29" s="65" t="str">
        <f t="shared" si="7"/>
        <v>566746841161</v>
      </c>
      <c r="F29" s="65" t="str">
        <f t="shared" si="8"/>
        <v>황인철</v>
      </c>
      <c r="G29" s="65" t="str">
        <f t="shared" si="9"/>
        <v>GK00002755881</v>
      </c>
      <c r="H29" s="229" t="str">
        <f t="shared" si="10"/>
        <v>목록(Manifest)</v>
      </c>
      <c r="I29" s="66">
        <f t="shared" si="11"/>
        <v>139.53</v>
      </c>
      <c r="J29" s="102">
        <f t="shared" si="12"/>
        <v>1</v>
      </c>
      <c r="K29" s="66">
        <f t="shared" si="13"/>
        <v>3</v>
      </c>
      <c r="L29" s="66">
        <f t="shared" si="14"/>
        <v>3.9</v>
      </c>
      <c r="M29" s="66">
        <f t="shared" si="15"/>
        <v>3.9</v>
      </c>
      <c r="N29" s="169">
        <f t="shared" si="16"/>
        <v>13.889999999999999</v>
      </c>
      <c r="O29" s="169">
        <f>(J29*VLOOKUP(M29/J29,Mapping!$B$22:$C$29,2,10))</f>
        <v>3.25</v>
      </c>
      <c r="P29" s="166">
        <f t="shared" si="17"/>
        <v>20.094767910229628</v>
      </c>
      <c r="Q29" s="167">
        <f>VLOOKUP(H29,Mapping!$B$3:$D$13,3,0)</f>
        <v>0</v>
      </c>
      <c r="R29" s="168">
        <f>(IF(VLOOKUP(VLOOKUP(I29,Mapping!$B$15:$D$20,2,1),Mapping!$C$15:$E$20,2,0)=7000,0,VLOOKUP(VLOOKUP(I29,Mapping!$B$15:$D$20,2,1),Mapping!$C$15:$E$20,2,0)))</f>
        <v>0</v>
      </c>
      <c r="S29" s="166"/>
      <c r="T29" s="166"/>
      <c r="U29" s="67">
        <f t="shared" si="18"/>
        <v>20.094767910229628</v>
      </c>
      <c r="V29" s="149">
        <f t="shared" si="19"/>
        <v>20.09</v>
      </c>
      <c r="W29" s="149">
        <f>MAKESHOPNCOMPANY!$C$17</f>
        <v>1402.69</v>
      </c>
      <c r="X29" t="str">
        <f t="shared" si="2"/>
        <v/>
      </c>
      <c r="AA29" t="s">
        <v>4950</v>
      </c>
      <c r="AB29" t="s">
        <v>71</v>
      </c>
      <c r="AC29" t="s">
        <v>4951</v>
      </c>
      <c r="AD29" t="s">
        <v>5054</v>
      </c>
      <c r="AE29" t="s">
        <v>1260</v>
      </c>
      <c r="AF29" t="s">
        <v>1261</v>
      </c>
      <c r="AG29" t="s">
        <v>720</v>
      </c>
      <c r="AH29" t="s">
        <v>156</v>
      </c>
      <c r="AI29">
        <v>1</v>
      </c>
      <c r="AJ29">
        <v>3</v>
      </c>
      <c r="AK29">
        <v>3.9</v>
      </c>
      <c r="AL29">
        <v>3.9</v>
      </c>
      <c r="AM29" t="s">
        <v>14</v>
      </c>
      <c r="AN29">
        <v>139.53</v>
      </c>
      <c r="AO29" t="s">
        <v>303</v>
      </c>
      <c r="AP29" t="s">
        <v>303</v>
      </c>
      <c r="AQ29" t="s">
        <v>303</v>
      </c>
      <c r="AR29" t="s">
        <v>303</v>
      </c>
      <c r="AS29" t="s">
        <v>303</v>
      </c>
      <c r="AT29" t="s">
        <v>618</v>
      </c>
      <c r="AU29" t="s">
        <v>619</v>
      </c>
      <c r="AV29" t="s">
        <v>1255</v>
      </c>
      <c r="AW29" t="s">
        <v>156</v>
      </c>
      <c r="AX29" t="s">
        <v>307</v>
      </c>
      <c r="AY29" t="s">
        <v>5054</v>
      </c>
      <c r="AZ29" t="s">
        <v>5055</v>
      </c>
      <c r="BA29" t="s">
        <v>5055</v>
      </c>
      <c r="BB29" t="s">
        <v>657</v>
      </c>
      <c r="BC29" t="s">
        <v>658</v>
      </c>
      <c r="BD29" t="s">
        <v>621</v>
      </c>
      <c r="BE29" t="s">
        <v>311</v>
      </c>
      <c r="BF29" t="s">
        <v>312</v>
      </c>
      <c r="BG29" t="s">
        <v>156</v>
      </c>
      <c r="BH29" t="s">
        <v>313</v>
      </c>
    </row>
    <row r="30" spans="1:60" x14ac:dyDescent="0.4">
      <c r="A30" s="64">
        <f t="shared" si="3"/>
        <v>28</v>
      </c>
      <c r="B30" s="65" t="str">
        <f t="shared" si="4"/>
        <v>2025-09-03</v>
      </c>
      <c r="C30" s="65" t="str">
        <f t="shared" si="5"/>
        <v>FRA</v>
      </c>
      <c r="D30" s="65" t="str">
        <f t="shared" si="6"/>
        <v>72220339104</v>
      </c>
      <c r="E30" s="65" t="str">
        <f t="shared" si="7"/>
        <v>566746841135</v>
      </c>
      <c r="F30" s="65" t="str">
        <f t="shared" si="8"/>
        <v>하태봉</v>
      </c>
      <c r="G30" s="65" t="str">
        <f t="shared" si="9"/>
        <v>GK00002756396</v>
      </c>
      <c r="H30" s="229" t="str">
        <f t="shared" si="10"/>
        <v>목록(Manifest)</v>
      </c>
      <c r="I30" s="66">
        <f t="shared" si="11"/>
        <v>103.76</v>
      </c>
      <c r="J30" s="102">
        <f t="shared" si="12"/>
        <v>1</v>
      </c>
      <c r="K30" s="66">
        <f t="shared" si="13"/>
        <v>1.5</v>
      </c>
      <c r="L30" s="66">
        <f t="shared" si="14"/>
        <v>2</v>
      </c>
      <c r="M30" s="66">
        <f t="shared" si="15"/>
        <v>2</v>
      </c>
      <c r="N30" s="169">
        <f t="shared" si="16"/>
        <v>8</v>
      </c>
      <c r="O30" s="169">
        <f>(J30*VLOOKUP(M30/J30,Mapping!$B$22:$C$29,2,10))</f>
        <v>2.75</v>
      </c>
      <c r="P30" s="166">
        <f t="shared" si="17"/>
        <v>12.603194576135852</v>
      </c>
      <c r="Q30" s="167">
        <f>VLOOKUP(H30,Mapping!$B$3:$D$13,3,0)</f>
        <v>0</v>
      </c>
      <c r="R30" s="168">
        <f>(IF(VLOOKUP(VLOOKUP(I30,Mapping!$B$15:$D$20,2,1),Mapping!$C$15:$E$20,2,0)=7000,0,VLOOKUP(VLOOKUP(I30,Mapping!$B$15:$D$20,2,1),Mapping!$C$15:$E$20,2,0)))</f>
        <v>0</v>
      </c>
      <c r="S30" s="166"/>
      <c r="T30" s="166"/>
      <c r="U30" s="67">
        <f t="shared" si="18"/>
        <v>12.603194576135852</v>
      </c>
      <c r="V30" s="149">
        <f t="shared" si="19"/>
        <v>12.6</v>
      </c>
      <c r="W30" s="149">
        <f>MAKESHOPNCOMPANY!$C$17</f>
        <v>1402.69</v>
      </c>
      <c r="X30" t="str">
        <f t="shared" si="2"/>
        <v/>
      </c>
      <c r="AA30" t="s">
        <v>4950</v>
      </c>
      <c r="AB30" t="s">
        <v>71</v>
      </c>
      <c r="AC30" t="s">
        <v>4951</v>
      </c>
      <c r="AD30" t="s">
        <v>5056</v>
      </c>
      <c r="AE30" t="s">
        <v>260</v>
      </c>
      <c r="AF30" t="s">
        <v>527</v>
      </c>
      <c r="AG30" t="s">
        <v>528</v>
      </c>
      <c r="AH30" t="s">
        <v>156</v>
      </c>
      <c r="AI30">
        <v>1</v>
      </c>
      <c r="AJ30">
        <v>1.5</v>
      </c>
      <c r="AK30">
        <v>2</v>
      </c>
      <c r="AL30">
        <v>2</v>
      </c>
      <c r="AM30" t="s">
        <v>14</v>
      </c>
      <c r="AN30">
        <v>103.76</v>
      </c>
      <c r="AO30" t="s">
        <v>303</v>
      </c>
      <c r="AP30" t="s">
        <v>303</v>
      </c>
      <c r="AQ30" t="s">
        <v>303</v>
      </c>
      <c r="AR30" t="s">
        <v>303</v>
      </c>
      <c r="AS30" t="s">
        <v>303</v>
      </c>
      <c r="AT30" t="s">
        <v>618</v>
      </c>
      <c r="AU30" t="s">
        <v>619</v>
      </c>
      <c r="AV30" t="s">
        <v>620</v>
      </c>
      <c r="AW30" t="s">
        <v>156</v>
      </c>
      <c r="AX30" t="s">
        <v>307</v>
      </c>
      <c r="AY30" t="s">
        <v>5056</v>
      </c>
      <c r="AZ30" t="s">
        <v>5057</v>
      </c>
      <c r="BA30" t="s">
        <v>5057</v>
      </c>
      <c r="BB30" t="s">
        <v>657</v>
      </c>
      <c r="BC30" t="s">
        <v>658</v>
      </c>
      <c r="BD30" t="s">
        <v>621</v>
      </c>
      <c r="BE30" t="s">
        <v>311</v>
      </c>
      <c r="BF30" t="s">
        <v>312</v>
      </c>
      <c r="BG30" t="s">
        <v>156</v>
      </c>
      <c r="BH30" t="s">
        <v>313</v>
      </c>
    </row>
    <row r="31" spans="1:60" x14ac:dyDescent="0.4">
      <c r="A31" s="64">
        <f t="shared" si="3"/>
        <v>29</v>
      </c>
      <c r="B31" s="65" t="str">
        <f t="shared" si="4"/>
        <v>2025-09-03</v>
      </c>
      <c r="C31" s="65" t="str">
        <f t="shared" si="5"/>
        <v>FRA</v>
      </c>
      <c r="D31" s="65" t="str">
        <f t="shared" si="6"/>
        <v>72220339104</v>
      </c>
      <c r="E31" s="65" t="str">
        <f t="shared" si="7"/>
        <v>566746841065</v>
      </c>
      <c r="F31" s="65" t="str">
        <f t="shared" si="8"/>
        <v>강태경</v>
      </c>
      <c r="G31" s="65" t="str">
        <f t="shared" si="9"/>
        <v>GK00002756490</v>
      </c>
      <c r="H31" s="229" t="str">
        <f t="shared" si="10"/>
        <v>간이(Simple)</v>
      </c>
      <c r="I31" s="66">
        <f t="shared" si="11"/>
        <v>584.20000000000005</v>
      </c>
      <c r="J31" s="102">
        <f t="shared" si="12"/>
        <v>1</v>
      </c>
      <c r="K31" s="66">
        <f t="shared" si="13"/>
        <v>22</v>
      </c>
      <c r="L31" s="66">
        <f t="shared" si="14"/>
        <v>0.2</v>
      </c>
      <c r="M31" s="66">
        <f t="shared" si="15"/>
        <v>22</v>
      </c>
      <c r="N31" s="169">
        <f t="shared" si="16"/>
        <v>70</v>
      </c>
      <c r="O31" s="169">
        <f>(J31*VLOOKUP(M31/J31,Mapping!$B$22:$C$29,2,10))</f>
        <v>7.25</v>
      </c>
      <c r="P31" s="166">
        <f t="shared" si="17"/>
        <v>90.567142419208793</v>
      </c>
      <c r="Q31" s="167">
        <f>VLOOKUP(H31,Mapping!$B$3:$D$13,3,0)</f>
        <v>0.8</v>
      </c>
      <c r="R31" s="168">
        <f>(IF(VLOOKUP(VLOOKUP(I31,Mapping!$B$15:$D$20,2,1),Mapping!$C$15:$E$20,2,0)=7000,0,VLOOKUP(VLOOKUP(I31,Mapping!$B$15:$D$20,2,1),Mapping!$C$15:$E$20,2,0)))</f>
        <v>0</v>
      </c>
      <c r="S31" s="166"/>
      <c r="T31" s="166"/>
      <c r="U31" s="67">
        <f t="shared" si="18"/>
        <v>91.36714241920879</v>
      </c>
      <c r="V31" s="149">
        <f t="shared" si="19"/>
        <v>91.37</v>
      </c>
      <c r="W31" s="149">
        <f>MAKESHOPNCOMPANY!$C$17</f>
        <v>1402.69</v>
      </c>
      <c r="X31" t="str">
        <f t="shared" si="2"/>
        <v/>
      </c>
      <c r="AA31" t="s">
        <v>4950</v>
      </c>
      <c r="AB31" t="s">
        <v>71</v>
      </c>
      <c r="AC31" t="s">
        <v>4951</v>
      </c>
      <c r="AD31" t="s">
        <v>5058</v>
      </c>
      <c r="AE31" t="s">
        <v>265</v>
      </c>
      <c r="AF31" t="s">
        <v>754</v>
      </c>
      <c r="AG31" t="s">
        <v>755</v>
      </c>
      <c r="AH31" t="s">
        <v>156</v>
      </c>
      <c r="AI31">
        <v>1</v>
      </c>
      <c r="AJ31">
        <v>22</v>
      </c>
      <c r="AK31">
        <v>0.2</v>
      </c>
      <c r="AL31">
        <v>22</v>
      </c>
      <c r="AM31" t="s">
        <v>15</v>
      </c>
      <c r="AN31">
        <v>584.20000000000005</v>
      </c>
      <c r="AO31" t="s">
        <v>303</v>
      </c>
      <c r="AP31" t="s">
        <v>303</v>
      </c>
      <c r="AQ31" t="s">
        <v>303</v>
      </c>
      <c r="AR31" t="s">
        <v>303</v>
      </c>
      <c r="AS31" t="s">
        <v>303</v>
      </c>
      <c r="AT31" t="s">
        <v>618</v>
      </c>
      <c r="AU31" t="s">
        <v>619</v>
      </c>
      <c r="AV31" t="s">
        <v>756</v>
      </c>
      <c r="AW31" t="s">
        <v>156</v>
      </c>
      <c r="AX31" t="s">
        <v>307</v>
      </c>
      <c r="AY31" t="s">
        <v>5058</v>
      </c>
      <c r="AZ31" t="s">
        <v>5059</v>
      </c>
      <c r="BA31" t="s">
        <v>5059</v>
      </c>
      <c r="BB31" t="s">
        <v>657</v>
      </c>
      <c r="BC31" t="s">
        <v>658</v>
      </c>
      <c r="BD31" t="s">
        <v>621</v>
      </c>
      <c r="BE31" t="s">
        <v>311</v>
      </c>
      <c r="BF31" t="s">
        <v>312</v>
      </c>
      <c r="BG31" t="s">
        <v>156</v>
      </c>
      <c r="BH31" t="s">
        <v>313</v>
      </c>
    </row>
    <row r="32" spans="1:60" x14ac:dyDescent="0.4">
      <c r="A32" s="64">
        <f t="shared" si="3"/>
        <v>30</v>
      </c>
      <c r="B32" s="65" t="str">
        <f t="shared" si="4"/>
        <v>2025-09-03</v>
      </c>
      <c r="C32" s="65" t="str">
        <f t="shared" si="5"/>
        <v>FRA</v>
      </c>
      <c r="D32" s="65" t="str">
        <f t="shared" si="6"/>
        <v>72220339104</v>
      </c>
      <c r="E32" s="65" t="str">
        <f t="shared" si="7"/>
        <v>566746841102</v>
      </c>
      <c r="F32" s="65" t="str">
        <f t="shared" si="8"/>
        <v>한승준</v>
      </c>
      <c r="G32" s="65" t="str">
        <f t="shared" si="9"/>
        <v>GK00002754940</v>
      </c>
      <c r="H32" s="229" t="str">
        <f t="shared" si="10"/>
        <v>간이(Simple)</v>
      </c>
      <c r="I32" s="66">
        <f t="shared" si="11"/>
        <v>513.54999999999995</v>
      </c>
      <c r="J32" s="102">
        <f t="shared" si="12"/>
        <v>1</v>
      </c>
      <c r="K32" s="66">
        <f t="shared" si="13"/>
        <v>15</v>
      </c>
      <c r="L32" s="66">
        <f t="shared" si="14"/>
        <v>22.2</v>
      </c>
      <c r="M32" s="66">
        <f t="shared" si="15"/>
        <v>22.5</v>
      </c>
      <c r="N32" s="169">
        <f t="shared" si="16"/>
        <v>71.55</v>
      </c>
      <c r="O32" s="169">
        <f>(J32*VLOOKUP(M32/J32,Mapping!$B$22:$C$29,2,10))</f>
        <v>7.25</v>
      </c>
      <c r="P32" s="166">
        <f t="shared" si="17"/>
        <v>92.384347218558617</v>
      </c>
      <c r="Q32" s="167">
        <f>VLOOKUP(H32,Mapping!$B$3:$D$13,3,0)</f>
        <v>0.8</v>
      </c>
      <c r="R32" s="168">
        <f>(IF(VLOOKUP(VLOOKUP(I32,Mapping!$B$15:$D$20,2,1),Mapping!$C$15:$E$20,2,0)=7000,0,VLOOKUP(VLOOKUP(I32,Mapping!$B$15:$D$20,2,1),Mapping!$C$15:$E$20,2,0)))</f>
        <v>0</v>
      </c>
      <c r="S32" s="166"/>
      <c r="T32" s="166"/>
      <c r="U32" s="67">
        <f t="shared" si="18"/>
        <v>93.184347218558614</v>
      </c>
      <c r="V32" s="149">
        <f t="shared" si="19"/>
        <v>93.18</v>
      </c>
      <c r="W32" s="149">
        <f>MAKESHOPNCOMPANY!$C$17</f>
        <v>1402.69</v>
      </c>
      <c r="X32" t="str">
        <f t="shared" si="2"/>
        <v/>
      </c>
      <c r="AA32" t="s">
        <v>4950</v>
      </c>
      <c r="AB32" t="s">
        <v>71</v>
      </c>
      <c r="AC32" t="s">
        <v>4951</v>
      </c>
      <c r="AD32" t="s">
        <v>5060</v>
      </c>
      <c r="AE32" t="s">
        <v>5061</v>
      </c>
      <c r="AF32" t="s">
        <v>5062</v>
      </c>
      <c r="AG32" t="s">
        <v>5063</v>
      </c>
      <c r="AH32" t="s">
        <v>156</v>
      </c>
      <c r="AI32">
        <v>1</v>
      </c>
      <c r="AJ32">
        <v>15</v>
      </c>
      <c r="AK32">
        <v>22.2</v>
      </c>
      <c r="AL32">
        <v>22.5</v>
      </c>
      <c r="AM32" t="s">
        <v>15</v>
      </c>
      <c r="AN32">
        <v>513.54999999999995</v>
      </c>
      <c r="AO32" t="s">
        <v>303</v>
      </c>
      <c r="AP32" t="s">
        <v>303</v>
      </c>
      <c r="AQ32" t="s">
        <v>303</v>
      </c>
      <c r="AR32" t="s">
        <v>303</v>
      </c>
      <c r="AS32" t="s">
        <v>303</v>
      </c>
      <c r="AT32" t="s">
        <v>618</v>
      </c>
      <c r="AU32" t="s">
        <v>619</v>
      </c>
      <c r="AV32" t="s">
        <v>644</v>
      </c>
      <c r="AW32" t="s">
        <v>156</v>
      </c>
      <c r="AX32" t="s">
        <v>307</v>
      </c>
      <c r="AY32" t="s">
        <v>5060</v>
      </c>
      <c r="AZ32" t="s">
        <v>5064</v>
      </c>
      <c r="BA32" t="s">
        <v>5064</v>
      </c>
      <c r="BB32" t="s">
        <v>657</v>
      </c>
      <c r="BC32" t="s">
        <v>658</v>
      </c>
      <c r="BD32" t="s">
        <v>621</v>
      </c>
      <c r="BE32" t="s">
        <v>311</v>
      </c>
      <c r="BF32" t="s">
        <v>312</v>
      </c>
      <c r="BG32" t="s">
        <v>156</v>
      </c>
      <c r="BH32" t="s">
        <v>313</v>
      </c>
    </row>
    <row r="33" spans="1:60" x14ac:dyDescent="0.4">
      <c r="A33" s="64">
        <f t="shared" si="3"/>
        <v>31</v>
      </c>
      <c r="B33" s="65" t="str">
        <f t="shared" si="4"/>
        <v>2025-09-04</v>
      </c>
      <c r="C33" s="65" t="str">
        <f t="shared" si="5"/>
        <v>FRA</v>
      </c>
      <c r="D33" s="65" t="str">
        <f t="shared" si="6"/>
        <v>18050238311</v>
      </c>
      <c r="E33" s="65" t="str">
        <f t="shared" si="7"/>
        <v>566746840774</v>
      </c>
      <c r="F33" s="65" t="str">
        <f t="shared" si="8"/>
        <v>함형준</v>
      </c>
      <c r="G33" s="65" t="str">
        <f t="shared" si="9"/>
        <v>GK00002755073</v>
      </c>
      <c r="H33" s="229" t="str">
        <f t="shared" si="10"/>
        <v>간이(Simple)</v>
      </c>
      <c r="I33" s="66">
        <f t="shared" si="11"/>
        <v>1985.97</v>
      </c>
      <c r="J33" s="102">
        <f t="shared" si="12"/>
        <v>1</v>
      </c>
      <c r="K33" s="66">
        <f t="shared" si="13"/>
        <v>15</v>
      </c>
      <c r="L33" s="66">
        <f t="shared" si="14"/>
        <v>22.2</v>
      </c>
      <c r="M33" s="66">
        <f t="shared" si="15"/>
        <v>22.5</v>
      </c>
      <c r="N33" s="169">
        <f t="shared" si="16"/>
        <v>71.55</v>
      </c>
      <c r="O33" s="169">
        <f>(J33*VLOOKUP(M33/J33,Mapping!$B$22:$C$29,2,10))</f>
        <v>7.25</v>
      </c>
      <c r="P33" s="166">
        <f t="shared" si="17"/>
        <v>92.384347218558617</v>
      </c>
      <c r="Q33" s="167">
        <f>VLOOKUP(H33,Mapping!$B$3:$D$13,3,0)</f>
        <v>0.8</v>
      </c>
      <c r="R33" s="168">
        <f>(IF(VLOOKUP(VLOOKUP(I33,Mapping!$B$15:$D$20,2,1),Mapping!$C$15:$E$20,2,0)=7000,0,VLOOKUP(VLOOKUP(I33,Mapping!$B$15:$D$20,2,1),Mapping!$C$15:$E$20,2,0)))</f>
        <v>0</v>
      </c>
      <c r="S33" s="166"/>
      <c r="T33" s="166"/>
      <c r="U33" s="67">
        <f t="shared" si="18"/>
        <v>93.184347218558614</v>
      </c>
      <c r="V33" s="149">
        <f t="shared" si="19"/>
        <v>93.18</v>
      </c>
      <c r="W33" s="149">
        <f>MAKESHOPNCOMPANY!$C$17</f>
        <v>1402.69</v>
      </c>
      <c r="X33" t="str">
        <f t="shared" si="2"/>
        <v>[사업자]</v>
      </c>
      <c r="AA33" t="s">
        <v>1325</v>
      </c>
      <c r="AB33" t="s">
        <v>71</v>
      </c>
      <c r="AC33" t="s">
        <v>5065</v>
      </c>
      <c r="AD33" t="s">
        <v>5066</v>
      </c>
      <c r="AE33" t="s">
        <v>5067</v>
      </c>
      <c r="AF33" t="s">
        <v>5068</v>
      </c>
      <c r="AG33" t="s">
        <v>5069</v>
      </c>
      <c r="AH33" t="s">
        <v>157</v>
      </c>
      <c r="AI33">
        <v>1</v>
      </c>
      <c r="AJ33">
        <v>15</v>
      </c>
      <c r="AK33">
        <v>22.2</v>
      </c>
      <c r="AL33">
        <v>22.5</v>
      </c>
      <c r="AM33" t="s">
        <v>15</v>
      </c>
      <c r="AN33">
        <v>1985.97</v>
      </c>
      <c r="AO33" t="s">
        <v>303</v>
      </c>
      <c r="AP33" t="s">
        <v>303</v>
      </c>
      <c r="AQ33" t="s">
        <v>303</v>
      </c>
      <c r="AR33" t="s">
        <v>303</v>
      </c>
      <c r="AS33" t="s">
        <v>303</v>
      </c>
      <c r="AT33" t="s">
        <v>618</v>
      </c>
      <c r="AU33" t="s">
        <v>619</v>
      </c>
      <c r="AV33" t="s">
        <v>644</v>
      </c>
      <c r="AW33" t="s">
        <v>156</v>
      </c>
      <c r="AX33" t="s">
        <v>307</v>
      </c>
      <c r="AY33" t="s">
        <v>5066</v>
      </c>
      <c r="AZ33" t="s">
        <v>5070</v>
      </c>
      <c r="BA33" t="s">
        <v>5070</v>
      </c>
      <c r="BB33" t="s">
        <v>627</v>
      </c>
      <c r="BC33" t="s">
        <v>628</v>
      </c>
      <c r="BD33" t="s">
        <v>621</v>
      </c>
      <c r="BE33" t="s">
        <v>311</v>
      </c>
      <c r="BF33" t="s">
        <v>312</v>
      </c>
      <c r="BG33" t="s">
        <v>156</v>
      </c>
      <c r="BH33" t="s">
        <v>313</v>
      </c>
    </row>
    <row r="34" spans="1:60" x14ac:dyDescent="0.4">
      <c r="A34" s="64">
        <f t="shared" si="3"/>
        <v>32</v>
      </c>
      <c r="B34" s="65" t="str">
        <f t="shared" si="4"/>
        <v>2025-09-04</v>
      </c>
      <c r="C34" s="65" t="str">
        <f t="shared" si="5"/>
        <v>FRA</v>
      </c>
      <c r="D34" s="65" t="str">
        <f t="shared" si="6"/>
        <v>18050238311</v>
      </c>
      <c r="E34" s="65" t="str">
        <f t="shared" si="7"/>
        <v>566746841371</v>
      </c>
      <c r="F34" s="65" t="str">
        <f t="shared" si="8"/>
        <v>문혜성</v>
      </c>
      <c r="G34" s="65" t="str">
        <f t="shared" si="9"/>
        <v>GK00002757194</v>
      </c>
      <c r="H34" s="229" t="str">
        <f t="shared" si="10"/>
        <v>일반(목록배제,Normal-Manifest Exception)</v>
      </c>
      <c r="I34" s="66">
        <f t="shared" si="11"/>
        <v>91.64</v>
      </c>
      <c r="J34" s="102">
        <f t="shared" si="12"/>
        <v>1</v>
      </c>
      <c r="K34" s="66">
        <f t="shared" si="13"/>
        <v>3.5</v>
      </c>
      <c r="L34" s="66">
        <f t="shared" si="14"/>
        <v>5.6</v>
      </c>
      <c r="M34" s="66">
        <f t="shared" si="15"/>
        <v>6</v>
      </c>
      <c r="N34" s="169">
        <f t="shared" si="16"/>
        <v>20.400000000000002</v>
      </c>
      <c r="O34" s="169">
        <f>(J34*VLOOKUP(M34/J34,Mapping!$B$22:$C$29,2,10))</f>
        <v>4.25</v>
      </c>
      <c r="P34" s="166">
        <f t="shared" si="17"/>
        <v>28.899418260627794</v>
      </c>
      <c r="Q34" s="167">
        <f>VLOOKUP(H34,Mapping!$B$3:$D$13,3,0)</f>
        <v>0.8</v>
      </c>
      <c r="R34" s="168">
        <f>(IF(VLOOKUP(VLOOKUP(I34,Mapping!$B$15:$D$20,2,1),Mapping!$C$15:$E$20,2,0)=7000,0,VLOOKUP(VLOOKUP(I34,Mapping!$B$15:$D$20,2,1),Mapping!$C$15:$E$20,2,0)))</f>
        <v>0</v>
      </c>
      <c r="S34" s="166"/>
      <c r="T34" s="166"/>
      <c r="U34" s="67">
        <f t="shared" si="18"/>
        <v>29.699418260627795</v>
      </c>
      <c r="V34" s="149">
        <f t="shared" si="19"/>
        <v>29.7</v>
      </c>
      <c r="W34" s="149">
        <f>MAKESHOPNCOMPANY!$C$17</f>
        <v>1402.69</v>
      </c>
      <c r="X34" t="str">
        <f t="shared" si="2"/>
        <v/>
      </c>
      <c r="AA34" t="s">
        <v>1325</v>
      </c>
      <c r="AB34" t="s">
        <v>71</v>
      </c>
      <c r="AC34" t="s">
        <v>5065</v>
      </c>
      <c r="AD34" t="s">
        <v>5071</v>
      </c>
      <c r="AE34" t="s">
        <v>267</v>
      </c>
      <c r="AF34" t="s">
        <v>717</v>
      </c>
      <c r="AG34" t="s">
        <v>718</v>
      </c>
      <c r="AH34" t="s">
        <v>156</v>
      </c>
      <c r="AI34">
        <v>1</v>
      </c>
      <c r="AJ34">
        <v>3.5</v>
      </c>
      <c r="AK34">
        <v>5.6</v>
      </c>
      <c r="AL34">
        <v>6</v>
      </c>
      <c r="AM34" t="s">
        <v>110</v>
      </c>
      <c r="AN34">
        <v>91.64</v>
      </c>
      <c r="AO34" t="s">
        <v>303</v>
      </c>
      <c r="AP34" t="s">
        <v>303</v>
      </c>
      <c r="AQ34" t="s">
        <v>303</v>
      </c>
      <c r="AR34" t="s">
        <v>303</v>
      </c>
      <c r="AS34" t="s">
        <v>303</v>
      </c>
      <c r="AT34" t="s">
        <v>618</v>
      </c>
      <c r="AU34" t="s">
        <v>619</v>
      </c>
      <c r="AV34" t="s">
        <v>625</v>
      </c>
      <c r="AW34" t="s">
        <v>156</v>
      </c>
      <c r="AX34" t="s">
        <v>307</v>
      </c>
      <c r="AY34" t="s">
        <v>5071</v>
      </c>
      <c r="AZ34" t="s">
        <v>5072</v>
      </c>
      <c r="BA34" t="s">
        <v>5072</v>
      </c>
      <c r="BB34" t="s">
        <v>627</v>
      </c>
      <c r="BC34" t="s">
        <v>628</v>
      </c>
      <c r="BD34" t="s">
        <v>621</v>
      </c>
      <c r="BE34" t="s">
        <v>311</v>
      </c>
      <c r="BF34" t="s">
        <v>312</v>
      </c>
      <c r="BG34" t="s">
        <v>156</v>
      </c>
      <c r="BH34" t="s">
        <v>313</v>
      </c>
    </row>
    <row r="35" spans="1:60" x14ac:dyDescent="0.4">
      <c r="A35" s="64">
        <f t="shared" si="3"/>
        <v>33</v>
      </c>
      <c r="B35" s="65" t="str">
        <f t="shared" si="4"/>
        <v>2025-09-04</v>
      </c>
      <c r="C35" s="65" t="str">
        <f t="shared" si="5"/>
        <v>FRA</v>
      </c>
      <c r="D35" s="65" t="str">
        <f t="shared" si="6"/>
        <v>18050238311</v>
      </c>
      <c r="E35" s="65" t="str">
        <f t="shared" si="7"/>
        <v>566746841404</v>
      </c>
      <c r="F35" s="65" t="str">
        <f t="shared" si="8"/>
        <v>인광스프링 INKWANG SPRING</v>
      </c>
      <c r="G35" s="65" t="str">
        <f t="shared" si="9"/>
        <v>GK00002760114</v>
      </c>
      <c r="H35" s="229" t="str">
        <f t="shared" si="10"/>
        <v>간이(Simple)</v>
      </c>
      <c r="I35" s="66">
        <f t="shared" si="11"/>
        <v>349.77</v>
      </c>
      <c r="J35" s="102">
        <f t="shared" si="12"/>
        <v>1</v>
      </c>
      <c r="K35" s="66">
        <f t="shared" si="13"/>
        <v>2</v>
      </c>
      <c r="L35" s="66">
        <f t="shared" si="14"/>
        <v>0.2</v>
      </c>
      <c r="M35" s="66">
        <f t="shared" si="15"/>
        <v>2</v>
      </c>
      <c r="N35" s="169">
        <f t="shared" si="16"/>
        <v>8</v>
      </c>
      <c r="O35" s="169">
        <f>(J35*VLOOKUP(M35/J35,Mapping!$B$22:$C$29,2,10))</f>
        <v>2.75</v>
      </c>
      <c r="P35" s="166">
        <f t="shared" si="17"/>
        <v>12.603194576135852</v>
      </c>
      <c r="Q35" s="167">
        <f>VLOOKUP(H35,Mapping!$B$3:$D$13,3,0)</f>
        <v>0.8</v>
      </c>
      <c r="R35" s="168">
        <f>(IF(VLOOKUP(VLOOKUP(I35,Mapping!$B$15:$D$20,2,1),Mapping!$C$15:$E$20,2,0)=7000,0,VLOOKUP(VLOOKUP(I35,Mapping!$B$15:$D$20,2,1),Mapping!$C$15:$E$20,2,0)))</f>
        <v>0</v>
      </c>
      <c r="S35" s="166"/>
      <c r="T35" s="166"/>
      <c r="U35" s="67">
        <f t="shared" si="18"/>
        <v>13.403194576135853</v>
      </c>
      <c r="V35" s="149">
        <f t="shared" si="19"/>
        <v>13.4</v>
      </c>
      <c r="W35" s="149">
        <f>MAKESHOPNCOMPANY!$C$17</f>
        <v>1402.69</v>
      </c>
      <c r="X35" t="str">
        <f t="shared" si="2"/>
        <v>[사업자]</v>
      </c>
      <c r="AA35" t="s">
        <v>1325</v>
      </c>
      <c r="AB35" t="s">
        <v>71</v>
      </c>
      <c r="AC35" t="s">
        <v>5065</v>
      </c>
      <c r="AD35" t="s">
        <v>5073</v>
      </c>
      <c r="AE35" t="s">
        <v>5074</v>
      </c>
      <c r="AF35" t="s">
        <v>5075</v>
      </c>
      <c r="AG35" t="s">
        <v>5076</v>
      </c>
      <c r="AH35" t="s">
        <v>157</v>
      </c>
      <c r="AI35">
        <v>1</v>
      </c>
      <c r="AJ35">
        <v>2</v>
      </c>
      <c r="AK35">
        <v>0.2</v>
      </c>
      <c r="AL35">
        <v>2</v>
      </c>
      <c r="AM35" t="s">
        <v>15</v>
      </c>
      <c r="AN35">
        <v>349.77</v>
      </c>
      <c r="AO35" t="s">
        <v>303</v>
      </c>
      <c r="AP35" t="s">
        <v>303</v>
      </c>
      <c r="AQ35" t="s">
        <v>303</v>
      </c>
      <c r="AR35" t="s">
        <v>303</v>
      </c>
      <c r="AS35" t="s">
        <v>303</v>
      </c>
      <c r="AT35" t="s">
        <v>618</v>
      </c>
      <c r="AU35" t="s">
        <v>619</v>
      </c>
      <c r="AV35" t="s">
        <v>5077</v>
      </c>
      <c r="AW35" t="s">
        <v>156</v>
      </c>
      <c r="AX35" t="s">
        <v>307</v>
      </c>
      <c r="AY35" t="s">
        <v>5073</v>
      </c>
      <c r="AZ35" t="s">
        <v>5078</v>
      </c>
      <c r="BA35" t="s">
        <v>5078</v>
      </c>
      <c r="BB35" t="s">
        <v>627</v>
      </c>
      <c r="BC35" t="s">
        <v>628</v>
      </c>
      <c r="BD35" t="s">
        <v>621</v>
      </c>
      <c r="BE35" t="s">
        <v>311</v>
      </c>
      <c r="BF35" t="s">
        <v>312</v>
      </c>
      <c r="BG35" t="s">
        <v>156</v>
      </c>
      <c r="BH35" t="s">
        <v>313</v>
      </c>
    </row>
    <row r="36" spans="1:60" x14ac:dyDescent="0.4">
      <c r="A36" s="64">
        <f t="shared" si="3"/>
        <v>34</v>
      </c>
      <c r="B36" s="65" t="str">
        <f t="shared" si="4"/>
        <v>2025-09-04</v>
      </c>
      <c r="C36" s="65" t="str">
        <f t="shared" si="5"/>
        <v>FRA</v>
      </c>
      <c r="D36" s="65" t="str">
        <f t="shared" si="6"/>
        <v>18050238311</v>
      </c>
      <c r="E36" s="65" t="str">
        <f t="shared" si="7"/>
        <v>566746841301</v>
      </c>
      <c r="F36" s="65" t="str">
        <f t="shared" si="8"/>
        <v>배상현</v>
      </c>
      <c r="G36" s="65" t="str">
        <f t="shared" si="9"/>
        <v>GK00002756721</v>
      </c>
      <c r="H36" s="229" t="str">
        <f t="shared" si="10"/>
        <v>목록(Manifest)</v>
      </c>
      <c r="I36" s="66">
        <f t="shared" si="11"/>
        <v>134.08000000000001</v>
      </c>
      <c r="J36" s="102">
        <f t="shared" si="12"/>
        <v>1</v>
      </c>
      <c r="K36" s="66">
        <f t="shared" si="13"/>
        <v>0.5</v>
      </c>
      <c r="L36" s="66">
        <f t="shared" si="14"/>
        <v>0.2</v>
      </c>
      <c r="M36" s="66">
        <f t="shared" si="15"/>
        <v>0.5</v>
      </c>
      <c r="N36" s="169">
        <f t="shared" si="16"/>
        <v>3.35</v>
      </c>
      <c r="O36" s="169">
        <f>(J36*VLOOKUP(M36/J36,Mapping!$B$22:$C$29,2,10))</f>
        <v>2.75</v>
      </c>
      <c r="P36" s="166">
        <f t="shared" si="17"/>
        <v>7.1515801780863901</v>
      </c>
      <c r="Q36" s="167">
        <f>VLOOKUP(H36,Mapping!$B$3:$D$13,3,0)</f>
        <v>0</v>
      </c>
      <c r="R36" s="168">
        <f>(IF(VLOOKUP(VLOOKUP(I36,Mapping!$B$15:$D$20,2,1),Mapping!$C$15:$E$20,2,0)=7000,0,VLOOKUP(VLOOKUP(I36,Mapping!$B$15:$D$20,2,1),Mapping!$C$15:$E$20,2,0)))</f>
        <v>0</v>
      </c>
      <c r="S36" s="166"/>
      <c r="T36" s="166"/>
      <c r="U36" s="67">
        <f t="shared" si="18"/>
        <v>7.1515801780863901</v>
      </c>
      <c r="V36" s="149">
        <f t="shared" si="19"/>
        <v>7.15</v>
      </c>
      <c r="W36" s="149">
        <f>MAKESHOPNCOMPANY!$C$17</f>
        <v>1402.69</v>
      </c>
      <c r="X36" t="str">
        <f t="shared" si="2"/>
        <v/>
      </c>
      <c r="AA36" t="s">
        <v>1325</v>
      </c>
      <c r="AB36" t="s">
        <v>71</v>
      </c>
      <c r="AC36" t="s">
        <v>5065</v>
      </c>
      <c r="AD36" t="s">
        <v>5079</v>
      </c>
      <c r="AE36" t="s">
        <v>5080</v>
      </c>
      <c r="AF36" t="s">
        <v>5081</v>
      </c>
      <c r="AG36" t="s">
        <v>5082</v>
      </c>
      <c r="AH36" t="s">
        <v>156</v>
      </c>
      <c r="AI36">
        <v>1</v>
      </c>
      <c r="AJ36">
        <v>0.5</v>
      </c>
      <c r="AK36">
        <v>0.2</v>
      </c>
      <c r="AL36">
        <v>0.5</v>
      </c>
      <c r="AM36" t="s">
        <v>14</v>
      </c>
      <c r="AN36">
        <v>134.08000000000001</v>
      </c>
      <c r="AO36" t="s">
        <v>303</v>
      </c>
      <c r="AP36" t="s">
        <v>303</v>
      </c>
      <c r="AQ36" t="s">
        <v>303</v>
      </c>
      <c r="AR36" t="s">
        <v>303</v>
      </c>
      <c r="AS36" t="s">
        <v>303</v>
      </c>
      <c r="AT36" t="s">
        <v>618</v>
      </c>
      <c r="AU36" t="s">
        <v>619</v>
      </c>
      <c r="AV36" t="s">
        <v>671</v>
      </c>
      <c r="AW36" t="s">
        <v>156</v>
      </c>
      <c r="AX36" t="s">
        <v>307</v>
      </c>
      <c r="AY36" t="s">
        <v>5079</v>
      </c>
      <c r="AZ36" t="s">
        <v>5083</v>
      </c>
      <c r="BA36" t="s">
        <v>5083</v>
      </c>
      <c r="BB36" t="s">
        <v>627</v>
      </c>
      <c r="BC36" t="s">
        <v>628</v>
      </c>
      <c r="BD36" t="s">
        <v>621</v>
      </c>
      <c r="BE36" t="s">
        <v>311</v>
      </c>
      <c r="BF36" t="s">
        <v>312</v>
      </c>
      <c r="BG36" t="s">
        <v>156</v>
      </c>
      <c r="BH36" t="s">
        <v>313</v>
      </c>
    </row>
    <row r="37" spans="1:60" x14ac:dyDescent="0.4">
      <c r="A37" s="64">
        <f t="shared" si="3"/>
        <v>35</v>
      </c>
      <c r="B37" s="65" t="str">
        <f t="shared" si="4"/>
        <v>2025-09-04</v>
      </c>
      <c r="C37" s="65" t="str">
        <f t="shared" si="5"/>
        <v>FRA</v>
      </c>
      <c r="D37" s="65" t="str">
        <f t="shared" si="6"/>
        <v>18050238311</v>
      </c>
      <c r="E37" s="65" t="str">
        <f t="shared" si="7"/>
        <v>566746841312</v>
      </c>
      <c r="F37" s="65" t="str">
        <f t="shared" si="8"/>
        <v>김태승</v>
      </c>
      <c r="G37" s="65" t="str">
        <f t="shared" si="9"/>
        <v>GK00002757583</v>
      </c>
      <c r="H37" s="229" t="str">
        <f t="shared" si="10"/>
        <v>목록(Manifest)</v>
      </c>
      <c r="I37" s="66">
        <f t="shared" si="11"/>
        <v>51.3</v>
      </c>
      <c r="J37" s="102">
        <f t="shared" si="12"/>
        <v>1</v>
      </c>
      <c r="K37" s="66">
        <f t="shared" si="13"/>
        <v>0.5</v>
      </c>
      <c r="L37" s="66">
        <f t="shared" si="14"/>
        <v>1.2</v>
      </c>
      <c r="M37" s="66">
        <f t="shared" si="15"/>
        <v>1.2</v>
      </c>
      <c r="N37" s="169">
        <f t="shared" si="16"/>
        <v>5.52</v>
      </c>
      <c r="O37" s="169">
        <f>(J37*VLOOKUP(M37/J37,Mapping!$B$22:$C$29,2,10))</f>
        <v>2.75</v>
      </c>
      <c r="P37" s="166">
        <f t="shared" si="17"/>
        <v>9.6956668971761388</v>
      </c>
      <c r="Q37" s="167">
        <f>VLOOKUP(H37,Mapping!$B$3:$D$13,3,0)</f>
        <v>0</v>
      </c>
      <c r="R37" s="168">
        <f>(IF(VLOOKUP(VLOOKUP(I37,Mapping!$B$15:$D$20,2,1),Mapping!$C$15:$E$20,2,0)=7000,0,VLOOKUP(VLOOKUP(I37,Mapping!$B$15:$D$20,2,1),Mapping!$C$15:$E$20,2,0)))</f>
        <v>0</v>
      </c>
      <c r="S37" s="166"/>
      <c r="T37" s="166"/>
      <c r="U37" s="67">
        <f t="shared" si="18"/>
        <v>9.6956668971761388</v>
      </c>
      <c r="V37" s="149">
        <f t="shared" si="19"/>
        <v>9.6999999999999993</v>
      </c>
      <c r="W37" s="149">
        <f>MAKESHOPNCOMPANY!$C$17</f>
        <v>1402.69</v>
      </c>
      <c r="X37" t="str">
        <f t="shared" si="2"/>
        <v/>
      </c>
      <c r="AA37" t="s">
        <v>1325</v>
      </c>
      <c r="AB37" t="s">
        <v>71</v>
      </c>
      <c r="AC37" t="s">
        <v>5065</v>
      </c>
      <c r="AD37" t="s">
        <v>5084</v>
      </c>
      <c r="AE37" t="s">
        <v>4393</v>
      </c>
      <c r="AF37" t="s">
        <v>4394</v>
      </c>
      <c r="AG37" t="s">
        <v>913</v>
      </c>
      <c r="AH37" t="s">
        <v>156</v>
      </c>
      <c r="AI37">
        <v>1</v>
      </c>
      <c r="AJ37">
        <v>0.5</v>
      </c>
      <c r="AK37">
        <v>1.2</v>
      </c>
      <c r="AL37">
        <v>1.2</v>
      </c>
      <c r="AM37" t="s">
        <v>14</v>
      </c>
      <c r="AN37">
        <v>51.3</v>
      </c>
      <c r="AO37" t="s">
        <v>303</v>
      </c>
      <c r="AP37" t="s">
        <v>303</v>
      </c>
      <c r="AQ37" t="s">
        <v>303</v>
      </c>
      <c r="AR37" t="s">
        <v>303</v>
      </c>
      <c r="AS37" t="s">
        <v>303</v>
      </c>
      <c r="AT37" t="s">
        <v>618</v>
      </c>
      <c r="AU37" t="s">
        <v>619</v>
      </c>
      <c r="AV37" t="s">
        <v>625</v>
      </c>
      <c r="AW37" t="s">
        <v>156</v>
      </c>
      <c r="AX37" t="s">
        <v>307</v>
      </c>
      <c r="AY37" t="s">
        <v>5084</v>
      </c>
      <c r="AZ37" t="s">
        <v>5085</v>
      </c>
      <c r="BA37" t="s">
        <v>5085</v>
      </c>
      <c r="BB37" t="s">
        <v>627</v>
      </c>
      <c r="BC37" t="s">
        <v>628</v>
      </c>
      <c r="BD37" t="s">
        <v>621</v>
      </c>
      <c r="BE37" t="s">
        <v>311</v>
      </c>
      <c r="BF37" t="s">
        <v>312</v>
      </c>
      <c r="BG37" t="s">
        <v>156</v>
      </c>
      <c r="BH37" t="s">
        <v>313</v>
      </c>
    </row>
    <row r="38" spans="1:60" x14ac:dyDescent="0.4">
      <c r="A38" s="64">
        <f t="shared" si="3"/>
        <v>36</v>
      </c>
      <c r="B38" s="65" t="str">
        <f t="shared" si="4"/>
        <v>2025-09-04</v>
      </c>
      <c r="C38" s="65" t="str">
        <f t="shared" si="5"/>
        <v>FRA</v>
      </c>
      <c r="D38" s="65" t="str">
        <f t="shared" si="6"/>
        <v>18050238311</v>
      </c>
      <c r="E38" s="65" t="str">
        <f t="shared" si="7"/>
        <v>566746841264</v>
      </c>
      <c r="F38" s="65" t="str">
        <f t="shared" si="8"/>
        <v>김도엽</v>
      </c>
      <c r="G38" s="65" t="str">
        <f t="shared" si="9"/>
        <v>GK00002758025</v>
      </c>
      <c r="H38" s="229" t="str">
        <f t="shared" si="10"/>
        <v>일반(목록배제,Normal-Manifest Exception)</v>
      </c>
      <c r="I38" s="66">
        <f t="shared" si="11"/>
        <v>16.84</v>
      </c>
      <c r="J38" s="102">
        <f t="shared" si="12"/>
        <v>1</v>
      </c>
      <c r="K38" s="66">
        <f t="shared" si="13"/>
        <v>2.5</v>
      </c>
      <c r="L38" s="66">
        <f t="shared" si="14"/>
        <v>0.2</v>
      </c>
      <c r="M38" s="66">
        <f t="shared" si="15"/>
        <v>2.5</v>
      </c>
      <c r="N38" s="169">
        <f t="shared" si="16"/>
        <v>9.5500000000000007</v>
      </c>
      <c r="O38" s="169">
        <f>(J38*VLOOKUP(M38/J38,Mapping!$B$22:$C$29,2,10))</f>
        <v>3.25</v>
      </c>
      <c r="P38" s="166">
        <f t="shared" si="17"/>
        <v>15.006594472050132</v>
      </c>
      <c r="Q38" s="167">
        <f>VLOOKUP(H38,Mapping!$B$3:$D$13,3,0)</f>
        <v>0.8</v>
      </c>
      <c r="R38" s="168">
        <f>(IF(VLOOKUP(VLOOKUP(I38,Mapping!$B$15:$D$20,2,1),Mapping!$C$15:$E$20,2,0)=7000,0,VLOOKUP(VLOOKUP(I38,Mapping!$B$15:$D$20,2,1),Mapping!$C$15:$E$20,2,0)))</f>
        <v>0</v>
      </c>
      <c r="S38" s="166"/>
      <c r="T38" s="166"/>
      <c r="U38" s="67">
        <f t="shared" si="18"/>
        <v>15.806594472050133</v>
      </c>
      <c r="V38" s="149">
        <f t="shared" si="19"/>
        <v>15.81</v>
      </c>
      <c r="W38" s="149">
        <f>MAKESHOPNCOMPANY!$C$17</f>
        <v>1402.69</v>
      </c>
      <c r="X38" t="str">
        <f t="shared" si="2"/>
        <v/>
      </c>
      <c r="AA38" t="s">
        <v>1325</v>
      </c>
      <c r="AB38" t="s">
        <v>71</v>
      </c>
      <c r="AC38" t="s">
        <v>5065</v>
      </c>
      <c r="AD38" t="s">
        <v>5086</v>
      </c>
      <c r="AE38" t="s">
        <v>1292</v>
      </c>
      <c r="AF38" t="s">
        <v>1293</v>
      </c>
      <c r="AG38" t="s">
        <v>1294</v>
      </c>
      <c r="AH38" t="s">
        <v>156</v>
      </c>
      <c r="AI38">
        <v>1</v>
      </c>
      <c r="AJ38">
        <v>2.5</v>
      </c>
      <c r="AK38">
        <v>0.2</v>
      </c>
      <c r="AL38">
        <v>2.5</v>
      </c>
      <c r="AM38" t="s">
        <v>110</v>
      </c>
      <c r="AN38">
        <v>16.84</v>
      </c>
      <c r="AO38" t="s">
        <v>303</v>
      </c>
      <c r="AP38" t="s">
        <v>303</v>
      </c>
      <c r="AQ38" t="s">
        <v>303</v>
      </c>
      <c r="AR38" t="s">
        <v>303</v>
      </c>
      <c r="AS38" t="s">
        <v>303</v>
      </c>
      <c r="AT38" t="s">
        <v>618</v>
      </c>
      <c r="AU38" t="s">
        <v>619</v>
      </c>
      <c r="AV38" t="s">
        <v>5087</v>
      </c>
      <c r="AW38" t="s">
        <v>156</v>
      </c>
      <c r="AX38" t="s">
        <v>307</v>
      </c>
      <c r="AY38" t="s">
        <v>5086</v>
      </c>
      <c r="AZ38" t="s">
        <v>5088</v>
      </c>
      <c r="BA38" t="s">
        <v>5088</v>
      </c>
      <c r="BB38" t="s">
        <v>627</v>
      </c>
      <c r="BC38" t="s">
        <v>628</v>
      </c>
      <c r="BD38" t="s">
        <v>621</v>
      </c>
      <c r="BE38" t="s">
        <v>311</v>
      </c>
      <c r="BF38" t="s">
        <v>312</v>
      </c>
      <c r="BG38" t="s">
        <v>156</v>
      </c>
      <c r="BH38" t="s">
        <v>313</v>
      </c>
    </row>
    <row r="39" spans="1:60" x14ac:dyDescent="0.4">
      <c r="A39" s="64">
        <f t="shared" si="3"/>
        <v>37</v>
      </c>
      <c r="B39" s="65" t="str">
        <f t="shared" si="4"/>
        <v>2025-09-04</v>
      </c>
      <c r="C39" s="65" t="str">
        <f t="shared" si="5"/>
        <v>FRA</v>
      </c>
      <c r="D39" s="65" t="str">
        <f t="shared" si="6"/>
        <v>18050238311</v>
      </c>
      <c r="E39" s="65" t="str">
        <f t="shared" si="7"/>
        <v>566746841334</v>
      </c>
      <c r="F39" s="65" t="str">
        <f t="shared" si="8"/>
        <v>박지숭</v>
      </c>
      <c r="G39" s="65" t="str">
        <f t="shared" si="9"/>
        <v>GK00002732152</v>
      </c>
      <c r="H39" s="229" t="str">
        <f t="shared" si="10"/>
        <v>목록(Manifest)</v>
      </c>
      <c r="I39" s="66">
        <f t="shared" si="11"/>
        <v>137.69999999999999</v>
      </c>
      <c r="J39" s="102">
        <f t="shared" si="12"/>
        <v>1</v>
      </c>
      <c r="K39" s="66">
        <f t="shared" si="13"/>
        <v>1</v>
      </c>
      <c r="L39" s="66">
        <f t="shared" si="14"/>
        <v>0.2</v>
      </c>
      <c r="M39" s="66">
        <f t="shared" si="15"/>
        <v>1</v>
      </c>
      <c r="N39" s="169">
        <f t="shared" si="16"/>
        <v>4.9000000000000004</v>
      </c>
      <c r="O39" s="169">
        <f>(J39*VLOOKUP(M39/J39,Mapping!$B$22:$C$29,2,10))</f>
        <v>2.75</v>
      </c>
      <c r="P39" s="166">
        <f t="shared" si="17"/>
        <v>8.9687849774362114</v>
      </c>
      <c r="Q39" s="167">
        <f>VLOOKUP(H39,Mapping!$B$3:$D$13,3,0)</f>
        <v>0</v>
      </c>
      <c r="R39" s="168">
        <f>(IF(VLOOKUP(VLOOKUP(I39,Mapping!$B$15:$D$20,2,1),Mapping!$C$15:$E$20,2,0)=7000,0,VLOOKUP(VLOOKUP(I39,Mapping!$B$15:$D$20,2,1),Mapping!$C$15:$E$20,2,0)))</f>
        <v>0</v>
      </c>
      <c r="S39" s="166"/>
      <c r="T39" s="166"/>
      <c r="U39" s="67">
        <f t="shared" si="18"/>
        <v>8.9687849774362114</v>
      </c>
      <c r="V39" s="149">
        <f t="shared" si="19"/>
        <v>8.9700000000000006</v>
      </c>
      <c r="W39" s="149">
        <f>MAKESHOPNCOMPANY!$C$17</f>
        <v>1402.69</v>
      </c>
      <c r="X39" t="str">
        <f t="shared" si="2"/>
        <v/>
      </c>
      <c r="AA39" t="s">
        <v>1325</v>
      </c>
      <c r="AB39" t="s">
        <v>71</v>
      </c>
      <c r="AC39" t="s">
        <v>5065</v>
      </c>
      <c r="AD39" t="s">
        <v>5089</v>
      </c>
      <c r="AE39" t="s">
        <v>955</v>
      </c>
      <c r="AF39" t="s">
        <v>956</v>
      </c>
      <c r="AG39" t="s">
        <v>714</v>
      </c>
      <c r="AH39" t="s">
        <v>156</v>
      </c>
      <c r="AI39">
        <v>1</v>
      </c>
      <c r="AJ39">
        <v>1</v>
      </c>
      <c r="AK39">
        <v>0.2</v>
      </c>
      <c r="AL39">
        <v>1</v>
      </c>
      <c r="AM39" t="s">
        <v>14</v>
      </c>
      <c r="AN39">
        <v>137.69999999999999</v>
      </c>
      <c r="AO39" t="s">
        <v>303</v>
      </c>
      <c r="AP39" t="s">
        <v>303</v>
      </c>
      <c r="AQ39" t="s">
        <v>303</v>
      </c>
      <c r="AR39" t="s">
        <v>303</v>
      </c>
      <c r="AS39" t="s">
        <v>303</v>
      </c>
      <c r="AT39" t="s">
        <v>618</v>
      </c>
      <c r="AU39" t="s">
        <v>619</v>
      </c>
      <c r="AV39" t="s">
        <v>625</v>
      </c>
      <c r="AW39" t="s">
        <v>156</v>
      </c>
      <c r="AX39" t="s">
        <v>307</v>
      </c>
      <c r="AY39" t="s">
        <v>5089</v>
      </c>
      <c r="AZ39" t="s">
        <v>5090</v>
      </c>
      <c r="BA39" t="s">
        <v>5090</v>
      </c>
      <c r="BB39" t="s">
        <v>627</v>
      </c>
      <c r="BC39" t="s">
        <v>628</v>
      </c>
      <c r="BD39" t="s">
        <v>621</v>
      </c>
      <c r="BE39" t="s">
        <v>311</v>
      </c>
      <c r="BF39" t="s">
        <v>312</v>
      </c>
      <c r="BG39" t="s">
        <v>156</v>
      </c>
      <c r="BH39" t="s">
        <v>313</v>
      </c>
    </row>
    <row r="40" spans="1:60" x14ac:dyDescent="0.4">
      <c r="A40" s="64">
        <f t="shared" si="3"/>
        <v>38</v>
      </c>
      <c r="B40" s="65" t="str">
        <f t="shared" si="4"/>
        <v>2025-09-04</v>
      </c>
      <c r="C40" s="65" t="str">
        <f t="shared" si="5"/>
        <v>FRA</v>
      </c>
      <c r="D40" s="65" t="str">
        <f t="shared" si="6"/>
        <v>18050238311</v>
      </c>
      <c r="E40" s="65" t="str">
        <f t="shared" si="7"/>
        <v>566746841290</v>
      </c>
      <c r="F40" s="65" t="str">
        <f t="shared" si="8"/>
        <v>조철희</v>
      </c>
      <c r="G40" s="65" t="str">
        <f t="shared" si="9"/>
        <v>GK00002747908</v>
      </c>
      <c r="H40" s="229" t="str">
        <f t="shared" si="10"/>
        <v>목록(Manifest)</v>
      </c>
      <c r="I40" s="66">
        <f t="shared" si="11"/>
        <v>115.43</v>
      </c>
      <c r="J40" s="102">
        <f t="shared" si="12"/>
        <v>1</v>
      </c>
      <c r="K40" s="66">
        <f t="shared" si="13"/>
        <v>1.5</v>
      </c>
      <c r="L40" s="66">
        <f t="shared" si="14"/>
        <v>4.7</v>
      </c>
      <c r="M40" s="66">
        <f t="shared" si="15"/>
        <v>4.7</v>
      </c>
      <c r="N40" s="169">
        <f t="shared" si="16"/>
        <v>16.37</v>
      </c>
      <c r="O40" s="169">
        <f>(J40*VLOOKUP(M40/J40,Mapping!$B$22:$C$29,2,10))</f>
        <v>4.25</v>
      </c>
      <c r="P40" s="166">
        <f t="shared" si="17"/>
        <v>24.17468578231826</v>
      </c>
      <c r="Q40" s="167">
        <f>VLOOKUP(H40,Mapping!$B$3:$D$13,3,0)</f>
        <v>0</v>
      </c>
      <c r="R40" s="168">
        <f>(IF(VLOOKUP(VLOOKUP(I40,Mapping!$B$15:$D$20,2,1),Mapping!$C$15:$E$20,2,0)=7000,0,VLOOKUP(VLOOKUP(I40,Mapping!$B$15:$D$20,2,1),Mapping!$C$15:$E$20,2,0)))</f>
        <v>0</v>
      </c>
      <c r="S40" s="166"/>
      <c r="T40" s="166"/>
      <c r="U40" s="67">
        <f t="shared" si="18"/>
        <v>24.17468578231826</v>
      </c>
      <c r="V40" s="149">
        <f t="shared" si="19"/>
        <v>24.17</v>
      </c>
      <c r="W40" s="149">
        <f>MAKESHOPNCOMPANY!$C$17</f>
        <v>1402.69</v>
      </c>
      <c r="X40" t="str">
        <f t="shared" si="2"/>
        <v/>
      </c>
      <c r="AA40" t="s">
        <v>1325</v>
      </c>
      <c r="AB40" t="s">
        <v>71</v>
      </c>
      <c r="AC40" t="s">
        <v>5065</v>
      </c>
      <c r="AD40" t="s">
        <v>5091</v>
      </c>
      <c r="AE40" t="s">
        <v>5092</v>
      </c>
      <c r="AF40" t="s">
        <v>5093</v>
      </c>
      <c r="AG40" t="s">
        <v>5094</v>
      </c>
      <c r="AH40" t="s">
        <v>156</v>
      </c>
      <c r="AI40">
        <v>1</v>
      </c>
      <c r="AJ40">
        <v>1.5</v>
      </c>
      <c r="AK40">
        <v>4.7</v>
      </c>
      <c r="AL40">
        <v>4.7</v>
      </c>
      <c r="AM40" t="s">
        <v>14</v>
      </c>
      <c r="AN40">
        <v>115.43</v>
      </c>
      <c r="AO40" t="s">
        <v>303</v>
      </c>
      <c r="AP40" t="s">
        <v>303</v>
      </c>
      <c r="AQ40" t="s">
        <v>303</v>
      </c>
      <c r="AR40" t="s">
        <v>303</v>
      </c>
      <c r="AS40" t="s">
        <v>303</v>
      </c>
      <c r="AT40" t="s">
        <v>618</v>
      </c>
      <c r="AU40" t="s">
        <v>619</v>
      </c>
      <c r="AV40" t="s">
        <v>1190</v>
      </c>
      <c r="AW40" t="s">
        <v>156</v>
      </c>
      <c r="AX40" t="s">
        <v>307</v>
      </c>
      <c r="AY40" t="s">
        <v>5091</v>
      </c>
      <c r="AZ40" t="s">
        <v>5095</v>
      </c>
      <c r="BA40" t="s">
        <v>5095</v>
      </c>
      <c r="BB40" t="s">
        <v>627</v>
      </c>
      <c r="BC40" t="s">
        <v>628</v>
      </c>
      <c r="BD40" t="s">
        <v>621</v>
      </c>
      <c r="BE40" t="s">
        <v>311</v>
      </c>
      <c r="BF40" t="s">
        <v>312</v>
      </c>
      <c r="BG40" t="s">
        <v>156</v>
      </c>
      <c r="BH40" t="s">
        <v>313</v>
      </c>
    </row>
    <row r="41" spans="1:60" x14ac:dyDescent="0.4">
      <c r="A41" s="64">
        <f t="shared" si="3"/>
        <v>39</v>
      </c>
      <c r="B41" s="65" t="str">
        <f t="shared" si="4"/>
        <v>2025-09-04</v>
      </c>
      <c r="C41" s="65" t="str">
        <f t="shared" si="5"/>
        <v>FRA</v>
      </c>
      <c r="D41" s="65" t="str">
        <f t="shared" si="6"/>
        <v>18050238311</v>
      </c>
      <c r="E41" s="65" t="str">
        <f t="shared" si="7"/>
        <v>566746841275</v>
      </c>
      <c r="F41" s="65" t="str">
        <f t="shared" si="8"/>
        <v>백성호</v>
      </c>
      <c r="G41" s="65" t="str">
        <f t="shared" si="9"/>
        <v>GK00002750430</v>
      </c>
      <c r="H41" s="229" t="str">
        <f t="shared" si="10"/>
        <v>간이(Simple)</v>
      </c>
      <c r="I41" s="66">
        <f t="shared" si="11"/>
        <v>372.74</v>
      </c>
      <c r="J41" s="102">
        <f t="shared" si="12"/>
        <v>1</v>
      </c>
      <c r="K41" s="66">
        <f t="shared" si="13"/>
        <v>5</v>
      </c>
      <c r="L41" s="66">
        <f t="shared" si="14"/>
        <v>0.2</v>
      </c>
      <c r="M41" s="66">
        <f t="shared" si="15"/>
        <v>5</v>
      </c>
      <c r="N41" s="169">
        <f t="shared" si="16"/>
        <v>17.3</v>
      </c>
      <c r="O41" s="169">
        <f>(J41*VLOOKUP(M41/J41,Mapping!$B$22:$C$29,2,10))</f>
        <v>4.25</v>
      </c>
      <c r="P41" s="166">
        <f t="shared" si="17"/>
        <v>25.26500866192815</v>
      </c>
      <c r="Q41" s="167">
        <f>VLOOKUP(H41,Mapping!$B$3:$D$13,3,0)</f>
        <v>0.8</v>
      </c>
      <c r="R41" s="168">
        <f>(IF(VLOOKUP(VLOOKUP(I41,Mapping!$B$15:$D$20,2,1),Mapping!$C$15:$E$20,2,0)=7000,0,VLOOKUP(VLOOKUP(I41,Mapping!$B$15:$D$20,2,1),Mapping!$C$15:$E$20,2,0)))</f>
        <v>0</v>
      </c>
      <c r="S41" s="166"/>
      <c r="T41" s="166"/>
      <c r="U41" s="67">
        <f t="shared" si="18"/>
        <v>26.06500866192815</v>
      </c>
      <c r="V41" s="149">
        <f t="shared" si="19"/>
        <v>26.07</v>
      </c>
      <c r="W41" s="149">
        <f>MAKESHOPNCOMPANY!$C$17</f>
        <v>1402.69</v>
      </c>
      <c r="X41" t="str">
        <f t="shared" si="2"/>
        <v/>
      </c>
      <c r="AA41" t="s">
        <v>1325</v>
      </c>
      <c r="AB41" t="s">
        <v>71</v>
      </c>
      <c r="AC41" t="s">
        <v>5065</v>
      </c>
      <c r="AD41" t="s">
        <v>5096</v>
      </c>
      <c r="AE41" t="s">
        <v>5097</v>
      </c>
      <c r="AF41" t="s">
        <v>5098</v>
      </c>
      <c r="AG41" t="s">
        <v>5099</v>
      </c>
      <c r="AH41" t="s">
        <v>156</v>
      </c>
      <c r="AI41">
        <v>1</v>
      </c>
      <c r="AJ41">
        <v>5</v>
      </c>
      <c r="AK41">
        <v>0.2</v>
      </c>
      <c r="AL41">
        <v>5</v>
      </c>
      <c r="AM41" t="s">
        <v>15</v>
      </c>
      <c r="AN41">
        <v>372.74</v>
      </c>
      <c r="AO41" t="s">
        <v>303</v>
      </c>
      <c r="AP41" t="s">
        <v>303</v>
      </c>
      <c r="AQ41" t="s">
        <v>303</v>
      </c>
      <c r="AR41" t="s">
        <v>303</v>
      </c>
      <c r="AS41" t="s">
        <v>303</v>
      </c>
      <c r="AT41" t="s">
        <v>618</v>
      </c>
      <c r="AU41" t="s">
        <v>619</v>
      </c>
      <c r="AV41" t="s">
        <v>5100</v>
      </c>
      <c r="AW41" t="s">
        <v>156</v>
      </c>
      <c r="AX41" t="s">
        <v>307</v>
      </c>
      <c r="AY41" t="s">
        <v>5096</v>
      </c>
      <c r="AZ41" t="s">
        <v>5101</v>
      </c>
      <c r="BA41" t="s">
        <v>5101</v>
      </c>
      <c r="BB41" t="s">
        <v>627</v>
      </c>
      <c r="BC41" t="s">
        <v>628</v>
      </c>
      <c r="BD41" t="s">
        <v>621</v>
      </c>
      <c r="BE41" t="s">
        <v>311</v>
      </c>
      <c r="BF41" t="s">
        <v>312</v>
      </c>
      <c r="BG41" t="s">
        <v>156</v>
      </c>
      <c r="BH41" t="s">
        <v>313</v>
      </c>
    </row>
    <row r="42" spans="1:60" x14ac:dyDescent="0.4">
      <c r="A42" s="64">
        <f t="shared" si="3"/>
        <v>40</v>
      </c>
      <c r="B42" s="65" t="str">
        <f t="shared" si="4"/>
        <v>2025-09-04</v>
      </c>
      <c r="C42" s="65" t="str">
        <f t="shared" si="5"/>
        <v>FRA</v>
      </c>
      <c r="D42" s="65" t="str">
        <f t="shared" si="6"/>
        <v>18050238311</v>
      </c>
      <c r="E42" s="65" t="str">
        <f t="shared" si="7"/>
        <v>566746841220</v>
      </c>
      <c r="F42" s="65" t="str">
        <f t="shared" si="8"/>
        <v>김성수</v>
      </c>
      <c r="G42" s="65" t="str">
        <f t="shared" si="9"/>
        <v>GK00002750473</v>
      </c>
      <c r="H42" s="229" t="str">
        <f t="shared" si="10"/>
        <v>목록(Manifest)</v>
      </c>
      <c r="I42" s="66">
        <f t="shared" si="11"/>
        <v>22.72</v>
      </c>
      <c r="J42" s="102">
        <f t="shared" si="12"/>
        <v>1</v>
      </c>
      <c r="K42" s="66">
        <f t="shared" si="13"/>
        <v>1</v>
      </c>
      <c r="L42" s="66">
        <f t="shared" si="14"/>
        <v>2.5</v>
      </c>
      <c r="M42" s="66">
        <f t="shared" si="15"/>
        <v>2.5</v>
      </c>
      <c r="N42" s="169">
        <f t="shared" si="16"/>
        <v>9.5500000000000007</v>
      </c>
      <c r="O42" s="169">
        <f>(J42*VLOOKUP(M42/J42,Mapping!$B$22:$C$29,2,10))</f>
        <v>3.25</v>
      </c>
      <c r="P42" s="166">
        <f t="shared" si="17"/>
        <v>15.006594472050132</v>
      </c>
      <c r="Q42" s="167">
        <f>VLOOKUP(H42,Mapping!$B$3:$D$13,3,0)</f>
        <v>0</v>
      </c>
      <c r="R42" s="168">
        <f>(IF(VLOOKUP(VLOOKUP(I42,Mapping!$B$15:$D$20,2,1),Mapping!$C$15:$E$20,2,0)=7000,0,VLOOKUP(VLOOKUP(I42,Mapping!$B$15:$D$20,2,1),Mapping!$C$15:$E$20,2,0)))</f>
        <v>0</v>
      </c>
      <c r="S42" s="166"/>
      <c r="T42" s="166"/>
      <c r="U42" s="67">
        <f t="shared" si="18"/>
        <v>15.006594472050132</v>
      </c>
      <c r="V42" s="149">
        <f t="shared" si="19"/>
        <v>15.01</v>
      </c>
      <c r="W42" s="149">
        <f>MAKESHOPNCOMPANY!$C$17</f>
        <v>1402.69</v>
      </c>
      <c r="X42" t="str">
        <f t="shared" si="2"/>
        <v/>
      </c>
      <c r="AA42" t="s">
        <v>1325</v>
      </c>
      <c r="AB42" t="s">
        <v>71</v>
      </c>
      <c r="AC42" t="s">
        <v>5065</v>
      </c>
      <c r="AD42" t="s">
        <v>5102</v>
      </c>
      <c r="AE42" t="s">
        <v>5103</v>
      </c>
      <c r="AF42" t="s">
        <v>5104</v>
      </c>
      <c r="AG42" t="s">
        <v>2160</v>
      </c>
      <c r="AH42" t="s">
        <v>156</v>
      </c>
      <c r="AI42">
        <v>1</v>
      </c>
      <c r="AJ42">
        <v>1</v>
      </c>
      <c r="AK42">
        <v>2.5</v>
      </c>
      <c r="AL42">
        <v>2.5</v>
      </c>
      <c r="AM42" t="s">
        <v>14</v>
      </c>
      <c r="AN42">
        <v>22.72</v>
      </c>
      <c r="AO42" t="s">
        <v>303</v>
      </c>
      <c r="AP42" t="s">
        <v>303</v>
      </c>
      <c r="AQ42" t="s">
        <v>303</v>
      </c>
      <c r="AR42" t="s">
        <v>303</v>
      </c>
      <c r="AS42" t="s">
        <v>303</v>
      </c>
      <c r="AT42" t="s">
        <v>618</v>
      </c>
      <c r="AU42" t="s">
        <v>619</v>
      </c>
      <c r="AV42" t="s">
        <v>5105</v>
      </c>
      <c r="AW42" t="s">
        <v>156</v>
      </c>
      <c r="AX42" t="s">
        <v>307</v>
      </c>
      <c r="AY42" t="s">
        <v>5102</v>
      </c>
      <c r="AZ42" t="s">
        <v>5106</v>
      </c>
      <c r="BA42" t="s">
        <v>5106</v>
      </c>
      <c r="BB42" t="s">
        <v>627</v>
      </c>
      <c r="BC42" t="s">
        <v>628</v>
      </c>
      <c r="BD42" t="s">
        <v>621</v>
      </c>
      <c r="BE42" t="s">
        <v>311</v>
      </c>
      <c r="BF42" t="s">
        <v>312</v>
      </c>
      <c r="BG42" t="s">
        <v>156</v>
      </c>
      <c r="BH42" t="s">
        <v>313</v>
      </c>
    </row>
    <row r="43" spans="1:60" x14ac:dyDescent="0.4">
      <c r="A43" s="64">
        <f t="shared" si="3"/>
        <v>41</v>
      </c>
      <c r="B43" s="65" t="str">
        <f t="shared" si="4"/>
        <v>2025-09-04</v>
      </c>
      <c r="C43" s="65" t="str">
        <f t="shared" si="5"/>
        <v>FRA</v>
      </c>
      <c r="D43" s="65" t="str">
        <f t="shared" si="6"/>
        <v>18050238311</v>
      </c>
      <c r="E43" s="65" t="str">
        <f t="shared" si="7"/>
        <v>566746841216</v>
      </c>
      <c r="F43" s="65" t="str">
        <f t="shared" si="8"/>
        <v>한수원</v>
      </c>
      <c r="G43" s="65" t="str">
        <f t="shared" si="9"/>
        <v>GK00002750906</v>
      </c>
      <c r="H43" s="229" t="str">
        <f t="shared" si="10"/>
        <v>일반(목록배제,Normal-Manifest Exception)</v>
      </c>
      <c r="I43" s="66">
        <f t="shared" si="11"/>
        <v>71.400000000000006</v>
      </c>
      <c r="J43" s="102">
        <f t="shared" si="12"/>
        <v>1</v>
      </c>
      <c r="K43" s="66">
        <f t="shared" si="13"/>
        <v>0.6</v>
      </c>
      <c r="L43" s="66">
        <f t="shared" si="14"/>
        <v>0.2</v>
      </c>
      <c r="M43" s="66">
        <f t="shared" si="15"/>
        <v>0.6</v>
      </c>
      <c r="N43" s="169">
        <f t="shared" si="16"/>
        <v>3.66</v>
      </c>
      <c r="O43" s="169">
        <f>(J43*VLOOKUP(M43/J43,Mapping!$B$22:$C$29,2,10))</f>
        <v>2.75</v>
      </c>
      <c r="P43" s="166">
        <f t="shared" si="17"/>
        <v>7.5150211379563547</v>
      </c>
      <c r="Q43" s="167">
        <f>VLOOKUP(H43,Mapping!$B$3:$D$13,3,0)</f>
        <v>0.8</v>
      </c>
      <c r="R43" s="168">
        <f>(IF(VLOOKUP(VLOOKUP(I43,Mapping!$B$15:$D$20,2,1),Mapping!$C$15:$E$20,2,0)=7000,0,VLOOKUP(VLOOKUP(I43,Mapping!$B$15:$D$20,2,1),Mapping!$C$15:$E$20,2,0)))</f>
        <v>0</v>
      </c>
      <c r="S43" s="166"/>
      <c r="T43" s="166"/>
      <c r="U43" s="67">
        <f t="shared" si="18"/>
        <v>8.3150211379563554</v>
      </c>
      <c r="V43" s="149">
        <f t="shared" si="19"/>
        <v>8.32</v>
      </c>
      <c r="W43" s="149">
        <f>MAKESHOPNCOMPANY!$C$17</f>
        <v>1402.69</v>
      </c>
      <c r="X43" t="str">
        <f t="shared" si="2"/>
        <v/>
      </c>
      <c r="AA43" t="s">
        <v>1325</v>
      </c>
      <c r="AB43" t="s">
        <v>71</v>
      </c>
      <c r="AC43" t="s">
        <v>5065</v>
      </c>
      <c r="AD43" t="s">
        <v>5107</v>
      </c>
      <c r="AE43" t="s">
        <v>5108</v>
      </c>
      <c r="AF43" t="s">
        <v>5109</v>
      </c>
      <c r="AG43" t="s">
        <v>5110</v>
      </c>
      <c r="AH43" t="s">
        <v>156</v>
      </c>
      <c r="AI43">
        <v>1</v>
      </c>
      <c r="AJ43">
        <v>0.6</v>
      </c>
      <c r="AK43">
        <v>0.2</v>
      </c>
      <c r="AL43">
        <v>0.6</v>
      </c>
      <c r="AM43" t="s">
        <v>110</v>
      </c>
      <c r="AN43">
        <v>71.400000000000006</v>
      </c>
      <c r="AO43" t="s">
        <v>303</v>
      </c>
      <c r="AP43" t="s">
        <v>303</v>
      </c>
      <c r="AQ43" t="s">
        <v>303</v>
      </c>
      <c r="AR43" t="s">
        <v>303</v>
      </c>
      <c r="AS43" t="s">
        <v>303</v>
      </c>
      <c r="AT43" t="s">
        <v>618</v>
      </c>
      <c r="AU43" t="s">
        <v>619</v>
      </c>
      <c r="AV43" t="s">
        <v>625</v>
      </c>
      <c r="AW43" t="s">
        <v>156</v>
      </c>
      <c r="AX43" t="s">
        <v>307</v>
      </c>
      <c r="AY43" t="s">
        <v>5107</v>
      </c>
      <c r="AZ43" t="s">
        <v>5111</v>
      </c>
      <c r="BA43" t="s">
        <v>5111</v>
      </c>
      <c r="BB43" t="s">
        <v>627</v>
      </c>
      <c r="BC43" t="s">
        <v>628</v>
      </c>
      <c r="BD43" t="s">
        <v>621</v>
      </c>
      <c r="BE43" t="s">
        <v>311</v>
      </c>
      <c r="BF43" t="s">
        <v>312</v>
      </c>
      <c r="BG43" t="s">
        <v>156</v>
      </c>
      <c r="BH43" t="s">
        <v>313</v>
      </c>
    </row>
    <row r="44" spans="1:60" x14ac:dyDescent="0.4">
      <c r="A44" s="64">
        <f t="shared" si="3"/>
        <v>42</v>
      </c>
      <c r="B44" s="65" t="str">
        <f t="shared" si="4"/>
        <v>2025-09-04</v>
      </c>
      <c r="C44" s="65" t="str">
        <f t="shared" si="5"/>
        <v>FRA</v>
      </c>
      <c r="D44" s="65" t="str">
        <f t="shared" si="6"/>
        <v>18050238311</v>
      </c>
      <c r="E44" s="65" t="str">
        <f t="shared" si="7"/>
        <v>566746841231</v>
      </c>
      <c r="F44" s="65" t="str">
        <f t="shared" si="8"/>
        <v>최중훈</v>
      </c>
      <c r="G44" s="65" t="str">
        <f t="shared" si="9"/>
        <v>GK00002753163</v>
      </c>
      <c r="H44" s="229" t="str">
        <f t="shared" si="10"/>
        <v>목록(Manifest)</v>
      </c>
      <c r="I44" s="66">
        <f t="shared" si="11"/>
        <v>89.06</v>
      </c>
      <c r="J44" s="102">
        <f t="shared" si="12"/>
        <v>1</v>
      </c>
      <c r="K44" s="66">
        <f t="shared" si="13"/>
        <v>0.5</v>
      </c>
      <c r="L44" s="66">
        <f t="shared" si="14"/>
        <v>0.2</v>
      </c>
      <c r="M44" s="66">
        <f t="shared" si="15"/>
        <v>0.5</v>
      </c>
      <c r="N44" s="169">
        <f t="shared" si="16"/>
        <v>3.35</v>
      </c>
      <c r="O44" s="169">
        <f>(J44*VLOOKUP(M44/J44,Mapping!$B$22:$C$29,2,10))</f>
        <v>2.75</v>
      </c>
      <c r="P44" s="166">
        <f t="shared" si="17"/>
        <v>7.1515801780863901</v>
      </c>
      <c r="Q44" s="167">
        <f>VLOOKUP(H44,Mapping!$B$3:$D$13,3,0)</f>
        <v>0</v>
      </c>
      <c r="R44" s="168">
        <f>(IF(VLOOKUP(VLOOKUP(I44,Mapping!$B$15:$D$20,2,1),Mapping!$C$15:$E$20,2,0)=7000,0,VLOOKUP(VLOOKUP(I44,Mapping!$B$15:$D$20,2,1),Mapping!$C$15:$E$20,2,0)))</f>
        <v>0</v>
      </c>
      <c r="S44" s="166"/>
      <c r="T44" s="166"/>
      <c r="U44" s="67">
        <f t="shared" si="18"/>
        <v>7.1515801780863901</v>
      </c>
      <c r="V44" s="149">
        <f t="shared" si="19"/>
        <v>7.15</v>
      </c>
      <c r="W44" s="149">
        <f>MAKESHOPNCOMPANY!$C$17</f>
        <v>1402.69</v>
      </c>
      <c r="X44" t="str">
        <f t="shared" si="2"/>
        <v/>
      </c>
      <c r="AA44" t="s">
        <v>1325</v>
      </c>
      <c r="AB44" t="s">
        <v>71</v>
      </c>
      <c r="AC44" t="s">
        <v>5065</v>
      </c>
      <c r="AD44" t="s">
        <v>5112</v>
      </c>
      <c r="AE44" t="s">
        <v>5113</v>
      </c>
      <c r="AF44" t="s">
        <v>5114</v>
      </c>
      <c r="AG44" t="s">
        <v>5115</v>
      </c>
      <c r="AH44" t="s">
        <v>156</v>
      </c>
      <c r="AI44">
        <v>1</v>
      </c>
      <c r="AJ44">
        <v>0.5</v>
      </c>
      <c r="AK44">
        <v>0.2</v>
      </c>
      <c r="AL44">
        <v>0.5</v>
      </c>
      <c r="AM44" t="s">
        <v>14</v>
      </c>
      <c r="AN44">
        <v>89.06</v>
      </c>
      <c r="AO44" t="s">
        <v>303</v>
      </c>
      <c r="AP44" t="s">
        <v>303</v>
      </c>
      <c r="AQ44" t="s">
        <v>303</v>
      </c>
      <c r="AR44" t="s">
        <v>303</v>
      </c>
      <c r="AS44" t="s">
        <v>303</v>
      </c>
      <c r="AT44" t="s">
        <v>618</v>
      </c>
      <c r="AU44" t="s">
        <v>619</v>
      </c>
      <c r="AV44" t="s">
        <v>5116</v>
      </c>
      <c r="AW44" t="s">
        <v>156</v>
      </c>
      <c r="AX44" t="s">
        <v>307</v>
      </c>
      <c r="AY44" t="s">
        <v>5112</v>
      </c>
      <c r="AZ44" t="s">
        <v>5117</v>
      </c>
      <c r="BA44" t="s">
        <v>5117</v>
      </c>
      <c r="BB44" t="s">
        <v>627</v>
      </c>
      <c r="BC44" t="s">
        <v>628</v>
      </c>
      <c r="BD44" t="s">
        <v>621</v>
      </c>
      <c r="BE44" t="s">
        <v>311</v>
      </c>
      <c r="BF44" t="s">
        <v>312</v>
      </c>
      <c r="BG44" t="s">
        <v>156</v>
      </c>
      <c r="BH44" t="s">
        <v>313</v>
      </c>
    </row>
    <row r="45" spans="1:60" x14ac:dyDescent="0.4">
      <c r="A45" s="64">
        <f t="shared" si="3"/>
        <v>43</v>
      </c>
      <c r="B45" s="65" t="str">
        <f t="shared" si="4"/>
        <v>2025-09-04</v>
      </c>
      <c r="C45" s="65" t="str">
        <f t="shared" si="5"/>
        <v>FRA</v>
      </c>
      <c r="D45" s="65" t="str">
        <f t="shared" si="6"/>
        <v>18050238311</v>
      </c>
      <c r="E45" s="65" t="str">
        <f t="shared" si="7"/>
        <v>566746841382</v>
      </c>
      <c r="F45" s="65" t="str">
        <f t="shared" si="8"/>
        <v>류장훈</v>
      </c>
      <c r="G45" s="65" t="str">
        <f t="shared" si="9"/>
        <v>GK00002753167</v>
      </c>
      <c r="H45" s="229" t="str">
        <f t="shared" si="10"/>
        <v>일반(목록배제,Normal-Manifest Exception)</v>
      </c>
      <c r="I45" s="66">
        <f t="shared" si="11"/>
        <v>96</v>
      </c>
      <c r="J45" s="102">
        <f t="shared" si="12"/>
        <v>1</v>
      </c>
      <c r="K45" s="66">
        <f t="shared" si="13"/>
        <v>3</v>
      </c>
      <c r="L45" s="66">
        <f t="shared" si="14"/>
        <v>0.2</v>
      </c>
      <c r="M45" s="66">
        <f t="shared" si="15"/>
        <v>3</v>
      </c>
      <c r="N45" s="169">
        <f t="shared" si="16"/>
        <v>11.1</v>
      </c>
      <c r="O45" s="169">
        <f>(J45*VLOOKUP(M45/J45,Mapping!$B$22:$C$29,2,10))</f>
        <v>3.25</v>
      </c>
      <c r="P45" s="166">
        <f t="shared" si="17"/>
        <v>16.823799271399952</v>
      </c>
      <c r="Q45" s="167">
        <f>VLOOKUP(H45,Mapping!$B$3:$D$13,3,0)</f>
        <v>0.8</v>
      </c>
      <c r="R45" s="168">
        <f>(IF(VLOOKUP(VLOOKUP(I45,Mapping!$B$15:$D$20,2,1),Mapping!$C$15:$E$20,2,0)=7000,0,VLOOKUP(VLOOKUP(I45,Mapping!$B$15:$D$20,2,1),Mapping!$C$15:$E$20,2,0)))</f>
        <v>0</v>
      </c>
      <c r="S45" s="166"/>
      <c r="T45" s="166"/>
      <c r="U45" s="67">
        <f t="shared" si="18"/>
        <v>17.623799271399953</v>
      </c>
      <c r="V45" s="149">
        <f t="shared" si="19"/>
        <v>17.62</v>
      </c>
      <c r="W45" s="149">
        <f>MAKESHOPNCOMPANY!$C$17</f>
        <v>1402.69</v>
      </c>
      <c r="X45" t="str">
        <f t="shared" si="2"/>
        <v/>
      </c>
      <c r="AA45" t="s">
        <v>1325</v>
      </c>
      <c r="AB45" t="s">
        <v>71</v>
      </c>
      <c r="AC45" t="s">
        <v>5065</v>
      </c>
      <c r="AD45" t="s">
        <v>5118</v>
      </c>
      <c r="AE45" t="s">
        <v>5119</v>
      </c>
      <c r="AF45" t="s">
        <v>5120</v>
      </c>
      <c r="AG45" t="s">
        <v>5121</v>
      </c>
      <c r="AH45" t="s">
        <v>156</v>
      </c>
      <c r="AI45">
        <v>1</v>
      </c>
      <c r="AJ45">
        <v>3</v>
      </c>
      <c r="AK45">
        <v>0.2</v>
      </c>
      <c r="AL45">
        <v>3</v>
      </c>
      <c r="AM45" t="s">
        <v>110</v>
      </c>
      <c r="AN45">
        <v>96</v>
      </c>
      <c r="AO45" t="s">
        <v>303</v>
      </c>
      <c r="AP45" t="s">
        <v>303</v>
      </c>
      <c r="AQ45" t="s">
        <v>303</v>
      </c>
      <c r="AR45" t="s">
        <v>303</v>
      </c>
      <c r="AS45" t="s">
        <v>303</v>
      </c>
      <c r="AT45" t="s">
        <v>618</v>
      </c>
      <c r="AU45" t="s">
        <v>619</v>
      </c>
      <c r="AV45" t="s">
        <v>625</v>
      </c>
      <c r="AW45" t="s">
        <v>156</v>
      </c>
      <c r="AX45" t="s">
        <v>307</v>
      </c>
      <c r="AY45" t="s">
        <v>5118</v>
      </c>
      <c r="AZ45" t="s">
        <v>5122</v>
      </c>
      <c r="BA45" t="s">
        <v>5122</v>
      </c>
      <c r="BB45" t="s">
        <v>627</v>
      </c>
      <c r="BC45" t="s">
        <v>628</v>
      </c>
      <c r="BD45" t="s">
        <v>621</v>
      </c>
      <c r="BE45" t="s">
        <v>311</v>
      </c>
      <c r="BF45" t="s">
        <v>312</v>
      </c>
      <c r="BG45" t="s">
        <v>156</v>
      </c>
      <c r="BH45" t="s">
        <v>313</v>
      </c>
    </row>
    <row r="46" spans="1:60" x14ac:dyDescent="0.4">
      <c r="A46" s="64">
        <f t="shared" si="3"/>
        <v>44</v>
      </c>
      <c r="B46" s="65" t="str">
        <f t="shared" si="4"/>
        <v>2025-09-04</v>
      </c>
      <c r="C46" s="65" t="str">
        <f t="shared" si="5"/>
        <v>FRA</v>
      </c>
      <c r="D46" s="65" t="str">
        <f t="shared" si="6"/>
        <v>18050238311</v>
      </c>
      <c r="E46" s="65" t="str">
        <f t="shared" si="7"/>
        <v>566746841356</v>
      </c>
      <c r="F46" s="65" t="str">
        <f t="shared" si="8"/>
        <v>김재원</v>
      </c>
      <c r="G46" s="65" t="str">
        <f t="shared" si="9"/>
        <v>GK00002756399</v>
      </c>
      <c r="H46" s="229" t="str">
        <f t="shared" si="10"/>
        <v>목록(Manifest)</v>
      </c>
      <c r="I46" s="66">
        <f t="shared" si="11"/>
        <v>102.6</v>
      </c>
      <c r="J46" s="102">
        <f t="shared" si="12"/>
        <v>1</v>
      </c>
      <c r="K46" s="66">
        <f t="shared" si="13"/>
        <v>2</v>
      </c>
      <c r="L46" s="66">
        <f t="shared" si="14"/>
        <v>3.6</v>
      </c>
      <c r="M46" s="66">
        <f t="shared" si="15"/>
        <v>3.6</v>
      </c>
      <c r="N46" s="169">
        <f t="shared" si="16"/>
        <v>12.96</v>
      </c>
      <c r="O46" s="169">
        <f>(J46*VLOOKUP(M46/J46,Mapping!$B$22:$C$29,2,10))</f>
        <v>3.25</v>
      </c>
      <c r="P46" s="166">
        <f t="shared" si="17"/>
        <v>19.004445030619738</v>
      </c>
      <c r="Q46" s="167">
        <f>VLOOKUP(H46,Mapping!$B$3:$D$13,3,0)</f>
        <v>0</v>
      </c>
      <c r="R46" s="168">
        <f>(IF(VLOOKUP(VLOOKUP(I46,Mapping!$B$15:$D$20,2,1),Mapping!$C$15:$E$20,2,0)=7000,0,VLOOKUP(VLOOKUP(I46,Mapping!$B$15:$D$20,2,1),Mapping!$C$15:$E$20,2,0)))</f>
        <v>0</v>
      </c>
      <c r="S46" s="166"/>
      <c r="T46" s="166"/>
      <c r="U46" s="67">
        <f t="shared" si="18"/>
        <v>19.004445030619738</v>
      </c>
      <c r="V46" s="149">
        <f t="shared" si="19"/>
        <v>19</v>
      </c>
      <c r="W46" s="149">
        <f>MAKESHOPNCOMPANY!$C$17</f>
        <v>1402.69</v>
      </c>
      <c r="X46" t="str">
        <f t="shared" si="2"/>
        <v/>
      </c>
      <c r="AA46" t="s">
        <v>1325</v>
      </c>
      <c r="AB46" t="s">
        <v>71</v>
      </c>
      <c r="AC46" t="s">
        <v>5065</v>
      </c>
      <c r="AD46" t="s">
        <v>5123</v>
      </c>
      <c r="AE46" t="s">
        <v>5124</v>
      </c>
      <c r="AF46" t="s">
        <v>5125</v>
      </c>
      <c r="AG46" t="s">
        <v>3285</v>
      </c>
      <c r="AH46" t="s">
        <v>156</v>
      </c>
      <c r="AI46">
        <v>1</v>
      </c>
      <c r="AJ46">
        <v>2</v>
      </c>
      <c r="AK46">
        <v>3.6</v>
      </c>
      <c r="AL46">
        <v>3.6</v>
      </c>
      <c r="AM46" t="s">
        <v>14</v>
      </c>
      <c r="AN46">
        <v>102.6</v>
      </c>
      <c r="AO46" t="s">
        <v>303</v>
      </c>
      <c r="AP46" t="s">
        <v>303</v>
      </c>
      <c r="AQ46" t="s">
        <v>303</v>
      </c>
      <c r="AR46" t="s">
        <v>303</v>
      </c>
      <c r="AS46" t="s">
        <v>303</v>
      </c>
      <c r="AT46" t="s">
        <v>618</v>
      </c>
      <c r="AU46" t="s">
        <v>619</v>
      </c>
      <c r="AV46" t="s">
        <v>607</v>
      </c>
      <c r="AW46" t="s">
        <v>156</v>
      </c>
      <c r="AX46" t="s">
        <v>307</v>
      </c>
      <c r="AY46" t="s">
        <v>5123</v>
      </c>
      <c r="AZ46" t="s">
        <v>5126</v>
      </c>
      <c r="BA46" t="s">
        <v>5126</v>
      </c>
      <c r="BB46" t="s">
        <v>627</v>
      </c>
      <c r="BC46" t="s">
        <v>628</v>
      </c>
      <c r="BD46" t="s">
        <v>621</v>
      </c>
      <c r="BE46" t="s">
        <v>311</v>
      </c>
      <c r="BF46" t="s">
        <v>312</v>
      </c>
      <c r="BG46" t="s">
        <v>156</v>
      </c>
      <c r="BH46" t="s">
        <v>313</v>
      </c>
    </row>
    <row r="47" spans="1:60" x14ac:dyDescent="0.4">
      <c r="A47" s="64">
        <f t="shared" si="3"/>
        <v>45</v>
      </c>
      <c r="B47" s="65" t="str">
        <f t="shared" si="4"/>
        <v>2025-09-04</v>
      </c>
      <c r="C47" s="65" t="str">
        <f t="shared" si="5"/>
        <v>FRA</v>
      </c>
      <c r="D47" s="65" t="str">
        <f t="shared" si="6"/>
        <v>18050238311</v>
      </c>
      <c r="E47" s="65" t="str">
        <f t="shared" si="7"/>
        <v>566746841205</v>
      </c>
      <c r="F47" s="65" t="str">
        <f t="shared" si="8"/>
        <v>배현기</v>
      </c>
      <c r="G47" s="65" t="str">
        <f t="shared" si="9"/>
        <v>GK00002756402</v>
      </c>
      <c r="H47" s="229" t="str">
        <f t="shared" si="10"/>
        <v>목록(Manifest)</v>
      </c>
      <c r="I47" s="66">
        <f t="shared" si="11"/>
        <v>133.02000000000001</v>
      </c>
      <c r="J47" s="102">
        <f t="shared" si="12"/>
        <v>1</v>
      </c>
      <c r="K47" s="66">
        <f t="shared" si="13"/>
        <v>0.5</v>
      </c>
      <c r="L47" s="66">
        <f t="shared" si="14"/>
        <v>0.2</v>
      </c>
      <c r="M47" s="66">
        <f t="shared" si="15"/>
        <v>0.5</v>
      </c>
      <c r="N47" s="169">
        <f t="shared" si="16"/>
        <v>3.35</v>
      </c>
      <c r="O47" s="169">
        <f>(J47*VLOOKUP(M47/J47,Mapping!$B$22:$C$29,2,10))</f>
        <v>2.75</v>
      </c>
      <c r="P47" s="166">
        <f t="shared" si="17"/>
        <v>7.1515801780863901</v>
      </c>
      <c r="Q47" s="167">
        <f>VLOOKUP(H47,Mapping!$B$3:$D$13,3,0)</f>
        <v>0</v>
      </c>
      <c r="R47" s="168">
        <f>(IF(VLOOKUP(VLOOKUP(I47,Mapping!$B$15:$D$20,2,1),Mapping!$C$15:$E$20,2,0)=7000,0,VLOOKUP(VLOOKUP(I47,Mapping!$B$15:$D$20,2,1),Mapping!$C$15:$E$20,2,0)))</f>
        <v>0</v>
      </c>
      <c r="S47" s="166"/>
      <c r="T47" s="166"/>
      <c r="U47" s="67">
        <f t="shared" si="18"/>
        <v>7.1515801780863901</v>
      </c>
      <c r="V47" s="149">
        <f t="shared" si="19"/>
        <v>7.15</v>
      </c>
      <c r="W47" s="149">
        <f>MAKESHOPNCOMPANY!$C$17</f>
        <v>1402.69</v>
      </c>
      <c r="X47" t="str">
        <f t="shared" si="2"/>
        <v/>
      </c>
      <c r="AA47" t="s">
        <v>1325</v>
      </c>
      <c r="AB47" t="s">
        <v>71</v>
      </c>
      <c r="AC47" t="s">
        <v>5065</v>
      </c>
      <c r="AD47" t="s">
        <v>5127</v>
      </c>
      <c r="AE47" t="s">
        <v>5128</v>
      </c>
      <c r="AF47" t="s">
        <v>5129</v>
      </c>
      <c r="AG47" t="s">
        <v>5130</v>
      </c>
      <c r="AH47" t="s">
        <v>156</v>
      </c>
      <c r="AI47">
        <v>1</v>
      </c>
      <c r="AJ47">
        <v>0.5</v>
      </c>
      <c r="AK47">
        <v>0.2</v>
      </c>
      <c r="AL47">
        <v>0.5</v>
      </c>
      <c r="AM47" t="s">
        <v>14</v>
      </c>
      <c r="AN47">
        <v>133.02000000000001</v>
      </c>
      <c r="AO47" t="s">
        <v>303</v>
      </c>
      <c r="AP47" t="s">
        <v>303</v>
      </c>
      <c r="AQ47" t="s">
        <v>303</v>
      </c>
      <c r="AR47" t="s">
        <v>303</v>
      </c>
      <c r="AS47" t="s">
        <v>303</v>
      </c>
      <c r="AT47" t="s">
        <v>618</v>
      </c>
      <c r="AU47" t="s">
        <v>619</v>
      </c>
      <c r="AV47" t="s">
        <v>5131</v>
      </c>
      <c r="AW47" t="s">
        <v>156</v>
      </c>
      <c r="AX47" t="s">
        <v>307</v>
      </c>
      <c r="AY47" t="s">
        <v>5127</v>
      </c>
      <c r="AZ47" t="s">
        <v>5132</v>
      </c>
      <c r="BA47" t="s">
        <v>5132</v>
      </c>
      <c r="BB47" t="s">
        <v>627</v>
      </c>
      <c r="BC47" t="s">
        <v>628</v>
      </c>
      <c r="BD47" t="s">
        <v>621</v>
      </c>
      <c r="BE47" t="s">
        <v>311</v>
      </c>
      <c r="BF47" t="s">
        <v>312</v>
      </c>
      <c r="BG47" t="s">
        <v>156</v>
      </c>
      <c r="BH47" t="s">
        <v>313</v>
      </c>
    </row>
    <row r="48" spans="1:60" x14ac:dyDescent="0.4">
      <c r="A48" s="64">
        <f t="shared" si="3"/>
        <v>46</v>
      </c>
      <c r="B48" s="65" t="str">
        <f t="shared" si="4"/>
        <v>2025-09-04</v>
      </c>
      <c r="C48" s="65" t="str">
        <f t="shared" si="5"/>
        <v>FRA</v>
      </c>
      <c r="D48" s="65" t="str">
        <f t="shared" si="6"/>
        <v>18050238311</v>
      </c>
      <c r="E48" s="65" t="str">
        <f t="shared" si="7"/>
        <v>566746841345</v>
      </c>
      <c r="F48" s="65" t="str">
        <f t="shared" si="8"/>
        <v>강석준</v>
      </c>
      <c r="G48" s="65" t="str">
        <f t="shared" si="9"/>
        <v>GK00002756713</v>
      </c>
      <c r="H48" s="229" t="str">
        <f t="shared" si="10"/>
        <v>목록(Manifest)</v>
      </c>
      <c r="I48" s="66">
        <f t="shared" si="11"/>
        <v>89.42</v>
      </c>
      <c r="J48" s="102">
        <f t="shared" si="12"/>
        <v>1</v>
      </c>
      <c r="K48" s="66">
        <f t="shared" si="13"/>
        <v>0.5</v>
      </c>
      <c r="L48" s="66">
        <f t="shared" si="14"/>
        <v>0.2</v>
      </c>
      <c r="M48" s="66">
        <f t="shared" si="15"/>
        <v>0.5</v>
      </c>
      <c r="N48" s="169">
        <f t="shared" si="16"/>
        <v>3.35</v>
      </c>
      <c r="O48" s="169">
        <f>(J48*VLOOKUP(M48/J48,Mapping!$B$22:$C$29,2,10))</f>
        <v>2.75</v>
      </c>
      <c r="P48" s="166">
        <f t="shared" si="17"/>
        <v>7.1515801780863901</v>
      </c>
      <c r="Q48" s="167">
        <f>VLOOKUP(H48,Mapping!$B$3:$D$13,3,0)</f>
        <v>0</v>
      </c>
      <c r="R48" s="168">
        <f>(IF(VLOOKUP(VLOOKUP(I48,Mapping!$B$15:$D$20,2,1),Mapping!$C$15:$E$20,2,0)=7000,0,VLOOKUP(VLOOKUP(I48,Mapping!$B$15:$D$20,2,1),Mapping!$C$15:$E$20,2,0)))</f>
        <v>0</v>
      </c>
      <c r="S48" s="166"/>
      <c r="T48" s="166"/>
      <c r="U48" s="67">
        <f t="shared" si="18"/>
        <v>7.1515801780863901</v>
      </c>
      <c r="V48" s="149">
        <f t="shared" si="19"/>
        <v>7.15</v>
      </c>
      <c r="W48" s="149">
        <f>MAKESHOPNCOMPANY!$C$17</f>
        <v>1402.69</v>
      </c>
      <c r="X48" t="str">
        <f t="shared" si="2"/>
        <v/>
      </c>
      <c r="AA48" t="s">
        <v>1325</v>
      </c>
      <c r="AB48" t="s">
        <v>71</v>
      </c>
      <c r="AC48" t="s">
        <v>5065</v>
      </c>
      <c r="AD48" t="s">
        <v>5133</v>
      </c>
      <c r="AE48" t="s">
        <v>274</v>
      </c>
      <c r="AF48" t="s">
        <v>626</v>
      </c>
      <c r="AG48" t="s">
        <v>425</v>
      </c>
      <c r="AH48" t="s">
        <v>156</v>
      </c>
      <c r="AI48">
        <v>1</v>
      </c>
      <c r="AJ48">
        <v>0.5</v>
      </c>
      <c r="AK48">
        <v>0.2</v>
      </c>
      <c r="AL48">
        <v>0.5</v>
      </c>
      <c r="AM48" t="s">
        <v>14</v>
      </c>
      <c r="AN48">
        <v>89.42</v>
      </c>
      <c r="AO48" t="s">
        <v>303</v>
      </c>
      <c r="AP48" t="s">
        <v>303</v>
      </c>
      <c r="AQ48" t="s">
        <v>303</v>
      </c>
      <c r="AR48" t="s">
        <v>303</v>
      </c>
      <c r="AS48" t="s">
        <v>303</v>
      </c>
      <c r="AT48" t="s">
        <v>618</v>
      </c>
      <c r="AU48" t="s">
        <v>619</v>
      </c>
      <c r="AV48" t="s">
        <v>5134</v>
      </c>
      <c r="AW48" t="s">
        <v>156</v>
      </c>
      <c r="AX48" t="s">
        <v>307</v>
      </c>
      <c r="AY48" t="s">
        <v>5133</v>
      </c>
      <c r="AZ48" t="s">
        <v>5135</v>
      </c>
      <c r="BA48" t="s">
        <v>5135</v>
      </c>
      <c r="BB48" t="s">
        <v>627</v>
      </c>
      <c r="BC48" t="s">
        <v>628</v>
      </c>
      <c r="BD48" t="s">
        <v>621</v>
      </c>
      <c r="BE48" t="s">
        <v>311</v>
      </c>
      <c r="BF48" t="s">
        <v>312</v>
      </c>
      <c r="BG48" t="s">
        <v>156</v>
      </c>
      <c r="BH48" t="s">
        <v>313</v>
      </c>
    </row>
    <row r="49" spans="1:60" x14ac:dyDescent="0.4">
      <c r="A49" s="64">
        <f t="shared" si="3"/>
        <v>47</v>
      </c>
      <c r="B49" s="65" t="str">
        <f t="shared" si="4"/>
        <v>2025-09-04</v>
      </c>
      <c r="C49" s="65" t="str">
        <f t="shared" si="5"/>
        <v>FRA</v>
      </c>
      <c r="D49" s="65" t="str">
        <f t="shared" si="6"/>
        <v>18050238311</v>
      </c>
      <c r="E49" s="65" t="str">
        <f t="shared" si="7"/>
        <v>566746841242</v>
      </c>
      <c r="F49" s="65" t="str">
        <f t="shared" si="8"/>
        <v>유민영</v>
      </c>
      <c r="G49" s="65" t="str">
        <f t="shared" si="9"/>
        <v>GK00002756725</v>
      </c>
      <c r="H49" s="229" t="str">
        <f t="shared" si="10"/>
        <v>목록(Manifest)</v>
      </c>
      <c r="I49" s="66">
        <f t="shared" si="11"/>
        <v>100.7</v>
      </c>
      <c r="J49" s="102">
        <f t="shared" si="12"/>
        <v>1</v>
      </c>
      <c r="K49" s="66">
        <f t="shared" si="13"/>
        <v>2</v>
      </c>
      <c r="L49" s="66">
        <f t="shared" si="14"/>
        <v>2.2000000000000002</v>
      </c>
      <c r="M49" s="66">
        <f t="shared" si="15"/>
        <v>2.2000000000000002</v>
      </c>
      <c r="N49" s="169">
        <f t="shared" si="16"/>
        <v>8.620000000000001</v>
      </c>
      <c r="O49" s="169">
        <f>(J49*VLOOKUP(M49/J49,Mapping!$B$22:$C$29,2,10))</f>
        <v>3.25</v>
      </c>
      <c r="P49" s="166">
        <f t="shared" si="17"/>
        <v>13.916271592440239</v>
      </c>
      <c r="Q49" s="167">
        <f>VLOOKUP(H49,Mapping!$B$3:$D$13,3,0)</f>
        <v>0</v>
      </c>
      <c r="R49" s="168">
        <f>(IF(VLOOKUP(VLOOKUP(I49,Mapping!$B$15:$D$20,2,1),Mapping!$C$15:$E$20,2,0)=7000,0,VLOOKUP(VLOOKUP(I49,Mapping!$B$15:$D$20,2,1),Mapping!$C$15:$E$20,2,0)))</f>
        <v>0</v>
      </c>
      <c r="S49" s="166"/>
      <c r="T49" s="166"/>
      <c r="U49" s="67">
        <f t="shared" si="18"/>
        <v>13.916271592440239</v>
      </c>
      <c r="V49" s="149">
        <f t="shared" si="19"/>
        <v>13.92</v>
      </c>
      <c r="W49" s="149">
        <f>MAKESHOPNCOMPANY!$C$17</f>
        <v>1402.69</v>
      </c>
      <c r="X49" t="str">
        <f t="shared" si="2"/>
        <v/>
      </c>
      <c r="AA49" t="s">
        <v>1325</v>
      </c>
      <c r="AB49" t="s">
        <v>71</v>
      </c>
      <c r="AC49" t="s">
        <v>5065</v>
      </c>
      <c r="AD49" t="s">
        <v>5136</v>
      </c>
      <c r="AE49" t="s">
        <v>684</v>
      </c>
      <c r="AF49" t="s">
        <v>685</v>
      </c>
      <c r="AG49" t="s">
        <v>686</v>
      </c>
      <c r="AH49" t="s">
        <v>156</v>
      </c>
      <c r="AI49">
        <v>1</v>
      </c>
      <c r="AJ49">
        <v>2</v>
      </c>
      <c r="AK49">
        <v>2.2000000000000002</v>
      </c>
      <c r="AL49">
        <v>2.2000000000000002</v>
      </c>
      <c r="AM49" t="s">
        <v>14</v>
      </c>
      <c r="AN49">
        <v>100.7</v>
      </c>
      <c r="AO49" t="s">
        <v>303</v>
      </c>
      <c r="AP49" t="s">
        <v>303</v>
      </c>
      <c r="AQ49" t="s">
        <v>303</v>
      </c>
      <c r="AR49" t="s">
        <v>303</v>
      </c>
      <c r="AS49" t="s">
        <v>303</v>
      </c>
      <c r="AT49" t="s">
        <v>618</v>
      </c>
      <c r="AU49" t="s">
        <v>619</v>
      </c>
      <c r="AV49" t="s">
        <v>5137</v>
      </c>
      <c r="AW49" t="s">
        <v>156</v>
      </c>
      <c r="AX49" t="s">
        <v>307</v>
      </c>
      <c r="AY49" t="s">
        <v>5136</v>
      </c>
      <c r="AZ49" t="s">
        <v>5138</v>
      </c>
      <c r="BA49" t="s">
        <v>5138</v>
      </c>
      <c r="BB49" t="s">
        <v>627</v>
      </c>
      <c r="BC49" t="s">
        <v>628</v>
      </c>
      <c r="BD49" t="s">
        <v>621</v>
      </c>
      <c r="BE49" t="s">
        <v>311</v>
      </c>
      <c r="BF49" t="s">
        <v>312</v>
      </c>
      <c r="BG49" t="s">
        <v>156</v>
      </c>
      <c r="BH49" t="s">
        <v>313</v>
      </c>
    </row>
    <row r="50" spans="1:60" x14ac:dyDescent="0.4">
      <c r="A50" s="64">
        <f t="shared" si="3"/>
        <v>48</v>
      </c>
      <c r="B50" s="65" t="str">
        <f t="shared" si="4"/>
        <v>2025-09-04</v>
      </c>
      <c r="C50" s="65" t="str">
        <f t="shared" si="5"/>
        <v>FRA</v>
      </c>
      <c r="D50" s="65" t="str">
        <f t="shared" si="6"/>
        <v>18050238311</v>
      </c>
      <c r="E50" s="65" t="str">
        <f t="shared" si="7"/>
        <v>566746841323</v>
      </c>
      <c r="F50" s="65" t="str">
        <f t="shared" si="8"/>
        <v>이정민</v>
      </c>
      <c r="G50" s="65" t="str">
        <f t="shared" si="9"/>
        <v>GK00002756728</v>
      </c>
      <c r="H50" s="229" t="str">
        <f t="shared" si="10"/>
        <v>목록(Manifest)</v>
      </c>
      <c r="I50" s="66">
        <f t="shared" si="11"/>
        <v>136.76</v>
      </c>
      <c r="J50" s="102">
        <f t="shared" si="12"/>
        <v>1</v>
      </c>
      <c r="K50" s="66">
        <f t="shared" si="13"/>
        <v>0.5</v>
      </c>
      <c r="L50" s="66">
        <f t="shared" si="14"/>
        <v>0.7</v>
      </c>
      <c r="M50" s="66">
        <f t="shared" si="15"/>
        <v>0.7</v>
      </c>
      <c r="N50" s="169">
        <f t="shared" si="16"/>
        <v>3.9699999999999998</v>
      </c>
      <c r="O50" s="169">
        <f>(J50*VLOOKUP(M50/J50,Mapping!$B$22:$C$29,2,10))</f>
        <v>2.75</v>
      </c>
      <c r="P50" s="166">
        <f t="shared" si="17"/>
        <v>7.8784620978263185</v>
      </c>
      <c r="Q50" s="167">
        <f>VLOOKUP(H50,Mapping!$B$3:$D$13,3,0)</f>
        <v>0</v>
      </c>
      <c r="R50" s="168">
        <f>(IF(VLOOKUP(VLOOKUP(I50,Mapping!$B$15:$D$20,2,1),Mapping!$C$15:$E$20,2,0)=7000,0,VLOOKUP(VLOOKUP(I50,Mapping!$B$15:$D$20,2,1),Mapping!$C$15:$E$20,2,0)))</f>
        <v>0</v>
      </c>
      <c r="S50" s="166"/>
      <c r="T50" s="166"/>
      <c r="U50" s="67">
        <f t="shared" si="18"/>
        <v>7.8784620978263185</v>
      </c>
      <c r="V50" s="149">
        <f t="shared" si="19"/>
        <v>7.88</v>
      </c>
      <c r="W50" s="149">
        <f>MAKESHOPNCOMPANY!$C$17</f>
        <v>1402.69</v>
      </c>
      <c r="X50" t="str">
        <f t="shared" si="2"/>
        <v/>
      </c>
      <c r="AA50" t="s">
        <v>1325</v>
      </c>
      <c r="AB50" t="s">
        <v>71</v>
      </c>
      <c r="AC50" t="s">
        <v>5065</v>
      </c>
      <c r="AD50" t="s">
        <v>5139</v>
      </c>
      <c r="AE50" t="s">
        <v>1031</v>
      </c>
      <c r="AF50" t="s">
        <v>5140</v>
      </c>
      <c r="AG50" t="s">
        <v>911</v>
      </c>
      <c r="AH50" t="s">
        <v>156</v>
      </c>
      <c r="AI50">
        <v>1</v>
      </c>
      <c r="AJ50">
        <v>0.5</v>
      </c>
      <c r="AK50">
        <v>0.7</v>
      </c>
      <c r="AL50">
        <v>0.7</v>
      </c>
      <c r="AM50" t="s">
        <v>14</v>
      </c>
      <c r="AN50">
        <v>136.76</v>
      </c>
      <c r="AO50" t="s">
        <v>303</v>
      </c>
      <c r="AP50" t="s">
        <v>303</v>
      </c>
      <c r="AQ50" t="s">
        <v>303</v>
      </c>
      <c r="AR50" t="s">
        <v>303</v>
      </c>
      <c r="AS50" t="s">
        <v>303</v>
      </c>
      <c r="AT50" t="s">
        <v>618</v>
      </c>
      <c r="AU50" t="s">
        <v>619</v>
      </c>
      <c r="AV50" t="s">
        <v>1245</v>
      </c>
      <c r="AW50" t="s">
        <v>156</v>
      </c>
      <c r="AX50" t="s">
        <v>307</v>
      </c>
      <c r="AY50" t="s">
        <v>5139</v>
      </c>
      <c r="AZ50" t="s">
        <v>5141</v>
      </c>
      <c r="BA50" t="s">
        <v>5141</v>
      </c>
      <c r="BB50" t="s">
        <v>627</v>
      </c>
      <c r="BC50" t="s">
        <v>628</v>
      </c>
      <c r="BD50" t="s">
        <v>621</v>
      </c>
      <c r="BE50" t="s">
        <v>311</v>
      </c>
      <c r="BF50" t="s">
        <v>312</v>
      </c>
      <c r="BG50" t="s">
        <v>156</v>
      </c>
      <c r="BH50" t="s">
        <v>313</v>
      </c>
    </row>
    <row r="51" spans="1:60" x14ac:dyDescent="0.4">
      <c r="A51" s="64">
        <f t="shared" si="3"/>
        <v>49</v>
      </c>
      <c r="B51" s="65" t="str">
        <f t="shared" si="4"/>
        <v>2025-09-04</v>
      </c>
      <c r="C51" s="65" t="str">
        <f t="shared" si="5"/>
        <v>FRA</v>
      </c>
      <c r="D51" s="65" t="str">
        <f t="shared" si="6"/>
        <v>18050238311</v>
      </c>
      <c r="E51" s="65" t="str">
        <f t="shared" si="7"/>
        <v>566746841360</v>
      </c>
      <c r="F51" s="65" t="str">
        <f t="shared" si="8"/>
        <v>최은영</v>
      </c>
      <c r="G51" s="65" t="str">
        <f t="shared" si="9"/>
        <v>GK00002757570</v>
      </c>
      <c r="H51" s="229" t="str">
        <f t="shared" si="10"/>
        <v>목록(Manifest)</v>
      </c>
      <c r="I51" s="66">
        <f t="shared" si="11"/>
        <v>42.4</v>
      </c>
      <c r="J51" s="102">
        <f t="shared" si="12"/>
        <v>1</v>
      </c>
      <c r="K51" s="66">
        <f t="shared" si="13"/>
        <v>0.5</v>
      </c>
      <c r="L51" s="66">
        <f t="shared" si="14"/>
        <v>0.2</v>
      </c>
      <c r="M51" s="66">
        <f t="shared" si="15"/>
        <v>0.5</v>
      </c>
      <c r="N51" s="169">
        <f t="shared" si="16"/>
        <v>3.35</v>
      </c>
      <c r="O51" s="169">
        <f>(J51*VLOOKUP(M51/J51,Mapping!$B$22:$C$29,2,10))</f>
        <v>2.75</v>
      </c>
      <c r="P51" s="166">
        <f t="shared" si="17"/>
        <v>7.1515801780863901</v>
      </c>
      <c r="Q51" s="167">
        <f>VLOOKUP(H51,Mapping!$B$3:$D$13,3,0)</f>
        <v>0</v>
      </c>
      <c r="R51" s="168">
        <f>(IF(VLOOKUP(VLOOKUP(I51,Mapping!$B$15:$D$20,2,1),Mapping!$C$15:$E$20,2,0)=7000,0,VLOOKUP(VLOOKUP(I51,Mapping!$B$15:$D$20,2,1),Mapping!$C$15:$E$20,2,0)))</f>
        <v>0</v>
      </c>
      <c r="S51" s="166"/>
      <c r="T51" s="166"/>
      <c r="U51" s="67">
        <f t="shared" si="18"/>
        <v>7.1515801780863901</v>
      </c>
      <c r="V51" s="149">
        <f t="shared" si="19"/>
        <v>7.15</v>
      </c>
      <c r="W51" s="149">
        <f>MAKESHOPNCOMPANY!$C$17</f>
        <v>1402.69</v>
      </c>
      <c r="X51" t="str">
        <f t="shared" si="2"/>
        <v/>
      </c>
      <c r="AA51" t="s">
        <v>1325</v>
      </c>
      <c r="AB51" t="s">
        <v>71</v>
      </c>
      <c r="AC51" t="s">
        <v>5065</v>
      </c>
      <c r="AD51" t="s">
        <v>5142</v>
      </c>
      <c r="AE51" t="s">
        <v>1265</v>
      </c>
      <c r="AF51" t="s">
        <v>1266</v>
      </c>
      <c r="AG51" t="s">
        <v>1267</v>
      </c>
      <c r="AH51" t="s">
        <v>156</v>
      </c>
      <c r="AI51">
        <v>1</v>
      </c>
      <c r="AJ51">
        <v>0.5</v>
      </c>
      <c r="AK51">
        <v>0.2</v>
      </c>
      <c r="AL51">
        <v>0.5</v>
      </c>
      <c r="AM51" t="s">
        <v>14</v>
      </c>
      <c r="AN51">
        <v>42.4</v>
      </c>
      <c r="AO51" t="s">
        <v>303</v>
      </c>
      <c r="AP51" t="s">
        <v>303</v>
      </c>
      <c r="AQ51" t="s">
        <v>303</v>
      </c>
      <c r="AR51" t="s">
        <v>303</v>
      </c>
      <c r="AS51" t="s">
        <v>303</v>
      </c>
      <c r="AT51" t="s">
        <v>618</v>
      </c>
      <c r="AU51" t="s">
        <v>619</v>
      </c>
      <c r="AV51" t="s">
        <v>664</v>
      </c>
      <c r="AW51" t="s">
        <v>156</v>
      </c>
      <c r="AX51" t="s">
        <v>307</v>
      </c>
      <c r="AY51" t="s">
        <v>5142</v>
      </c>
      <c r="AZ51" t="s">
        <v>5143</v>
      </c>
      <c r="BA51" t="s">
        <v>5143</v>
      </c>
      <c r="BB51" t="s">
        <v>627</v>
      </c>
      <c r="BC51" t="s">
        <v>628</v>
      </c>
      <c r="BD51" t="s">
        <v>621</v>
      </c>
      <c r="BE51" t="s">
        <v>311</v>
      </c>
      <c r="BF51" t="s">
        <v>312</v>
      </c>
      <c r="BG51" t="s">
        <v>156</v>
      </c>
      <c r="BH51" t="s">
        <v>313</v>
      </c>
    </row>
    <row r="52" spans="1:60" x14ac:dyDescent="0.4">
      <c r="A52" s="64">
        <f t="shared" si="3"/>
        <v>50</v>
      </c>
      <c r="B52" s="65" t="str">
        <f t="shared" si="4"/>
        <v>2025-09-04</v>
      </c>
      <c r="C52" s="65" t="str">
        <f t="shared" si="5"/>
        <v>FRA</v>
      </c>
      <c r="D52" s="65" t="str">
        <f t="shared" si="6"/>
        <v>18050238311</v>
      </c>
      <c r="E52" s="65" t="str">
        <f t="shared" si="7"/>
        <v>566746841286</v>
      </c>
      <c r="F52" s="65" t="str">
        <f t="shared" si="8"/>
        <v>구준희</v>
      </c>
      <c r="G52" s="65" t="str">
        <f t="shared" si="9"/>
        <v>GK00002757588</v>
      </c>
      <c r="H52" s="229" t="str">
        <f t="shared" si="10"/>
        <v>간이(Simple)</v>
      </c>
      <c r="I52" s="66">
        <f t="shared" si="11"/>
        <v>223.86</v>
      </c>
      <c r="J52" s="102">
        <f t="shared" si="12"/>
        <v>1</v>
      </c>
      <c r="K52" s="66">
        <f t="shared" si="13"/>
        <v>5.5</v>
      </c>
      <c r="L52" s="66">
        <f t="shared" si="14"/>
        <v>0.2</v>
      </c>
      <c r="M52" s="66">
        <f t="shared" si="15"/>
        <v>5.5</v>
      </c>
      <c r="N52" s="169">
        <f t="shared" si="16"/>
        <v>18.850000000000001</v>
      </c>
      <c r="O52" s="169">
        <f>(J52*VLOOKUP(M52/J52,Mapping!$B$22:$C$29,2,10))</f>
        <v>4.25</v>
      </c>
      <c r="P52" s="166">
        <f t="shared" si="17"/>
        <v>27.082213461277973</v>
      </c>
      <c r="Q52" s="167">
        <f>VLOOKUP(H52,Mapping!$B$3:$D$13,3,0)</f>
        <v>0.8</v>
      </c>
      <c r="R52" s="168">
        <f>(IF(VLOOKUP(VLOOKUP(I52,Mapping!$B$15:$D$20,2,1),Mapping!$C$15:$E$20,2,0)=7000,0,VLOOKUP(VLOOKUP(I52,Mapping!$B$15:$D$20,2,1),Mapping!$C$15:$E$20,2,0)))</f>
        <v>0</v>
      </c>
      <c r="S52" s="166"/>
      <c r="T52" s="166"/>
      <c r="U52" s="67">
        <f t="shared" si="18"/>
        <v>27.882213461277974</v>
      </c>
      <c r="V52" s="149">
        <f t="shared" si="19"/>
        <v>27.88</v>
      </c>
      <c r="W52" s="149">
        <f>MAKESHOPNCOMPANY!$C$17</f>
        <v>1402.69</v>
      </c>
      <c r="X52" t="str">
        <f t="shared" si="2"/>
        <v/>
      </c>
      <c r="AA52" t="s">
        <v>1325</v>
      </c>
      <c r="AB52" t="s">
        <v>71</v>
      </c>
      <c r="AC52" t="s">
        <v>5065</v>
      </c>
      <c r="AD52" t="s">
        <v>5144</v>
      </c>
      <c r="AE52" t="s">
        <v>1712</v>
      </c>
      <c r="AF52" t="s">
        <v>1713</v>
      </c>
      <c r="AG52" t="s">
        <v>1011</v>
      </c>
      <c r="AH52" t="s">
        <v>156</v>
      </c>
      <c r="AI52">
        <v>1</v>
      </c>
      <c r="AJ52">
        <v>5.5</v>
      </c>
      <c r="AK52">
        <v>0.2</v>
      </c>
      <c r="AL52">
        <v>5.5</v>
      </c>
      <c r="AM52" t="s">
        <v>15</v>
      </c>
      <c r="AN52">
        <v>223.86</v>
      </c>
      <c r="AO52" t="s">
        <v>303</v>
      </c>
      <c r="AP52" t="s">
        <v>303</v>
      </c>
      <c r="AQ52" t="s">
        <v>303</v>
      </c>
      <c r="AR52" t="s">
        <v>303</v>
      </c>
      <c r="AS52" t="s">
        <v>303</v>
      </c>
      <c r="AT52" t="s">
        <v>618</v>
      </c>
      <c r="AU52" t="s">
        <v>619</v>
      </c>
      <c r="AV52" t="s">
        <v>5145</v>
      </c>
      <c r="AW52" t="s">
        <v>156</v>
      </c>
      <c r="AX52" t="s">
        <v>307</v>
      </c>
      <c r="AY52" t="s">
        <v>5144</v>
      </c>
      <c r="AZ52" t="s">
        <v>5146</v>
      </c>
      <c r="BA52" t="s">
        <v>5146</v>
      </c>
      <c r="BB52" t="s">
        <v>627</v>
      </c>
      <c r="BC52" t="s">
        <v>628</v>
      </c>
      <c r="BD52" t="s">
        <v>621</v>
      </c>
      <c r="BE52" t="s">
        <v>311</v>
      </c>
      <c r="BF52" t="s">
        <v>312</v>
      </c>
      <c r="BG52" t="s">
        <v>156</v>
      </c>
      <c r="BH52" t="s">
        <v>313</v>
      </c>
    </row>
    <row r="53" spans="1:60" x14ac:dyDescent="0.4">
      <c r="A53" s="64">
        <f t="shared" si="3"/>
        <v>51</v>
      </c>
      <c r="B53" s="65" t="str">
        <f t="shared" si="4"/>
        <v>2025-09-04</v>
      </c>
      <c r="C53" s="65" t="str">
        <f t="shared" si="5"/>
        <v>FRA</v>
      </c>
      <c r="D53" s="65" t="str">
        <f t="shared" si="6"/>
        <v>18050238311</v>
      </c>
      <c r="E53" s="65" t="str">
        <f t="shared" si="7"/>
        <v>566746841393</v>
      </c>
      <c r="F53" s="65" t="str">
        <f t="shared" si="8"/>
        <v>우진희</v>
      </c>
      <c r="G53" s="65" t="str">
        <f t="shared" si="9"/>
        <v>GK00002757594</v>
      </c>
      <c r="H53" s="229" t="str">
        <f t="shared" si="10"/>
        <v>목록(Manifest)</v>
      </c>
      <c r="I53" s="66">
        <f t="shared" si="11"/>
        <v>116.59</v>
      </c>
      <c r="J53" s="102">
        <f t="shared" si="12"/>
        <v>1</v>
      </c>
      <c r="K53" s="66">
        <f t="shared" si="13"/>
        <v>1</v>
      </c>
      <c r="L53" s="66">
        <f t="shared" si="14"/>
        <v>0.2</v>
      </c>
      <c r="M53" s="66">
        <f t="shared" si="15"/>
        <v>1</v>
      </c>
      <c r="N53" s="169">
        <f t="shared" si="16"/>
        <v>4.9000000000000004</v>
      </c>
      <c r="O53" s="169">
        <f>(J53*VLOOKUP(M53/J53,Mapping!$B$22:$C$29,2,10))</f>
        <v>2.75</v>
      </c>
      <c r="P53" s="166">
        <f t="shared" si="17"/>
        <v>8.9687849774362114</v>
      </c>
      <c r="Q53" s="167">
        <f>VLOOKUP(H53,Mapping!$B$3:$D$13,3,0)</f>
        <v>0</v>
      </c>
      <c r="R53" s="168">
        <f>(IF(VLOOKUP(VLOOKUP(I53,Mapping!$B$15:$D$20,2,1),Mapping!$C$15:$E$20,2,0)=7000,0,VLOOKUP(VLOOKUP(I53,Mapping!$B$15:$D$20,2,1),Mapping!$C$15:$E$20,2,0)))</f>
        <v>0</v>
      </c>
      <c r="S53" s="166"/>
      <c r="T53" s="166"/>
      <c r="U53" s="67">
        <f t="shared" si="18"/>
        <v>8.9687849774362114</v>
      </c>
      <c r="V53" s="149">
        <f t="shared" si="19"/>
        <v>8.9700000000000006</v>
      </c>
      <c r="W53" s="149">
        <f>MAKESHOPNCOMPANY!$C$17</f>
        <v>1402.69</v>
      </c>
      <c r="X53" t="str">
        <f t="shared" si="2"/>
        <v/>
      </c>
      <c r="AA53" t="s">
        <v>1325</v>
      </c>
      <c r="AB53" t="s">
        <v>71</v>
      </c>
      <c r="AC53" t="s">
        <v>5065</v>
      </c>
      <c r="AD53" t="s">
        <v>5147</v>
      </c>
      <c r="AE53" t="s">
        <v>5148</v>
      </c>
      <c r="AF53" t="s">
        <v>5149</v>
      </c>
      <c r="AG53" t="s">
        <v>5150</v>
      </c>
      <c r="AH53" t="s">
        <v>156</v>
      </c>
      <c r="AI53">
        <v>1</v>
      </c>
      <c r="AJ53">
        <v>1</v>
      </c>
      <c r="AK53">
        <v>0.2</v>
      </c>
      <c r="AL53">
        <v>1</v>
      </c>
      <c r="AM53" t="s">
        <v>14</v>
      </c>
      <c r="AN53">
        <v>116.59</v>
      </c>
      <c r="AO53" t="s">
        <v>303</v>
      </c>
      <c r="AP53" t="s">
        <v>303</v>
      </c>
      <c r="AQ53" t="s">
        <v>303</v>
      </c>
      <c r="AR53" t="s">
        <v>303</v>
      </c>
      <c r="AS53" t="s">
        <v>303</v>
      </c>
      <c r="AT53" t="s">
        <v>618</v>
      </c>
      <c r="AU53" t="s">
        <v>619</v>
      </c>
      <c r="AV53" t="s">
        <v>5151</v>
      </c>
      <c r="AW53" t="s">
        <v>156</v>
      </c>
      <c r="AX53" t="s">
        <v>307</v>
      </c>
      <c r="AY53" t="s">
        <v>5147</v>
      </c>
      <c r="AZ53" t="s">
        <v>5152</v>
      </c>
      <c r="BA53" t="s">
        <v>5152</v>
      </c>
      <c r="BB53" t="s">
        <v>627</v>
      </c>
      <c r="BC53" t="s">
        <v>628</v>
      </c>
      <c r="BD53" t="s">
        <v>621</v>
      </c>
      <c r="BE53" t="s">
        <v>311</v>
      </c>
      <c r="BF53" t="s">
        <v>312</v>
      </c>
      <c r="BG53" t="s">
        <v>156</v>
      </c>
      <c r="BH53" t="s">
        <v>313</v>
      </c>
    </row>
    <row r="54" spans="1:60" x14ac:dyDescent="0.4">
      <c r="A54" s="64">
        <f t="shared" si="3"/>
        <v>52</v>
      </c>
      <c r="B54" s="65" t="str">
        <f t="shared" si="4"/>
        <v>2025-09-04</v>
      </c>
      <c r="C54" s="65" t="str">
        <f t="shared" si="5"/>
        <v>FRA</v>
      </c>
      <c r="D54" s="65" t="str">
        <f t="shared" si="6"/>
        <v>18050238311</v>
      </c>
      <c r="E54" s="65" t="str">
        <f t="shared" si="7"/>
        <v>566746841253</v>
      </c>
      <c r="F54" s="65" t="str">
        <f t="shared" si="8"/>
        <v>김숙영</v>
      </c>
      <c r="G54" s="65" t="str">
        <f t="shared" si="9"/>
        <v>GK00002751230</v>
      </c>
      <c r="H54" s="229" t="str">
        <f t="shared" si="10"/>
        <v>선별(검사,Manifest-Inspection)</v>
      </c>
      <c r="I54" s="66">
        <f t="shared" si="11"/>
        <v>42.93</v>
      </c>
      <c r="J54" s="102">
        <f t="shared" si="12"/>
        <v>1</v>
      </c>
      <c r="K54" s="66">
        <f t="shared" si="13"/>
        <v>1</v>
      </c>
      <c r="L54" s="66">
        <f t="shared" si="14"/>
        <v>1.5</v>
      </c>
      <c r="M54" s="66">
        <f t="shared" si="15"/>
        <v>1.5</v>
      </c>
      <c r="N54" s="169">
        <f t="shared" si="16"/>
        <v>6.45</v>
      </c>
      <c r="O54" s="169">
        <f>(J54*VLOOKUP(M54/J54,Mapping!$B$22:$C$29,2,10))</f>
        <v>2.75</v>
      </c>
      <c r="P54" s="166">
        <f t="shared" si="17"/>
        <v>10.78598977678603</v>
      </c>
      <c r="Q54" s="167">
        <f>VLOOKUP(H54,Mapping!$B$3:$D$13,3,0)</f>
        <v>0</v>
      </c>
      <c r="R54" s="168">
        <f>(IF(VLOOKUP(VLOOKUP(I54,Mapping!$B$15:$D$20,2,1),Mapping!$C$15:$E$20,2,0)=7000,0,VLOOKUP(VLOOKUP(I54,Mapping!$B$15:$D$20,2,1),Mapping!$C$15:$E$20,2,0)))</f>
        <v>0</v>
      </c>
      <c r="S54" s="166"/>
      <c r="T54" s="166"/>
      <c r="U54" s="67">
        <f t="shared" si="18"/>
        <v>10.78598977678603</v>
      </c>
      <c r="V54" s="149">
        <f t="shared" si="19"/>
        <v>10.79</v>
      </c>
      <c r="W54" s="149">
        <f>MAKESHOPNCOMPANY!$C$17</f>
        <v>1402.69</v>
      </c>
      <c r="X54" t="str">
        <f t="shared" si="2"/>
        <v/>
      </c>
      <c r="AA54" t="s">
        <v>1325</v>
      </c>
      <c r="AB54" t="s">
        <v>71</v>
      </c>
      <c r="AC54" t="s">
        <v>5065</v>
      </c>
      <c r="AD54" t="s">
        <v>5153</v>
      </c>
      <c r="AE54" t="s">
        <v>1262</v>
      </c>
      <c r="AF54" t="s">
        <v>1263</v>
      </c>
      <c r="AG54" t="s">
        <v>1264</v>
      </c>
      <c r="AH54" t="s">
        <v>156</v>
      </c>
      <c r="AI54">
        <v>1</v>
      </c>
      <c r="AJ54">
        <v>1</v>
      </c>
      <c r="AK54">
        <v>1.5</v>
      </c>
      <c r="AL54">
        <v>1.5</v>
      </c>
      <c r="AM54" t="s">
        <v>111</v>
      </c>
      <c r="AN54">
        <v>42.93</v>
      </c>
      <c r="AO54" t="s">
        <v>303</v>
      </c>
      <c r="AP54" t="s">
        <v>303</v>
      </c>
      <c r="AQ54" t="s">
        <v>303</v>
      </c>
      <c r="AR54" t="s">
        <v>303</v>
      </c>
      <c r="AS54" t="s">
        <v>303</v>
      </c>
      <c r="AT54" t="s">
        <v>618</v>
      </c>
      <c r="AU54" t="s">
        <v>619</v>
      </c>
      <c r="AV54" t="s">
        <v>420</v>
      </c>
      <c r="AW54" t="s">
        <v>156</v>
      </c>
      <c r="AX54" t="s">
        <v>307</v>
      </c>
      <c r="AY54" t="s">
        <v>5153</v>
      </c>
      <c r="AZ54" t="s">
        <v>5154</v>
      </c>
      <c r="BA54" t="s">
        <v>5154</v>
      </c>
      <c r="BB54" t="s">
        <v>627</v>
      </c>
      <c r="BC54" t="s">
        <v>628</v>
      </c>
      <c r="BD54" t="s">
        <v>621</v>
      </c>
      <c r="BE54" t="s">
        <v>311</v>
      </c>
      <c r="BF54" t="s">
        <v>312</v>
      </c>
      <c r="BG54" t="s">
        <v>156</v>
      </c>
      <c r="BH54" t="s">
        <v>313</v>
      </c>
    </row>
    <row r="55" spans="1:60" x14ac:dyDescent="0.4">
      <c r="A55" s="64">
        <f t="shared" si="3"/>
        <v>53</v>
      </c>
      <c r="B55" s="65" t="str">
        <f t="shared" si="4"/>
        <v>2025-09-04</v>
      </c>
      <c r="C55" s="65" t="str">
        <f t="shared" si="5"/>
        <v>FRA</v>
      </c>
      <c r="D55" s="65" t="str">
        <f t="shared" si="6"/>
        <v>18050238311</v>
      </c>
      <c r="E55" s="65" t="str">
        <f t="shared" si="7"/>
        <v>566746841544</v>
      </c>
      <c r="F55" s="65" t="str">
        <f t="shared" si="8"/>
        <v>김동주</v>
      </c>
      <c r="G55" s="65" t="str">
        <f t="shared" si="9"/>
        <v>GK00002762108</v>
      </c>
      <c r="H55" s="229" t="str">
        <f t="shared" si="10"/>
        <v>목록(Manifest)</v>
      </c>
      <c r="I55" s="66">
        <f t="shared" si="11"/>
        <v>22.72</v>
      </c>
      <c r="J55" s="102">
        <f t="shared" si="12"/>
        <v>1</v>
      </c>
      <c r="K55" s="66">
        <f t="shared" si="13"/>
        <v>0.5</v>
      </c>
      <c r="L55" s="66">
        <f t="shared" si="14"/>
        <v>0.2</v>
      </c>
      <c r="M55" s="66">
        <f t="shared" si="15"/>
        <v>0.5</v>
      </c>
      <c r="N55" s="169">
        <f t="shared" si="16"/>
        <v>3.35</v>
      </c>
      <c r="O55" s="169">
        <f>(J55*VLOOKUP(M55/J55,Mapping!$B$22:$C$29,2,10))</f>
        <v>2.75</v>
      </c>
      <c r="P55" s="166">
        <f t="shared" si="17"/>
        <v>7.1515801780863901</v>
      </c>
      <c r="Q55" s="167">
        <f>VLOOKUP(H55,Mapping!$B$3:$D$13,3,0)</f>
        <v>0</v>
      </c>
      <c r="R55" s="168">
        <f>(IF(VLOOKUP(VLOOKUP(I55,Mapping!$B$15:$D$20,2,1),Mapping!$C$15:$E$20,2,0)=7000,0,VLOOKUP(VLOOKUP(I55,Mapping!$B$15:$D$20,2,1),Mapping!$C$15:$E$20,2,0)))</f>
        <v>0</v>
      </c>
      <c r="S55" s="166"/>
      <c r="T55" s="166"/>
      <c r="U55" s="67">
        <f t="shared" si="18"/>
        <v>7.1515801780863901</v>
      </c>
      <c r="V55" s="149">
        <f t="shared" si="19"/>
        <v>7.15</v>
      </c>
      <c r="W55" s="149">
        <f>MAKESHOPNCOMPANY!$C$17</f>
        <v>1402.69</v>
      </c>
      <c r="X55" t="str">
        <f t="shared" si="2"/>
        <v/>
      </c>
      <c r="AA55" t="s">
        <v>1325</v>
      </c>
      <c r="AB55" t="s">
        <v>71</v>
      </c>
      <c r="AC55" t="s">
        <v>5065</v>
      </c>
      <c r="AD55" t="s">
        <v>5155</v>
      </c>
      <c r="AE55" t="s">
        <v>5156</v>
      </c>
      <c r="AF55" t="s">
        <v>5157</v>
      </c>
      <c r="AG55" t="s">
        <v>1527</v>
      </c>
      <c r="AH55" t="s">
        <v>156</v>
      </c>
      <c r="AI55">
        <v>1</v>
      </c>
      <c r="AJ55">
        <v>0.5</v>
      </c>
      <c r="AK55">
        <v>0.2</v>
      </c>
      <c r="AL55">
        <v>0.5</v>
      </c>
      <c r="AM55" t="s">
        <v>14</v>
      </c>
      <c r="AN55">
        <v>22.72</v>
      </c>
      <c r="AO55" t="s">
        <v>303</v>
      </c>
      <c r="AP55" t="s">
        <v>303</v>
      </c>
      <c r="AQ55" t="s">
        <v>303</v>
      </c>
      <c r="AR55" t="s">
        <v>303</v>
      </c>
      <c r="AS55" t="s">
        <v>303</v>
      </c>
      <c r="AT55" t="s">
        <v>618</v>
      </c>
      <c r="AU55" t="s">
        <v>619</v>
      </c>
      <c r="AV55" t="s">
        <v>625</v>
      </c>
      <c r="AW55" t="s">
        <v>156</v>
      </c>
      <c r="AX55" t="s">
        <v>307</v>
      </c>
      <c r="AY55" t="s">
        <v>5155</v>
      </c>
      <c r="AZ55" t="s">
        <v>5158</v>
      </c>
      <c r="BA55" t="s">
        <v>5158</v>
      </c>
      <c r="BB55" t="s">
        <v>627</v>
      </c>
      <c r="BC55" t="s">
        <v>628</v>
      </c>
      <c r="BD55" t="s">
        <v>621</v>
      </c>
      <c r="BE55" t="s">
        <v>311</v>
      </c>
      <c r="BF55" t="s">
        <v>312</v>
      </c>
      <c r="BG55" t="s">
        <v>156</v>
      </c>
      <c r="BH55" t="s">
        <v>313</v>
      </c>
    </row>
    <row r="56" spans="1:60" x14ac:dyDescent="0.4">
      <c r="A56" s="64">
        <f t="shared" si="3"/>
        <v>54</v>
      </c>
      <c r="B56" s="65" t="str">
        <f t="shared" si="4"/>
        <v>2025-09-04</v>
      </c>
      <c r="C56" s="65" t="str">
        <f t="shared" si="5"/>
        <v>FRA</v>
      </c>
      <c r="D56" s="65" t="str">
        <f t="shared" si="6"/>
        <v>18050238311</v>
      </c>
      <c r="E56" s="65" t="str">
        <f t="shared" si="7"/>
        <v>566746841555</v>
      </c>
      <c r="F56" s="65" t="str">
        <f t="shared" si="8"/>
        <v>이성묵</v>
      </c>
      <c r="G56" s="65" t="str">
        <f t="shared" si="9"/>
        <v>GK00002757578</v>
      </c>
      <c r="H56" s="229" t="str">
        <f t="shared" si="10"/>
        <v>목록(Manifest)</v>
      </c>
      <c r="I56" s="66">
        <f t="shared" si="11"/>
        <v>92.52</v>
      </c>
      <c r="J56" s="102">
        <f t="shared" si="12"/>
        <v>1</v>
      </c>
      <c r="K56" s="66">
        <f t="shared" si="13"/>
        <v>2</v>
      </c>
      <c r="L56" s="66">
        <f t="shared" si="14"/>
        <v>3.2</v>
      </c>
      <c r="M56" s="66">
        <f t="shared" si="15"/>
        <v>3.2</v>
      </c>
      <c r="N56" s="169">
        <f t="shared" si="16"/>
        <v>11.72</v>
      </c>
      <c r="O56" s="169">
        <f>(J56*VLOOKUP(M56/J56,Mapping!$B$22:$C$29,2,10))</f>
        <v>3.25</v>
      </c>
      <c r="P56" s="166">
        <f t="shared" si="17"/>
        <v>17.55068119113988</v>
      </c>
      <c r="Q56" s="167">
        <f>VLOOKUP(H56,Mapping!$B$3:$D$13,3,0)</f>
        <v>0</v>
      </c>
      <c r="R56" s="168">
        <f>(IF(VLOOKUP(VLOOKUP(I56,Mapping!$B$15:$D$20,2,1),Mapping!$C$15:$E$20,2,0)=7000,0,VLOOKUP(VLOOKUP(I56,Mapping!$B$15:$D$20,2,1),Mapping!$C$15:$E$20,2,0)))</f>
        <v>0</v>
      </c>
      <c r="S56" s="166"/>
      <c r="T56" s="166"/>
      <c r="U56" s="67">
        <f t="shared" si="18"/>
        <v>17.55068119113988</v>
      </c>
      <c r="V56" s="149">
        <f t="shared" si="19"/>
        <v>17.55</v>
      </c>
      <c r="W56" s="149">
        <f>MAKESHOPNCOMPANY!$C$17</f>
        <v>1402.69</v>
      </c>
      <c r="X56" t="str">
        <f t="shared" si="2"/>
        <v/>
      </c>
      <c r="AA56" t="s">
        <v>1325</v>
      </c>
      <c r="AB56" t="s">
        <v>71</v>
      </c>
      <c r="AC56" t="s">
        <v>5065</v>
      </c>
      <c r="AD56" t="s">
        <v>5159</v>
      </c>
      <c r="AE56" t="s">
        <v>5160</v>
      </c>
      <c r="AF56" t="s">
        <v>5161</v>
      </c>
      <c r="AG56" t="s">
        <v>5162</v>
      </c>
      <c r="AH56" t="s">
        <v>156</v>
      </c>
      <c r="AI56">
        <v>1</v>
      </c>
      <c r="AJ56">
        <v>2</v>
      </c>
      <c r="AK56">
        <v>3.2</v>
      </c>
      <c r="AL56">
        <v>3.2</v>
      </c>
      <c r="AM56" t="s">
        <v>14</v>
      </c>
      <c r="AN56">
        <v>92.52</v>
      </c>
      <c r="AO56" t="s">
        <v>303</v>
      </c>
      <c r="AP56" t="s">
        <v>303</v>
      </c>
      <c r="AQ56" t="s">
        <v>303</v>
      </c>
      <c r="AR56" t="s">
        <v>303</v>
      </c>
      <c r="AS56" t="s">
        <v>303</v>
      </c>
      <c r="AT56" t="s">
        <v>618</v>
      </c>
      <c r="AU56" t="s">
        <v>619</v>
      </c>
      <c r="AV56" t="s">
        <v>5163</v>
      </c>
      <c r="AW56" t="s">
        <v>156</v>
      </c>
      <c r="AX56" t="s">
        <v>307</v>
      </c>
      <c r="AY56" t="s">
        <v>5159</v>
      </c>
      <c r="AZ56" t="s">
        <v>5164</v>
      </c>
      <c r="BA56" t="s">
        <v>5164</v>
      </c>
      <c r="BB56" t="s">
        <v>627</v>
      </c>
      <c r="BC56" t="s">
        <v>628</v>
      </c>
      <c r="BD56" t="s">
        <v>621</v>
      </c>
      <c r="BE56" t="s">
        <v>311</v>
      </c>
      <c r="BF56" t="s">
        <v>312</v>
      </c>
      <c r="BG56" t="s">
        <v>156</v>
      </c>
      <c r="BH56" t="s">
        <v>313</v>
      </c>
    </row>
    <row r="57" spans="1:60" x14ac:dyDescent="0.4">
      <c r="A57" s="64">
        <f t="shared" si="3"/>
        <v>55</v>
      </c>
      <c r="B57" s="65" t="str">
        <f t="shared" si="4"/>
        <v>2025-09-04</v>
      </c>
      <c r="C57" s="65" t="str">
        <f t="shared" si="5"/>
        <v>FRA</v>
      </c>
      <c r="D57" s="65" t="str">
        <f t="shared" si="6"/>
        <v>18050238311</v>
      </c>
      <c r="E57" s="65" t="str">
        <f t="shared" si="7"/>
        <v>566746841566</v>
      </c>
      <c r="F57" s="65" t="str">
        <f t="shared" si="8"/>
        <v>박윤희</v>
      </c>
      <c r="G57" s="65" t="str">
        <f t="shared" si="9"/>
        <v>GK00002756718</v>
      </c>
      <c r="H57" s="229" t="str">
        <f t="shared" si="10"/>
        <v>목록(Manifest)</v>
      </c>
      <c r="I57" s="66">
        <f t="shared" si="11"/>
        <v>108.42</v>
      </c>
      <c r="J57" s="102">
        <f t="shared" si="12"/>
        <v>1</v>
      </c>
      <c r="K57" s="66">
        <f t="shared" si="13"/>
        <v>1</v>
      </c>
      <c r="L57" s="66">
        <f t="shared" si="14"/>
        <v>1.6</v>
      </c>
      <c r="M57" s="66">
        <f t="shared" si="15"/>
        <v>1.6</v>
      </c>
      <c r="N57" s="169">
        <f t="shared" si="16"/>
        <v>6.7600000000000007</v>
      </c>
      <c r="O57" s="169">
        <f>(J57*VLOOKUP(M57/J57,Mapping!$B$22:$C$29,2,10))</f>
        <v>2.75</v>
      </c>
      <c r="P57" s="166">
        <f t="shared" si="17"/>
        <v>11.149430736655997</v>
      </c>
      <c r="Q57" s="167">
        <f>VLOOKUP(H57,Mapping!$B$3:$D$13,3,0)</f>
        <v>0</v>
      </c>
      <c r="R57" s="168">
        <f>(IF(VLOOKUP(VLOOKUP(I57,Mapping!$B$15:$D$20,2,1),Mapping!$C$15:$E$20,2,0)=7000,0,VLOOKUP(VLOOKUP(I57,Mapping!$B$15:$D$20,2,1),Mapping!$C$15:$E$20,2,0)))</f>
        <v>0</v>
      </c>
      <c r="S57" s="166"/>
      <c r="T57" s="166"/>
      <c r="U57" s="67">
        <f t="shared" si="18"/>
        <v>11.149430736655997</v>
      </c>
      <c r="V57" s="149">
        <f t="shared" si="19"/>
        <v>11.15</v>
      </c>
      <c r="W57" s="149">
        <f>MAKESHOPNCOMPANY!$C$17</f>
        <v>1402.69</v>
      </c>
      <c r="X57" t="str">
        <f t="shared" si="2"/>
        <v/>
      </c>
      <c r="AA57" t="s">
        <v>1325</v>
      </c>
      <c r="AB57" t="s">
        <v>71</v>
      </c>
      <c r="AC57" t="s">
        <v>5065</v>
      </c>
      <c r="AD57" t="s">
        <v>5165</v>
      </c>
      <c r="AE57" t="s">
        <v>1032</v>
      </c>
      <c r="AF57" t="s">
        <v>1033</v>
      </c>
      <c r="AG57" t="s">
        <v>511</v>
      </c>
      <c r="AH57" t="s">
        <v>156</v>
      </c>
      <c r="AI57">
        <v>1</v>
      </c>
      <c r="AJ57">
        <v>1</v>
      </c>
      <c r="AK57">
        <v>1.6</v>
      </c>
      <c r="AL57">
        <v>1.6</v>
      </c>
      <c r="AM57" t="s">
        <v>14</v>
      </c>
      <c r="AN57">
        <v>108.42</v>
      </c>
      <c r="AO57" t="s">
        <v>303</v>
      </c>
      <c r="AP57" t="s">
        <v>303</v>
      </c>
      <c r="AQ57" t="s">
        <v>303</v>
      </c>
      <c r="AR57" t="s">
        <v>303</v>
      </c>
      <c r="AS57" t="s">
        <v>303</v>
      </c>
      <c r="AT57" t="s">
        <v>618</v>
      </c>
      <c r="AU57" t="s">
        <v>619</v>
      </c>
      <c r="AV57" t="s">
        <v>623</v>
      </c>
      <c r="AW57" t="s">
        <v>156</v>
      </c>
      <c r="AX57" t="s">
        <v>307</v>
      </c>
      <c r="AY57" t="s">
        <v>5165</v>
      </c>
      <c r="AZ57" t="s">
        <v>5166</v>
      </c>
      <c r="BA57" t="s">
        <v>5166</v>
      </c>
      <c r="BB57" t="s">
        <v>627</v>
      </c>
      <c r="BC57" t="s">
        <v>628</v>
      </c>
      <c r="BD57" t="s">
        <v>621</v>
      </c>
      <c r="BE57" t="s">
        <v>311</v>
      </c>
      <c r="BF57" t="s">
        <v>312</v>
      </c>
      <c r="BG57" t="s">
        <v>156</v>
      </c>
      <c r="BH57" t="s">
        <v>313</v>
      </c>
    </row>
    <row r="58" spans="1:60" x14ac:dyDescent="0.4">
      <c r="A58" s="64">
        <f t="shared" si="3"/>
        <v>56</v>
      </c>
      <c r="B58" s="65" t="str">
        <f t="shared" si="4"/>
        <v>2025-09-04</v>
      </c>
      <c r="C58" s="65" t="str">
        <f t="shared" si="5"/>
        <v>FRA</v>
      </c>
      <c r="D58" s="65" t="str">
        <f t="shared" si="6"/>
        <v>18050238311</v>
      </c>
      <c r="E58" s="65" t="str">
        <f t="shared" si="7"/>
        <v>566746841570</v>
      </c>
      <c r="F58" s="65" t="str">
        <f t="shared" si="8"/>
        <v>이새롬</v>
      </c>
      <c r="G58" s="65" t="str">
        <f t="shared" si="9"/>
        <v>GK00002755888</v>
      </c>
      <c r="H58" s="229" t="str">
        <f t="shared" si="10"/>
        <v>목록(Manifest)</v>
      </c>
      <c r="I58" s="66">
        <f t="shared" si="11"/>
        <v>122.41</v>
      </c>
      <c r="J58" s="102">
        <f t="shared" si="12"/>
        <v>1</v>
      </c>
      <c r="K58" s="66">
        <f t="shared" si="13"/>
        <v>2</v>
      </c>
      <c r="L58" s="66">
        <f t="shared" si="14"/>
        <v>2.5</v>
      </c>
      <c r="M58" s="66">
        <f t="shared" si="15"/>
        <v>2.5</v>
      </c>
      <c r="N58" s="169">
        <f t="shared" si="16"/>
        <v>9.5500000000000007</v>
      </c>
      <c r="O58" s="169">
        <f>(J58*VLOOKUP(M58/J58,Mapping!$B$22:$C$29,2,10))</f>
        <v>3.25</v>
      </c>
      <c r="P58" s="166">
        <f t="shared" si="17"/>
        <v>15.006594472050132</v>
      </c>
      <c r="Q58" s="167">
        <f>VLOOKUP(H58,Mapping!$B$3:$D$13,3,0)</f>
        <v>0</v>
      </c>
      <c r="R58" s="168">
        <f>(IF(VLOOKUP(VLOOKUP(I58,Mapping!$B$15:$D$20,2,1),Mapping!$C$15:$E$20,2,0)=7000,0,VLOOKUP(VLOOKUP(I58,Mapping!$B$15:$D$20,2,1),Mapping!$C$15:$E$20,2,0)))</f>
        <v>0</v>
      </c>
      <c r="S58" s="166"/>
      <c r="T58" s="166"/>
      <c r="U58" s="67">
        <f t="shared" si="18"/>
        <v>15.006594472050132</v>
      </c>
      <c r="V58" s="149">
        <f t="shared" si="19"/>
        <v>15.01</v>
      </c>
      <c r="W58" s="149">
        <f>MAKESHOPNCOMPANY!$C$17</f>
        <v>1402.69</v>
      </c>
      <c r="X58" t="str">
        <f t="shared" si="2"/>
        <v/>
      </c>
      <c r="AA58" t="s">
        <v>1325</v>
      </c>
      <c r="AB58" t="s">
        <v>71</v>
      </c>
      <c r="AC58" t="s">
        <v>5065</v>
      </c>
      <c r="AD58" t="s">
        <v>5167</v>
      </c>
      <c r="AE58" t="s">
        <v>5168</v>
      </c>
      <c r="AF58" t="s">
        <v>5169</v>
      </c>
      <c r="AG58" t="s">
        <v>1278</v>
      </c>
      <c r="AH58" t="s">
        <v>156</v>
      </c>
      <c r="AI58">
        <v>1</v>
      </c>
      <c r="AJ58">
        <v>2</v>
      </c>
      <c r="AK58">
        <v>2.5</v>
      </c>
      <c r="AL58">
        <v>2.5</v>
      </c>
      <c r="AM58" t="s">
        <v>14</v>
      </c>
      <c r="AN58">
        <v>122.41</v>
      </c>
      <c r="AO58" t="s">
        <v>303</v>
      </c>
      <c r="AP58" t="s">
        <v>303</v>
      </c>
      <c r="AQ58" t="s">
        <v>303</v>
      </c>
      <c r="AR58" t="s">
        <v>303</v>
      </c>
      <c r="AS58" t="s">
        <v>303</v>
      </c>
      <c r="AT58" t="s">
        <v>618</v>
      </c>
      <c r="AU58" t="s">
        <v>619</v>
      </c>
      <c r="AV58" t="s">
        <v>623</v>
      </c>
      <c r="AW58" t="s">
        <v>156</v>
      </c>
      <c r="AX58" t="s">
        <v>307</v>
      </c>
      <c r="AY58" t="s">
        <v>5167</v>
      </c>
      <c r="AZ58" t="s">
        <v>5170</v>
      </c>
      <c r="BA58" t="s">
        <v>5170</v>
      </c>
      <c r="BB58" t="s">
        <v>627</v>
      </c>
      <c r="BC58" t="s">
        <v>628</v>
      </c>
      <c r="BD58" t="s">
        <v>621</v>
      </c>
      <c r="BE58" t="s">
        <v>311</v>
      </c>
      <c r="BF58" t="s">
        <v>312</v>
      </c>
      <c r="BG58" t="s">
        <v>156</v>
      </c>
      <c r="BH58" t="s">
        <v>313</v>
      </c>
    </row>
    <row r="59" spans="1:60" x14ac:dyDescent="0.4">
      <c r="A59" s="64">
        <f t="shared" si="3"/>
        <v>57</v>
      </c>
      <c r="B59" s="65" t="str">
        <f t="shared" si="4"/>
        <v>2025-09-04</v>
      </c>
      <c r="C59" s="65" t="str">
        <f t="shared" si="5"/>
        <v>FRA</v>
      </c>
      <c r="D59" s="65" t="str">
        <f t="shared" si="6"/>
        <v>18050238311</v>
      </c>
      <c r="E59" s="65" t="str">
        <f t="shared" si="7"/>
        <v>566746841496</v>
      </c>
      <c r="F59" s="65" t="str">
        <f t="shared" si="8"/>
        <v>이아름</v>
      </c>
      <c r="G59" s="65" t="str">
        <f t="shared" si="9"/>
        <v>GK00002754935</v>
      </c>
      <c r="H59" s="229" t="str">
        <f t="shared" si="10"/>
        <v>목록(Manifest)</v>
      </c>
      <c r="I59" s="66">
        <f t="shared" si="11"/>
        <v>118.25</v>
      </c>
      <c r="J59" s="102">
        <f t="shared" si="12"/>
        <v>2</v>
      </c>
      <c r="K59" s="66">
        <f t="shared" si="13"/>
        <v>12.5</v>
      </c>
      <c r="L59" s="66">
        <f t="shared" si="14"/>
        <v>0.4</v>
      </c>
      <c r="M59" s="66">
        <f t="shared" si="15"/>
        <v>12.5</v>
      </c>
      <c r="N59" s="169">
        <f t="shared" si="16"/>
        <v>40.550000000000004</v>
      </c>
      <c r="O59" s="169">
        <f>(J59*VLOOKUP(M59/J59,Mapping!$B$22:$C$29,2,10))</f>
        <v>10.5</v>
      </c>
      <c r="P59" s="166">
        <f t="shared" si="17"/>
        <v>59.850519359231193</v>
      </c>
      <c r="Q59" s="167">
        <f>VLOOKUP(H59,Mapping!$B$3:$D$13,3,0)</f>
        <v>0</v>
      </c>
      <c r="R59" s="168">
        <f>(IF(VLOOKUP(VLOOKUP(I59,Mapping!$B$15:$D$20,2,1),Mapping!$C$15:$E$20,2,0)=7000,0,VLOOKUP(VLOOKUP(I59,Mapping!$B$15:$D$20,2,1),Mapping!$C$15:$E$20,2,0)))</f>
        <v>0</v>
      </c>
      <c r="S59" s="166"/>
      <c r="T59" s="166"/>
      <c r="U59" s="67">
        <f t="shared" si="18"/>
        <v>59.850519359231193</v>
      </c>
      <c r="V59" s="149">
        <f t="shared" si="19"/>
        <v>59.85</v>
      </c>
      <c r="W59" s="149">
        <f>MAKESHOPNCOMPANY!$C$17</f>
        <v>1402.69</v>
      </c>
      <c r="X59" t="str">
        <f t="shared" si="2"/>
        <v/>
      </c>
      <c r="AA59" t="s">
        <v>1325</v>
      </c>
      <c r="AB59" t="s">
        <v>71</v>
      </c>
      <c r="AC59" t="s">
        <v>5065</v>
      </c>
      <c r="AD59" t="s">
        <v>5171</v>
      </c>
      <c r="AE59" t="s">
        <v>264</v>
      </c>
      <c r="AF59" t="s">
        <v>732</v>
      </c>
      <c r="AG59" t="s">
        <v>733</v>
      </c>
      <c r="AH59" t="s">
        <v>156</v>
      </c>
      <c r="AI59">
        <v>2</v>
      </c>
      <c r="AJ59">
        <v>12.5</v>
      </c>
      <c r="AK59">
        <v>0.4</v>
      </c>
      <c r="AL59">
        <v>12.5</v>
      </c>
      <c r="AM59" t="s">
        <v>14</v>
      </c>
      <c r="AN59">
        <v>118.25</v>
      </c>
      <c r="AO59" t="s">
        <v>303</v>
      </c>
      <c r="AP59" t="s">
        <v>303</v>
      </c>
      <c r="AQ59" t="s">
        <v>303</v>
      </c>
      <c r="AR59" t="s">
        <v>303</v>
      </c>
      <c r="AS59" t="s">
        <v>303</v>
      </c>
      <c r="AT59" t="s">
        <v>618</v>
      </c>
      <c r="AU59" t="s">
        <v>619</v>
      </c>
      <c r="AV59" t="s">
        <v>734</v>
      </c>
      <c r="AW59" t="s">
        <v>156</v>
      </c>
      <c r="AX59" t="s">
        <v>307</v>
      </c>
      <c r="AY59" t="s">
        <v>5172</v>
      </c>
      <c r="AZ59" t="s">
        <v>5173</v>
      </c>
      <c r="BA59" t="s">
        <v>5173</v>
      </c>
      <c r="BB59" t="s">
        <v>627</v>
      </c>
      <c r="BC59" t="s">
        <v>628</v>
      </c>
      <c r="BD59" t="s">
        <v>621</v>
      </c>
      <c r="BE59" t="s">
        <v>311</v>
      </c>
      <c r="BF59" t="s">
        <v>312</v>
      </c>
      <c r="BG59" t="s">
        <v>156</v>
      </c>
      <c r="BH59" t="s">
        <v>313</v>
      </c>
    </row>
    <row r="60" spans="1:60" x14ac:dyDescent="0.4">
      <c r="A60" s="64">
        <f t="shared" si="3"/>
        <v>58</v>
      </c>
      <c r="B60" s="65" t="str">
        <f t="shared" si="4"/>
        <v>2025-09-04</v>
      </c>
      <c r="C60" s="65" t="str">
        <f t="shared" si="5"/>
        <v>FRA</v>
      </c>
      <c r="D60" s="65" t="str">
        <f t="shared" si="6"/>
        <v>18050238311</v>
      </c>
      <c r="E60" s="65" t="str">
        <f t="shared" si="7"/>
        <v>566746841441</v>
      </c>
      <c r="F60" s="65" t="str">
        <f t="shared" si="8"/>
        <v>이지현</v>
      </c>
      <c r="G60" s="65" t="str">
        <f t="shared" si="9"/>
        <v>GK00002726129</v>
      </c>
      <c r="H60" s="229" t="str">
        <f t="shared" si="10"/>
        <v>목록(Manifest)</v>
      </c>
      <c r="I60" s="66">
        <f t="shared" si="11"/>
        <v>20.92</v>
      </c>
      <c r="J60" s="102">
        <f t="shared" si="12"/>
        <v>1</v>
      </c>
      <c r="K60" s="66">
        <f t="shared" si="13"/>
        <v>0.7</v>
      </c>
      <c r="L60" s="66">
        <f t="shared" si="14"/>
        <v>0.2</v>
      </c>
      <c r="M60" s="66">
        <f t="shared" si="15"/>
        <v>0.7</v>
      </c>
      <c r="N60" s="169">
        <f t="shared" si="16"/>
        <v>3.9699999999999998</v>
      </c>
      <c r="O60" s="169">
        <f>(J60*VLOOKUP(M60/J60,Mapping!$B$22:$C$29,2,10))</f>
        <v>2.75</v>
      </c>
      <c r="P60" s="166">
        <f t="shared" si="17"/>
        <v>7.8784620978263185</v>
      </c>
      <c r="Q60" s="167">
        <f>VLOOKUP(H60,Mapping!$B$3:$D$13,3,0)</f>
        <v>0</v>
      </c>
      <c r="R60" s="168">
        <f>(IF(VLOOKUP(VLOOKUP(I60,Mapping!$B$15:$D$20,2,1),Mapping!$C$15:$E$20,2,0)=7000,0,VLOOKUP(VLOOKUP(I60,Mapping!$B$15:$D$20,2,1),Mapping!$C$15:$E$20,2,0)))</f>
        <v>0</v>
      </c>
      <c r="S60" s="166"/>
      <c r="T60" s="166"/>
      <c r="U60" s="67">
        <f t="shared" si="18"/>
        <v>7.8784620978263185</v>
      </c>
      <c r="V60" s="149">
        <f t="shared" si="19"/>
        <v>7.88</v>
      </c>
      <c r="W60" s="149">
        <f>MAKESHOPNCOMPANY!$C$17</f>
        <v>1402.69</v>
      </c>
      <c r="X60" t="str">
        <f t="shared" si="2"/>
        <v/>
      </c>
      <c r="AA60" t="s">
        <v>1325</v>
      </c>
      <c r="AB60" t="s">
        <v>71</v>
      </c>
      <c r="AC60" t="s">
        <v>5065</v>
      </c>
      <c r="AD60" t="s">
        <v>5174</v>
      </c>
      <c r="AE60" t="s">
        <v>237</v>
      </c>
      <c r="AF60" t="s">
        <v>5175</v>
      </c>
      <c r="AG60" t="s">
        <v>802</v>
      </c>
      <c r="AH60" t="s">
        <v>156</v>
      </c>
      <c r="AI60">
        <v>1</v>
      </c>
      <c r="AJ60">
        <v>0.7</v>
      </c>
      <c r="AK60">
        <v>0.2</v>
      </c>
      <c r="AL60">
        <v>0.7</v>
      </c>
      <c r="AM60" t="s">
        <v>14</v>
      </c>
      <c r="AN60">
        <v>20.92</v>
      </c>
      <c r="AO60" t="s">
        <v>303</v>
      </c>
      <c r="AP60" t="s">
        <v>303</v>
      </c>
      <c r="AQ60" t="s">
        <v>303</v>
      </c>
      <c r="AR60" t="s">
        <v>303</v>
      </c>
      <c r="AS60" t="s">
        <v>303</v>
      </c>
      <c r="AT60" t="s">
        <v>618</v>
      </c>
      <c r="AU60" t="s">
        <v>619</v>
      </c>
      <c r="AV60" t="s">
        <v>376</v>
      </c>
      <c r="AW60" t="s">
        <v>156</v>
      </c>
      <c r="AX60" t="s">
        <v>307</v>
      </c>
      <c r="AY60" t="s">
        <v>5174</v>
      </c>
      <c r="AZ60" t="s">
        <v>5176</v>
      </c>
      <c r="BA60" t="s">
        <v>5176</v>
      </c>
      <c r="BB60" t="s">
        <v>627</v>
      </c>
      <c r="BC60" t="s">
        <v>628</v>
      </c>
      <c r="BD60" t="s">
        <v>621</v>
      </c>
      <c r="BE60" t="s">
        <v>311</v>
      </c>
      <c r="BF60" t="s">
        <v>312</v>
      </c>
      <c r="BG60" t="s">
        <v>156</v>
      </c>
      <c r="BH60" t="s">
        <v>313</v>
      </c>
    </row>
    <row r="61" spans="1:60" x14ac:dyDescent="0.4">
      <c r="A61" s="64">
        <f t="shared" si="3"/>
        <v>59</v>
      </c>
      <c r="B61" s="65" t="str">
        <f t="shared" si="4"/>
        <v>2025-09-04</v>
      </c>
      <c r="C61" s="65" t="str">
        <f t="shared" si="5"/>
        <v>FRA</v>
      </c>
      <c r="D61" s="65" t="str">
        <f t="shared" si="6"/>
        <v>18050238311</v>
      </c>
      <c r="E61" s="65" t="str">
        <f t="shared" si="7"/>
        <v>566746841522</v>
      </c>
      <c r="F61" s="65" t="str">
        <f t="shared" si="8"/>
        <v>민세홍</v>
      </c>
      <c r="G61" s="65" t="str">
        <f t="shared" si="9"/>
        <v>GK00002739232</v>
      </c>
      <c r="H61" s="229" t="str">
        <f t="shared" si="10"/>
        <v>일반(목록배제,Normal-Manifest Exception)</v>
      </c>
      <c r="I61" s="66">
        <f t="shared" si="11"/>
        <v>72.27</v>
      </c>
      <c r="J61" s="102">
        <f t="shared" si="12"/>
        <v>1</v>
      </c>
      <c r="K61" s="66">
        <f t="shared" si="13"/>
        <v>4.5</v>
      </c>
      <c r="L61" s="66">
        <f t="shared" si="14"/>
        <v>7.4</v>
      </c>
      <c r="M61" s="66">
        <f t="shared" si="15"/>
        <v>7.5</v>
      </c>
      <c r="N61" s="169">
        <f t="shared" si="16"/>
        <v>25.05</v>
      </c>
      <c r="O61" s="169">
        <f>(J61*VLOOKUP(M61/J61,Mapping!$B$22:$C$29,2,10))</f>
        <v>5.25</v>
      </c>
      <c r="P61" s="166">
        <f t="shared" si="17"/>
        <v>35.523422851806167</v>
      </c>
      <c r="Q61" s="167">
        <f>VLOOKUP(H61,Mapping!$B$3:$D$13,3,0)</f>
        <v>0.8</v>
      </c>
      <c r="R61" s="168">
        <f>(IF(VLOOKUP(VLOOKUP(I61,Mapping!$B$15:$D$20,2,1),Mapping!$C$15:$E$20,2,0)=7000,0,VLOOKUP(VLOOKUP(I61,Mapping!$B$15:$D$20,2,1),Mapping!$C$15:$E$20,2,0)))</f>
        <v>0</v>
      </c>
      <c r="S61" s="166"/>
      <c r="T61" s="166"/>
      <c r="U61" s="67">
        <f t="shared" si="18"/>
        <v>36.323422851806164</v>
      </c>
      <c r="V61" s="149">
        <f t="shared" si="19"/>
        <v>36.32</v>
      </c>
      <c r="W61" s="149">
        <f>MAKESHOPNCOMPANY!$C$17</f>
        <v>1402.69</v>
      </c>
      <c r="X61" t="str">
        <f t="shared" si="2"/>
        <v/>
      </c>
      <c r="AA61" t="s">
        <v>1325</v>
      </c>
      <c r="AB61" t="s">
        <v>71</v>
      </c>
      <c r="AC61" t="s">
        <v>5065</v>
      </c>
      <c r="AD61" t="s">
        <v>5177</v>
      </c>
      <c r="AE61" t="s">
        <v>1147</v>
      </c>
      <c r="AF61" t="s">
        <v>1148</v>
      </c>
      <c r="AG61" t="s">
        <v>1149</v>
      </c>
      <c r="AH61" t="s">
        <v>156</v>
      </c>
      <c r="AI61">
        <v>1</v>
      </c>
      <c r="AJ61">
        <v>4.5</v>
      </c>
      <c r="AK61">
        <v>7.4</v>
      </c>
      <c r="AL61">
        <v>7.5</v>
      </c>
      <c r="AM61" t="s">
        <v>110</v>
      </c>
      <c r="AN61">
        <v>72.27</v>
      </c>
      <c r="AO61" t="s">
        <v>303</v>
      </c>
      <c r="AP61" t="s">
        <v>303</v>
      </c>
      <c r="AQ61" t="s">
        <v>303</v>
      </c>
      <c r="AR61" t="s">
        <v>303</v>
      </c>
      <c r="AS61" t="s">
        <v>303</v>
      </c>
      <c r="AT61" t="s">
        <v>618</v>
      </c>
      <c r="AU61" t="s">
        <v>619</v>
      </c>
      <c r="AV61" t="s">
        <v>620</v>
      </c>
      <c r="AW61" t="s">
        <v>156</v>
      </c>
      <c r="AX61" t="s">
        <v>307</v>
      </c>
      <c r="AY61" t="s">
        <v>5177</v>
      </c>
      <c r="AZ61" t="s">
        <v>5178</v>
      </c>
      <c r="BA61" t="s">
        <v>5178</v>
      </c>
      <c r="BB61" t="s">
        <v>627</v>
      </c>
      <c r="BC61" t="s">
        <v>628</v>
      </c>
      <c r="BD61" t="s">
        <v>621</v>
      </c>
      <c r="BE61" t="s">
        <v>311</v>
      </c>
      <c r="BF61" t="s">
        <v>312</v>
      </c>
      <c r="BG61" t="s">
        <v>156</v>
      </c>
      <c r="BH61" t="s">
        <v>313</v>
      </c>
    </row>
    <row r="62" spans="1:60" x14ac:dyDescent="0.4">
      <c r="A62" s="64">
        <f t="shared" si="3"/>
        <v>60</v>
      </c>
      <c r="B62" s="65" t="str">
        <f t="shared" si="4"/>
        <v>2025-09-04</v>
      </c>
      <c r="C62" s="65" t="str">
        <f t="shared" si="5"/>
        <v>FRA</v>
      </c>
      <c r="D62" s="65" t="str">
        <f t="shared" si="6"/>
        <v>18050238311</v>
      </c>
      <c r="E62" s="65" t="str">
        <f t="shared" si="7"/>
        <v>566746841426</v>
      </c>
      <c r="F62" s="65" t="str">
        <f t="shared" si="8"/>
        <v>최슬해</v>
      </c>
      <c r="G62" s="65" t="str">
        <f t="shared" si="9"/>
        <v>GK00002745459</v>
      </c>
      <c r="H62" s="229" t="str">
        <f t="shared" si="10"/>
        <v>목록(Manifest)</v>
      </c>
      <c r="I62" s="66">
        <f t="shared" si="11"/>
        <v>104.82</v>
      </c>
      <c r="J62" s="102">
        <f t="shared" si="12"/>
        <v>1</v>
      </c>
      <c r="K62" s="66">
        <f t="shared" si="13"/>
        <v>1</v>
      </c>
      <c r="L62" s="66">
        <f t="shared" si="14"/>
        <v>1.6</v>
      </c>
      <c r="M62" s="66">
        <f t="shared" si="15"/>
        <v>1.6</v>
      </c>
      <c r="N62" s="169">
        <f t="shared" si="16"/>
        <v>6.7600000000000007</v>
      </c>
      <c r="O62" s="169">
        <f>(J62*VLOOKUP(M62/J62,Mapping!$B$22:$C$29,2,10))</f>
        <v>2.75</v>
      </c>
      <c r="P62" s="166">
        <f t="shared" si="17"/>
        <v>11.149430736655997</v>
      </c>
      <c r="Q62" s="167">
        <f>VLOOKUP(H62,Mapping!$B$3:$D$13,3,0)</f>
        <v>0</v>
      </c>
      <c r="R62" s="168">
        <f>(IF(VLOOKUP(VLOOKUP(I62,Mapping!$B$15:$D$20,2,1),Mapping!$C$15:$E$20,2,0)=7000,0,VLOOKUP(VLOOKUP(I62,Mapping!$B$15:$D$20,2,1),Mapping!$C$15:$E$20,2,0)))</f>
        <v>0</v>
      </c>
      <c r="S62" s="166"/>
      <c r="T62" s="166"/>
      <c r="U62" s="67">
        <f t="shared" si="18"/>
        <v>11.149430736655997</v>
      </c>
      <c r="V62" s="149">
        <f t="shared" si="19"/>
        <v>11.15</v>
      </c>
      <c r="W62" s="149">
        <f>MAKESHOPNCOMPANY!$C$17</f>
        <v>1402.69</v>
      </c>
      <c r="X62" t="str">
        <f t="shared" si="2"/>
        <v/>
      </c>
      <c r="AA62" t="s">
        <v>1325</v>
      </c>
      <c r="AB62" t="s">
        <v>71</v>
      </c>
      <c r="AC62" t="s">
        <v>5065</v>
      </c>
      <c r="AD62" t="s">
        <v>5179</v>
      </c>
      <c r="AE62" t="s">
        <v>5180</v>
      </c>
      <c r="AF62" t="s">
        <v>5181</v>
      </c>
      <c r="AG62" t="s">
        <v>5182</v>
      </c>
      <c r="AH62" t="s">
        <v>156</v>
      </c>
      <c r="AI62">
        <v>1</v>
      </c>
      <c r="AJ62">
        <v>1</v>
      </c>
      <c r="AK62">
        <v>1.6</v>
      </c>
      <c r="AL62">
        <v>1.6</v>
      </c>
      <c r="AM62" t="s">
        <v>14</v>
      </c>
      <c r="AN62">
        <v>104.82</v>
      </c>
      <c r="AO62" t="s">
        <v>303</v>
      </c>
      <c r="AP62" t="s">
        <v>303</v>
      </c>
      <c r="AQ62" t="s">
        <v>303</v>
      </c>
      <c r="AR62" t="s">
        <v>303</v>
      </c>
      <c r="AS62" t="s">
        <v>303</v>
      </c>
      <c r="AT62" t="s">
        <v>618</v>
      </c>
      <c r="AU62" t="s">
        <v>619</v>
      </c>
      <c r="AV62" t="s">
        <v>5183</v>
      </c>
      <c r="AW62" t="s">
        <v>156</v>
      </c>
      <c r="AX62" t="s">
        <v>307</v>
      </c>
      <c r="AY62" t="s">
        <v>5179</v>
      </c>
      <c r="AZ62" t="s">
        <v>5184</v>
      </c>
      <c r="BA62" t="s">
        <v>5184</v>
      </c>
      <c r="BB62" t="s">
        <v>627</v>
      </c>
      <c r="BC62" t="s">
        <v>628</v>
      </c>
      <c r="BD62" t="s">
        <v>621</v>
      </c>
      <c r="BE62" t="s">
        <v>311</v>
      </c>
      <c r="BF62" t="s">
        <v>312</v>
      </c>
      <c r="BG62" t="s">
        <v>156</v>
      </c>
      <c r="BH62" t="s">
        <v>313</v>
      </c>
    </row>
    <row r="63" spans="1:60" x14ac:dyDescent="0.4">
      <c r="A63" s="64">
        <f t="shared" si="3"/>
        <v>61</v>
      </c>
      <c r="B63" s="65" t="str">
        <f t="shared" si="4"/>
        <v>2025-09-04</v>
      </c>
      <c r="C63" s="65" t="str">
        <f t="shared" si="5"/>
        <v>FRA</v>
      </c>
      <c r="D63" s="65" t="str">
        <f t="shared" si="6"/>
        <v>18050238311</v>
      </c>
      <c r="E63" s="65" t="str">
        <f t="shared" si="7"/>
        <v>566746841452</v>
      </c>
      <c r="F63" s="65" t="str">
        <f t="shared" si="8"/>
        <v>신종훈</v>
      </c>
      <c r="G63" s="65" t="str">
        <f t="shared" si="9"/>
        <v>GK00002750898</v>
      </c>
      <c r="H63" s="229" t="str">
        <f t="shared" si="10"/>
        <v>목록(Manifest)</v>
      </c>
      <c r="I63" s="66">
        <f t="shared" si="11"/>
        <v>65.290000000000006</v>
      </c>
      <c r="J63" s="102">
        <f t="shared" si="12"/>
        <v>1</v>
      </c>
      <c r="K63" s="66">
        <f t="shared" si="13"/>
        <v>0.5</v>
      </c>
      <c r="L63" s="66">
        <f t="shared" si="14"/>
        <v>0.6</v>
      </c>
      <c r="M63" s="66">
        <f t="shared" si="15"/>
        <v>0.6</v>
      </c>
      <c r="N63" s="169">
        <f t="shared" si="16"/>
        <v>3.66</v>
      </c>
      <c r="O63" s="169">
        <f>(J63*VLOOKUP(M63/J63,Mapping!$B$22:$C$29,2,10))</f>
        <v>2.75</v>
      </c>
      <c r="P63" s="166">
        <f t="shared" si="17"/>
        <v>7.5150211379563547</v>
      </c>
      <c r="Q63" s="167">
        <f>VLOOKUP(H63,Mapping!$B$3:$D$13,3,0)</f>
        <v>0</v>
      </c>
      <c r="R63" s="168">
        <f>(IF(VLOOKUP(VLOOKUP(I63,Mapping!$B$15:$D$20,2,1),Mapping!$C$15:$E$20,2,0)=7000,0,VLOOKUP(VLOOKUP(I63,Mapping!$B$15:$D$20,2,1),Mapping!$C$15:$E$20,2,0)))</f>
        <v>0</v>
      </c>
      <c r="S63" s="166"/>
      <c r="T63" s="166"/>
      <c r="U63" s="67">
        <f t="shared" si="18"/>
        <v>7.5150211379563547</v>
      </c>
      <c r="V63" s="149">
        <f t="shared" si="19"/>
        <v>7.52</v>
      </c>
      <c r="W63" s="149">
        <f>MAKESHOPNCOMPANY!$C$17</f>
        <v>1402.69</v>
      </c>
      <c r="X63" t="str">
        <f t="shared" si="2"/>
        <v/>
      </c>
      <c r="AA63" t="s">
        <v>1325</v>
      </c>
      <c r="AB63" t="s">
        <v>71</v>
      </c>
      <c r="AC63" t="s">
        <v>5065</v>
      </c>
      <c r="AD63" t="s">
        <v>5185</v>
      </c>
      <c r="AE63" t="s">
        <v>262</v>
      </c>
      <c r="AF63" t="s">
        <v>646</v>
      </c>
      <c r="AG63" t="s">
        <v>5186</v>
      </c>
      <c r="AH63" t="s">
        <v>156</v>
      </c>
      <c r="AI63">
        <v>1</v>
      </c>
      <c r="AJ63">
        <v>0.5</v>
      </c>
      <c r="AK63">
        <v>0.6</v>
      </c>
      <c r="AL63">
        <v>0.6</v>
      </c>
      <c r="AM63" t="s">
        <v>14</v>
      </c>
      <c r="AN63">
        <v>65.290000000000006</v>
      </c>
      <c r="AO63" t="s">
        <v>303</v>
      </c>
      <c r="AP63" t="s">
        <v>303</v>
      </c>
      <c r="AQ63" t="s">
        <v>303</v>
      </c>
      <c r="AR63" t="s">
        <v>303</v>
      </c>
      <c r="AS63" t="s">
        <v>303</v>
      </c>
      <c r="AT63" t="s">
        <v>618</v>
      </c>
      <c r="AU63" t="s">
        <v>619</v>
      </c>
      <c r="AV63" t="s">
        <v>5187</v>
      </c>
      <c r="AW63" t="s">
        <v>156</v>
      </c>
      <c r="AX63" t="s">
        <v>307</v>
      </c>
      <c r="AY63" t="s">
        <v>5185</v>
      </c>
      <c r="AZ63" t="s">
        <v>5188</v>
      </c>
      <c r="BA63" t="s">
        <v>5188</v>
      </c>
      <c r="BB63" t="s">
        <v>627</v>
      </c>
      <c r="BC63" t="s">
        <v>628</v>
      </c>
      <c r="BD63" t="s">
        <v>621</v>
      </c>
      <c r="BE63" t="s">
        <v>311</v>
      </c>
      <c r="BF63" t="s">
        <v>312</v>
      </c>
      <c r="BG63" t="s">
        <v>156</v>
      </c>
      <c r="BH63" t="s">
        <v>313</v>
      </c>
    </row>
    <row r="64" spans="1:60" x14ac:dyDescent="0.4">
      <c r="A64" s="64">
        <f t="shared" si="3"/>
        <v>62</v>
      </c>
      <c r="B64" s="65" t="str">
        <f t="shared" si="4"/>
        <v>2025-09-04</v>
      </c>
      <c r="C64" s="65" t="str">
        <f t="shared" si="5"/>
        <v>FRA</v>
      </c>
      <c r="D64" s="65" t="str">
        <f t="shared" si="6"/>
        <v>18050238311</v>
      </c>
      <c r="E64" s="65" t="str">
        <f t="shared" si="7"/>
        <v>566746841463</v>
      </c>
      <c r="F64" s="65" t="str">
        <f t="shared" si="8"/>
        <v>한숙</v>
      </c>
      <c r="G64" s="65" t="str">
        <f t="shared" si="9"/>
        <v>GK00002752885</v>
      </c>
      <c r="H64" s="229" t="str">
        <f t="shared" si="10"/>
        <v>목록(Manifest)</v>
      </c>
      <c r="I64" s="66">
        <f t="shared" si="11"/>
        <v>94.44</v>
      </c>
      <c r="J64" s="102">
        <f t="shared" si="12"/>
        <v>1</v>
      </c>
      <c r="K64" s="66">
        <f t="shared" si="13"/>
        <v>0.5</v>
      </c>
      <c r="L64" s="66">
        <f t="shared" si="14"/>
        <v>0.2</v>
      </c>
      <c r="M64" s="66">
        <f t="shared" si="15"/>
        <v>0.5</v>
      </c>
      <c r="N64" s="169">
        <f t="shared" si="16"/>
        <v>3.35</v>
      </c>
      <c r="O64" s="169">
        <f>(J64*VLOOKUP(M64/J64,Mapping!$B$22:$C$29,2,10))</f>
        <v>2.75</v>
      </c>
      <c r="P64" s="166">
        <f t="shared" si="17"/>
        <v>7.1515801780863901</v>
      </c>
      <c r="Q64" s="167">
        <f>VLOOKUP(H64,Mapping!$B$3:$D$13,3,0)</f>
        <v>0</v>
      </c>
      <c r="R64" s="168">
        <f>(IF(VLOOKUP(VLOOKUP(I64,Mapping!$B$15:$D$20,2,1),Mapping!$C$15:$E$20,2,0)=7000,0,VLOOKUP(VLOOKUP(I64,Mapping!$B$15:$D$20,2,1),Mapping!$C$15:$E$20,2,0)))</f>
        <v>0</v>
      </c>
      <c r="S64" s="166"/>
      <c r="T64" s="166"/>
      <c r="U64" s="67">
        <f t="shared" si="18"/>
        <v>7.1515801780863901</v>
      </c>
      <c r="V64" s="149">
        <f t="shared" si="19"/>
        <v>7.15</v>
      </c>
      <c r="W64" s="149">
        <f>MAKESHOPNCOMPANY!$C$17</f>
        <v>1402.69</v>
      </c>
      <c r="X64" t="str">
        <f t="shared" si="2"/>
        <v/>
      </c>
      <c r="AA64" t="s">
        <v>1325</v>
      </c>
      <c r="AB64" t="s">
        <v>71</v>
      </c>
      <c r="AC64" t="s">
        <v>5065</v>
      </c>
      <c r="AD64" t="s">
        <v>5189</v>
      </c>
      <c r="AE64" t="s">
        <v>5190</v>
      </c>
      <c r="AF64" t="s">
        <v>5191</v>
      </c>
      <c r="AG64" t="s">
        <v>5192</v>
      </c>
      <c r="AH64" t="s">
        <v>156</v>
      </c>
      <c r="AI64">
        <v>1</v>
      </c>
      <c r="AJ64">
        <v>0.5</v>
      </c>
      <c r="AK64">
        <v>0.2</v>
      </c>
      <c r="AL64">
        <v>0.5</v>
      </c>
      <c r="AM64" t="s">
        <v>14</v>
      </c>
      <c r="AN64">
        <v>94.44</v>
      </c>
      <c r="AO64" t="s">
        <v>303</v>
      </c>
      <c r="AP64" t="s">
        <v>303</v>
      </c>
      <c r="AQ64" t="s">
        <v>303</v>
      </c>
      <c r="AR64" t="s">
        <v>303</v>
      </c>
      <c r="AS64" t="s">
        <v>303</v>
      </c>
      <c r="AT64" t="s">
        <v>618</v>
      </c>
      <c r="AU64" t="s">
        <v>619</v>
      </c>
      <c r="AV64" t="s">
        <v>707</v>
      </c>
      <c r="AW64" t="s">
        <v>156</v>
      </c>
      <c r="AX64" t="s">
        <v>307</v>
      </c>
      <c r="AY64" t="s">
        <v>5189</v>
      </c>
      <c r="AZ64" t="s">
        <v>5193</v>
      </c>
      <c r="BA64" t="s">
        <v>5193</v>
      </c>
      <c r="BB64" t="s">
        <v>627</v>
      </c>
      <c r="BC64" t="s">
        <v>628</v>
      </c>
      <c r="BD64" t="s">
        <v>621</v>
      </c>
      <c r="BE64" t="s">
        <v>311</v>
      </c>
      <c r="BF64" t="s">
        <v>312</v>
      </c>
      <c r="BG64" t="s">
        <v>156</v>
      </c>
      <c r="BH64" t="s">
        <v>313</v>
      </c>
    </row>
    <row r="65" spans="1:60" x14ac:dyDescent="0.4">
      <c r="A65" s="64">
        <f t="shared" si="3"/>
        <v>63</v>
      </c>
      <c r="B65" s="65" t="str">
        <f t="shared" si="4"/>
        <v>2025-09-04</v>
      </c>
      <c r="C65" s="65" t="str">
        <f t="shared" si="5"/>
        <v>FRA</v>
      </c>
      <c r="D65" s="65" t="str">
        <f t="shared" si="6"/>
        <v>18050238311</v>
      </c>
      <c r="E65" s="65" t="str">
        <f t="shared" si="7"/>
        <v>566746841485</v>
      </c>
      <c r="F65" s="65" t="str">
        <f t="shared" si="8"/>
        <v>김태훈</v>
      </c>
      <c r="G65" s="65" t="str">
        <f t="shared" si="9"/>
        <v>GK00002753165</v>
      </c>
      <c r="H65" s="229" t="str">
        <f t="shared" si="10"/>
        <v>간이(Simple)</v>
      </c>
      <c r="I65" s="66">
        <f t="shared" si="11"/>
        <v>501.21</v>
      </c>
      <c r="J65" s="102">
        <f t="shared" si="12"/>
        <v>1</v>
      </c>
      <c r="K65" s="66">
        <f t="shared" si="13"/>
        <v>1.5</v>
      </c>
      <c r="L65" s="66">
        <f t="shared" si="14"/>
        <v>2.7</v>
      </c>
      <c r="M65" s="66">
        <f t="shared" si="15"/>
        <v>2.7</v>
      </c>
      <c r="N65" s="169">
        <f t="shared" si="16"/>
        <v>10.170000000000002</v>
      </c>
      <c r="O65" s="169">
        <f>(J65*VLOOKUP(M65/J65,Mapping!$B$22:$C$29,2,10))</f>
        <v>3.25</v>
      </c>
      <c r="P65" s="166">
        <f t="shared" si="17"/>
        <v>15.733476391790061</v>
      </c>
      <c r="Q65" s="167">
        <f>VLOOKUP(H65,Mapping!$B$3:$D$13,3,0)</f>
        <v>0.8</v>
      </c>
      <c r="R65" s="168">
        <f>(IF(VLOOKUP(VLOOKUP(I65,Mapping!$B$15:$D$20,2,1),Mapping!$C$15:$E$20,2,0)=7000,0,VLOOKUP(VLOOKUP(I65,Mapping!$B$15:$D$20,2,1),Mapping!$C$15:$E$20,2,0)))</f>
        <v>0</v>
      </c>
      <c r="S65" s="166"/>
      <c r="T65" s="166"/>
      <c r="U65" s="67">
        <f t="shared" si="18"/>
        <v>16.53347639179006</v>
      </c>
      <c r="V65" s="149">
        <f t="shared" si="19"/>
        <v>16.53</v>
      </c>
      <c r="W65" s="149">
        <f>MAKESHOPNCOMPANY!$C$17</f>
        <v>1402.69</v>
      </c>
      <c r="X65" t="str">
        <f t="shared" si="2"/>
        <v/>
      </c>
      <c r="AA65" t="s">
        <v>1325</v>
      </c>
      <c r="AB65" t="s">
        <v>71</v>
      </c>
      <c r="AC65" t="s">
        <v>5065</v>
      </c>
      <c r="AD65" t="s">
        <v>5194</v>
      </c>
      <c r="AE65" t="s">
        <v>5195</v>
      </c>
      <c r="AF65" t="s">
        <v>5196</v>
      </c>
      <c r="AG65" t="s">
        <v>819</v>
      </c>
      <c r="AH65" t="s">
        <v>156</v>
      </c>
      <c r="AI65">
        <v>1</v>
      </c>
      <c r="AJ65">
        <v>1.5</v>
      </c>
      <c r="AK65">
        <v>2.7</v>
      </c>
      <c r="AL65">
        <v>2.7</v>
      </c>
      <c r="AM65" t="s">
        <v>15</v>
      </c>
      <c r="AN65">
        <v>501.21</v>
      </c>
      <c r="AO65" t="s">
        <v>303</v>
      </c>
      <c r="AP65" t="s">
        <v>303</v>
      </c>
      <c r="AQ65" t="s">
        <v>303</v>
      </c>
      <c r="AR65" t="s">
        <v>303</v>
      </c>
      <c r="AS65" t="s">
        <v>303</v>
      </c>
      <c r="AT65" t="s">
        <v>618</v>
      </c>
      <c r="AU65" t="s">
        <v>619</v>
      </c>
      <c r="AV65" t="s">
        <v>5197</v>
      </c>
      <c r="AW65" t="s">
        <v>156</v>
      </c>
      <c r="AX65" t="s">
        <v>307</v>
      </c>
      <c r="AY65" t="s">
        <v>5194</v>
      </c>
      <c r="AZ65" t="s">
        <v>5198</v>
      </c>
      <c r="BA65" t="s">
        <v>5198</v>
      </c>
      <c r="BB65" t="s">
        <v>627</v>
      </c>
      <c r="BC65" t="s">
        <v>628</v>
      </c>
      <c r="BD65" t="s">
        <v>621</v>
      </c>
      <c r="BE65" t="s">
        <v>311</v>
      </c>
      <c r="BF65" t="s">
        <v>312</v>
      </c>
      <c r="BG65" t="s">
        <v>156</v>
      </c>
      <c r="BH65" t="s">
        <v>313</v>
      </c>
    </row>
    <row r="66" spans="1:60" x14ac:dyDescent="0.4">
      <c r="A66" s="64">
        <f t="shared" si="3"/>
        <v>64</v>
      </c>
      <c r="B66" s="65" t="str">
        <f t="shared" si="4"/>
        <v>2025-09-04</v>
      </c>
      <c r="C66" s="65" t="str">
        <f t="shared" si="5"/>
        <v>FRA</v>
      </c>
      <c r="D66" s="65" t="str">
        <f t="shared" si="6"/>
        <v>18050238311</v>
      </c>
      <c r="E66" s="65" t="str">
        <f t="shared" si="7"/>
        <v>566746841474</v>
      </c>
      <c r="F66" s="65" t="str">
        <f t="shared" si="8"/>
        <v>이상민</v>
      </c>
      <c r="G66" s="65" t="str">
        <f t="shared" si="9"/>
        <v>GK00002757187</v>
      </c>
      <c r="H66" s="229" t="str">
        <f t="shared" si="10"/>
        <v>목록(Manifest)</v>
      </c>
      <c r="I66" s="66">
        <f t="shared" si="11"/>
        <v>55.67</v>
      </c>
      <c r="J66" s="102">
        <f t="shared" si="12"/>
        <v>1</v>
      </c>
      <c r="K66" s="66">
        <f t="shared" si="13"/>
        <v>0.5</v>
      </c>
      <c r="L66" s="66">
        <f t="shared" si="14"/>
        <v>0.2</v>
      </c>
      <c r="M66" s="66">
        <f t="shared" si="15"/>
        <v>0.5</v>
      </c>
      <c r="N66" s="169">
        <f t="shared" si="16"/>
        <v>3.35</v>
      </c>
      <c r="O66" s="169">
        <f>(J66*VLOOKUP(M66/J66,Mapping!$B$22:$C$29,2,10))</f>
        <v>2.75</v>
      </c>
      <c r="P66" s="166">
        <f t="shared" si="17"/>
        <v>7.1515801780863901</v>
      </c>
      <c r="Q66" s="167">
        <f>VLOOKUP(H66,Mapping!$B$3:$D$13,3,0)</f>
        <v>0</v>
      </c>
      <c r="R66" s="168">
        <f>(IF(VLOOKUP(VLOOKUP(I66,Mapping!$B$15:$D$20,2,1),Mapping!$C$15:$E$20,2,0)=7000,0,VLOOKUP(VLOOKUP(I66,Mapping!$B$15:$D$20,2,1),Mapping!$C$15:$E$20,2,0)))</f>
        <v>0</v>
      </c>
      <c r="S66" s="166"/>
      <c r="T66" s="166"/>
      <c r="U66" s="67">
        <f t="shared" si="18"/>
        <v>7.1515801780863901</v>
      </c>
      <c r="V66" s="149">
        <f t="shared" si="19"/>
        <v>7.15</v>
      </c>
      <c r="W66" s="149">
        <f>MAKESHOPNCOMPANY!$C$17</f>
        <v>1402.69</v>
      </c>
      <c r="X66" t="str">
        <f t="shared" si="2"/>
        <v/>
      </c>
      <c r="AA66" t="s">
        <v>1325</v>
      </c>
      <c r="AB66" t="s">
        <v>71</v>
      </c>
      <c r="AC66" t="s">
        <v>5065</v>
      </c>
      <c r="AD66" t="s">
        <v>5199</v>
      </c>
      <c r="AE66" t="s">
        <v>5200</v>
      </c>
      <c r="AF66" t="s">
        <v>5201</v>
      </c>
      <c r="AG66" t="s">
        <v>5202</v>
      </c>
      <c r="AH66" t="s">
        <v>156</v>
      </c>
      <c r="AI66">
        <v>1</v>
      </c>
      <c r="AJ66">
        <v>0.5</v>
      </c>
      <c r="AK66">
        <v>0.2</v>
      </c>
      <c r="AL66">
        <v>0.5</v>
      </c>
      <c r="AM66" t="s">
        <v>14</v>
      </c>
      <c r="AN66">
        <v>55.67</v>
      </c>
      <c r="AO66" t="s">
        <v>303</v>
      </c>
      <c r="AP66" t="s">
        <v>303</v>
      </c>
      <c r="AQ66" t="s">
        <v>303</v>
      </c>
      <c r="AR66" t="s">
        <v>303</v>
      </c>
      <c r="AS66" t="s">
        <v>303</v>
      </c>
      <c r="AT66" t="s">
        <v>618</v>
      </c>
      <c r="AU66" t="s">
        <v>619</v>
      </c>
      <c r="AV66" t="s">
        <v>5203</v>
      </c>
      <c r="AW66" t="s">
        <v>156</v>
      </c>
      <c r="AX66" t="s">
        <v>307</v>
      </c>
      <c r="AY66" t="s">
        <v>5199</v>
      </c>
      <c r="AZ66" t="s">
        <v>5204</v>
      </c>
      <c r="BA66" t="s">
        <v>5204</v>
      </c>
      <c r="BB66" t="s">
        <v>627</v>
      </c>
      <c r="BC66" t="s">
        <v>628</v>
      </c>
      <c r="BD66" t="s">
        <v>621</v>
      </c>
      <c r="BE66" t="s">
        <v>311</v>
      </c>
      <c r="BF66" t="s">
        <v>312</v>
      </c>
      <c r="BG66" t="s">
        <v>156</v>
      </c>
      <c r="BH66" t="s">
        <v>313</v>
      </c>
    </row>
    <row r="67" spans="1:60" x14ac:dyDescent="0.4">
      <c r="A67" s="64">
        <f t="shared" si="3"/>
        <v>65</v>
      </c>
      <c r="B67" s="65" t="str">
        <f t="shared" si="4"/>
        <v>2025-09-04</v>
      </c>
      <c r="C67" s="65" t="str">
        <f t="shared" si="5"/>
        <v>FRA</v>
      </c>
      <c r="D67" s="65" t="str">
        <f t="shared" si="6"/>
        <v>18050238311</v>
      </c>
      <c r="E67" s="65" t="str">
        <f t="shared" si="7"/>
        <v>566746841500</v>
      </c>
      <c r="F67" s="65" t="str">
        <f t="shared" si="8"/>
        <v>김한준</v>
      </c>
      <c r="G67" s="65" t="str">
        <f t="shared" si="9"/>
        <v>GK00002757577</v>
      </c>
      <c r="H67" s="229" t="str">
        <f t="shared" si="10"/>
        <v>목록(Manifest)</v>
      </c>
      <c r="I67" s="66">
        <f t="shared" si="11"/>
        <v>22.01</v>
      </c>
      <c r="J67" s="102">
        <f t="shared" si="12"/>
        <v>1</v>
      </c>
      <c r="K67" s="66">
        <f t="shared" si="13"/>
        <v>1</v>
      </c>
      <c r="L67" s="66">
        <f t="shared" si="14"/>
        <v>2.1</v>
      </c>
      <c r="M67" s="66">
        <f t="shared" si="15"/>
        <v>2.1</v>
      </c>
      <c r="N67" s="169">
        <f t="shared" si="16"/>
        <v>8.31</v>
      </c>
      <c r="O67" s="169">
        <f>(J67*VLOOKUP(M67/J67,Mapping!$B$22:$C$29,2,10))</f>
        <v>3.25</v>
      </c>
      <c r="P67" s="166">
        <f t="shared" si="17"/>
        <v>13.552830632570275</v>
      </c>
      <c r="Q67" s="167">
        <f>VLOOKUP(H67,Mapping!$B$3:$D$13,3,0)</f>
        <v>0</v>
      </c>
      <c r="R67" s="168">
        <f>(IF(VLOOKUP(VLOOKUP(I67,Mapping!$B$15:$D$20,2,1),Mapping!$C$15:$E$20,2,0)=7000,0,VLOOKUP(VLOOKUP(I67,Mapping!$B$15:$D$20,2,1),Mapping!$C$15:$E$20,2,0)))</f>
        <v>0</v>
      </c>
      <c r="S67" s="166"/>
      <c r="T67" s="166"/>
      <c r="U67" s="67">
        <f t="shared" si="18"/>
        <v>13.552830632570275</v>
      </c>
      <c r="V67" s="149">
        <f t="shared" si="19"/>
        <v>13.55</v>
      </c>
      <c r="W67" s="149">
        <f>MAKESHOPNCOMPANY!$C$17</f>
        <v>1402.69</v>
      </c>
      <c r="X67" t="str">
        <f t="shared" si="2"/>
        <v/>
      </c>
      <c r="AA67" t="s">
        <v>1325</v>
      </c>
      <c r="AB67" t="s">
        <v>71</v>
      </c>
      <c r="AC67" t="s">
        <v>5065</v>
      </c>
      <c r="AD67" t="s">
        <v>5205</v>
      </c>
      <c r="AE67" t="s">
        <v>896</v>
      </c>
      <c r="AF67" t="s">
        <v>5206</v>
      </c>
      <c r="AG67" t="s">
        <v>5207</v>
      </c>
      <c r="AH67" t="s">
        <v>156</v>
      </c>
      <c r="AI67">
        <v>1</v>
      </c>
      <c r="AJ67">
        <v>1</v>
      </c>
      <c r="AK67">
        <v>2.1</v>
      </c>
      <c r="AL67">
        <v>2.1</v>
      </c>
      <c r="AM67" t="s">
        <v>14</v>
      </c>
      <c r="AN67">
        <v>22.01</v>
      </c>
      <c r="AO67" t="s">
        <v>303</v>
      </c>
      <c r="AP67" t="s">
        <v>303</v>
      </c>
      <c r="AQ67" t="s">
        <v>303</v>
      </c>
      <c r="AR67" t="s">
        <v>303</v>
      </c>
      <c r="AS67" t="s">
        <v>303</v>
      </c>
      <c r="AT67" t="s">
        <v>618</v>
      </c>
      <c r="AU67" t="s">
        <v>619</v>
      </c>
      <c r="AV67" t="s">
        <v>620</v>
      </c>
      <c r="AW67" t="s">
        <v>156</v>
      </c>
      <c r="AX67" t="s">
        <v>307</v>
      </c>
      <c r="AY67" t="s">
        <v>5205</v>
      </c>
      <c r="AZ67" t="s">
        <v>5208</v>
      </c>
      <c r="BA67" t="s">
        <v>5208</v>
      </c>
      <c r="BB67" t="s">
        <v>627</v>
      </c>
      <c r="BC67" t="s">
        <v>628</v>
      </c>
      <c r="BD67" t="s">
        <v>621</v>
      </c>
      <c r="BE67" t="s">
        <v>311</v>
      </c>
      <c r="BF67" t="s">
        <v>312</v>
      </c>
      <c r="BG67" t="s">
        <v>156</v>
      </c>
      <c r="BH67" t="s">
        <v>313</v>
      </c>
    </row>
    <row r="68" spans="1:60" x14ac:dyDescent="0.4">
      <c r="A68" s="64">
        <f t="shared" si="3"/>
        <v>66</v>
      </c>
      <c r="B68" s="65" t="str">
        <f t="shared" si="4"/>
        <v>2025-09-04</v>
      </c>
      <c r="C68" s="65" t="str">
        <f t="shared" si="5"/>
        <v>FRA</v>
      </c>
      <c r="D68" s="65" t="str">
        <f t="shared" si="6"/>
        <v>18050238311</v>
      </c>
      <c r="E68" s="65" t="str">
        <f t="shared" si="7"/>
        <v>566746841511</v>
      </c>
      <c r="F68" s="65" t="str">
        <f t="shared" si="8"/>
        <v>유정빈</v>
      </c>
      <c r="G68" s="65" t="str">
        <f t="shared" si="9"/>
        <v>GK00002757591</v>
      </c>
      <c r="H68" s="229" t="str">
        <f t="shared" si="10"/>
        <v>목록(Manifest)</v>
      </c>
      <c r="I68" s="66">
        <f t="shared" si="11"/>
        <v>34.979999999999997</v>
      </c>
      <c r="J68" s="102">
        <f t="shared" si="12"/>
        <v>1</v>
      </c>
      <c r="K68" s="66">
        <f t="shared" si="13"/>
        <v>2</v>
      </c>
      <c r="L68" s="66">
        <f t="shared" si="14"/>
        <v>0.2</v>
      </c>
      <c r="M68" s="66">
        <f t="shared" si="15"/>
        <v>2</v>
      </c>
      <c r="N68" s="169">
        <f t="shared" si="16"/>
        <v>8</v>
      </c>
      <c r="O68" s="169">
        <f>(J68*VLOOKUP(M68/J68,Mapping!$B$22:$C$29,2,10))</f>
        <v>2.75</v>
      </c>
      <c r="P68" s="166">
        <f t="shared" si="17"/>
        <v>12.603194576135852</v>
      </c>
      <c r="Q68" s="167">
        <f>VLOOKUP(H68,Mapping!$B$3:$D$13,3,0)</f>
        <v>0</v>
      </c>
      <c r="R68" s="168">
        <f>(IF(VLOOKUP(VLOOKUP(I68,Mapping!$B$15:$D$20,2,1),Mapping!$C$15:$E$20,2,0)=7000,0,VLOOKUP(VLOOKUP(I68,Mapping!$B$15:$D$20,2,1),Mapping!$C$15:$E$20,2,0)))</f>
        <v>0</v>
      </c>
      <c r="S68" s="166"/>
      <c r="T68" s="166"/>
      <c r="U68" s="67">
        <f t="shared" si="18"/>
        <v>12.603194576135852</v>
      </c>
      <c r="V68" s="149">
        <f t="shared" si="19"/>
        <v>12.6</v>
      </c>
      <c r="W68" s="149">
        <f>MAKESHOPNCOMPANY!$C$17</f>
        <v>1402.69</v>
      </c>
      <c r="X68" t="str">
        <f t="shared" ref="X68:X131" si="20">AH68</f>
        <v/>
      </c>
      <c r="AA68" t="s">
        <v>1325</v>
      </c>
      <c r="AB68" t="s">
        <v>71</v>
      </c>
      <c r="AC68" t="s">
        <v>5065</v>
      </c>
      <c r="AD68" t="s">
        <v>5209</v>
      </c>
      <c r="AE68" t="s">
        <v>5210</v>
      </c>
      <c r="AF68" t="s">
        <v>5211</v>
      </c>
      <c r="AG68" t="s">
        <v>1646</v>
      </c>
      <c r="AH68" t="s">
        <v>156</v>
      </c>
      <c r="AI68">
        <v>1</v>
      </c>
      <c r="AJ68">
        <v>2</v>
      </c>
      <c r="AK68">
        <v>0.2</v>
      </c>
      <c r="AL68">
        <v>2</v>
      </c>
      <c r="AM68" t="s">
        <v>14</v>
      </c>
      <c r="AN68">
        <v>34.979999999999997</v>
      </c>
      <c r="AO68" t="s">
        <v>303</v>
      </c>
      <c r="AP68" t="s">
        <v>303</v>
      </c>
      <c r="AQ68" t="s">
        <v>303</v>
      </c>
      <c r="AR68" t="s">
        <v>303</v>
      </c>
      <c r="AS68" t="s">
        <v>303</v>
      </c>
      <c r="AT68" t="s">
        <v>618</v>
      </c>
      <c r="AU68" t="s">
        <v>619</v>
      </c>
      <c r="AV68" t="s">
        <v>4169</v>
      </c>
      <c r="AW68" t="s">
        <v>156</v>
      </c>
      <c r="AX68" t="s">
        <v>307</v>
      </c>
      <c r="AY68" t="s">
        <v>5209</v>
      </c>
      <c r="AZ68" t="s">
        <v>5212</v>
      </c>
      <c r="BA68" t="s">
        <v>5212</v>
      </c>
      <c r="BB68" t="s">
        <v>627</v>
      </c>
      <c r="BC68" t="s">
        <v>628</v>
      </c>
      <c r="BD68" t="s">
        <v>621</v>
      </c>
      <c r="BE68" t="s">
        <v>311</v>
      </c>
      <c r="BF68" t="s">
        <v>312</v>
      </c>
      <c r="BG68" t="s">
        <v>156</v>
      </c>
      <c r="BH68" t="s">
        <v>313</v>
      </c>
    </row>
    <row r="69" spans="1:60" x14ac:dyDescent="0.4">
      <c r="A69" s="64">
        <f t="shared" ref="A69:A132" si="21">A68+1</f>
        <v>67</v>
      </c>
      <c r="B69" s="65" t="str">
        <f t="shared" ref="B69:B132" si="22">AA69</f>
        <v>2025-09-04</v>
      </c>
      <c r="C69" s="65" t="str">
        <f t="shared" ref="C69:C132" si="23">AB69</f>
        <v>FRA</v>
      </c>
      <c r="D69" s="65" t="str">
        <f t="shared" ref="D69:D132" si="24">AC69</f>
        <v>18050238311</v>
      </c>
      <c r="E69" s="65" t="str">
        <f t="shared" ref="E69:E132" si="25">AD69</f>
        <v>566746841415</v>
      </c>
      <c r="F69" s="65" t="str">
        <f t="shared" ref="F69:F132" si="26">AE69</f>
        <v>하태봉</v>
      </c>
      <c r="G69" s="65" t="str">
        <f t="shared" ref="G69:G132" si="27">AZ69</f>
        <v>GK00002751633</v>
      </c>
      <c r="H69" s="229" t="str">
        <f t="shared" ref="H69:H132" si="28">AM69</f>
        <v>목록(Manifest)</v>
      </c>
      <c r="I69" s="66">
        <f t="shared" ref="I69:I132" si="29">AN69</f>
        <v>54.8</v>
      </c>
      <c r="J69" s="102">
        <f t="shared" ref="J69:J132" si="30">AI69</f>
        <v>1</v>
      </c>
      <c r="K69" s="66">
        <f t="shared" ref="K69:K132" si="31">AJ69</f>
        <v>0.5</v>
      </c>
      <c r="L69" s="66">
        <f t="shared" ref="L69:L132" si="32">AK69</f>
        <v>0.2</v>
      </c>
      <c r="M69" s="66">
        <f t="shared" ref="M69:M132" si="33">AL69</f>
        <v>0.5</v>
      </c>
      <c r="N69" s="169">
        <f t="shared" ref="N69:N132" si="34">3.35+(M69-0.5)/0.5*1.55</f>
        <v>3.35</v>
      </c>
      <c r="O69" s="169">
        <f>(J69*VLOOKUP(M69/J69,Mapping!$B$22:$C$29,2,10))</f>
        <v>2.75</v>
      </c>
      <c r="P69" s="166">
        <f t="shared" ref="P69:P132" si="35">SUM(N69:O69)*$Z$2</f>
        <v>7.1515801780863901</v>
      </c>
      <c r="Q69" s="167">
        <f>VLOOKUP(H69,Mapping!$B$3:$D$13,3,0)</f>
        <v>0</v>
      </c>
      <c r="R69" s="168">
        <f>(IF(VLOOKUP(VLOOKUP(I69,Mapping!$B$15:$D$20,2,1),Mapping!$C$15:$E$20,2,0)=7000,0,VLOOKUP(VLOOKUP(I69,Mapping!$B$15:$D$20,2,1),Mapping!$C$15:$E$20,2,0)))</f>
        <v>0</v>
      </c>
      <c r="S69" s="166"/>
      <c r="T69" s="166"/>
      <c r="U69" s="67">
        <f t="shared" ref="U69:U132" si="36">SUM(P69:T69)</f>
        <v>7.1515801780863901</v>
      </c>
      <c r="V69" s="149">
        <f t="shared" ref="V69:V132" si="37">ROUND(U69,2)</f>
        <v>7.15</v>
      </c>
      <c r="W69" s="149">
        <f>MAKESHOPNCOMPANY!$C$17</f>
        <v>1402.69</v>
      </c>
      <c r="X69" t="str">
        <f t="shared" si="20"/>
        <v/>
      </c>
      <c r="AA69" t="s">
        <v>1325</v>
      </c>
      <c r="AB69" t="s">
        <v>71</v>
      </c>
      <c r="AC69" t="s">
        <v>5065</v>
      </c>
      <c r="AD69" t="s">
        <v>5213</v>
      </c>
      <c r="AE69" t="s">
        <v>260</v>
      </c>
      <c r="AF69" t="s">
        <v>527</v>
      </c>
      <c r="AG69" t="s">
        <v>528</v>
      </c>
      <c r="AH69" t="s">
        <v>156</v>
      </c>
      <c r="AI69">
        <v>1</v>
      </c>
      <c r="AJ69">
        <v>0.5</v>
      </c>
      <c r="AK69">
        <v>0.2</v>
      </c>
      <c r="AL69">
        <v>0.5</v>
      </c>
      <c r="AM69" t="s">
        <v>14</v>
      </c>
      <c r="AN69">
        <v>54.8</v>
      </c>
      <c r="AO69" t="s">
        <v>303</v>
      </c>
      <c r="AP69" t="s">
        <v>303</v>
      </c>
      <c r="AQ69" t="s">
        <v>303</v>
      </c>
      <c r="AR69" t="s">
        <v>303</v>
      </c>
      <c r="AS69" t="s">
        <v>303</v>
      </c>
      <c r="AT69" t="s">
        <v>618</v>
      </c>
      <c r="AU69" t="s">
        <v>619</v>
      </c>
      <c r="AV69" t="s">
        <v>526</v>
      </c>
      <c r="AW69" t="s">
        <v>156</v>
      </c>
      <c r="AX69" t="s">
        <v>307</v>
      </c>
      <c r="AY69" t="s">
        <v>5213</v>
      </c>
      <c r="AZ69" t="s">
        <v>5214</v>
      </c>
      <c r="BA69" t="s">
        <v>5214</v>
      </c>
      <c r="BB69" t="s">
        <v>627</v>
      </c>
      <c r="BC69" t="s">
        <v>628</v>
      </c>
      <c r="BD69" t="s">
        <v>621</v>
      </c>
      <c r="BE69" t="s">
        <v>311</v>
      </c>
      <c r="BF69" t="s">
        <v>312</v>
      </c>
      <c r="BG69" t="s">
        <v>156</v>
      </c>
      <c r="BH69" t="s">
        <v>313</v>
      </c>
    </row>
    <row r="70" spans="1:60" x14ac:dyDescent="0.4">
      <c r="A70" s="64">
        <f t="shared" si="21"/>
        <v>68</v>
      </c>
      <c r="B70" s="65" t="str">
        <f t="shared" si="22"/>
        <v>2025-09-05</v>
      </c>
      <c r="C70" s="65" t="str">
        <f t="shared" si="23"/>
        <v>FRA</v>
      </c>
      <c r="D70" s="65" t="str">
        <f t="shared" si="24"/>
        <v>18050238322</v>
      </c>
      <c r="E70" s="65" t="str">
        <f t="shared" si="25"/>
        <v>566746840914</v>
      </c>
      <c r="F70" s="65" t="str">
        <f t="shared" si="26"/>
        <v>김지현</v>
      </c>
      <c r="G70" s="65" t="str">
        <f t="shared" si="27"/>
        <v>GK00002747343</v>
      </c>
      <c r="H70" s="229" t="str">
        <f t="shared" si="28"/>
        <v>일반(NORMAL)</v>
      </c>
      <c r="I70" s="66">
        <f t="shared" si="29"/>
        <v>2308.98</v>
      </c>
      <c r="J70" s="102">
        <f t="shared" si="30"/>
        <v>1</v>
      </c>
      <c r="K70" s="66">
        <f t="shared" si="31"/>
        <v>8</v>
      </c>
      <c r="L70" s="66">
        <f t="shared" si="32"/>
        <v>28.6</v>
      </c>
      <c r="M70" s="66">
        <f t="shared" si="33"/>
        <v>29</v>
      </c>
      <c r="N70" s="169">
        <f t="shared" si="34"/>
        <v>91.7</v>
      </c>
      <c r="O70" s="169">
        <f>(J70*VLOOKUP(M70/J70,Mapping!$B$22:$C$29,2,10))</f>
        <v>7.25</v>
      </c>
      <c r="P70" s="166">
        <f t="shared" si="35"/>
        <v>116.00800961010628</v>
      </c>
      <c r="Q70" s="167">
        <f>VLOOKUP(H70,Mapping!$B$3:$D$13,3,0)</f>
        <v>0.8</v>
      </c>
      <c r="R70" s="168">
        <f>(IF(VLOOKUP(VLOOKUP(I70,Mapping!$B$15:$D$20,2,1),Mapping!$C$15:$E$20,2,0)=7000,0,VLOOKUP(VLOOKUP(I70,Mapping!$B$15:$D$20,2,1),Mapping!$C$15:$E$20,2,0)))</f>
        <v>7.1999999999999993</v>
      </c>
      <c r="S70" s="166"/>
      <c r="T70" s="166"/>
      <c r="U70" s="67">
        <f t="shared" si="36"/>
        <v>124.00800961010628</v>
      </c>
      <c r="V70" s="149">
        <f t="shared" si="37"/>
        <v>124.01</v>
      </c>
      <c r="W70" s="149">
        <f>MAKESHOPNCOMPANY!$C$17</f>
        <v>1402.69</v>
      </c>
      <c r="X70" t="str">
        <f t="shared" si="20"/>
        <v>[대신착불]/사이즈초과</v>
      </c>
      <c r="AA70" t="s">
        <v>5215</v>
      </c>
      <c r="AB70" t="s">
        <v>71</v>
      </c>
      <c r="AC70" t="s">
        <v>5216</v>
      </c>
      <c r="AD70" t="s">
        <v>5217</v>
      </c>
      <c r="AE70" t="s">
        <v>5218</v>
      </c>
      <c r="AF70" t="s">
        <v>5219</v>
      </c>
      <c r="AG70" t="s">
        <v>5220</v>
      </c>
      <c r="AH70" t="s">
        <v>1343</v>
      </c>
      <c r="AI70">
        <v>1</v>
      </c>
      <c r="AJ70">
        <v>8</v>
      </c>
      <c r="AK70">
        <v>28.6</v>
      </c>
      <c r="AL70">
        <v>29</v>
      </c>
      <c r="AM70" t="s">
        <v>112</v>
      </c>
      <c r="AN70">
        <v>2308.98</v>
      </c>
      <c r="AO70" t="s">
        <v>303</v>
      </c>
      <c r="AP70" t="s">
        <v>303</v>
      </c>
      <c r="AQ70" t="s">
        <v>303</v>
      </c>
      <c r="AR70" t="s">
        <v>156</v>
      </c>
      <c r="AS70" t="s">
        <v>156</v>
      </c>
      <c r="AT70" t="s">
        <v>618</v>
      </c>
      <c r="AU70" t="s">
        <v>619</v>
      </c>
      <c r="AV70" t="s">
        <v>5221</v>
      </c>
      <c r="AW70" t="s">
        <v>156</v>
      </c>
      <c r="AX70" t="s">
        <v>307</v>
      </c>
      <c r="AY70" t="s">
        <v>5217</v>
      </c>
      <c r="AZ70" t="s">
        <v>5222</v>
      </c>
      <c r="BA70" t="s">
        <v>5222</v>
      </c>
      <c r="BB70" t="s">
        <v>645</v>
      </c>
      <c r="BC70" t="s">
        <v>628</v>
      </c>
      <c r="BD70" t="s">
        <v>621</v>
      </c>
      <c r="BE70" t="s">
        <v>311</v>
      </c>
      <c r="BF70" t="s">
        <v>312</v>
      </c>
      <c r="BG70" t="s">
        <v>156</v>
      </c>
      <c r="BH70" t="s">
        <v>313</v>
      </c>
    </row>
    <row r="71" spans="1:60" x14ac:dyDescent="0.4">
      <c r="A71" s="64">
        <f t="shared" si="21"/>
        <v>69</v>
      </c>
      <c r="B71" s="65" t="str">
        <f t="shared" si="22"/>
        <v>2025-09-05</v>
      </c>
      <c r="C71" s="65" t="str">
        <f t="shared" si="23"/>
        <v>FRA</v>
      </c>
      <c r="D71" s="65" t="str">
        <f t="shared" si="24"/>
        <v>18050238322</v>
      </c>
      <c r="E71" s="65" t="str">
        <f t="shared" si="25"/>
        <v>566746841614</v>
      </c>
      <c r="F71" s="65" t="str">
        <f t="shared" si="26"/>
        <v>프링커코리아 주식회사</v>
      </c>
      <c r="G71" s="65" t="str">
        <f t="shared" si="27"/>
        <v>GK00002758615</v>
      </c>
      <c r="H71" s="229" t="str">
        <f t="shared" si="28"/>
        <v>일반(목록배제,Normal-Manifest Exception)</v>
      </c>
      <c r="I71" s="66">
        <f t="shared" si="29"/>
        <v>69.959999999999994</v>
      </c>
      <c r="J71" s="102">
        <f t="shared" si="30"/>
        <v>1</v>
      </c>
      <c r="K71" s="66">
        <f t="shared" si="31"/>
        <v>4</v>
      </c>
      <c r="L71" s="66">
        <f t="shared" si="32"/>
        <v>0.2</v>
      </c>
      <c r="M71" s="66">
        <f t="shared" si="33"/>
        <v>4</v>
      </c>
      <c r="N71" s="169">
        <f t="shared" si="34"/>
        <v>14.2</v>
      </c>
      <c r="O71" s="169">
        <f>(J71*VLOOKUP(M71/J71,Mapping!$B$22:$C$29,2,10))</f>
        <v>3.25</v>
      </c>
      <c r="P71" s="166">
        <f t="shared" si="35"/>
        <v>20.45820887009959</v>
      </c>
      <c r="Q71" s="167">
        <f>VLOOKUP(H71,Mapping!$B$3:$D$13,3,0)</f>
        <v>0.8</v>
      </c>
      <c r="R71" s="168">
        <f>(IF(VLOOKUP(VLOOKUP(I71,Mapping!$B$15:$D$20,2,1),Mapping!$C$15:$E$20,2,0)=7000,0,VLOOKUP(VLOOKUP(I71,Mapping!$B$15:$D$20,2,1),Mapping!$C$15:$E$20,2,0)))</f>
        <v>0</v>
      </c>
      <c r="S71" s="166"/>
      <c r="T71" s="166"/>
      <c r="U71" s="67">
        <f t="shared" si="36"/>
        <v>21.25820887009959</v>
      </c>
      <c r="V71" s="149">
        <f t="shared" si="37"/>
        <v>21.26</v>
      </c>
      <c r="W71" s="149">
        <f>MAKESHOPNCOMPANY!$C$17</f>
        <v>1402.69</v>
      </c>
      <c r="X71" t="str">
        <f t="shared" si="20"/>
        <v>[사업자]</v>
      </c>
      <c r="AA71" t="s">
        <v>5215</v>
      </c>
      <c r="AB71" t="s">
        <v>71</v>
      </c>
      <c r="AC71" t="s">
        <v>5216</v>
      </c>
      <c r="AD71" t="s">
        <v>5223</v>
      </c>
      <c r="AE71" t="s">
        <v>1177</v>
      </c>
      <c r="AF71" t="s">
        <v>1178</v>
      </c>
      <c r="AG71" t="s">
        <v>1179</v>
      </c>
      <c r="AH71" t="s">
        <v>157</v>
      </c>
      <c r="AI71">
        <v>1</v>
      </c>
      <c r="AJ71">
        <v>4</v>
      </c>
      <c r="AK71">
        <v>0.2</v>
      </c>
      <c r="AL71">
        <v>4</v>
      </c>
      <c r="AM71" t="s">
        <v>110</v>
      </c>
      <c r="AN71">
        <v>69.959999999999994</v>
      </c>
      <c r="AO71" t="s">
        <v>303</v>
      </c>
      <c r="AP71" t="s">
        <v>303</v>
      </c>
      <c r="AQ71" t="s">
        <v>303</v>
      </c>
      <c r="AR71" t="s">
        <v>303</v>
      </c>
      <c r="AS71" t="s">
        <v>303</v>
      </c>
      <c r="AT71" t="s">
        <v>618</v>
      </c>
      <c r="AU71" t="s">
        <v>619</v>
      </c>
      <c r="AV71" t="s">
        <v>625</v>
      </c>
      <c r="AW71" t="s">
        <v>156</v>
      </c>
      <c r="AX71" t="s">
        <v>307</v>
      </c>
      <c r="AY71" t="s">
        <v>5223</v>
      </c>
      <c r="AZ71" t="s">
        <v>5224</v>
      </c>
      <c r="BA71" t="s">
        <v>5224</v>
      </c>
      <c r="BB71" t="s">
        <v>645</v>
      </c>
      <c r="BC71" t="s">
        <v>628</v>
      </c>
      <c r="BD71" t="s">
        <v>621</v>
      </c>
      <c r="BE71" t="s">
        <v>311</v>
      </c>
      <c r="BF71" t="s">
        <v>312</v>
      </c>
      <c r="BG71" t="s">
        <v>156</v>
      </c>
      <c r="BH71" t="s">
        <v>313</v>
      </c>
    </row>
    <row r="72" spans="1:60" x14ac:dyDescent="0.4">
      <c r="A72" s="64">
        <f t="shared" si="21"/>
        <v>70</v>
      </c>
      <c r="B72" s="65" t="str">
        <f t="shared" si="22"/>
        <v>2025-09-05</v>
      </c>
      <c r="C72" s="65" t="str">
        <f t="shared" si="23"/>
        <v>FRA</v>
      </c>
      <c r="D72" s="65" t="str">
        <f t="shared" si="24"/>
        <v>18050238322</v>
      </c>
      <c r="E72" s="65" t="str">
        <f t="shared" si="25"/>
        <v>566746841721</v>
      </c>
      <c r="F72" s="65" t="str">
        <f t="shared" si="26"/>
        <v>켐플랜트코퍼레이션</v>
      </c>
      <c r="G72" s="65" t="str">
        <f t="shared" si="27"/>
        <v>GK00002758022</v>
      </c>
      <c r="H72" s="229" t="str">
        <f t="shared" si="28"/>
        <v>간이(Simple)</v>
      </c>
      <c r="I72" s="66">
        <f t="shared" si="29"/>
        <v>150.54</v>
      </c>
      <c r="J72" s="102">
        <f t="shared" si="30"/>
        <v>2</v>
      </c>
      <c r="K72" s="66">
        <f t="shared" si="31"/>
        <v>9</v>
      </c>
      <c r="L72" s="66">
        <f t="shared" si="32"/>
        <v>0.4</v>
      </c>
      <c r="M72" s="66">
        <f t="shared" si="33"/>
        <v>9</v>
      </c>
      <c r="N72" s="169">
        <f t="shared" si="34"/>
        <v>29.700000000000003</v>
      </c>
      <c r="O72" s="169">
        <f>(J72*VLOOKUP(M72/J72,Mapping!$B$22:$C$29,2,10))</f>
        <v>8.5</v>
      </c>
      <c r="P72" s="166">
        <f t="shared" si="35"/>
        <v>44.785305377524615</v>
      </c>
      <c r="Q72" s="167">
        <f>VLOOKUP(H72,Mapping!$B$3:$D$13,3,0)</f>
        <v>0.8</v>
      </c>
      <c r="R72" s="168">
        <f>(IF(VLOOKUP(VLOOKUP(I72,Mapping!$B$15:$D$20,2,1),Mapping!$C$15:$E$20,2,0)=7000,0,VLOOKUP(VLOOKUP(I72,Mapping!$B$15:$D$20,2,1),Mapping!$C$15:$E$20,2,0)))</f>
        <v>0</v>
      </c>
      <c r="S72" s="166"/>
      <c r="T72" s="166"/>
      <c r="U72" s="67">
        <f t="shared" si="36"/>
        <v>45.585305377524612</v>
      </c>
      <c r="V72" s="149">
        <f t="shared" si="37"/>
        <v>45.59</v>
      </c>
      <c r="W72" s="149">
        <f>MAKESHOPNCOMPANY!$C$17</f>
        <v>1402.69</v>
      </c>
      <c r="X72" t="str">
        <f t="shared" si="20"/>
        <v>[사업자]</v>
      </c>
      <c r="AA72" t="s">
        <v>5215</v>
      </c>
      <c r="AB72" t="s">
        <v>71</v>
      </c>
      <c r="AC72" t="s">
        <v>5216</v>
      </c>
      <c r="AD72" t="s">
        <v>5225</v>
      </c>
      <c r="AE72" t="s">
        <v>175</v>
      </c>
      <c r="AF72" t="s">
        <v>609</v>
      </c>
      <c r="AG72" t="s">
        <v>610</v>
      </c>
      <c r="AH72" t="s">
        <v>157</v>
      </c>
      <c r="AI72">
        <v>2</v>
      </c>
      <c r="AJ72">
        <v>9</v>
      </c>
      <c r="AK72">
        <v>0.4</v>
      </c>
      <c r="AL72">
        <v>9</v>
      </c>
      <c r="AM72" t="s">
        <v>15</v>
      </c>
      <c r="AN72">
        <v>150.54</v>
      </c>
      <c r="AO72" t="s">
        <v>303</v>
      </c>
      <c r="AP72" t="s">
        <v>303</v>
      </c>
      <c r="AQ72" t="s">
        <v>303</v>
      </c>
      <c r="AR72" t="s">
        <v>303</v>
      </c>
      <c r="AS72" t="s">
        <v>303</v>
      </c>
      <c r="AT72" t="s">
        <v>618</v>
      </c>
      <c r="AU72" t="s">
        <v>619</v>
      </c>
      <c r="AV72" t="s">
        <v>620</v>
      </c>
      <c r="AW72" t="s">
        <v>156</v>
      </c>
      <c r="AX72" t="s">
        <v>307</v>
      </c>
      <c r="AY72" t="s">
        <v>5226</v>
      </c>
      <c r="AZ72" t="s">
        <v>5227</v>
      </c>
      <c r="BA72" t="s">
        <v>5227</v>
      </c>
      <c r="BB72" t="s">
        <v>645</v>
      </c>
      <c r="BC72" t="s">
        <v>628</v>
      </c>
      <c r="BD72" t="s">
        <v>621</v>
      </c>
      <c r="BE72" t="s">
        <v>311</v>
      </c>
      <c r="BF72" t="s">
        <v>312</v>
      </c>
      <c r="BG72" t="s">
        <v>156</v>
      </c>
      <c r="BH72" t="s">
        <v>313</v>
      </c>
    </row>
    <row r="73" spans="1:60" x14ac:dyDescent="0.4">
      <c r="A73" s="64">
        <f t="shared" si="21"/>
        <v>71</v>
      </c>
      <c r="B73" s="65" t="str">
        <f t="shared" si="22"/>
        <v>2025-09-05</v>
      </c>
      <c r="C73" s="65" t="str">
        <f t="shared" si="23"/>
        <v>FRA</v>
      </c>
      <c r="D73" s="65" t="str">
        <f t="shared" si="24"/>
        <v>18050238322</v>
      </c>
      <c r="E73" s="65" t="str">
        <f t="shared" si="25"/>
        <v>566746841625</v>
      </c>
      <c r="F73" s="65" t="str">
        <f t="shared" si="26"/>
        <v>하루에한번</v>
      </c>
      <c r="G73" s="65" t="str">
        <f t="shared" si="27"/>
        <v>GK00002756732</v>
      </c>
      <c r="H73" s="229" t="str">
        <f t="shared" si="28"/>
        <v>간이(Simple)</v>
      </c>
      <c r="I73" s="66">
        <f t="shared" si="29"/>
        <v>557.28</v>
      </c>
      <c r="J73" s="102">
        <f t="shared" si="30"/>
        <v>1</v>
      </c>
      <c r="K73" s="66">
        <f t="shared" si="31"/>
        <v>5</v>
      </c>
      <c r="L73" s="66">
        <f t="shared" si="32"/>
        <v>11.5</v>
      </c>
      <c r="M73" s="66">
        <f t="shared" si="33"/>
        <v>11.5</v>
      </c>
      <c r="N73" s="169">
        <f t="shared" si="34"/>
        <v>37.450000000000003</v>
      </c>
      <c r="O73" s="169">
        <f>(J73*VLOOKUP(M73/J73,Mapping!$B$22:$C$29,2,10))</f>
        <v>6.25</v>
      </c>
      <c r="P73" s="166">
        <f t="shared" si="35"/>
        <v>51.233451439733649</v>
      </c>
      <c r="Q73" s="167">
        <f>VLOOKUP(H73,Mapping!$B$3:$D$13,3,0)</f>
        <v>0.8</v>
      </c>
      <c r="R73" s="168">
        <f>(IF(VLOOKUP(VLOOKUP(I73,Mapping!$B$15:$D$20,2,1),Mapping!$C$15:$E$20,2,0)=7000,0,VLOOKUP(VLOOKUP(I73,Mapping!$B$15:$D$20,2,1),Mapping!$C$15:$E$20,2,0)))</f>
        <v>0</v>
      </c>
      <c r="S73" s="166"/>
      <c r="T73" s="166"/>
      <c r="U73" s="67">
        <f t="shared" si="36"/>
        <v>52.033451439733646</v>
      </c>
      <c r="V73" s="149">
        <f t="shared" si="37"/>
        <v>52.03</v>
      </c>
      <c r="W73" s="149">
        <f>MAKESHOPNCOMPANY!$C$17</f>
        <v>1402.69</v>
      </c>
      <c r="X73" t="str">
        <f t="shared" si="20"/>
        <v>[사업자]</v>
      </c>
      <c r="AA73" t="s">
        <v>5215</v>
      </c>
      <c r="AB73" t="s">
        <v>71</v>
      </c>
      <c r="AC73" t="s">
        <v>5216</v>
      </c>
      <c r="AD73" t="s">
        <v>5228</v>
      </c>
      <c r="AE73" t="s">
        <v>5229</v>
      </c>
      <c r="AF73" t="s">
        <v>5230</v>
      </c>
      <c r="AG73" t="s">
        <v>5231</v>
      </c>
      <c r="AH73" t="s">
        <v>157</v>
      </c>
      <c r="AI73">
        <v>1</v>
      </c>
      <c r="AJ73">
        <v>5</v>
      </c>
      <c r="AK73">
        <v>11.5</v>
      </c>
      <c r="AL73">
        <v>11.5</v>
      </c>
      <c r="AM73" t="s">
        <v>15</v>
      </c>
      <c r="AN73">
        <v>557.28</v>
      </c>
      <c r="AO73" t="s">
        <v>303</v>
      </c>
      <c r="AP73" t="s">
        <v>303</v>
      </c>
      <c r="AQ73" t="s">
        <v>303</v>
      </c>
      <c r="AR73" t="s">
        <v>303</v>
      </c>
      <c r="AS73" t="s">
        <v>303</v>
      </c>
      <c r="AT73" t="s">
        <v>618</v>
      </c>
      <c r="AU73" t="s">
        <v>619</v>
      </c>
      <c r="AV73" t="s">
        <v>623</v>
      </c>
      <c r="AW73" t="s">
        <v>156</v>
      </c>
      <c r="AX73" t="s">
        <v>307</v>
      </c>
      <c r="AY73" t="s">
        <v>5228</v>
      </c>
      <c r="AZ73" t="s">
        <v>5232</v>
      </c>
      <c r="BA73" t="s">
        <v>5232</v>
      </c>
      <c r="BB73" t="s">
        <v>645</v>
      </c>
      <c r="BC73" t="s">
        <v>628</v>
      </c>
      <c r="BD73" t="s">
        <v>621</v>
      </c>
      <c r="BE73" t="s">
        <v>311</v>
      </c>
      <c r="BF73" t="s">
        <v>312</v>
      </c>
      <c r="BG73" t="s">
        <v>156</v>
      </c>
      <c r="BH73" t="s">
        <v>313</v>
      </c>
    </row>
    <row r="74" spans="1:60" x14ac:dyDescent="0.4">
      <c r="A74" s="64">
        <f t="shared" si="21"/>
        <v>72</v>
      </c>
      <c r="B74" s="65" t="str">
        <f t="shared" si="22"/>
        <v>2025-09-05</v>
      </c>
      <c r="C74" s="65" t="str">
        <f t="shared" si="23"/>
        <v>FRA</v>
      </c>
      <c r="D74" s="65" t="str">
        <f t="shared" si="24"/>
        <v>18050238322</v>
      </c>
      <c r="E74" s="65" t="str">
        <f t="shared" si="25"/>
        <v>566746841732</v>
      </c>
      <c r="F74" s="65" t="str">
        <f t="shared" si="26"/>
        <v>김태영</v>
      </c>
      <c r="G74" s="65" t="str">
        <f t="shared" si="27"/>
        <v>GK00002747913</v>
      </c>
      <c r="H74" s="229" t="str">
        <f t="shared" si="28"/>
        <v>목록(Manifest)</v>
      </c>
      <c r="I74" s="66">
        <f t="shared" si="29"/>
        <v>107.28</v>
      </c>
      <c r="J74" s="102">
        <f t="shared" si="30"/>
        <v>1</v>
      </c>
      <c r="K74" s="66">
        <f t="shared" si="31"/>
        <v>1</v>
      </c>
      <c r="L74" s="66">
        <f t="shared" si="32"/>
        <v>0.2</v>
      </c>
      <c r="M74" s="66">
        <f t="shared" si="33"/>
        <v>1</v>
      </c>
      <c r="N74" s="169">
        <f t="shared" si="34"/>
        <v>4.9000000000000004</v>
      </c>
      <c r="O74" s="169">
        <f>(J74*VLOOKUP(M74/J74,Mapping!$B$22:$C$29,2,10))</f>
        <v>2.75</v>
      </c>
      <c r="P74" s="166">
        <f t="shared" si="35"/>
        <v>8.9687849774362114</v>
      </c>
      <c r="Q74" s="167">
        <f>VLOOKUP(H74,Mapping!$B$3:$D$13,3,0)</f>
        <v>0</v>
      </c>
      <c r="R74" s="168">
        <f>(IF(VLOOKUP(VLOOKUP(I74,Mapping!$B$15:$D$20,2,1),Mapping!$C$15:$E$20,2,0)=7000,0,VLOOKUP(VLOOKUP(I74,Mapping!$B$15:$D$20,2,1),Mapping!$C$15:$E$20,2,0)))</f>
        <v>0</v>
      </c>
      <c r="S74" s="166"/>
      <c r="T74" s="166"/>
      <c r="U74" s="67">
        <f t="shared" si="36"/>
        <v>8.9687849774362114</v>
      </c>
      <c r="V74" s="149">
        <f t="shared" si="37"/>
        <v>8.9700000000000006</v>
      </c>
      <c r="W74" s="149">
        <f>MAKESHOPNCOMPANY!$C$17</f>
        <v>1402.69</v>
      </c>
      <c r="X74" t="str">
        <f t="shared" si="20"/>
        <v/>
      </c>
      <c r="AA74" t="s">
        <v>5215</v>
      </c>
      <c r="AB74" t="s">
        <v>71</v>
      </c>
      <c r="AC74" t="s">
        <v>5216</v>
      </c>
      <c r="AD74" t="s">
        <v>5233</v>
      </c>
      <c r="AE74" t="s">
        <v>5234</v>
      </c>
      <c r="AF74" t="s">
        <v>5235</v>
      </c>
      <c r="AG74" t="s">
        <v>5236</v>
      </c>
      <c r="AH74" t="s">
        <v>156</v>
      </c>
      <c r="AI74">
        <v>1</v>
      </c>
      <c r="AJ74">
        <v>1</v>
      </c>
      <c r="AK74">
        <v>0.2</v>
      </c>
      <c r="AL74">
        <v>1</v>
      </c>
      <c r="AM74" t="s">
        <v>14</v>
      </c>
      <c r="AN74">
        <v>107.28</v>
      </c>
      <c r="AO74" t="s">
        <v>303</v>
      </c>
      <c r="AP74" t="s">
        <v>303</v>
      </c>
      <c r="AQ74" t="s">
        <v>303</v>
      </c>
      <c r="AR74" t="s">
        <v>303</v>
      </c>
      <c r="AS74" t="s">
        <v>303</v>
      </c>
      <c r="AT74" t="s">
        <v>618</v>
      </c>
      <c r="AU74" t="s">
        <v>619</v>
      </c>
      <c r="AV74" t="s">
        <v>602</v>
      </c>
      <c r="AW74" t="s">
        <v>156</v>
      </c>
      <c r="AX74" t="s">
        <v>307</v>
      </c>
      <c r="AY74" t="s">
        <v>5233</v>
      </c>
      <c r="AZ74" t="s">
        <v>5237</v>
      </c>
      <c r="BA74" t="s">
        <v>5237</v>
      </c>
      <c r="BB74" t="s">
        <v>645</v>
      </c>
      <c r="BC74" t="s">
        <v>628</v>
      </c>
      <c r="BD74" t="s">
        <v>621</v>
      </c>
      <c r="BE74" t="s">
        <v>311</v>
      </c>
      <c r="BF74" t="s">
        <v>312</v>
      </c>
      <c r="BG74" t="s">
        <v>156</v>
      </c>
      <c r="BH74" t="s">
        <v>313</v>
      </c>
    </row>
    <row r="75" spans="1:60" x14ac:dyDescent="0.4">
      <c r="A75" s="64">
        <f t="shared" si="21"/>
        <v>73</v>
      </c>
      <c r="B75" s="65" t="str">
        <f t="shared" si="22"/>
        <v>2025-09-05</v>
      </c>
      <c r="C75" s="65" t="str">
        <f t="shared" si="23"/>
        <v>FRA</v>
      </c>
      <c r="D75" s="65" t="str">
        <f t="shared" si="24"/>
        <v>18050238322</v>
      </c>
      <c r="E75" s="65" t="str">
        <f t="shared" si="25"/>
        <v>566746841780</v>
      </c>
      <c r="F75" s="65" t="str">
        <f t="shared" si="26"/>
        <v>빅슬립</v>
      </c>
      <c r="G75" s="65" t="str">
        <f t="shared" si="27"/>
        <v>GK00002745465</v>
      </c>
      <c r="H75" s="229" t="str">
        <f t="shared" si="28"/>
        <v>일반(목록배제,Normal-Manifest Exception)</v>
      </c>
      <c r="I75" s="66">
        <f t="shared" si="29"/>
        <v>62.96</v>
      </c>
      <c r="J75" s="102">
        <f t="shared" si="30"/>
        <v>3</v>
      </c>
      <c r="K75" s="66">
        <f t="shared" si="31"/>
        <v>9.48</v>
      </c>
      <c r="L75" s="66">
        <f t="shared" si="32"/>
        <v>0.5</v>
      </c>
      <c r="M75" s="66">
        <f t="shared" si="33"/>
        <v>9.5</v>
      </c>
      <c r="N75" s="169">
        <f t="shared" si="34"/>
        <v>31.250000000000004</v>
      </c>
      <c r="O75" s="169">
        <f>(J75*VLOOKUP(M75/J75,Mapping!$B$22:$C$29,2,10))</f>
        <v>9.75</v>
      </c>
      <c r="P75" s="166">
        <f t="shared" si="35"/>
        <v>48.067997918285577</v>
      </c>
      <c r="Q75" s="167">
        <f>VLOOKUP(H75,Mapping!$B$3:$D$13,3,0)</f>
        <v>0.8</v>
      </c>
      <c r="R75" s="168">
        <f>(IF(VLOOKUP(VLOOKUP(I75,Mapping!$B$15:$D$20,2,1),Mapping!$C$15:$E$20,2,0)=7000,0,VLOOKUP(VLOOKUP(I75,Mapping!$B$15:$D$20,2,1),Mapping!$C$15:$E$20,2,0)))</f>
        <v>0</v>
      </c>
      <c r="S75" s="166"/>
      <c r="T75" s="166"/>
      <c r="U75" s="67">
        <f t="shared" si="36"/>
        <v>48.867997918285575</v>
      </c>
      <c r="V75" s="149">
        <f t="shared" si="37"/>
        <v>48.87</v>
      </c>
      <c r="W75" s="149">
        <f>MAKESHOPNCOMPANY!$C$17</f>
        <v>1402.69</v>
      </c>
      <c r="X75" t="str">
        <f t="shared" si="20"/>
        <v>[사업자]</v>
      </c>
      <c r="AA75" t="s">
        <v>5215</v>
      </c>
      <c r="AB75" t="s">
        <v>71</v>
      </c>
      <c r="AC75" t="s">
        <v>5216</v>
      </c>
      <c r="AD75" t="s">
        <v>5238</v>
      </c>
      <c r="AE75" t="s">
        <v>196</v>
      </c>
      <c r="AF75" t="s">
        <v>436</v>
      </c>
      <c r="AG75" t="s">
        <v>437</v>
      </c>
      <c r="AH75" t="s">
        <v>157</v>
      </c>
      <c r="AI75">
        <v>3</v>
      </c>
      <c r="AJ75">
        <v>9.48</v>
      </c>
      <c r="AK75">
        <v>0.5</v>
      </c>
      <c r="AL75">
        <v>9.5</v>
      </c>
      <c r="AM75" t="s">
        <v>110</v>
      </c>
      <c r="AN75">
        <v>62.96</v>
      </c>
      <c r="AO75" t="s">
        <v>303</v>
      </c>
      <c r="AP75" t="s">
        <v>303</v>
      </c>
      <c r="AQ75" t="s">
        <v>303</v>
      </c>
      <c r="AR75" t="s">
        <v>303</v>
      </c>
      <c r="AS75" t="s">
        <v>303</v>
      </c>
      <c r="AT75" t="s">
        <v>618</v>
      </c>
      <c r="AU75" t="s">
        <v>619</v>
      </c>
      <c r="AV75" t="s">
        <v>620</v>
      </c>
      <c r="AW75" t="s">
        <v>156</v>
      </c>
      <c r="AX75" t="s">
        <v>307</v>
      </c>
      <c r="AY75" t="s">
        <v>5239</v>
      </c>
      <c r="AZ75" t="s">
        <v>5240</v>
      </c>
      <c r="BA75" t="s">
        <v>5240</v>
      </c>
      <c r="BB75" t="s">
        <v>645</v>
      </c>
      <c r="BC75" t="s">
        <v>628</v>
      </c>
      <c r="BD75" t="s">
        <v>621</v>
      </c>
      <c r="BE75" t="s">
        <v>311</v>
      </c>
      <c r="BF75" t="s">
        <v>312</v>
      </c>
      <c r="BG75" t="s">
        <v>156</v>
      </c>
      <c r="BH75" t="s">
        <v>313</v>
      </c>
    </row>
    <row r="76" spans="1:60" x14ac:dyDescent="0.4">
      <c r="A76" s="64">
        <f t="shared" si="21"/>
        <v>74</v>
      </c>
      <c r="B76" s="65" t="str">
        <f t="shared" si="22"/>
        <v>2025-09-05</v>
      </c>
      <c r="C76" s="65" t="str">
        <f t="shared" si="23"/>
        <v>FRA</v>
      </c>
      <c r="D76" s="65" t="str">
        <f t="shared" si="24"/>
        <v>18050238322</v>
      </c>
      <c r="E76" s="65" t="str">
        <f t="shared" si="25"/>
        <v>566746841673</v>
      </c>
      <c r="F76" s="65" t="str">
        <f t="shared" si="26"/>
        <v>김영란</v>
      </c>
      <c r="G76" s="65" t="str">
        <f t="shared" si="27"/>
        <v>GK00002739569</v>
      </c>
      <c r="H76" s="229" t="str">
        <f t="shared" si="28"/>
        <v>일반(목록배제,Normal-Manifest Exception)</v>
      </c>
      <c r="I76" s="66">
        <f t="shared" si="29"/>
        <v>81.61</v>
      </c>
      <c r="J76" s="102">
        <f t="shared" si="30"/>
        <v>1</v>
      </c>
      <c r="K76" s="66">
        <f t="shared" si="31"/>
        <v>5.5</v>
      </c>
      <c r="L76" s="66">
        <f t="shared" si="32"/>
        <v>7.3</v>
      </c>
      <c r="M76" s="66">
        <f t="shared" si="33"/>
        <v>7.5</v>
      </c>
      <c r="N76" s="169">
        <f t="shared" si="34"/>
        <v>25.05</v>
      </c>
      <c r="O76" s="169">
        <f>(J76*VLOOKUP(M76/J76,Mapping!$B$22:$C$29,2,10))</f>
        <v>5.25</v>
      </c>
      <c r="P76" s="166">
        <f t="shared" si="35"/>
        <v>35.523422851806167</v>
      </c>
      <c r="Q76" s="167">
        <f>VLOOKUP(H76,Mapping!$B$3:$D$13,3,0)</f>
        <v>0.8</v>
      </c>
      <c r="R76" s="168">
        <f>(IF(VLOOKUP(VLOOKUP(I76,Mapping!$B$15:$D$20,2,1),Mapping!$C$15:$E$20,2,0)=7000,0,VLOOKUP(VLOOKUP(I76,Mapping!$B$15:$D$20,2,1),Mapping!$C$15:$E$20,2,0)))</f>
        <v>0</v>
      </c>
      <c r="S76" s="166"/>
      <c r="T76" s="166"/>
      <c r="U76" s="67">
        <f t="shared" si="36"/>
        <v>36.323422851806164</v>
      </c>
      <c r="V76" s="149">
        <f t="shared" si="37"/>
        <v>36.32</v>
      </c>
      <c r="W76" s="149">
        <f>MAKESHOPNCOMPANY!$C$17</f>
        <v>1402.69</v>
      </c>
      <c r="X76" t="str">
        <f t="shared" si="20"/>
        <v/>
      </c>
      <c r="AA76" t="s">
        <v>5215</v>
      </c>
      <c r="AB76" t="s">
        <v>71</v>
      </c>
      <c r="AC76" t="s">
        <v>5216</v>
      </c>
      <c r="AD76" t="s">
        <v>5241</v>
      </c>
      <c r="AE76" t="s">
        <v>238</v>
      </c>
      <c r="AF76" t="s">
        <v>750</v>
      </c>
      <c r="AG76" t="s">
        <v>751</v>
      </c>
      <c r="AH76" t="s">
        <v>156</v>
      </c>
      <c r="AI76">
        <v>1</v>
      </c>
      <c r="AJ76">
        <v>5.5</v>
      </c>
      <c r="AK76">
        <v>7.3</v>
      </c>
      <c r="AL76">
        <v>7.5</v>
      </c>
      <c r="AM76" t="s">
        <v>110</v>
      </c>
      <c r="AN76">
        <v>81.61</v>
      </c>
      <c r="AO76" t="s">
        <v>303</v>
      </c>
      <c r="AP76" t="s">
        <v>303</v>
      </c>
      <c r="AQ76" t="s">
        <v>303</v>
      </c>
      <c r="AR76" t="s">
        <v>303</v>
      </c>
      <c r="AS76" t="s">
        <v>303</v>
      </c>
      <c r="AT76" t="s">
        <v>618</v>
      </c>
      <c r="AU76" t="s">
        <v>619</v>
      </c>
      <c r="AV76" t="s">
        <v>620</v>
      </c>
      <c r="AW76" t="s">
        <v>156</v>
      </c>
      <c r="AX76" t="s">
        <v>307</v>
      </c>
      <c r="AY76" t="s">
        <v>5241</v>
      </c>
      <c r="AZ76" t="s">
        <v>5242</v>
      </c>
      <c r="BA76" t="s">
        <v>5242</v>
      </c>
      <c r="BB76" t="s">
        <v>645</v>
      </c>
      <c r="BC76" t="s">
        <v>628</v>
      </c>
      <c r="BD76" t="s">
        <v>621</v>
      </c>
      <c r="BE76" t="s">
        <v>311</v>
      </c>
      <c r="BF76" t="s">
        <v>312</v>
      </c>
      <c r="BG76" t="s">
        <v>156</v>
      </c>
      <c r="BH76" t="s">
        <v>313</v>
      </c>
    </row>
    <row r="77" spans="1:60" x14ac:dyDescent="0.4">
      <c r="A77" s="64">
        <f t="shared" si="21"/>
        <v>75</v>
      </c>
      <c r="B77" s="65" t="str">
        <f t="shared" si="22"/>
        <v>2025-09-05</v>
      </c>
      <c r="C77" s="65" t="str">
        <f t="shared" si="23"/>
        <v>FRA</v>
      </c>
      <c r="D77" s="65" t="str">
        <f t="shared" si="24"/>
        <v>18050238322</v>
      </c>
      <c r="E77" s="65" t="str">
        <f t="shared" si="25"/>
        <v>566746841776</v>
      </c>
      <c r="F77" s="65" t="str">
        <f t="shared" si="26"/>
        <v>곽은영</v>
      </c>
      <c r="G77" s="65" t="str">
        <f t="shared" si="27"/>
        <v>GK00002756722</v>
      </c>
      <c r="H77" s="229" t="str">
        <f t="shared" si="28"/>
        <v>목록(Manifest)</v>
      </c>
      <c r="I77" s="66">
        <f t="shared" si="29"/>
        <v>133.91999999999999</v>
      </c>
      <c r="J77" s="102">
        <f t="shared" si="30"/>
        <v>1</v>
      </c>
      <c r="K77" s="66">
        <f t="shared" si="31"/>
        <v>0.5</v>
      </c>
      <c r="L77" s="66">
        <f t="shared" si="32"/>
        <v>0.8</v>
      </c>
      <c r="M77" s="66">
        <f t="shared" si="33"/>
        <v>0.8</v>
      </c>
      <c r="N77" s="169">
        <f t="shared" si="34"/>
        <v>4.28</v>
      </c>
      <c r="O77" s="169">
        <f>(J77*VLOOKUP(M77/J77,Mapping!$B$22:$C$29,2,10))</f>
        <v>2.75</v>
      </c>
      <c r="P77" s="166">
        <f t="shared" si="35"/>
        <v>8.2419030576962822</v>
      </c>
      <c r="Q77" s="167">
        <f>VLOOKUP(H77,Mapping!$B$3:$D$13,3,0)</f>
        <v>0</v>
      </c>
      <c r="R77" s="168">
        <f>(IF(VLOOKUP(VLOOKUP(I77,Mapping!$B$15:$D$20,2,1),Mapping!$C$15:$E$20,2,0)=7000,0,VLOOKUP(VLOOKUP(I77,Mapping!$B$15:$D$20,2,1),Mapping!$C$15:$E$20,2,0)))</f>
        <v>0</v>
      </c>
      <c r="S77" s="166"/>
      <c r="T77" s="166"/>
      <c r="U77" s="67">
        <f t="shared" si="36"/>
        <v>8.2419030576962822</v>
      </c>
      <c r="V77" s="149">
        <f t="shared" si="37"/>
        <v>8.24</v>
      </c>
      <c r="W77" s="149">
        <f>MAKESHOPNCOMPANY!$C$17</f>
        <v>1402.69</v>
      </c>
      <c r="X77" t="str">
        <f t="shared" si="20"/>
        <v/>
      </c>
      <c r="AA77" t="s">
        <v>5215</v>
      </c>
      <c r="AB77" t="s">
        <v>71</v>
      </c>
      <c r="AC77" t="s">
        <v>5216</v>
      </c>
      <c r="AD77" t="s">
        <v>5243</v>
      </c>
      <c r="AE77" t="s">
        <v>5244</v>
      </c>
      <c r="AF77" t="s">
        <v>5245</v>
      </c>
      <c r="AG77" t="s">
        <v>5246</v>
      </c>
      <c r="AH77" t="s">
        <v>156</v>
      </c>
      <c r="AI77">
        <v>1</v>
      </c>
      <c r="AJ77">
        <v>0.5</v>
      </c>
      <c r="AK77">
        <v>0.8</v>
      </c>
      <c r="AL77">
        <v>0.8</v>
      </c>
      <c r="AM77" t="s">
        <v>14</v>
      </c>
      <c r="AN77">
        <v>133.91999999999999</v>
      </c>
      <c r="AO77" t="s">
        <v>303</v>
      </c>
      <c r="AP77" t="s">
        <v>303</v>
      </c>
      <c r="AQ77" t="s">
        <v>303</v>
      </c>
      <c r="AR77" t="s">
        <v>303</v>
      </c>
      <c r="AS77" t="s">
        <v>303</v>
      </c>
      <c r="AT77" t="s">
        <v>618</v>
      </c>
      <c r="AU77" t="s">
        <v>619</v>
      </c>
      <c r="AV77" t="s">
        <v>749</v>
      </c>
      <c r="AW77" t="s">
        <v>156</v>
      </c>
      <c r="AX77" t="s">
        <v>307</v>
      </c>
      <c r="AY77" t="s">
        <v>5243</v>
      </c>
      <c r="AZ77" t="s">
        <v>5247</v>
      </c>
      <c r="BA77" t="s">
        <v>5247</v>
      </c>
      <c r="BB77" t="s">
        <v>645</v>
      </c>
      <c r="BC77" t="s">
        <v>628</v>
      </c>
      <c r="BD77" t="s">
        <v>621</v>
      </c>
      <c r="BE77" t="s">
        <v>311</v>
      </c>
      <c r="BF77" t="s">
        <v>312</v>
      </c>
      <c r="BG77" t="s">
        <v>156</v>
      </c>
      <c r="BH77" t="s">
        <v>313</v>
      </c>
    </row>
    <row r="78" spans="1:60" x14ac:dyDescent="0.4">
      <c r="A78" s="64">
        <f t="shared" si="21"/>
        <v>76</v>
      </c>
      <c r="B78" s="65" t="str">
        <f t="shared" si="22"/>
        <v>2025-09-05</v>
      </c>
      <c r="C78" s="65" t="str">
        <f t="shared" si="23"/>
        <v>FRA</v>
      </c>
      <c r="D78" s="65" t="str">
        <f t="shared" si="24"/>
        <v>18050238322</v>
      </c>
      <c r="E78" s="65" t="str">
        <f t="shared" si="25"/>
        <v>566746841710</v>
      </c>
      <c r="F78" s="65" t="str">
        <f t="shared" si="26"/>
        <v>유혜인</v>
      </c>
      <c r="G78" s="65" t="str">
        <f t="shared" si="27"/>
        <v>GK00002756723</v>
      </c>
      <c r="H78" s="229" t="str">
        <f t="shared" si="28"/>
        <v>목록(Manifest)</v>
      </c>
      <c r="I78" s="66">
        <f t="shared" si="29"/>
        <v>56.92</v>
      </c>
      <c r="J78" s="102">
        <f t="shared" si="30"/>
        <v>1</v>
      </c>
      <c r="K78" s="66">
        <f t="shared" si="31"/>
        <v>1</v>
      </c>
      <c r="L78" s="66">
        <f t="shared" si="32"/>
        <v>1.8</v>
      </c>
      <c r="M78" s="66">
        <f t="shared" si="33"/>
        <v>1.8</v>
      </c>
      <c r="N78" s="169">
        <f t="shared" si="34"/>
        <v>7.3800000000000008</v>
      </c>
      <c r="O78" s="169">
        <f>(J78*VLOOKUP(M78/J78,Mapping!$B$22:$C$29,2,10))</f>
        <v>2.75</v>
      </c>
      <c r="P78" s="166">
        <f t="shared" si="35"/>
        <v>11.876312656395925</v>
      </c>
      <c r="Q78" s="167">
        <f>VLOOKUP(H78,Mapping!$B$3:$D$13,3,0)</f>
        <v>0</v>
      </c>
      <c r="R78" s="168">
        <f>(IF(VLOOKUP(VLOOKUP(I78,Mapping!$B$15:$D$20,2,1),Mapping!$C$15:$E$20,2,0)=7000,0,VLOOKUP(VLOOKUP(I78,Mapping!$B$15:$D$20,2,1),Mapping!$C$15:$E$20,2,0)))</f>
        <v>0</v>
      </c>
      <c r="S78" s="166"/>
      <c r="T78" s="166"/>
      <c r="U78" s="67">
        <f t="shared" si="36"/>
        <v>11.876312656395925</v>
      </c>
      <c r="V78" s="149">
        <f t="shared" si="37"/>
        <v>11.88</v>
      </c>
      <c r="W78" s="149">
        <f>MAKESHOPNCOMPANY!$C$17</f>
        <v>1402.69</v>
      </c>
      <c r="X78" t="str">
        <f t="shared" si="20"/>
        <v/>
      </c>
      <c r="AA78" t="s">
        <v>5215</v>
      </c>
      <c r="AB78" t="s">
        <v>71</v>
      </c>
      <c r="AC78" t="s">
        <v>5216</v>
      </c>
      <c r="AD78" t="s">
        <v>5248</v>
      </c>
      <c r="AE78" t="s">
        <v>742</v>
      </c>
      <c r="AF78" t="s">
        <v>743</v>
      </c>
      <c r="AG78" t="s">
        <v>744</v>
      </c>
      <c r="AH78" t="s">
        <v>156</v>
      </c>
      <c r="AI78">
        <v>1</v>
      </c>
      <c r="AJ78">
        <v>1</v>
      </c>
      <c r="AK78">
        <v>1.8</v>
      </c>
      <c r="AL78">
        <v>1.8</v>
      </c>
      <c r="AM78" t="s">
        <v>14</v>
      </c>
      <c r="AN78">
        <v>56.92</v>
      </c>
      <c r="AO78" t="s">
        <v>303</v>
      </c>
      <c r="AP78" t="s">
        <v>303</v>
      </c>
      <c r="AQ78" t="s">
        <v>303</v>
      </c>
      <c r="AR78" t="s">
        <v>303</v>
      </c>
      <c r="AS78" t="s">
        <v>303</v>
      </c>
      <c r="AT78" t="s">
        <v>618</v>
      </c>
      <c r="AU78" t="s">
        <v>619</v>
      </c>
      <c r="AV78" t="s">
        <v>420</v>
      </c>
      <c r="AW78" t="s">
        <v>156</v>
      </c>
      <c r="AX78" t="s">
        <v>307</v>
      </c>
      <c r="AY78" t="s">
        <v>5248</v>
      </c>
      <c r="AZ78" t="s">
        <v>5249</v>
      </c>
      <c r="BA78" t="s">
        <v>5249</v>
      </c>
      <c r="BB78" t="s">
        <v>645</v>
      </c>
      <c r="BC78" t="s">
        <v>628</v>
      </c>
      <c r="BD78" t="s">
        <v>621</v>
      </c>
      <c r="BE78" t="s">
        <v>311</v>
      </c>
      <c r="BF78" t="s">
        <v>312</v>
      </c>
      <c r="BG78" t="s">
        <v>156</v>
      </c>
      <c r="BH78" t="s">
        <v>313</v>
      </c>
    </row>
    <row r="79" spans="1:60" x14ac:dyDescent="0.4">
      <c r="A79" s="64">
        <f t="shared" si="21"/>
        <v>77</v>
      </c>
      <c r="B79" s="65" t="str">
        <f t="shared" si="22"/>
        <v>2025-09-05</v>
      </c>
      <c r="C79" s="65" t="str">
        <f t="shared" si="23"/>
        <v>FRA</v>
      </c>
      <c r="D79" s="65" t="str">
        <f t="shared" si="24"/>
        <v>18050238322</v>
      </c>
      <c r="E79" s="65" t="str">
        <f t="shared" si="25"/>
        <v>566746841581</v>
      </c>
      <c r="F79" s="65" t="str">
        <f t="shared" si="26"/>
        <v>변영호</v>
      </c>
      <c r="G79" s="65" t="str">
        <f t="shared" si="27"/>
        <v>GK00002698197</v>
      </c>
      <c r="H79" s="229" t="str">
        <f t="shared" si="28"/>
        <v>일반(목록배제,Normal-Manifest Exception)</v>
      </c>
      <c r="I79" s="66">
        <f t="shared" si="29"/>
        <v>142.24</v>
      </c>
      <c r="J79" s="102">
        <f t="shared" si="30"/>
        <v>1</v>
      </c>
      <c r="K79" s="66">
        <f t="shared" si="31"/>
        <v>1.6</v>
      </c>
      <c r="L79" s="66">
        <f t="shared" si="32"/>
        <v>0.2</v>
      </c>
      <c r="M79" s="66">
        <f t="shared" si="33"/>
        <v>1.6</v>
      </c>
      <c r="N79" s="169">
        <f t="shared" si="34"/>
        <v>6.7600000000000007</v>
      </c>
      <c r="O79" s="169">
        <f>(J79*VLOOKUP(M79/J79,Mapping!$B$22:$C$29,2,10))</f>
        <v>2.75</v>
      </c>
      <c r="P79" s="166">
        <f t="shared" si="35"/>
        <v>11.149430736655997</v>
      </c>
      <c r="Q79" s="167">
        <f>VLOOKUP(H79,Mapping!$B$3:$D$13,3,0)</f>
        <v>0.8</v>
      </c>
      <c r="R79" s="168">
        <f>(IF(VLOOKUP(VLOOKUP(I79,Mapping!$B$15:$D$20,2,1),Mapping!$C$15:$E$20,2,0)=7000,0,VLOOKUP(VLOOKUP(I79,Mapping!$B$15:$D$20,2,1),Mapping!$C$15:$E$20,2,0)))</f>
        <v>0</v>
      </c>
      <c r="S79" s="166"/>
      <c r="T79" s="166"/>
      <c r="U79" s="67">
        <f t="shared" si="36"/>
        <v>11.949430736655998</v>
      </c>
      <c r="V79" s="149">
        <f t="shared" si="37"/>
        <v>11.95</v>
      </c>
      <c r="W79" s="149">
        <f>MAKESHOPNCOMPANY!$C$17</f>
        <v>1402.69</v>
      </c>
      <c r="X79" t="str">
        <f t="shared" si="20"/>
        <v/>
      </c>
      <c r="AA79" t="s">
        <v>5215</v>
      </c>
      <c r="AB79" t="s">
        <v>71</v>
      </c>
      <c r="AC79" t="s">
        <v>5216</v>
      </c>
      <c r="AD79" t="s">
        <v>5250</v>
      </c>
      <c r="AE79" t="s">
        <v>5251</v>
      </c>
      <c r="AF79" t="s">
        <v>5252</v>
      </c>
      <c r="AG79" t="s">
        <v>780</v>
      </c>
      <c r="AH79" t="s">
        <v>156</v>
      </c>
      <c r="AI79">
        <v>1</v>
      </c>
      <c r="AJ79">
        <v>1.6</v>
      </c>
      <c r="AK79">
        <v>0.2</v>
      </c>
      <c r="AL79">
        <v>1.6</v>
      </c>
      <c r="AM79" t="s">
        <v>110</v>
      </c>
      <c r="AN79">
        <v>142.24</v>
      </c>
      <c r="AO79" t="s">
        <v>303</v>
      </c>
      <c r="AP79" t="s">
        <v>303</v>
      </c>
      <c r="AQ79" t="s">
        <v>303</v>
      </c>
      <c r="AR79" t="s">
        <v>303</v>
      </c>
      <c r="AS79" t="s">
        <v>303</v>
      </c>
      <c r="AT79" t="s">
        <v>618</v>
      </c>
      <c r="AU79" t="s">
        <v>619</v>
      </c>
      <c r="AV79" t="s">
        <v>5253</v>
      </c>
      <c r="AW79" t="s">
        <v>156</v>
      </c>
      <c r="AX79" t="s">
        <v>307</v>
      </c>
      <c r="AY79" t="s">
        <v>5250</v>
      </c>
      <c r="AZ79" t="s">
        <v>5254</v>
      </c>
      <c r="BA79" t="s">
        <v>5254</v>
      </c>
      <c r="BB79" t="s">
        <v>645</v>
      </c>
      <c r="BC79" t="s">
        <v>628</v>
      </c>
      <c r="BD79" t="s">
        <v>621</v>
      </c>
      <c r="BE79" t="s">
        <v>311</v>
      </c>
      <c r="BF79" t="s">
        <v>312</v>
      </c>
      <c r="BG79" t="s">
        <v>156</v>
      </c>
      <c r="BH79" t="s">
        <v>313</v>
      </c>
    </row>
    <row r="80" spans="1:60" x14ac:dyDescent="0.4">
      <c r="A80" s="64">
        <f t="shared" si="21"/>
        <v>78</v>
      </c>
      <c r="B80" s="65" t="str">
        <f t="shared" si="22"/>
        <v>2025-09-05</v>
      </c>
      <c r="C80" s="65" t="str">
        <f t="shared" si="23"/>
        <v>FRA</v>
      </c>
      <c r="D80" s="65" t="str">
        <f t="shared" si="24"/>
        <v>18050238322</v>
      </c>
      <c r="E80" s="65" t="str">
        <f t="shared" si="25"/>
        <v>566746841603</v>
      </c>
      <c r="F80" s="65" t="str">
        <f t="shared" si="26"/>
        <v>이성민</v>
      </c>
      <c r="G80" s="65" t="str">
        <f t="shared" si="27"/>
        <v>GK00002753190</v>
      </c>
      <c r="H80" s="229" t="str">
        <f t="shared" si="28"/>
        <v>목록(Manifest)</v>
      </c>
      <c r="I80" s="66">
        <f t="shared" si="29"/>
        <v>65.28</v>
      </c>
      <c r="J80" s="102">
        <f t="shared" si="30"/>
        <v>1</v>
      </c>
      <c r="K80" s="66">
        <f t="shared" si="31"/>
        <v>6</v>
      </c>
      <c r="L80" s="66">
        <f t="shared" si="32"/>
        <v>10.6</v>
      </c>
      <c r="M80" s="66">
        <f t="shared" si="33"/>
        <v>11</v>
      </c>
      <c r="N80" s="169">
        <f t="shared" si="34"/>
        <v>35.900000000000006</v>
      </c>
      <c r="O80" s="169">
        <f>(J80*VLOOKUP(M80/J80,Mapping!$B$22:$C$29,2,10))</f>
        <v>6.25</v>
      </c>
      <c r="P80" s="166">
        <f t="shared" si="35"/>
        <v>49.416246640383832</v>
      </c>
      <c r="Q80" s="167">
        <f>VLOOKUP(H80,Mapping!$B$3:$D$13,3,0)</f>
        <v>0</v>
      </c>
      <c r="R80" s="168">
        <f>(IF(VLOOKUP(VLOOKUP(I80,Mapping!$B$15:$D$20,2,1),Mapping!$C$15:$E$20,2,0)=7000,0,VLOOKUP(VLOOKUP(I80,Mapping!$B$15:$D$20,2,1),Mapping!$C$15:$E$20,2,0)))</f>
        <v>0</v>
      </c>
      <c r="S80" s="166"/>
      <c r="T80" s="166"/>
      <c r="U80" s="67">
        <f t="shared" si="36"/>
        <v>49.416246640383832</v>
      </c>
      <c r="V80" s="149">
        <f t="shared" si="37"/>
        <v>49.42</v>
      </c>
      <c r="W80" s="149">
        <f>MAKESHOPNCOMPANY!$C$17</f>
        <v>1402.69</v>
      </c>
      <c r="X80" t="str">
        <f t="shared" si="20"/>
        <v/>
      </c>
      <c r="AA80" t="s">
        <v>5215</v>
      </c>
      <c r="AB80" t="s">
        <v>71</v>
      </c>
      <c r="AC80" t="s">
        <v>5216</v>
      </c>
      <c r="AD80" t="s">
        <v>5255</v>
      </c>
      <c r="AE80" t="s">
        <v>258</v>
      </c>
      <c r="AF80" t="s">
        <v>681</v>
      </c>
      <c r="AG80" t="s">
        <v>715</v>
      </c>
      <c r="AH80" t="s">
        <v>156</v>
      </c>
      <c r="AI80">
        <v>1</v>
      </c>
      <c r="AJ80">
        <v>6</v>
      </c>
      <c r="AK80">
        <v>10.6</v>
      </c>
      <c r="AL80">
        <v>11</v>
      </c>
      <c r="AM80" t="s">
        <v>14</v>
      </c>
      <c r="AN80">
        <v>65.28</v>
      </c>
      <c r="AO80" t="s">
        <v>303</v>
      </c>
      <c r="AP80" t="s">
        <v>303</v>
      </c>
      <c r="AQ80" t="s">
        <v>303</v>
      </c>
      <c r="AR80" t="s">
        <v>303</v>
      </c>
      <c r="AS80" t="s">
        <v>303</v>
      </c>
      <c r="AT80" t="s">
        <v>618</v>
      </c>
      <c r="AU80" t="s">
        <v>619</v>
      </c>
      <c r="AV80" t="s">
        <v>683</v>
      </c>
      <c r="AW80" t="s">
        <v>156</v>
      </c>
      <c r="AX80" t="s">
        <v>307</v>
      </c>
      <c r="AY80" t="s">
        <v>5255</v>
      </c>
      <c r="AZ80" t="s">
        <v>5256</v>
      </c>
      <c r="BA80" t="s">
        <v>5256</v>
      </c>
      <c r="BB80" t="s">
        <v>645</v>
      </c>
      <c r="BC80" t="s">
        <v>628</v>
      </c>
      <c r="BD80" t="s">
        <v>621</v>
      </c>
      <c r="BE80" t="s">
        <v>311</v>
      </c>
      <c r="BF80" t="s">
        <v>312</v>
      </c>
      <c r="BG80" t="s">
        <v>156</v>
      </c>
      <c r="BH80" t="s">
        <v>313</v>
      </c>
    </row>
    <row r="81" spans="1:60" x14ac:dyDescent="0.4">
      <c r="A81" s="64">
        <f t="shared" si="21"/>
        <v>79</v>
      </c>
      <c r="B81" s="65" t="str">
        <f t="shared" si="22"/>
        <v>2025-09-05</v>
      </c>
      <c r="C81" s="65" t="str">
        <f t="shared" si="23"/>
        <v>FRA</v>
      </c>
      <c r="D81" s="65" t="str">
        <f t="shared" si="24"/>
        <v>18050238322</v>
      </c>
      <c r="E81" s="65" t="str">
        <f t="shared" si="25"/>
        <v>566746841640</v>
      </c>
      <c r="F81" s="65" t="str">
        <f t="shared" si="26"/>
        <v>마상협</v>
      </c>
      <c r="G81" s="65" t="str">
        <f t="shared" si="27"/>
        <v>GK00002755080</v>
      </c>
      <c r="H81" s="229" t="str">
        <f t="shared" si="28"/>
        <v>목록(Manifest)</v>
      </c>
      <c r="I81" s="66">
        <f t="shared" si="29"/>
        <v>66.45</v>
      </c>
      <c r="J81" s="102">
        <f t="shared" si="30"/>
        <v>1</v>
      </c>
      <c r="K81" s="66">
        <f t="shared" si="31"/>
        <v>0.5</v>
      </c>
      <c r="L81" s="66">
        <f t="shared" si="32"/>
        <v>0.2</v>
      </c>
      <c r="M81" s="66">
        <f t="shared" si="33"/>
        <v>0.5</v>
      </c>
      <c r="N81" s="169">
        <f t="shared" si="34"/>
        <v>3.35</v>
      </c>
      <c r="O81" s="169">
        <f>(J81*VLOOKUP(M81/J81,Mapping!$B$22:$C$29,2,10))</f>
        <v>2.75</v>
      </c>
      <c r="P81" s="166">
        <f t="shared" si="35"/>
        <v>7.1515801780863901</v>
      </c>
      <c r="Q81" s="167">
        <f>VLOOKUP(H81,Mapping!$B$3:$D$13,3,0)</f>
        <v>0</v>
      </c>
      <c r="R81" s="168">
        <f>(IF(VLOOKUP(VLOOKUP(I81,Mapping!$B$15:$D$20,2,1),Mapping!$C$15:$E$20,2,0)=7000,0,VLOOKUP(VLOOKUP(I81,Mapping!$B$15:$D$20,2,1),Mapping!$C$15:$E$20,2,0)))</f>
        <v>0</v>
      </c>
      <c r="S81" s="166"/>
      <c r="T81" s="166"/>
      <c r="U81" s="67">
        <f t="shared" si="36"/>
        <v>7.1515801780863901</v>
      </c>
      <c r="V81" s="149">
        <f t="shared" si="37"/>
        <v>7.15</v>
      </c>
      <c r="W81" s="149">
        <f>MAKESHOPNCOMPANY!$C$17</f>
        <v>1402.69</v>
      </c>
      <c r="X81" t="str">
        <f t="shared" si="20"/>
        <v/>
      </c>
      <c r="AA81" t="s">
        <v>5215</v>
      </c>
      <c r="AB81" t="s">
        <v>71</v>
      </c>
      <c r="AC81" t="s">
        <v>5216</v>
      </c>
      <c r="AD81" t="s">
        <v>5257</v>
      </c>
      <c r="AE81" t="s">
        <v>1271</v>
      </c>
      <c r="AF81" t="s">
        <v>1272</v>
      </c>
      <c r="AG81" t="s">
        <v>846</v>
      </c>
      <c r="AH81" t="s">
        <v>156</v>
      </c>
      <c r="AI81">
        <v>1</v>
      </c>
      <c r="AJ81">
        <v>0.5</v>
      </c>
      <c r="AK81">
        <v>0.2</v>
      </c>
      <c r="AL81">
        <v>0.5</v>
      </c>
      <c r="AM81" t="s">
        <v>14</v>
      </c>
      <c r="AN81">
        <v>66.45</v>
      </c>
      <c r="AO81" t="s">
        <v>303</v>
      </c>
      <c r="AP81" t="s">
        <v>303</v>
      </c>
      <c r="AQ81" t="s">
        <v>303</v>
      </c>
      <c r="AR81" t="s">
        <v>303</v>
      </c>
      <c r="AS81" t="s">
        <v>303</v>
      </c>
      <c r="AT81" t="s">
        <v>618</v>
      </c>
      <c r="AU81" t="s">
        <v>619</v>
      </c>
      <c r="AV81" t="s">
        <v>707</v>
      </c>
      <c r="AW81" t="s">
        <v>156</v>
      </c>
      <c r="AX81" t="s">
        <v>307</v>
      </c>
      <c r="AY81" t="s">
        <v>5257</v>
      </c>
      <c r="AZ81" t="s">
        <v>5258</v>
      </c>
      <c r="BA81" t="s">
        <v>5258</v>
      </c>
      <c r="BB81" t="s">
        <v>645</v>
      </c>
      <c r="BC81" t="s">
        <v>628</v>
      </c>
      <c r="BD81" t="s">
        <v>621</v>
      </c>
      <c r="BE81" t="s">
        <v>311</v>
      </c>
      <c r="BF81" t="s">
        <v>312</v>
      </c>
      <c r="BG81" t="s">
        <v>156</v>
      </c>
      <c r="BH81" t="s">
        <v>313</v>
      </c>
    </row>
    <row r="82" spans="1:60" x14ac:dyDescent="0.4">
      <c r="A82" s="64">
        <f t="shared" si="21"/>
        <v>80</v>
      </c>
      <c r="B82" s="65" t="str">
        <f t="shared" si="22"/>
        <v>2025-09-05</v>
      </c>
      <c r="C82" s="65" t="str">
        <f t="shared" si="23"/>
        <v>FRA</v>
      </c>
      <c r="D82" s="65" t="str">
        <f t="shared" si="24"/>
        <v>18050238322</v>
      </c>
      <c r="E82" s="65" t="str">
        <f t="shared" si="25"/>
        <v>566746841765</v>
      </c>
      <c r="F82" s="65" t="str">
        <f t="shared" si="26"/>
        <v>신윤성</v>
      </c>
      <c r="G82" s="65" t="str">
        <f t="shared" si="27"/>
        <v>GK00002756715</v>
      </c>
      <c r="H82" s="229" t="str">
        <f t="shared" si="28"/>
        <v>목록(Manifest)</v>
      </c>
      <c r="I82" s="66">
        <f t="shared" si="29"/>
        <v>130.58000000000001</v>
      </c>
      <c r="J82" s="102">
        <f t="shared" si="30"/>
        <v>1</v>
      </c>
      <c r="K82" s="66">
        <f t="shared" si="31"/>
        <v>1</v>
      </c>
      <c r="L82" s="66">
        <f t="shared" si="32"/>
        <v>0.2</v>
      </c>
      <c r="M82" s="66">
        <f t="shared" si="33"/>
        <v>1</v>
      </c>
      <c r="N82" s="169">
        <f t="shared" si="34"/>
        <v>4.9000000000000004</v>
      </c>
      <c r="O82" s="169">
        <f>(J82*VLOOKUP(M82/J82,Mapping!$B$22:$C$29,2,10))</f>
        <v>2.75</v>
      </c>
      <c r="P82" s="166">
        <f t="shared" si="35"/>
        <v>8.9687849774362114</v>
      </c>
      <c r="Q82" s="167">
        <f>VLOOKUP(H82,Mapping!$B$3:$D$13,3,0)</f>
        <v>0</v>
      </c>
      <c r="R82" s="168">
        <f>(IF(VLOOKUP(VLOOKUP(I82,Mapping!$B$15:$D$20,2,1),Mapping!$C$15:$E$20,2,0)=7000,0,VLOOKUP(VLOOKUP(I82,Mapping!$B$15:$D$20,2,1),Mapping!$C$15:$E$20,2,0)))</f>
        <v>0</v>
      </c>
      <c r="S82" s="166"/>
      <c r="T82" s="166"/>
      <c r="U82" s="67">
        <f t="shared" si="36"/>
        <v>8.9687849774362114</v>
      </c>
      <c r="V82" s="149">
        <f t="shared" si="37"/>
        <v>8.9700000000000006</v>
      </c>
      <c r="W82" s="149">
        <f>MAKESHOPNCOMPANY!$C$17</f>
        <v>1402.69</v>
      </c>
      <c r="X82" t="str">
        <f t="shared" si="20"/>
        <v/>
      </c>
      <c r="AA82" t="s">
        <v>5215</v>
      </c>
      <c r="AB82" t="s">
        <v>71</v>
      </c>
      <c r="AC82" t="s">
        <v>5216</v>
      </c>
      <c r="AD82" t="s">
        <v>5259</v>
      </c>
      <c r="AE82" t="s">
        <v>5260</v>
      </c>
      <c r="AF82" t="s">
        <v>5261</v>
      </c>
      <c r="AG82" t="s">
        <v>5262</v>
      </c>
      <c r="AH82" t="s">
        <v>156</v>
      </c>
      <c r="AI82">
        <v>1</v>
      </c>
      <c r="AJ82">
        <v>1</v>
      </c>
      <c r="AK82">
        <v>0.2</v>
      </c>
      <c r="AL82">
        <v>1</v>
      </c>
      <c r="AM82" t="s">
        <v>14</v>
      </c>
      <c r="AN82">
        <v>130.58000000000001</v>
      </c>
      <c r="AO82" t="s">
        <v>303</v>
      </c>
      <c r="AP82" t="s">
        <v>303</v>
      </c>
      <c r="AQ82" t="s">
        <v>303</v>
      </c>
      <c r="AR82" t="s">
        <v>303</v>
      </c>
      <c r="AS82" t="s">
        <v>303</v>
      </c>
      <c r="AT82" t="s">
        <v>618</v>
      </c>
      <c r="AU82" t="s">
        <v>619</v>
      </c>
      <c r="AV82" t="s">
        <v>623</v>
      </c>
      <c r="AW82" t="s">
        <v>156</v>
      </c>
      <c r="AX82" t="s">
        <v>307</v>
      </c>
      <c r="AY82" t="s">
        <v>5259</v>
      </c>
      <c r="AZ82" t="s">
        <v>5263</v>
      </c>
      <c r="BA82" t="s">
        <v>5263</v>
      </c>
      <c r="BB82" t="s">
        <v>645</v>
      </c>
      <c r="BC82" t="s">
        <v>628</v>
      </c>
      <c r="BD82" t="s">
        <v>621</v>
      </c>
      <c r="BE82" t="s">
        <v>311</v>
      </c>
      <c r="BF82" t="s">
        <v>312</v>
      </c>
      <c r="BG82" t="s">
        <v>156</v>
      </c>
      <c r="BH82" t="s">
        <v>313</v>
      </c>
    </row>
    <row r="83" spans="1:60" x14ac:dyDescent="0.4">
      <c r="A83" s="64">
        <f t="shared" si="21"/>
        <v>81</v>
      </c>
      <c r="B83" s="65" t="str">
        <f t="shared" si="22"/>
        <v>2025-09-05</v>
      </c>
      <c r="C83" s="65" t="str">
        <f t="shared" si="23"/>
        <v>FRA</v>
      </c>
      <c r="D83" s="65" t="str">
        <f t="shared" si="24"/>
        <v>18050238322</v>
      </c>
      <c r="E83" s="65" t="str">
        <f t="shared" si="25"/>
        <v>566746841791</v>
      </c>
      <c r="F83" s="65" t="str">
        <f t="shared" si="26"/>
        <v>유영승</v>
      </c>
      <c r="G83" s="65" t="str">
        <f t="shared" si="27"/>
        <v>GK00002756716</v>
      </c>
      <c r="H83" s="229" t="str">
        <f t="shared" si="28"/>
        <v>일반(목록배제,Normal-Manifest Exception)</v>
      </c>
      <c r="I83" s="66">
        <f t="shared" si="29"/>
        <v>81.62</v>
      </c>
      <c r="J83" s="102">
        <f t="shared" si="30"/>
        <v>2</v>
      </c>
      <c r="K83" s="66">
        <f t="shared" si="31"/>
        <v>21</v>
      </c>
      <c r="L83" s="66">
        <f t="shared" si="32"/>
        <v>0.4</v>
      </c>
      <c r="M83" s="66">
        <f t="shared" si="33"/>
        <v>21</v>
      </c>
      <c r="N83" s="169">
        <f t="shared" si="34"/>
        <v>66.900000000000006</v>
      </c>
      <c r="O83" s="169">
        <f>(J83*VLOOKUP(M83/J83,Mapping!$B$22:$C$29,2,10))</f>
        <v>12.5</v>
      </c>
      <c r="P83" s="166">
        <f t="shared" si="35"/>
        <v>93.087781334435974</v>
      </c>
      <c r="Q83" s="167">
        <f>VLOOKUP(H83,Mapping!$B$3:$D$13,3,0)</f>
        <v>0.8</v>
      </c>
      <c r="R83" s="168">
        <f>(IF(VLOOKUP(VLOOKUP(I83,Mapping!$B$15:$D$20,2,1),Mapping!$C$15:$E$20,2,0)=7000,0,VLOOKUP(VLOOKUP(I83,Mapping!$B$15:$D$20,2,1),Mapping!$C$15:$E$20,2,0)))</f>
        <v>0</v>
      </c>
      <c r="S83" s="166"/>
      <c r="T83" s="166"/>
      <c r="U83" s="67">
        <f t="shared" si="36"/>
        <v>93.887781334435971</v>
      </c>
      <c r="V83" s="149">
        <f t="shared" si="37"/>
        <v>93.89</v>
      </c>
      <c r="W83" s="149">
        <f>MAKESHOPNCOMPANY!$C$17</f>
        <v>1402.69</v>
      </c>
      <c r="X83" t="str">
        <f t="shared" si="20"/>
        <v/>
      </c>
      <c r="AA83" t="s">
        <v>5215</v>
      </c>
      <c r="AB83" t="s">
        <v>71</v>
      </c>
      <c r="AC83" t="s">
        <v>5216</v>
      </c>
      <c r="AD83" t="s">
        <v>5264</v>
      </c>
      <c r="AE83" t="s">
        <v>5265</v>
      </c>
      <c r="AF83" t="s">
        <v>5266</v>
      </c>
      <c r="AG83" t="s">
        <v>5267</v>
      </c>
      <c r="AH83" t="s">
        <v>156</v>
      </c>
      <c r="AI83">
        <v>2</v>
      </c>
      <c r="AJ83">
        <v>21</v>
      </c>
      <c r="AK83">
        <v>0.4</v>
      </c>
      <c r="AL83">
        <v>21</v>
      </c>
      <c r="AM83" t="s">
        <v>110</v>
      </c>
      <c r="AN83">
        <v>81.62</v>
      </c>
      <c r="AO83" t="s">
        <v>303</v>
      </c>
      <c r="AP83" t="s">
        <v>303</v>
      </c>
      <c r="AQ83" t="s">
        <v>303</v>
      </c>
      <c r="AR83" t="s">
        <v>303</v>
      </c>
      <c r="AS83" t="s">
        <v>303</v>
      </c>
      <c r="AT83" t="s">
        <v>618</v>
      </c>
      <c r="AU83" t="s">
        <v>619</v>
      </c>
      <c r="AV83" t="s">
        <v>5268</v>
      </c>
      <c r="AW83" t="s">
        <v>156</v>
      </c>
      <c r="AX83" t="s">
        <v>307</v>
      </c>
      <c r="AY83" t="s">
        <v>5269</v>
      </c>
      <c r="AZ83" t="s">
        <v>5270</v>
      </c>
      <c r="BA83" t="s">
        <v>5270</v>
      </c>
      <c r="BB83" t="s">
        <v>645</v>
      </c>
      <c r="BC83" t="s">
        <v>628</v>
      </c>
      <c r="BD83" t="s">
        <v>621</v>
      </c>
      <c r="BE83" t="s">
        <v>311</v>
      </c>
      <c r="BF83" t="s">
        <v>312</v>
      </c>
      <c r="BG83" t="s">
        <v>156</v>
      </c>
      <c r="BH83" t="s">
        <v>313</v>
      </c>
    </row>
    <row r="84" spans="1:60" x14ac:dyDescent="0.4">
      <c r="A84" s="64">
        <f t="shared" si="21"/>
        <v>82</v>
      </c>
      <c r="B84" s="65" t="str">
        <f t="shared" si="22"/>
        <v>2025-09-05</v>
      </c>
      <c r="C84" s="65" t="str">
        <f t="shared" si="23"/>
        <v>FRA</v>
      </c>
      <c r="D84" s="65" t="str">
        <f t="shared" si="24"/>
        <v>18050238322</v>
      </c>
      <c r="E84" s="65" t="str">
        <f t="shared" si="25"/>
        <v>566746841592</v>
      </c>
      <c r="F84" s="65" t="str">
        <f t="shared" si="26"/>
        <v>문준서</v>
      </c>
      <c r="G84" s="65" t="str">
        <f t="shared" si="27"/>
        <v>GK00002756719</v>
      </c>
      <c r="H84" s="229" t="str">
        <f t="shared" si="28"/>
        <v>간이(Simple)</v>
      </c>
      <c r="I84" s="66">
        <f t="shared" si="29"/>
        <v>1151.08</v>
      </c>
      <c r="J84" s="102">
        <f t="shared" si="30"/>
        <v>1</v>
      </c>
      <c r="K84" s="66">
        <f t="shared" si="31"/>
        <v>15</v>
      </c>
      <c r="L84" s="66">
        <f t="shared" si="32"/>
        <v>22.2</v>
      </c>
      <c r="M84" s="66">
        <f t="shared" si="33"/>
        <v>22.5</v>
      </c>
      <c r="N84" s="169">
        <f t="shared" si="34"/>
        <v>71.55</v>
      </c>
      <c r="O84" s="169">
        <f>(J84*VLOOKUP(M84/J84,Mapping!$B$22:$C$29,2,10))</f>
        <v>7.25</v>
      </c>
      <c r="P84" s="166">
        <f t="shared" si="35"/>
        <v>92.384347218558617</v>
      </c>
      <c r="Q84" s="167">
        <f>VLOOKUP(H84,Mapping!$B$3:$D$13,3,0)</f>
        <v>0.8</v>
      </c>
      <c r="R84" s="168">
        <f>(IF(VLOOKUP(VLOOKUP(I84,Mapping!$B$15:$D$20,2,1),Mapping!$C$15:$E$20,2,0)=7000,0,VLOOKUP(VLOOKUP(I84,Mapping!$B$15:$D$20,2,1),Mapping!$C$15:$E$20,2,0)))</f>
        <v>0</v>
      </c>
      <c r="S84" s="166"/>
      <c r="T84" s="166"/>
      <c r="U84" s="67">
        <f t="shared" si="36"/>
        <v>93.184347218558614</v>
      </c>
      <c r="V84" s="149">
        <f t="shared" si="37"/>
        <v>93.18</v>
      </c>
      <c r="W84" s="149">
        <f>MAKESHOPNCOMPANY!$C$17</f>
        <v>1402.69</v>
      </c>
      <c r="X84" t="str">
        <f t="shared" si="20"/>
        <v/>
      </c>
      <c r="AA84" t="s">
        <v>5215</v>
      </c>
      <c r="AB84" t="s">
        <v>71</v>
      </c>
      <c r="AC84" t="s">
        <v>5216</v>
      </c>
      <c r="AD84" t="s">
        <v>5271</v>
      </c>
      <c r="AE84" t="s">
        <v>5272</v>
      </c>
      <c r="AF84" t="s">
        <v>5273</v>
      </c>
      <c r="AG84" t="s">
        <v>1169</v>
      </c>
      <c r="AH84" t="s">
        <v>156</v>
      </c>
      <c r="AI84">
        <v>1</v>
      </c>
      <c r="AJ84">
        <v>15</v>
      </c>
      <c r="AK84">
        <v>22.2</v>
      </c>
      <c r="AL84">
        <v>22.5</v>
      </c>
      <c r="AM84" t="s">
        <v>15</v>
      </c>
      <c r="AN84">
        <v>1151.08</v>
      </c>
      <c r="AO84" t="s">
        <v>303</v>
      </c>
      <c r="AP84" t="s">
        <v>303</v>
      </c>
      <c r="AQ84" t="s">
        <v>303</v>
      </c>
      <c r="AR84" t="s">
        <v>303</v>
      </c>
      <c r="AS84" t="s">
        <v>303</v>
      </c>
      <c r="AT84" t="s">
        <v>618</v>
      </c>
      <c r="AU84" t="s">
        <v>619</v>
      </c>
      <c r="AV84" t="s">
        <v>644</v>
      </c>
      <c r="AW84" t="s">
        <v>156</v>
      </c>
      <c r="AX84" t="s">
        <v>307</v>
      </c>
      <c r="AY84" t="s">
        <v>5271</v>
      </c>
      <c r="AZ84" t="s">
        <v>5274</v>
      </c>
      <c r="BA84" t="s">
        <v>5274</v>
      </c>
      <c r="BB84" t="s">
        <v>645</v>
      </c>
      <c r="BC84" t="s">
        <v>628</v>
      </c>
      <c r="BD84" t="s">
        <v>621</v>
      </c>
      <c r="BE84" t="s">
        <v>311</v>
      </c>
      <c r="BF84" t="s">
        <v>312</v>
      </c>
      <c r="BG84" t="s">
        <v>156</v>
      </c>
      <c r="BH84" t="s">
        <v>313</v>
      </c>
    </row>
    <row r="85" spans="1:60" x14ac:dyDescent="0.4">
      <c r="A85" s="64">
        <f t="shared" si="21"/>
        <v>83</v>
      </c>
      <c r="B85" s="65" t="str">
        <f t="shared" si="22"/>
        <v>2025-09-05</v>
      </c>
      <c r="C85" s="65" t="str">
        <f t="shared" si="23"/>
        <v>FRA</v>
      </c>
      <c r="D85" s="65" t="str">
        <f t="shared" si="24"/>
        <v>18050238322</v>
      </c>
      <c r="E85" s="65" t="str">
        <f t="shared" si="25"/>
        <v>566746841754</v>
      </c>
      <c r="F85" s="65" t="str">
        <f t="shared" si="26"/>
        <v>이혜민</v>
      </c>
      <c r="G85" s="65" t="str">
        <f t="shared" si="27"/>
        <v>GK00002756720</v>
      </c>
      <c r="H85" s="229" t="str">
        <f t="shared" si="28"/>
        <v>목록(Manifest)</v>
      </c>
      <c r="I85" s="66">
        <f t="shared" si="29"/>
        <v>137.57</v>
      </c>
      <c r="J85" s="102">
        <f t="shared" si="30"/>
        <v>1</v>
      </c>
      <c r="K85" s="66">
        <f t="shared" si="31"/>
        <v>1</v>
      </c>
      <c r="L85" s="66">
        <f t="shared" si="32"/>
        <v>0.2</v>
      </c>
      <c r="M85" s="66">
        <f t="shared" si="33"/>
        <v>1</v>
      </c>
      <c r="N85" s="169">
        <f t="shared" si="34"/>
        <v>4.9000000000000004</v>
      </c>
      <c r="O85" s="169">
        <f>(J85*VLOOKUP(M85/J85,Mapping!$B$22:$C$29,2,10))</f>
        <v>2.75</v>
      </c>
      <c r="P85" s="166">
        <f t="shared" si="35"/>
        <v>8.9687849774362114</v>
      </c>
      <c r="Q85" s="167">
        <f>VLOOKUP(H85,Mapping!$B$3:$D$13,3,0)</f>
        <v>0</v>
      </c>
      <c r="R85" s="168">
        <f>(IF(VLOOKUP(VLOOKUP(I85,Mapping!$B$15:$D$20,2,1),Mapping!$C$15:$E$20,2,0)=7000,0,VLOOKUP(VLOOKUP(I85,Mapping!$B$15:$D$20,2,1),Mapping!$C$15:$E$20,2,0)))</f>
        <v>0</v>
      </c>
      <c r="S85" s="166"/>
      <c r="T85" s="166"/>
      <c r="U85" s="67">
        <f t="shared" si="36"/>
        <v>8.9687849774362114</v>
      </c>
      <c r="V85" s="149">
        <f t="shared" si="37"/>
        <v>8.9700000000000006</v>
      </c>
      <c r="W85" s="149">
        <f>MAKESHOPNCOMPANY!$C$17</f>
        <v>1402.69</v>
      </c>
      <c r="X85" t="str">
        <f t="shared" si="20"/>
        <v/>
      </c>
      <c r="AA85" t="s">
        <v>5215</v>
      </c>
      <c r="AB85" t="s">
        <v>71</v>
      </c>
      <c r="AC85" t="s">
        <v>5216</v>
      </c>
      <c r="AD85" t="s">
        <v>5275</v>
      </c>
      <c r="AE85" t="s">
        <v>5276</v>
      </c>
      <c r="AF85" t="s">
        <v>5277</v>
      </c>
      <c r="AG85" t="s">
        <v>5278</v>
      </c>
      <c r="AH85" t="s">
        <v>156</v>
      </c>
      <c r="AI85">
        <v>1</v>
      </c>
      <c r="AJ85">
        <v>1</v>
      </c>
      <c r="AK85">
        <v>0.2</v>
      </c>
      <c r="AL85">
        <v>1</v>
      </c>
      <c r="AM85" t="s">
        <v>14</v>
      </c>
      <c r="AN85">
        <v>137.57</v>
      </c>
      <c r="AO85" t="s">
        <v>303</v>
      </c>
      <c r="AP85" t="s">
        <v>303</v>
      </c>
      <c r="AQ85" t="s">
        <v>303</v>
      </c>
      <c r="AR85" t="s">
        <v>303</v>
      </c>
      <c r="AS85" t="s">
        <v>303</v>
      </c>
      <c r="AT85" t="s">
        <v>618</v>
      </c>
      <c r="AU85" t="s">
        <v>619</v>
      </c>
      <c r="AV85" t="s">
        <v>623</v>
      </c>
      <c r="AW85" t="s">
        <v>156</v>
      </c>
      <c r="AX85" t="s">
        <v>307</v>
      </c>
      <c r="AY85" t="s">
        <v>5275</v>
      </c>
      <c r="AZ85" t="s">
        <v>5279</v>
      </c>
      <c r="BA85" t="s">
        <v>5279</v>
      </c>
      <c r="BB85" t="s">
        <v>645</v>
      </c>
      <c r="BC85" t="s">
        <v>628</v>
      </c>
      <c r="BD85" t="s">
        <v>621</v>
      </c>
      <c r="BE85" t="s">
        <v>311</v>
      </c>
      <c r="BF85" t="s">
        <v>312</v>
      </c>
      <c r="BG85" t="s">
        <v>156</v>
      </c>
      <c r="BH85" t="s">
        <v>313</v>
      </c>
    </row>
    <row r="86" spans="1:60" x14ac:dyDescent="0.4">
      <c r="A86" s="64">
        <f t="shared" si="21"/>
        <v>84</v>
      </c>
      <c r="B86" s="65" t="str">
        <f t="shared" si="22"/>
        <v>2025-09-05</v>
      </c>
      <c r="C86" s="65" t="str">
        <f t="shared" si="23"/>
        <v>FRA</v>
      </c>
      <c r="D86" s="65" t="str">
        <f t="shared" si="24"/>
        <v>18050238322</v>
      </c>
      <c r="E86" s="65" t="str">
        <f t="shared" si="25"/>
        <v>566746841636</v>
      </c>
      <c r="F86" s="65" t="str">
        <f t="shared" si="26"/>
        <v>이장현</v>
      </c>
      <c r="G86" s="65" t="str">
        <f t="shared" si="27"/>
        <v>GK00002756736</v>
      </c>
      <c r="H86" s="229" t="str">
        <f t="shared" si="28"/>
        <v>목록(Manifest)</v>
      </c>
      <c r="I86" s="66">
        <f t="shared" si="29"/>
        <v>25.42</v>
      </c>
      <c r="J86" s="102">
        <f t="shared" si="30"/>
        <v>1</v>
      </c>
      <c r="K86" s="66">
        <f t="shared" si="31"/>
        <v>0.5</v>
      </c>
      <c r="L86" s="66">
        <f t="shared" si="32"/>
        <v>0.2</v>
      </c>
      <c r="M86" s="66">
        <f t="shared" si="33"/>
        <v>0.5</v>
      </c>
      <c r="N86" s="169">
        <f t="shared" si="34"/>
        <v>3.35</v>
      </c>
      <c r="O86" s="169">
        <f>(J86*VLOOKUP(M86/J86,Mapping!$B$22:$C$29,2,10))</f>
        <v>2.75</v>
      </c>
      <c r="P86" s="166">
        <f t="shared" si="35"/>
        <v>7.1515801780863901</v>
      </c>
      <c r="Q86" s="167">
        <f>VLOOKUP(H86,Mapping!$B$3:$D$13,3,0)</f>
        <v>0</v>
      </c>
      <c r="R86" s="168">
        <f>(IF(VLOOKUP(VLOOKUP(I86,Mapping!$B$15:$D$20,2,1),Mapping!$C$15:$E$20,2,0)=7000,0,VLOOKUP(VLOOKUP(I86,Mapping!$B$15:$D$20,2,1),Mapping!$C$15:$E$20,2,0)))</f>
        <v>0</v>
      </c>
      <c r="S86" s="166"/>
      <c r="T86" s="166"/>
      <c r="U86" s="67">
        <f t="shared" si="36"/>
        <v>7.1515801780863901</v>
      </c>
      <c r="V86" s="149">
        <f t="shared" si="37"/>
        <v>7.15</v>
      </c>
      <c r="W86" s="149">
        <f>MAKESHOPNCOMPANY!$C$17</f>
        <v>1402.69</v>
      </c>
      <c r="X86" t="str">
        <f t="shared" si="20"/>
        <v/>
      </c>
      <c r="AA86" t="s">
        <v>5215</v>
      </c>
      <c r="AB86" t="s">
        <v>71</v>
      </c>
      <c r="AC86" t="s">
        <v>5216</v>
      </c>
      <c r="AD86" t="s">
        <v>5280</v>
      </c>
      <c r="AE86" t="s">
        <v>263</v>
      </c>
      <c r="AF86" t="s">
        <v>5281</v>
      </c>
      <c r="AG86" t="s">
        <v>5282</v>
      </c>
      <c r="AH86" t="s">
        <v>156</v>
      </c>
      <c r="AI86">
        <v>1</v>
      </c>
      <c r="AJ86">
        <v>0.5</v>
      </c>
      <c r="AK86">
        <v>0.2</v>
      </c>
      <c r="AL86">
        <v>0.5</v>
      </c>
      <c r="AM86" t="s">
        <v>14</v>
      </c>
      <c r="AN86">
        <v>25.42</v>
      </c>
      <c r="AO86" t="s">
        <v>303</v>
      </c>
      <c r="AP86" t="s">
        <v>303</v>
      </c>
      <c r="AQ86" t="s">
        <v>303</v>
      </c>
      <c r="AR86" t="s">
        <v>303</v>
      </c>
      <c r="AS86" t="s">
        <v>303</v>
      </c>
      <c r="AT86" t="s">
        <v>618</v>
      </c>
      <c r="AU86" t="s">
        <v>619</v>
      </c>
      <c r="AV86" t="s">
        <v>620</v>
      </c>
      <c r="AW86" t="s">
        <v>156</v>
      </c>
      <c r="AX86" t="s">
        <v>307</v>
      </c>
      <c r="AY86" t="s">
        <v>5280</v>
      </c>
      <c r="AZ86" t="s">
        <v>5283</v>
      </c>
      <c r="BA86" t="s">
        <v>5283</v>
      </c>
      <c r="BB86" t="s">
        <v>645</v>
      </c>
      <c r="BC86" t="s">
        <v>628</v>
      </c>
      <c r="BD86" t="s">
        <v>621</v>
      </c>
      <c r="BE86" t="s">
        <v>311</v>
      </c>
      <c r="BF86" t="s">
        <v>312</v>
      </c>
      <c r="BG86" t="s">
        <v>156</v>
      </c>
      <c r="BH86" t="s">
        <v>313</v>
      </c>
    </row>
    <row r="87" spans="1:60" x14ac:dyDescent="0.4">
      <c r="A87" s="64">
        <f t="shared" si="21"/>
        <v>85</v>
      </c>
      <c r="B87" s="65" t="str">
        <f t="shared" si="22"/>
        <v>2025-09-05</v>
      </c>
      <c r="C87" s="65" t="str">
        <f t="shared" si="23"/>
        <v>FRA</v>
      </c>
      <c r="D87" s="65" t="str">
        <f t="shared" si="24"/>
        <v>18050238322</v>
      </c>
      <c r="E87" s="65" t="str">
        <f t="shared" si="25"/>
        <v>566746841651</v>
      </c>
      <c r="F87" s="65" t="str">
        <f t="shared" si="26"/>
        <v>한주환</v>
      </c>
      <c r="G87" s="65" t="str">
        <f t="shared" si="27"/>
        <v>GK00002757185</v>
      </c>
      <c r="H87" s="229" t="str">
        <f t="shared" si="28"/>
        <v>목록(Manifest)</v>
      </c>
      <c r="I87" s="66">
        <f t="shared" si="29"/>
        <v>134.08000000000001</v>
      </c>
      <c r="J87" s="102">
        <f t="shared" si="30"/>
        <v>1</v>
      </c>
      <c r="K87" s="66">
        <f t="shared" si="31"/>
        <v>1.5</v>
      </c>
      <c r="L87" s="66">
        <f t="shared" si="32"/>
        <v>0.2</v>
      </c>
      <c r="M87" s="66">
        <f t="shared" si="33"/>
        <v>1.5</v>
      </c>
      <c r="N87" s="169">
        <f t="shared" si="34"/>
        <v>6.45</v>
      </c>
      <c r="O87" s="169">
        <f>(J87*VLOOKUP(M87/J87,Mapping!$B$22:$C$29,2,10))</f>
        <v>2.75</v>
      </c>
      <c r="P87" s="166">
        <f t="shared" si="35"/>
        <v>10.78598977678603</v>
      </c>
      <c r="Q87" s="167">
        <f>VLOOKUP(H87,Mapping!$B$3:$D$13,3,0)</f>
        <v>0</v>
      </c>
      <c r="R87" s="168">
        <f>(IF(VLOOKUP(VLOOKUP(I87,Mapping!$B$15:$D$20,2,1),Mapping!$C$15:$E$20,2,0)=7000,0,VLOOKUP(VLOOKUP(I87,Mapping!$B$15:$D$20,2,1),Mapping!$C$15:$E$20,2,0)))</f>
        <v>0</v>
      </c>
      <c r="S87" s="166"/>
      <c r="T87" s="166"/>
      <c r="U87" s="67">
        <f t="shared" si="36"/>
        <v>10.78598977678603</v>
      </c>
      <c r="V87" s="149">
        <f t="shared" si="37"/>
        <v>10.79</v>
      </c>
      <c r="W87" s="149">
        <f>MAKESHOPNCOMPANY!$C$17</f>
        <v>1402.69</v>
      </c>
      <c r="X87" t="str">
        <f t="shared" si="20"/>
        <v/>
      </c>
      <c r="AA87" t="s">
        <v>5215</v>
      </c>
      <c r="AB87" t="s">
        <v>71</v>
      </c>
      <c r="AC87" t="s">
        <v>5216</v>
      </c>
      <c r="AD87" t="s">
        <v>5284</v>
      </c>
      <c r="AE87" t="s">
        <v>5285</v>
      </c>
      <c r="AF87" t="s">
        <v>5286</v>
      </c>
      <c r="AG87" t="s">
        <v>5287</v>
      </c>
      <c r="AH87" t="s">
        <v>156</v>
      </c>
      <c r="AI87">
        <v>1</v>
      </c>
      <c r="AJ87">
        <v>1.5</v>
      </c>
      <c r="AK87">
        <v>0.2</v>
      </c>
      <c r="AL87">
        <v>1.5</v>
      </c>
      <c r="AM87" t="s">
        <v>14</v>
      </c>
      <c r="AN87">
        <v>134.08000000000001</v>
      </c>
      <c r="AO87" t="s">
        <v>303</v>
      </c>
      <c r="AP87" t="s">
        <v>303</v>
      </c>
      <c r="AQ87" t="s">
        <v>303</v>
      </c>
      <c r="AR87" t="s">
        <v>303</v>
      </c>
      <c r="AS87" t="s">
        <v>303</v>
      </c>
      <c r="AT87" t="s">
        <v>618</v>
      </c>
      <c r="AU87" t="s">
        <v>619</v>
      </c>
      <c r="AV87" t="s">
        <v>623</v>
      </c>
      <c r="AW87" t="s">
        <v>156</v>
      </c>
      <c r="AX87" t="s">
        <v>307</v>
      </c>
      <c r="AY87" t="s">
        <v>5284</v>
      </c>
      <c r="AZ87" t="s">
        <v>5288</v>
      </c>
      <c r="BA87" t="s">
        <v>5288</v>
      </c>
      <c r="BB87" t="s">
        <v>645</v>
      </c>
      <c r="BC87" t="s">
        <v>628</v>
      </c>
      <c r="BD87" t="s">
        <v>621</v>
      </c>
      <c r="BE87" t="s">
        <v>311</v>
      </c>
      <c r="BF87" t="s">
        <v>312</v>
      </c>
      <c r="BG87" t="s">
        <v>156</v>
      </c>
      <c r="BH87" t="s">
        <v>313</v>
      </c>
    </row>
    <row r="88" spans="1:60" x14ac:dyDescent="0.4">
      <c r="A88" s="64">
        <f t="shared" si="21"/>
        <v>86</v>
      </c>
      <c r="B88" s="65" t="str">
        <f t="shared" si="22"/>
        <v>2025-09-05</v>
      </c>
      <c r="C88" s="65" t="str">
        <f t="shared" si="23"/>
        <v>FRA</v>
      </c>
      <c r="D88" s="65" t="str">
        <f t="shared" si="24"/>
        <v>18050238322</v>
      </c>
      <c r="E88" s="65" t="str">
        <f t="shared" si="25"/>
        <v>566746841743</v>
      </c>
      <c r="F88" s="65" t="str">
        <f t="shared" si="26"/>
        <v>김지민</v>
      </c>
      <c r="G88" s="65" t="str">
        <f t="shared" si="27"/>
        <v>GK00002757572</v>
      </c>
      <c r="H88" s="229" t="str">
        <f t="shared" si="28"/>
        <v>목록(Manifest)</v>
      </c>
      <c r="I88" s="66">
        <f t="shared" si="29"/>
        <v>99.1</v>
      </c>
      <c r="J88" s="102">
        <f t="shared" si="30"/>
        <v>1</v>
      </c>
      <c r="K88" s="66">
        <f t="shared" si="31"/>
        <v>1.5</v>
      </c>
      <c r="L88" s="66">
        <f t="shared" si="32"/>
        <v>2.5</v>
      </c>
      <c r="M88" s="66">
        <f t="shared" si="33"/>
        <v>2.5</v>
      </c>
      <c r="N88" s="169">
        <f t="shared" si="34"/>
        <v>9.5500000000000007</v>
      </c>
      <c r="O88" s="169">
        <f>(J88*VLOOKUP(M88/J88,Mapping!$B$22:$C$29,2,10))</f>
        <v>3.25</v>
      </c>
      <c r="P88" s="166">
        <f t="shared" si="35"/>
        <v>15.006594472050132</v>
      </c>
      <c r="Q88" s="167">
        <f>VLOOKUP(H88,Mapping!$B$3:$D$13,3,0)</f>
        <v>0</v>
      </c>
      <c r="R88" s="168">
        <f>(IF(VLOOKUP(VLOOKUP(I88,Mapping!$B$15:$D$20,2,1),Mapping!$C$15:$E$20,2,0)=7000,0,VLOOKUP(VLOOKUP(I88,Mapping!$B$15:$D$20,2,1),Mapping!$C$15:$E$20,2,0)))</f>
        <v>0</v>
      </c>
      <c r="S88" s="166"/>
      <c r="T88" s="166"/>
      <c r="U88" s="67">
        <f t="shared" si="36"/>
        <v>15.006594472050132</v>
      </c>
      <c r="V88" s="149">
        <f t="shared" si="37"/>
        <v>15.01</v>
      </c>
      <c r="W88" s="149">
        <f>MAKESHOPNCOMPANY!$C$17</f>
        <v>1402.69</v>
      </c>
      <c r="X88" t="str">
        <f t="shared" si="20"/>
        <v/>
      </c>
      <c r="AA88" t="s">
        <v>5215</v>
      </c>
      <c r="AB88" t="s">
        <v>71</v>
      </c>
      <c r="AC88" t="s">
        <v>5216</v>
      </c>
      <c r="AD88" t="s">
        <v>5289</v>
      </c>
      <c r="AE88" t="s">
        <v>5290</v>
      </c>
      <c r="AF88" t="s">
        <v>5291</v>
      </c>
      <c r="AG88" t="s">
        <v>831</v>
      </c>
      <c r="AH88" t="s">
        <v>156</v>
      </c>
      <c r="AI88">
        <v>1</v>
      </c>
      <c r="AJ88">
        <v>1.5</v>
      </c>
      <c r="AK88">
        <v>2.5</v>
      </c>
      <c r="AL88">
        <v>2.5</v>
      </c>
      <c r="AM88" t="s">
        <v>14</v>
      </c>
      <c r="AN88">
        <v>99.1</v>
      </c>
      <c r="AO88" t="s">
        <v>303</v>
      </c>
      <c r="AP88" t="s">
        <v>303</v>
      </c>
      <c r="AQ88" t="s">
        <v>303</v>
      </c>
      <c r="AR88" t="s">
        <v>303</v>
      </c>
      <c r="AS88" t="s">
        <v>303</v>
      </c>
      <c r="AT88" t="s">
        <v>618</v>
      </c>
      <c r="AU88" t="s">
        <v>619</v>
      </c>
      <c r="AV88" t="s">
        <v>623</v>
      </c>
      <c r="AW88" t="s">
        <v>156</v>
      </c>
      <c r="AX88" t="s">
        <v>307</v>
      </c>
      <c r="AY88" t="s">
        <v>5289</v>
      </c>
      <c r="AZ88" t="s">
        <v>5292</v>
      </c>
      <c r="BA88" t="s">
        <v>5292</v>
      </c>
      <c r="BB88" t="s">
        <v>645</v>
      </c>
      <c r="BC88" t="s">
        <v>628</v>
      </c>
      <c r="BD88" t="s">
        <v>621</v>
      </c>
      <c r="BE88" t="s">
        <v>311</v>
      </c>
      <c r="BF88" t="s">
        <v>312</v>
      </c>
      <c r="BG88" t="s">
        <v>156</v>
      </c>
      <c r="BH88" t="s">
        <v>313</v>
      </c>
    </row>
    <row r="89" spans="1:60" x14ac:dyDescent="0.4">
      <c r="A89" s="64">
        <f t="shared" si="21"/>
        <v>87</v>
      </c>
      <c r="B89" s="65" t="str">
        <f t="shared" si="22"/>
        <v>2025-09-05</v>
      </c>
      <c r="C89" s="65" t="str">
        <f t="shared" si="23"/>
        <v>FRA</v>
      </c>
      <c r="D89" s="65" t="str">
        <f t="shared" si="24"/>
        <v>18050238322</v>
      </c>
      <c r="E89" s="65" t="str">
        <f t="shared" si="25"/>
        <v>566746841695</v>
      </c>
      <c r="F89" s="65" t="str">
        <f t="shared" si="26"/>
        <v>강주희</v>
      </c>
      <c r="G89" s="65" t="str">
        <f t="shared" si="27"/>
        <v>GK00002757573</v>
      </c>
      <c r="H89" s="229" t="str">
        <f t="shared" si="28"/>
        <v>선별(검사,Manifest-Inspection)</v>
      </c>
      <c r="I89" s="66">
        <f t="shared" si="29"/>
        <v>137.56</v>
      </c>
      <c r="J89" s="102">
        <f t="shared" si="30"/>
        <v>1</v>
      </c>
      <c r="K89" s="66">
        <f t="shared" si="31"/>
        <v>1</v>
      </c>
      <c r="L89" s="66">
        <f t="shared" si="32"/>
        <v>2.2999999999999998</v>
      </c>
      <c r="M89" s="66">
        <f t="shared" si="33"/>
        <v>2.2999999999999998</v>
      </c>
      <c r="N89" s="169">
        <f t="shared" si="34"/>
        <v>8.93</v>
      </c>
      <c r="O89" s="169">
        <f>(J89*VLOOKUP(M89/J89,Mapping!$B$22:$C$29,2,10))</f>
        <v>3.25</v>
      </c>
      <c r="P89" s="166">
        <f t="shared" si="35"/>
        <v>14.279712552310203</v>
      </c>
      <c r="Q89" s="167">
        <f>VLOOKUP(H89,Mapping!$B$3:$D$13,3,0)</f>
        <v>0</v>
      </c>
      <c r="R89" s="168">
        <f>(IF(VLOOKUP(VLOOKUP(I89,Mapping!$B$15:$D$20,2,1),Mapping!$C$15:$E$20,2,0)=7000,0,VLOOKUP(VLOOKUP(I89,Mapping!$B$15:$D$20,2,1),Mapping!$C$15:$E$20,2,0)))</f>
        <v>0</v>
      </c>
      <c r="S89" s="166"/>
      <c r="T89" s="166"/>
      <c r="U89" s="67">
        <f t="shared" si="36"/>
        <v>14.279712552310203</v>
      </c>
      <c r="V89" s="149">
        <f t="shared" si="37"/>
        <v>14.28</v>
      </c>
      <c r="W89" s="149">
        <f>MAKESHOPNCOMPANY!$C$17</f>
        <v>1402.69</v>
      </c>
      <c r="X89" t="str">
        <f t="shared" si="20"/>
        <v/>
      </c>
      <c r="AA89" t="s">
        <v>5215</v>
      </c>
      <c r="AB89" t="s">
        <v>71</v>
      </c>
      <c r="AC89" t="s">
        <v>5216</v>
      </c>
      <c r="AD89" t="s">
        <v>5293</v>
      </c>
      <c r="AE89" t="s">
        <v>970</v>
      </c>
      <c r="AF89" t="s">
        <v>5294</v>
      </c>
      <c r="AG89" t="s">
        <v>438</v>
      </c>
      <c r="AH89" t="s">
        <v>156</v>
      </c>
      <c r="AI89">
        <v>1</v>
      </c>
      <c r="AJ89">
        <v>1</v>
      </c>
      <c r="AK89">
        <v>2.2999999999999998</v>
      </c>
      <c r="AL89">
        <v>2.2999999999999998</v>
      </c>
      <c r="AM89" t="s">
        <v>111</v>
      </c>
      <c r="AN89">
        <v>137.56</v>
      </c>
      <c r="AO89" t="s">
        <v>303</v>
      </c>
      <c r="AP89" t="s">
        <v>303</v>
      </c>
      <c r="AQ89" t="s">
        <v>303</v>
      </c>
      <c r="AR89" t="s">
        <v>303</v>
      </c>
      <c r="AS89" t="s">
        <v>303</v>
      </c>
      <c r="AT89" t="s">
        <v>618</v>
      </c>
      <c r="AU89" t="s">
        <v>619</v>
      </c>
      <c r="AV89" t="s">
        <v>666</v>
      </c>
      <c r="AW89" t="s">
        <v>156</v>
      </c>
      <c r="AX89" t="s">
        <v>307</v>
      </c>
      <c r="AY89" t="s">
        <v>5293</v>
      </c>
      <c r="AZ89" t="s">
        <v>5295</v>
      </c>
      <c r="BA89" t="s">
        <v>5295</v>
      </c>
      <c r="BB89" t="s">
        <v>645</v>
      </c>
      <c r="BC89" t="s">
        <v>628</v>
      </c>
      <c r="BD89" t="s">
        <v>621</v>
      </c>
      <c r="BE89" t="s">
        <v>311</v>
      </c>
      <c r="BF89" t="s">
        <v>312</v>
      </c>
      <c r="BG89" t="s">
        <v>156</v>
      </c>
      <c r="BH89" t="s">
        <v>313</v>
      </c>
    </row>
    <row r="90" spans="1:60" x14ac:dyDescent="0.4">
      <c r="A90" s="64">
        <f t="shared" si="21"/>
        <v>88</v>
      </c>
      <c r="B90" s="65" t="str">
        <f t="shared" si="22"/>
        <v>2025-09-05</v>
      </c>
      <c r="C90" s="65" t="str">
        <f t="shared" si="23"/>
        <v>FRA</v>
      </c>
      <c r="D90" s="65" t="str">
        <f t="shared" si="24"/>
        <v>18050238322</v>
      </c>
      <c r="E90" s="65" t="str">
        <f t="shared" si="25"/>
        <v>566746841706</v>
      </c>
      <c r="F90" s="65" t="str">
        <f t="shared" si="26"/>
        <v>남세진</v>
      </c>
      <c r="G90" s="65" t="str">
        <f t="shared" si="27"/>
        <v>GK00002757649</v>
      </c>
      <c r="H90" s="229" t="str">
        <f t="shared" si="28"/>
        <v>목록(Manifest)</v>
      </c>
      <c r="I90" s="66">
        <f t="shared" si="29"/>
        <v>104.93</v>
      </c>
      <c r="J90" s="102">
        <f t="shared" si="30"/>
        <v>1</v>
      </c>
      <c r="K90" s="66">
        <f t="shared" si="31"/>
        <v>0.5</v>
      </c>
      <c r="L90" s="66">
        <f t="shared" si="32"/>
        <v>0.2</v>
      </c>
      <c r="M90" s="66">
        <f t="shared" si="33"/>
        <v>0.5</v>
      </c>
      <c r="N90" s="169">
        <f t="shared" si="34"/>
        <v>3.35</v>
      </c>
      <c r="O90" s="169">
        <f>(J90*VLOOKUP(M90/J90,Mapping!$B$22:$C$29,2,10))</f>
        <v>2.75</v>
      </c>
      <c r="P90" s="166">
        <f t="shared" si="35"/>
        <v>7.1515801780863901</v>
      </c>
      <c r="Q90" s="167">
        <f>VLOOKUP(H90,Mapping!$B$3:$D$13,3,0)</f>
        <v>0</v>
      </c>
      <c r="R90" s="168">
        <f>(IF(VLOOKUP(VLOOKUP(I90,Mapping!$B$15:$D$20,2,1),Mapping!$C$15:$E$20,2,0)=7000,0,VLOOKUP(VLOOKUP(I90,Mapping!$B$15:$D$20,2,1),Mapping!$C$15:$E$20,2,0)))</f>
        <v>0</v>
      </c>
      <c r="S90" s="166"/>
      <c r="T90" s="166"/>
      <c r="U90" s="67">
        <f t="shared" si="36"/>
        <v>7.1515801780863901</v>
      </c>
      <c r="V90" s="149">
        <f t="shared" si="37"/>
        <v>7.15</v>
      </c>
      <c r="W90" s="149">
        <f>MAKESHOPNCOMPANY!$C$17</f>
        <v>1402.69</v>
      </c>
      <c r="X90" t="str">
        <f t="shared" si="20"/>
        <v/>
      </c>
      <c r="AA90" t="s">
        <v>5215</v>
      </c>
      <c r="AB90" t="s">
        <v>71</v>
      </c>
      <c r="AC90" t="s">
        <v>5216</v>
      </c>
      <c r="AD90" t="s">
        <v>5296</v>
      </c>
      <c r="AE90" t="s">
        <v>5297</v>
      </c>
      <c r="AF90" t="s">
        <v>5298</v>
      </c>
      <c r="AG90" t="s">
        <v>5299</v>
      </c>
      <c r="AH90" t="s">
        <v>156</v>
      </c>
      <c r="AI90">
        <v>1</v>
      </c>
      <c r="AJ90">
        <v>0.5</v>
      </c>
      <c r="AK90">
        <v>0.2</v>
      </c>
      <c r="AL90">
        <v>0.5</v>
      </c>
      <c r="AM90" t="s">
        <v>14</v>
      </c>
      <c r="AN90">
        <v>104.93</v>
      </c>
      <c r="AO90" t="s">
        <v>303</v>
      </c>
      <c r="AP90" t="s">
        <v>303</v>
      </c>
      <c r="AQ90" t="s">
        <v>303</v>
      </c>
      <c r="AR90" t="s">
        <v>303</v>
      </c>
      <c r="AS90" t="s">
        <v>303</v>
      </c>
      <c r="AT90" t="s">
        <v>618</v>
      </c>
      <c r="AU90" t="s">
        <v>619</v>
      </c>
      <c r="AV90" t="s">
        <v>623</v>
      </c>
      <c r="AW90" t="s">
        <v>156</v>
      </c>
      <c r="AX90" t="s">
        <v>307</v>
      </c>
      <c r="AY90" t="s">
        <v>5296</v>
      </c>
      <c r="AZ90" t="s">
        <v>5300</v>
      </c>
      <c r="BA90" t="s">
        <v>5300</v>
      </c>
      <c r="BB90" t="s">
        <v>645</v>
      </c>
      <c r="BC90" t="s">
        <v>628</v>
      </c>
      <c r="BD90" t="s">
        <v>621</v>
      </c>
      <c r="BE90" t="s">
        <v>311</v>
      </c>
      <c r="BF90" t="s">
        <v>312</v>
      </c>
      <c r="BG90" t="s">
        <v>156</v>
      </c>
      <c r="BH90" t="s">
        <v>313</v>
      </c>
    </row>
    <row r="91" spans="1:60" x14ac:dyDescent="0.4">
      <c r="A91" s="64">
        <f t="shared" si="21"/>
        <v>89</v>
      </c>
      <c r="B91" s="65" t="str">
        <f t="shared" si="22"/>
        <v>2025-09-05</v>
      </c>
      <c r="C91" s="65" t="str">
        <f t="shared" si="23"/>
        <v>FRA</v>
      </c>
      <c r="D91" s="65" t="str">
        <f t="shared" si="24"/>
        <v>18050238322</v>
      </c>
      <c r="E91" s="65" t="str">
        <f t="shared" si="25"/>
        <v>566746841684</v>
      </c>
      <c r="F91" s="65" t="str">
        <f t="shared" si="26"/>
        <v>임지윤</v>
      </c>
      <c r="G91" s="65" t="str">
        <f t="shared" si="27"/>
        <v>GK00002758363</v>
      </c>
      <c r="H91" s="229" t="str">
        <f t="shared" si="28"/>
        <v>일반(목록배제,Normal-Manifest Exception)</v>
      </c>
      <c r="I91" s="66">
        <f t="shared" si="29"/>
        <v>143.68</v>
      </c>
      <c r="J91" s="102">
        <f t="shared" si="30"/>
        <v>1</v>
      </c>
      <c r="K91" s="66">
        <f t="shared" si="31"/>
        <v>3</v>
      </c>
      <c r="L91" s="66">
        <f t="shared" si="32"/>
        <v>5.7</v>
      </c>
      <c r="M91" s="66">
        <f t="shared" si="33"/>
        <v>6</v>
      </c>
      <c r="N91" s="169">
        <f t="shared" si="34"/>
        <v>20.400000000000002</v>
      </c>
      <c r="O91" s="169">
        <f>(J91*VLOOKUP(M91/J91,Mapping!$B$22:$C$29,2,10))</f>
        <v>4.25</v>
      </c>
      <c r="P91" s="166">
        <f t="shared" si="35"/>
        <v>28.899418260627794</v>
      </c>
      <c r="Q91" s="167">
        <f>VLOOKUP(H91,Mapping!$B$3:$D$13,3,0)</f>
        <v>0.8</v>
      </c>
      <c r="R91" s="168">
        <f>(IF(VLOOKUP(VLOOKUP(I91,Mapping!$B$15:$D$20,2,1),Mapping!$C$15:$E$20,2,0)=7000,0,VLOOKUP(VLOOKUP(I91,Mapping!$B$15:$D$20,2,1),Mapping!$C$15:$E$20,2,0)))</f>
        <v>0</v>
      </c>
      <c r="S91" s="166"/>
      <c r="T91" s="166"/>
      <c r="U91" s="67">
        <f t="shared" si="36"/>
        <v>29.699418260627795</v>
      </c>
      <c r="V91" s="149">
        <f t="shared" si="37"/>
        <v>29.7</v>
      </c>
      <c r="W91" s="149">
        <f>MAKESHOPNCOMPANY!$C$17</f>
        <v>1402.69</v>
      </c>
      <c r="X91" t="str">
        <f t="shared" si="20"/>
        <v/>
      </c>
      <c r="AA91" t="s">
        <v>5215</v>
      </c>
      <c r="AB91" t="s">
        <v>71</v>
      </c>
      <c r="AC91" t="s">
        <v>5216</v>
      </c>
      <c r="AD91" t="s">
        <v>5301</v>
      </c>
      <c r="AE91" t="s">
        <v>5302</v>
      </c>
      <c r="AF91" t="s">
        <v>5303</v>
      </c>
      <c r="AG91" t="s">
        <v>5304</v>
      </c>
      <c r="AH91" t="s">
        <v>156</v>
      </c>
      <c r="AI91">
        <v>1</v>
      </c>
      <c r="AJ91">
        <v>3</v>
      </c>
      <c r="AK91">
        <v>5.7</v>
      </c>
      <c r="AL91">
        <v>6</v>
      </c>
      <c r="AM91" t="s">
        <v>110</v>
      </c>
      <c r="AN91">
        <v>143.68</v>
      </c>
      <c r="AO91" t="s">
        <v>303</v>
      </c>
      <c r="AP91" t="s">
        <v>303</v>
      </c>
      <c r="AQ91" t="s">
        <v>303</v>
      </c>
      <c r="AR91" t="s">
        <v>303</v>
      </c>
      <c r="AS91" t="s">
        <v>303</v>
      </c>
      <c r="AT91" t="s">
        <v>618</v>
      </c>
      <c r="AU91" t="s">
        <v>619</v>
      </c>
      <c r="AV91" t="s">
        <v>5305</v>
      </c>
      <c r="AW91" t="s">
        <v>156</v>
      </c>
      <c r="AX91" t="s">
        <v>307</v>
      </c>
      <c r="AY91" t="s">
        <v>5301</v>
      </c>
      <c r="AZ91" t="s">
        <v>5306</v>
      </c>
      <c r="BA91" t="s">
        <v>5306</v>
      </c>
      <c r="BB91" t="s">
        <v>645</v>
      </c>
      <c r="BC91" t="s">
        <v>628</v>
      </c>
      <c r="BD91" t="s">
        <v>621</v>
      </c>
      <c r="BE91" t="s">
        <v>311</v>
      </c>
      <c r="BF91" t="s">
        <v>312</v>
      </c>
      <c r="BG91" t="s">
        <v>156</v>
      </c>
      <c r="BH91" t="s">
        <v>313</v>
      </c>
    </row>
    <row r="92" spans="1:60" x14ac:dyDescent="0.4">
      <c r="A92" s="64">
        <f t="shared" si="21"/>
        <v>90</v>
      </c>
      <c r="B92" s="65" t="str">
        <f t="shared" si="22"/>
        <v>2025-09-05</v>
      </c>
      <c r="C92" s="65" t="str">
        <f t="shared" si="23"/>
        <v>FRA</v>
      </c>
      <c r="D92" s="65" t="str">
        <f t="shared" si="24"/>
        <v>18050238322</v>
      </c>
      <c r="E92" s="65" t="str">
        <f t="shared" si="25"/>
        <v>566746841662</v>
      </c>
      <c r="F92" s="65" t="str">
        <f t="shared" si="26"/>
        <v>신동규</v>
      </c>
      <c r="G92" s="65" t="str">
        <f t="shared" si="27"/>
        <v>GK00002758374</v>
      </c>
      <c r="H92" s="229" t="str">
        <f t="shared" si="28"/>
        <v>목록(Manifest)</v>
      </c>
      <c r="I92" s="66">
        <f t="shared" si="29"/>
        <v>128.56</v>
      </c>
      <c r="J92" s="102">
        <f t="shared" si="30"/>
        <v>1</v>
      </c>
      <c r="K92" s="66">
        <f t="shared" si="31"/>
        <v>0.5</v>
      </c>
      <c r="L92" s="66">
        <f t="shared" si="32"/>
        <v>0.2</v>
      </c>
      <c r="M92" s="66">
        <f t="shared" si="33"/>
        <v>0.5</v>
      </c>
      <c r="N92" s="169">
        <f t="shared" si="34"/>
        <v>3.35</v>
      </c>
      <c r="O92" s="169">
        <f>(J92*VLOOKUP(M92/J92,Mapping!$B$22:$C$29,2,10))</f>
        <v>2.75</v>
      </c>
      <c r="P92" s="166">
        <f t="shared" si="35"/>
        <v>7.1515801780863901</v>
      </c>
      <c r="Q92" s="167">
        <f>VLOOKUP(H92,Mapping!$B$3:$D$13,3,0)</f>
        <v>0</v>
      </c>
      <c r="R92" s="168">
        <f>(IF(VLOOKUP(VLOOKUP(I92,Mapping!$B$15:$D$20,2,1),Mapping!$C$15:$E$20,2,0)=7000,0,VLOOKUP(VLOOKUP(I92,Mapping!$B$15:$D$20,2,1),Mapping!$C$15:$E$20,2,0)))</f>
        <v>0</v>
      </c>
      <c r="S92" s="166"/>
      <c r="T92" s="166"/>
      <c r="U92" s="67">
        <f t="shared" si="36"/>
        <v>7.1515801780863901</v>
      </c>
      <c r="V92" s="149">
        <f t="shared" si="37"/>
        <v>7.15</v>
      </c>
      <c r="W92" s="149">
        <f>MAKESHOPNCOMPANY!$C$17</f>
        <v>1402.69</v>
      </c>
      <c r="X92" t="str">
        <f t="shared" si="20"/>
        <v/>
      </c>
      <c r="AA92" t="s">
        <v>5215</v>
      </c>
      <c r="AB92" t="s">
        <v>71</v>
      </c>
      <c r="AC92" t="s">
        <v>5216</v>
      </c>
      <c r="AD92" t="s">
        <v>5307</v>
      </c>
      <c r="AE92" t="s">
        <v>5308</v>
      </c>
      <c r="AF92" t="s">
        <v>5309</v>
      </c>
      <c r="AG92" t="s">
        <v>5310</v>
      </c>
      <c r="AH92" t="s">
        <v>156</v>
      </c>
      <c r="AI92">
        <v>1</v>
      </c>
      <c r="AJ92">
        <v>0.5</v>
      </c>
      <c r="AK92">
        <v>0.2</v>
      </c>
      <c r="AL92">
        <v>0.5</v>
      </c>
      <c r="AM92" t="s">
        <v>14</v>
      </c>
      <c r="AN92">
        <v>128.56</v>
      </c>
      <c r="AO92" t="s">
        <v>303</v>
      </c>
      <c r="AP92" t="s">
        <v>303</v>
      </c>
      <c r="AQ92" t="s">
        <v>303</v>
      </c>
      <c r="AR92" t="s">
        <v>303</v>
      </c>
      <c r="AS92" t="s">
        <v>303</v>
      </c>
      <c r="AT92" t="s">
        <v>618</v>
      </c>
      <c r="AU92" t="s">
        <v>619</v>
      </c>
      <c r="AV92" t="s">
        <v>5311</v>
      </c>
      <c r="AW92" t="s">
        <v>156</v>
      </c>
      <c r="AX92" t="s">
        <v>307</v>
      </c>
      <c r="AY92" t="s">
        <v>5307</v>
      </c>
      <c r="AZ92" t="s">
        <v>5312</v>
      </c>
      <c r="BA92" t="s">
        <v>5312</v>
      </c>
      <c r="BB92" t="s">
        <v>645</v>
      </c>
      <c r="BC92" t="s">
        <v>628</v>
      </c>
      <c r="BD92" t="s">
        <v>621</v>
      </c>
      <c r="BE92" t="s">
        <v>311</v>
      </c>
      <c r="BF92" t="s">
        <v>312</v>
      </c>
      <c r="BG92" t="s">
        <v>156</v>
      </c>
      <c r="BH92" t="s">
        <v>313</v>
      </c>
    </row>
    <row r="93" spans="1:60" x14ac:dyDescent="0.4">
      <c r="A93" s="64">
        <f t="shared" si="21"/>
        <v>91</v>
      </c>
      <c r="B93" s="65" t="str">
        <f t="shared" si="22"/>
        <v>2025-09-10</v>
      </c>
      <c r="C93" s="65" t="str">
        <f t="shared" si="23"/>
        <v>FRA</v>
      </c>
      <c r="D93" s="65" t="str">
        <f t="shared" si="24"/>
        <v>18050238392</v>
      </c>
      <c r="E93" s="65" t="str">
        <f t="shared" si="25"/>
        <v>566746841430</v>
      </c>
      <c r="F93" s="65" t="str">
        <f t="shared" si="26"/>
        <v>엔에스엔지니어링</v>
      </c>
      <c r="G93" s="65" t="str">
        <f t="shared" si="27"/>
        <v>GK00002761051</v>
      </c>
      <c r="H93" s="229" t="str">
        <f t="shared" si="28"/>
        <v>간이(Simple)</v>
      </c>
      <c r="I93" s="66">
        <f t="shared" si="29"/>
        <v>1398.37</v>
      </c>
      <c r="J93" s="102">
        <f t="shared" si="30"/>
        <v>1</v>
      </c>
      <c r="K93" s="66">
        <f t="shared" si="31"/>
        <v>25</v>
      </c>
      <c r="L93" s="66">
        <f t="shared" si="32"/>
        <v>27.9</v>
      </c>
      <c r="M93" s="66">
        <f t="shared" si="33"/>
        <v>28</v>
      </c>
      <c r="N93" s="169">
        <f t="shared" si="34"/>
        <v>88.6</v>
      </c>
      <c r="O93" s="169">
        <f>(J93*VLOOKUP(M93/J93,Mapping!$B$22:$C$29,2,10))</f>
        <v>7.25</v>
      </c>
      <c r="P93" s="166">
        <f t="shared" si="35"/>
        <v>112.37360001140664</v>
      </c>
      <c r="Q93" s="167">
        <f>VLOOKUP(H93,Mapping!$B$3:$D$13,3,0)</f>
        <v>0.8</v>
      </c>
      <c r="R93" s="168">
        <f>(IF(VLOOKUP(VLOOKUP(I93,Mapping!$B$15:$D$20,2,1),Mapping!$C$15:$E$20,2,0)=7000,0,VLOOKUP(VLOOKUP(I93,Mapping!$B$15:$D$20,2,1),Mapping!$C$15:$E$20,2,0)))</f>
        <v>0</v>
      </c>
      <c r="S93" s="166"/>
      <c r="T93" s="166"/>
      <c r="U93" s="67">
        <f t="shared" si="36"/>
        <v>113.17360001140663</v>
      </c>
      <c r="V93" s="149">
        <f t="shared" si="37"/>
        <v>113.17</v>
      </c>
      <c r="W93" s="149">
        <f>MAKESHOPNCOMPANY!$C$17</f>
        <v>1402.69</v>
      </c>
      <c r="X93" t="str">
        <f t="shared" si="20"/>
        <v>[사업자]</v>
      </c>
      <c r="AA93" t="s">
        <v>5313</v>
      </c>
      <c r="AB93" t="s">
        <v>71</v>
      </c>
      <c r="AC93" t="s">
        <v>5314</v>
      </c>
      <c r="AD93" t="s">
        <v>5315</v>
      </c>
      <c r="AE93" t="s">
        <v>5316</v>
      </c>
      <c r="AF93" t="s">
        <v>5317</v>
      </c>
      <c r="AG93" t="s">
        <v>5318</v>
      </c>
      <c r="AH93" t="s">
        <v>157</v>
      </c>
      <c r="AI93">
        <v>1</v>
      </c>
      <c r="AJ93">
        <v>25</v>
      </c>
      <c r="AK93">
        <v>27.9</v>
      </c>
      <c r="AL93">
        <v>28</v>
      </c>
      <c r="AM93" t="s">
        <v>15</v>
      </c>
      <c r="AN93">
        <v>1398.37</v>
      </c>
      <c r="AO93" t="s">
        <v>303</v>
      </c>
      <c r="AP93" t="s">
        <v>303</v>
      </c>
      <c r="AQ93" t="s">
        <v>303</v>
      </c>
      <c r="AR93" t="s">
        <v>303</v>
      </c>
      <c r="AS93" t="s">
        <v>303</v>
      </c>
      <c r="AT93" t="s">
        <v>618</v>
      </c>
      <c r="AU93" t="s">
        <v>619</v>
      </c>
      <c r="AV93" t="s">
        <v>620</v>
      </c>
      <c r="AW93" t="s">
        <v>156</v>
      </c>
      <c r="AX93" t="s">
        <v>307</v>
      </c>
      <c r="AY93" t="s">
        <v>5315</v>
      </c>
      <c r="AZ93" t="s">
        <v>5319</v>
      </c>
      <c r="BA93" t="s">
        <v>5319</v>
      </c>
      <c r="BB93" t="s">
        <v>5320</v>
      </c>
      <c r="BC93" t="s">
        <v>628</v>
      </c>
      <c r="BD93" t="s">
        <v>621</v>
      </c>
      <c r="BE93" t="s">
        <v>311</v>
      </c>
      <c r="BF93" t="s">
        <v>312</v>
      </c>
      <c r="BG93" t="s">
        <v>156</v>
      </c>
      <c r="BH93" t="s">
        <v>313</v>
      </c>
    </row>
    <row r="94" spans="1:60" x14ac:dyDescent="0.4">
      <c r="A94" s="64">
        <f t="shared" si="21"/>
        <v>92</v>
      </c>
      <c r="B94" s="65" t="str">
        <f t="shared" si="22"/>
        <v>2025-09-10</v>
      </c>
      <c r="C94" s="65" t="str">
        <f t="shared" si="23"/>
        <v>FRA</v>
      </c>
      <c r="D94" s="65" t="str">
        <f t="shared" si="24"/>
        <v>18050238392</v>
      </c>
      <c r="E94" s="65" t="str">
        <f t="shared" si="25"/>
        <v>566746842270</v>
      </c>
      <c r="F94" s="65" t="str">
        <f t="shared" si="26"/>
        <v>박동권</v>
      </c>
      <c r="G94" s="65" t="str">
        <f t="shared" si="27"/>
        <v>GK00002761391</v>
      </c>
      <c r="H94" s="229" t="str">
        <f t="shared" si="28"/>
        <v>목록(Manifest)</v>
      </c>
      <c r="I94" s="66">
        <f t="shared" si="29"/>
        <v>139.27000000000001</v>
      </c>
      <c r="J94" s="102">
        <f t="shared" si="30"/>
        <v>1</v>
      </c>
      <c r="K94" s="66">
        <f t="shared" si="31"/>
        <v>0.5</v>
      </c>
      <c r="L94" s="66">
        <f t="shared" si="32"/>
        <v>0.2</v>
      </c>
      <c r="M94" s="66">
        <f t="shared" si="33"/>
        <v>0.5</v>
      </c>
      <c r="N94" s="169">
        <f t="shared" si="34"/>
        <v>3.35</v>
      </c>
      <c r="O94" s="169">
        <f>(J94*VLOOKUP(M94/J94,Mapping!$B$22:$C$29,2,10))</f>
        <v>2.75</v>
      </c>
      <c r="P94" s="166">
        <f t="shared" si="35"/>
        <v>7.1515801780863901</v>
      </c>
      <c r="Q94" s="167">
        <f>VLOOKUP(H94,Mapping!$B$3:$D$13,3,0)</f>
        <v>0</v>
      </c>
      <c r="R94" s="168">
        <f>(IF(VLOOKUP(VLOOKUP(I94,Mapping!$B$15:$D$20,2,1),Mapping!$C$15:$E$20,2,0)=7000,0,VLOOKUP(VLOOKUP(I94,Mapping!$B$15:$D$20,2,1),Mapping!$C$15:$E$20,2,0)))</f>
        <v>0</v>
      </c>
      <c r="S94" s="166"/>
      <c r="T94" s="166"/>
      <c r="U94" s="67">
        <f t="shared" si="36"/>
        <v>7.1515801780863901</v>
      </c>
      <c r="V94" s="149">
        <f t="shared" si="37"/>
        <v>7.15</v>
      </c>
      <c r="W94" s="149">
        <f>MAKESHOPNCOMPANY!$C$17</f>
        <v>1402.69</v>
      </c>
      <c r="X94" t="str">
        <f t="shared" si="20"/>
        <v/>
      </c>
      <c r="AA94" t="s">
        <v>5313</v>
      </c>
      <c r="AB94" t="s">
        <v>71</v>
      </c>
      <c r="AC94" t="s">
        <v>5314</v>
      </c>
      <c r="AD94" t="s">
        <v>5321</v>
      </c>
      <c r="AE94" t="s">
        <v>5322</v>
      </c>
      <c r="AF94" t="s">
        <v>5323</v>
      </c>
      <c r="AG94" t="s">
        <v>969</v>
      </c>
      <c r="AH94" t="s">
        <v>156</v>
      </c>
      <c r="AI94">
        <v>1</v>
      </c>
      <c r="AJ94">
        <v>0.5</v>
      </c>
      <c r="AK94">
        <v>0.2</v>
      </c>
      <c r="AL94">
        <v>0.5</v>
      </c>
      <c r="AM94" t="s">
        <v>14</v>
      </c>
      <c r="AN94">
        <v>139.27000000000001</v>
      </c>
      <c r="AO94" t="s">
        <v>303</v>
      </c>
      <c r="AP94" t="s">
        <v>303</v>
      </c>
      <c r="AQ94" t="s">
        <v>303</v>
      </c>
      <c r="AR94" t="s">
        <v>303</v>
      </c>
      <c r="AS94" t="s">
        <v>303</v>
      </c>
      <c r="AT94" t="s">
        <v>618</v>
      </c>
      <c r="AU94" t="s">
        <v>619</v>
      </c>
      <c r="AV94" t="s">
        <v>5134</v>
      </c>
      <c r="AW94" t="s">
        <v>156</v>
      </c>
      <c r="AX94" t="s">
        <v>307</v>
      </c>
      <c r="AY94" t="s">
        <v>5321</v>
      </c>
      <c r="AZ94" t="s">
        <v>5324</v>
      </c>
      <c r="BA94" t="s">
        <v>5324</v>
      </c>
      <c r="BB94" t="s">
        <v>5320</v>
      </c>
      <c r="BC94" t="s">
        <v>628</v>
      </c>
      <c r="BD94" t="s">
        <v>621</v>
      </c>
      <c r="BE94" t="s">
        <v>311</v>
      </c>
      <c r="BF94" t="s">
        <v>312</v>
      </c>
      <c r="BG94" t="s">
        <v>156</v>
      </c>
      <c r="BH94" t="s">
        <v>313</v>
      </c>
    </row>
    <row r="95" spans="1:60" x14ac:dyDescent="0.4">
      <c r="A95" s="64">
        <f t="shared" si="21"/>
        <v>93</v>
      </c>
      <c r="B95" s="65" t="str">
        <f t="shared" si="22"/>
        <v>2025-09-10</v>
      </c>
      <c r="C95" s="65" t="str">
        <f t="shared" si="23"/>
        <v>FRA</v>
      </c>
      <c r="D95" s="65" t="str">
        <f t="shared" si="24"/>
        <v>18050238392</v>
      </c>
      <c r="E95" s="65" t="str">
        <f t="shared" si="25"/>
        <v>566746842336</v>
      </c>
      <c r="F95" s="65" t="str">
        <f t="shared" si="26"/>
        <v>구준희</v>
      </c>
      <c r="G95" s="65" t="str">
        <f t="shared" si="27"/>
        <v>GK00002762646</v>
      </c>
      <c r="H95" s="229" t="str">
        <f t="shared" si="28"/>
        <v>간이(Simple)</v>
      </c>
      <c r="I95" s="66">
        <f t="shared" si="29"/>
        <v>405.72</v>
      </c>
      <c r="J95" s="102">
        <f t="shared" si="30"/>
        <v>1</v>
      </c>
      <c r="K95" s="66">
        <f t="shared" si="31"/>
        <v>9.5</v>
      </c>
      <c r="L95" s="66">
        <f t="shared" si="32"/>
        <v>0.2</v>
      </c>
      <c r="M95" s="66">
        <f t="shared" si="33"/>
        <v>9.5</v>
      </c>
      <c r="N95" s="169">
        <f t="shared" si="34"/>
        <v>31.250000000000004</v>
      </c>
      <c r="O95" s="169">
        <f>(J95*VLOOKUP(M95/J95,Mapping!$B$22:$C$29,2,10))</f>
        <v>5.25</v>
      </c>
      <c r="P95" s="166">
        <f t="shared" si="35"/>
        <v>42.792242049205448</v>
      </c>
      <c r="Q95" s="167">
        <f>VLOOKUP(H95,Mapping!$B$3:$D$13,3,0)</f>
        <v>0.8</v>
      </c>
      <c r="R95" s="168">
        <f>(IF(VLOOKUP(VLOOKUP(I95,Mapping!$B$15:$D$20,2,1),Mapping!$C$15:$E$20,2,0)=7000,0,VLOOKUP(VLOOKUP(I95,Mapping!$B$15:$D$20,2,1),Mapping!$C$15:$E$20,2,0)))</f>
        <v>0</v>
      </c>
      <c r="S95" s="166"/>
      <c r="T95" s="166"/>
      <c r="U95" s="67">
        <f t="shared" si="36"/>
        <v>43.592242049205446</v>
      </c>
      <c r="V95" s="149">
        <f t="shared" si="37"/>
        <v>43.59</v>
      </c>
      <c r="W95" s="149">
        <f>MAKESHOPNCOMPANY!$C$17</f>
        <v>1402.69</v>
      </c>
      <c r="X95" t="str">
        <f t="shared" si="20"/>
        <v/>
      </c>
      <c r="AA95" t="s">
        <v>5313</v>
      </c>
      <c r="AB95" t="s">
        <v>71</v>
      </c>
      <c r="AC95" t="s">
        <v>5314</v>
      </c>
      <c r="AD95" t="s">
        <v>5325</v>
      </c>
      <c r="AE95" t="s">
        <v>1712</v>
      </c>
      <c r="AF95" t="s">
        <v>1713</v>
      </c>
      <c r="AG95" t="s">
        <v>1011</v>
      </c>
      <c r="AH95" t="s">
        <v>156</v>
      </c>
      <c r="AI95">
        <v>1</v>
      </c>
      <c r="AJ95">
        <v>9.5</v>
      </c>
      <c r="AK95">
        <v>0.2</v>
      </c>
      <c r="AL95">
        <v>9.5</v>
      </c>
      <c r="AM95" t="s">
        <v>15</v>
      </c>
      <c r="AN95">
        <v>405.72</v>
      </c>
      <c r="AO95" t="s">
        <v>303</v>
      </c>
      <c r="AP95" t="s">
        <v>303</v>
      </c>
      <c r="AQ95" t="s">
        <v>303</v>
      </c>
      <c r="AR95" t="s">
        <v>303</v>
      </c>
      <c r="AS95" t="s">
        <v>303</v>
      </c>
      <c r="AT95" t="s">
        <v>618</v>
      </c>
      <c r="AU95" t="s">
        <v>619</v>
      </c>
      <c r="AV95" t="s">
        <v>5145</v>
      </c>
      <c r="AW95" t="s">
        <v>156</v>
      </c>
      <c r="AX95" t="s">
        <v>307</v>
      </c>
      <c r="AY95" t="s">
        <v>5325</v>
      </c>
      <c r="AZ95" t="s">
        <v>5326</v>
      </c>
      <c r="BA95" t="s">
        <v>5326</v>
      </c>
      <c r="BB95" t="s">
        <v>5320</v>
      </c>
      <c r="BC95" t="s">
        <v>628</v>
      </c>
      <c r="BD95" t="s">
        <v>621</v>
      </c>
      <c r="BE95" t="s">
        <v>311</v>
      </c>
      <c r="BF95" t="s">
        <v>312</v>
      </c>
      <c r="BG95" t="s">
        <v>156</v>
      </c>
      <c r="BH95" t="s">
        <v>313</v>
      </c>
    </row>
    <row r="96" spans="1:60" x14ac:dyDescent="0.4">
      <c r="A96" s="64">
        <f t="shared" si="21"/>
        <v>94</v>
      </c>
      <c r="B96" s="65" t="str">
        <f t="shared" si="22"/>
        <v>2025-09-10</v>
      </c>
      <c r="C96" s="65" t="str">
        <f t="shared" si="23"/>
        <v>FRA</v>
      </c>
      <c r="D96" s="65" t="str">
        <f t="shared" si="24"/>
        <v>18050238392</v>
      </c>
      <c r="E96" s="65" t="str">
        <f t="shared" si="25"/>
        <v>566746842314</v>
      </c>
      <c r="F96" s="65" t="str">
        <f t="shared" si="26"/>
        <v>김도엽</v>
      </c>
      <c r="G96" s="65" t="str">
        <f t="shared" si="27"/>
        <v>GK00002763090</v>
      </c>
      <c r="H96" s="229" t="str">
        <f t="shared" si="28"/>
        <v>일반(목록배제,Normal-Manifest Exception)</v>
      </c>
      <c r="I96" s="66">
        <f t="shared" si="29"/>
        <v>41.04</v>
      </c>
      <c r="J96" s="102">
        <f t="shared" si="30"/>
        <v>1</v>
      </c>
      <c r="K96" s="66">
        <f t="shared" si="31"/>
        <v>0.5</v>
      </c>
      <c r="L96" s="66">
        <f t="shared" si="32"/>
        <v>0.2</v>
      </c>
      <c r="M96" s="66">
        <f t="shared" si="33"/>
        <v>0.5</v>
      </c>
      <c r="N96" s="169">
        <f t="shared" si="34"/>
        <v>3.35</v>
      </c>
      <c r="O96" s="169">
        <f>(J96*VLOOKUP(M96/J96,Mapping!$B$22:$C$29,2,10))</f>
        <v>2.75</v>
      </c>
      <c r="P96" s="166">
        <f t="shared" si="35"/>
        <v>7.1515801780863901</v>
      </c>
      <c r="Q96" s="167">
        <f>VLOOKUP(H96,Mapping!$B$3:$D$13,3,0)</f>
        <v>0.8</v>
      </c>
      <c r="R96" s="168">
        <f>(IF(VLOOKUP(VLOOKUP(I96,Mapping!$B$15:$D$20,2,1),Mapping!$C$15:$E$20,2,0)=7000,0,VLOOKUP(VLOOKUP(I96,Mapping!$B$15:$D$20,2,1),Mapping!$C$15:$E$20,2,0)))</f>
        <v>0</v>
      </c>
      <c r="S96" s="166"/>
      <c r="T96" s="166"/>
      <c r="U96" s="67">
        <f t="shared" si="36"/>
        <v>7.9515801780863899</v>
      </c>
      <c r="V96" s="149">
        <f t="shared" si="37"/>
        <v>7.95</v>
      </c>
      <c r="W96" s="149">
        <f>MAKESHOPNCOMPANY!$C$17</f>
        <v>1402.69</v>
      </c>
      <c r="X96" t="str">
        <f t="shared" si="20"/>
        <v/>
      </c>
      <c r="AA96" t="s">
        <v>5313</v>
      </c>
      <c r="AB96" t="s">
        <v>71</v>
      </c>
      <c r="AC96" t="s">
        <v>5314</v>
      </c>
      <c r="AD96" t="s">
        <v>5327</v>
      </c>
      <c r="AE96" t="s">
        <v>1292</v>
      </c>
      <c r="AF96" t="s">
        <v>1293</v>
      </c>
      <c r="AG96" t="s">
        <v>1294</v>
      </c>
      <c r="AH96" t="s">
        <v>156</v>
      </c>
      <c r="AI96">
        <v>1</v>
      </c>
      <c r="AJ96">
        <v>0.5</v>
      </c>
      <c r="AK96">
        <v>0.2</v>
      </c>
      <c r="AL96">
        <v>0.5</v>
      </c>
      <c r="AM96" t="s">
        <v>110</v>
      </c>
      <c r="AN96">
        <v>41.04</v>
      </c>
      <c r="AO96" t="s">
        <v>303</v>
      </c>
      <c r="AP96" t="s">
        <v>303</v>
      </c>
      <c r="AQ96" t="s">
        <v>303</v>
      </c>
      <c r="AR96" t="s">
        <v>303</v>
      </c>
      <c r="AS96" t="s">
        <v>303</v>
      </c>
      <c r="AT96" t="s">
        <v>618</v>
      </c>
      <c r="AU96" t="s">
        <v>619</v>
      </c>
      <c r="AV96" t="s">
        <v>5328</v>
      </c>
      <c r="AW96" t="s">
        <v>156</v>
      </c>
      <c r="AX96" t="s">
        <v>307</v>
      </c>
      <c r="AY96" t="s">
        <v>5327</v>
      </c>
      <c r="AZ96" t="s">
        <v>5329</v>
      </c>
      <c r="BA96" t="s">
        <v>5329</v>
      </c>
      <c r="BB96" t="s">
        <v>5320</v>
      </c>
      <c r="BC96" t="s">
        <v>628</v>
      </c>
      <c r="BD96" t="s">
        <v>621</v>
      </c>
      <c r="BE96" t="s">
        <v>311</v>
      </c>
      <c r="BF96" t="s">
        <v>312</v>
      </c>
      <c r="BG96" t="s">
        <v>156</v>
      </c>
      <c r="BH96" t="s">
        <v>313</v>
      </c>
    </row>
    <row r="97" spans="1:60" x14ac:dyDescent="0.4">
      <c r="A97" s="64">
        <f t="shared" si="21"/>
        <v>95</v>
      </c>
      <c r="B97" s="65" t="str">
        <f t="shared" si="22"/>
        <v>2025-09-10</v>
      </c>
      <c r="C97" s="65" t="str">
        <f t="shared" si="23"/>
        <v>FRA</v>
      </c>
      <c r="D97" s="65" t="str">
        <f t="shared" si="24"/>
        <v>18050238392</v>
      </c>
      <c r="E97" s="65" t="str">
        <f t="shared" si="25"/>
        <v>566746842281</v>
      </c>
      <c r="F97" s="65" t="str">
        <f t="shared" si="26"/>
        <v>이승민</v>
      </c>
      <c r="G97" s="65" t="str">
        <f t="shared" si="27"/>
        <v>GK00002763098</v>
      </c>
      <c r="H97" s="229" t="str">
        <f t="shared" si="28"/>
        <v>목록(Manifest)</v>
      </c>
      <c r="I97" s="66">
        <f t="shared" si="29"/>
        <v>69.95</v>
      </c>
      <c r="J97" s="102">
        <f t="shared" si="30"/>
        <v>1</v>
      </c>
      <c r="K97" s="66">
        <f t="shared" si="31"/>
        <v>0.5</v>
      </c>
      <c r="L97" s="66">
        <f t="shared" si="32"/>
        <v>0.2</v>
      </c>
      <c r="M97" s="66">
        <f t="shared" si="33"/>
        <v>0.5</v>
      </c>
      <c r="N97" s="169">
        <f t="shared" si="34"/>
        <v>3.35</v>
      </c>
      <c r="O97" s="169">
        <f>(J97*VLOOKUP(M97/J97,Mapping!$B$22:$C$29,2,10))</f>
        <v>2.75</v>
      </c>
      <c r="P97" s="166">
        <f t="shared" si="35"/>
        <v>7.1515801780863901</v>
      </c>
      <c r="Q97" s="167">
        <f>VLOOKUP(H97,Mapping!$B$3:$D$13,3,0)</f>
        <v>0</v>
      </c>
      <c r="R97" s="168">
        <f>(IF(VLOOKUP(VLOOKUP(I97,Mapping!$B$15:$D$20,2,1),Mapping!$C$15:$E$20,2,0)=7000,0,VLOOKUP(VLOOKUP(I97,Mapping!$B$15:$D$20,2,1),Mapping!$C$15:$E$20,2,0)))</f>
        <v>0</v>
      </c>
      <c r="S97" s="166"/>
      <c r="T97" s="166"/>
      <c r="U97" s="67">
        <f t="shared" si="36"/>
        <v>7.1515801780863901</v>
      </c>
      <c r="V97" s="149">
        <f t="shared" si="37"/>
        <v>7.15</v>
      </c>
      <c r="W97" s="149">
        <f>MAKESHOPNCOMPANY!$C$17</f>
        <v>1402.69</v>
      </c>
      <c r="X97" t="str">
        <f t="shared" si="20"/>
        <v/>
      </c>
      <c r="AA97" t="s">
        <v>5313</v>
      </c>
      <c r="AB97" t="s">
        <v>71</v>
      </c>
      <c r="AC97" t="s">
        <v>5314</v>
      </c>
      <c r="AD97" t="s">
        <v>5330</v>
      </c>
      <c r="AE97" t="s">
        <v>255</v>
      </c>
      <c r="AF97" t="s">
        <v>678</v>
      </c>
      <c r="AG97" t="s">
        <v>638</v>
      </c>
      <c r="AH97" t="s">
        <v>156</v>
      </c>
      <c r="AI97">
        <v>1</v>
      </c>
      <c r="AJ97">
        <v>0.5</v>
      </c>
      <c r="AK97">
        <v>0.2</v>
      </c>
      <c r="AL97">
        <v>0.5</v>
      </c>
      <c r="AM97" t="s">
        <v>14</v>
      </c>
      <c r="AN97">
        <v>69.95</v>
      </c>
      <c r="AO97" t="s">
        <v>303</v>
      </c>
      <c r="AP97" t="s">
        <v>303</v>
      </c>
      <c r="AQ97" t="s">
        <v>303</v>
      </c>
      <c r="AR97" t="s">
        <v>303</v>
      </c>
      <c r="AS97" t="s">
        <v>303</v>
      </c>
      <c r="AT97" t="s">
        <v>618</v>
      </c>
      <c r="AU97" t="s">
        <v>619</v>
      </c>
      <c r="AV97" t="s">
        <v>623</v>
      </c>
      <c r="AW97" t="s">
        <v>156</v>
      </c>
      <c r="AX97" t="s">
        <v>307</v>
      </c>
      <c r="AY97" t="s">
        <v>5330</v>
      </c>
      <c r="AZ97" t="s">
        <v>5331</v>
      </c>
      <c r="BA97" t="s">
        <v>5331</v>
      </c>
      <c r="BB97" t="s">
        <v>5320</v>
      </c>
      <c r="BC97" t="s">
        <v>628</v>
      </c>
      <c r="BD97" t="s">
        <v>621</v>
      </c>
      <c r="BE97" t="s">
        <v>311</v>
      </c>
      <c r="BF97" t="s">
        <v>312</v>
      </c>
      <c r="BG97" t="s">
        <v>156</v>
      </c>
      <c r="BH97" t="s">
        <v>313</v>
      </c>
    </row>
    <row r="98" spans="1:60" x14ac:dyDescent="0.4">
      <c r="A98" s="64">
        <f t="shared" si="21"/>
        <v>96</v>
      </c>
      <c r="B98" s="65" t="str">
        <f t="shared" si="22"/>
        <v>2025-09-10</v>
      </c>
      <c r="C98" s="65" t="str">
        <f t="shared" si="23"/>
        <v>FRA</v>
      </c>
      <c r="D98" s="65" t="str">
        <f t="shared" si="24"/>
        <v>18050238392</v>
      </c>
      <c r="E98" s="65" t="str">
        <f t="shared" si="25"/>
        <v>566746842351</v>
      </c>
      <c r="F98" s="65" t="str">
        <f t="shared" si="26"/>
        <v>최원석</v>
      </c>
      <c r="G98" s="65" t="str">
        <f t="shared" si="27"/>
        <v>GK00002764040</v>
      </c>
      <c r="H98" s="229" t="str">
        <f t="shared" si="28"/>
        <v>목록(Manifest)</v>
      </c>
      <c r="I98" s="66">
        <f t="shared" si="29"/>
        <v>35.450000000000003</v>
      </c>
      <c r="J98" s="102">
        <f t="shared" si="30"/>
        <v>1</v>
      </c>
      <c r="K98" s="66">
        <f t="shared" si="31"/>
        <v>2</v>
      </c>
      <c r="L98" s="66">
        <f t="shared" si="32"/>
        <v>2.6</v>
      </c>
      <c r="M98" s="66">
        <f t="shared" si="33"/>
        <v>2.6</v>
      </c>
      <c r="N98" s="169">
        <f t="shared" si="34"/>
        <v>9.8600000000000012</v>
      </c>
      <c r="O98" s="169">
        <f>(J98*VLOOKUP(M98/J98,Mapping!$B$22:$C$29,2,10))</f>
        <v>3.25</v>
      </c>
      <c r="P98" s="166">
        <f t="shared" si="35"/>
        <v>15.370035431920096</v>
      </c>
      <c r="Q98" s="167">
        <f>VLOOKUP(H98,Mapping!$B$3:$D$13,3,0)</f>
        <v>0</v>
      </c>
      <c r="R98" s="168">
        <f>(IF(VLOOKUP(VLOOKUP(I98,Mapping!$B$15:$D$20,2,1),Mapping!$C$15:$E$20,2,0)=7000,0,VLOOKUP(VLOOKUP(I98,Mapping!$B$15:$D$20,2,1),Mapping!$C$15:$E$20,2,0)))</f>
        <v>0</v>
      </c>
      <c r="S98" s="166"/>
      <c r="T98" s="166"/>
      <c r="U98" s="67">
        <f t="shared" si="36"/>
        <v>15.370035431920096</v>
      </c>
      <c r="V98" s="149">
        <f t="shared" si="37"/>
        <v>15.37</v>
      </c>
      <c r="W98" s="149">
        <f>MAKESHOPNCOMPANY!$C$17</f>
        <v>1402.69</v>
      </c>
      <c r="X98" t="str">
        <f t="shared" si="20"/>
        <v/>
      </c>
      <c r="AA98" t="s">
        <v>5313</v>
      </c>
      <c r="AB98" t="s">
        <v>71</v>
      </c>
      <c r="AC98" t="s">
        <v>5314</v>
      </c>
      <c r="AD98" t="s">
        <v>5332</v>
      </c>
      <c r="AE98" t="s">
        <v>5333</v>
      </c>
      <c r="AF98" t="s">
        <v>5334</v>
      </c>
      <c r="AG98" t="s">
        <v>5335</v>
      </c>
      <c r="AH98" t="s">
        <v>156</v>
      </c>
      <c r="AI98">
        <v>1</v>
      </c>
      <c r="AJ98">
        <v>2</v>
      </c>
      <c r="AK98">
        <v>2.6</v>
      </c>
      <c r="AL98">
        <v>2.6</v>
      </c>
      <c r="AM98" t="s">
        <v>14</v>
      </c>
      <c r="AN98">
        <v>35.450000000000003</v>
      </c>
      <c r="AO98" t="s">
        <v>303</v>
      </c>
      <c r="AP98" t="s">
        <v>303</v>
      </c>
      <c r="AQ98" t="s">
        <v>303</v>
      </c>
      <c r="AR98" t="s">
        <v>303</v>
      </c>
      <c r="AS98" t="s">
        <v>303</v>
      </c>
      <c r="AT98" t="s">
        <v>618</v>
      </c>
      <c r="AU98" t="s">
        <v>619</v>
      </c>
      <c r="AV98" t="s">
        <v>1203</v>
      </c>
      <c r="AW98" t="s">
        <v>156</v>
      </c>
      <c r="AX98" t="s">
        <v>307</v>
      </c>
      <c r="AY98" t="s">
        <v>5332</v>
      </c>
      <c r="AZ98" t="s">
        <v>5336</v>
      </c>
      <c r="BA98" t="s">
        <v>5336</v>
      </c>
      <c r="BB98" t="s">
        <v>5320</v>
      </c>
      <c r="BC98" t="s">
        <v>628</v>
      </c>
      <c r="BD98" t="s">
        <v>621</v>
      </c>
      <c r="BE98" t="s">
        <v>311</v>
      </c>
      <c r="BF98" t="s">
        <v>312</v>
      </c>
      <c r="BG98" t="s">
        <v>156</v>
      </c>
      <c r="BH98" t="s">
        <v>313</v>
      </c>
    </row>
    <row r="99" spans="1:60" x14ac:dyDescent="0.4">
      <c r="A99" s="64">
        <f t="shared" si="21"/>
        <v>97</v>
      </c>
      <c r="B99" s="65" t="str">
        <f t="shared" si="22"/>
        <v>2025-09-10</v>
      </c>
      <c r="C99" s="65" t="str">
        <f t="shared" si="23"/>
        <v>FRA</v>
      </c>
      <c r="D99" s="65" t="str">
        <f t="shared" si="24"/>
        <v>18050238392</v>
      </c>
      <c r="E99" s="65" t="str">
        <f t="shared" si="25"/>
        <v>566746842303</v>
      </c>
      <c r="F99" s="65" t="str">
        <f t="shared" si="26"/>
        <v>김말임손뜨개스튜디오</v>
      </c>
      <c r="G99" s="65" t="str">
        <f t="shared" si="27"/>
        <v>GK00002764427</v>
      </c>
      <c r="H99" s="229" t="str">
        <f t="shared" si="28"/>
        <v>간이(Simple)</v>
      </c>
      <c r="I99" s="66">
        <f t="shared" si="29"/>
        <v>489.6</v>
      </c>
      <c r="J99" s="102">
        <f t="shared" si="30"/>
        <v>1</v>
      </c>
      <c r="K99" s="66">
        <f t="shared" si="31"/>
        <v>6.5</v>
      </c>
      <c r="L99" s="66">
        <f t="shared" si="32"/>
        <v>0.2</v>
      </c>
      <c r="M99" s="66">
        <f t="shared" si="33"/>
        <v>6.5</v>
      </c>
      <c r="N99" s="169">
        <f t="shared" si="34"/>
        <v>21.950000000000003</v>
      </c>
      <c r="O99" s="169">
        <f>(J99*VLOOKUP(M99/J99,Mapping!$B$22:$C$29,2,10))</f>
        <v>5.25</v>
      </c>
      <c r="P99" s="166">
        <f t="shared" si="35"/>
        <v>31.88901325310653</v>
      </c>
      <c r="Q99" s="167">
        <f>VLOOKUP(H99,Mapping!$B$3:$D$13,3,0)</f>
        <v>0.8</v>
      </c>
      <c r="R99" s="168">
        <f>(IF(VLOOKUP(VLOOKUP(I99,Mapping!$B$15:$D$20,2,1),Mapping!$C$15:$E$20,2,0)=7000,0,VLOOKUP(VLOOKUP(I99,Mapping!$B$15:$D$20,2,1),Mapping!$C$15:$E$20,2,0)))</f>
        <v>0</v>
      </c>
      <c r="S99" s="166"/>
      <c r="T99" s="166"/>
      <c r="U99" s="67">
        <f t="shared" si="36"/>
        <v>32.68901325310653</v>
      </c>
      <c r="V99" s="149">
        <f t="shared" si="37"/>
        <v>32.69</v>
      </c>
      <c r="W99" s="149">
        <f>MAKESHOPNCOMPANY!$C$17</f>
        <v>1402.69</v>
      </c>
      <c r="X99" t="str">
        <f t="shared" si="20"/>
        <v>[사업자]</v>
      </c>
      <c r="AA99" t="s">
        <v>5313</v>
      </c>
      <c r="AB99" t="s">
        <v>71</v>
      </c>
      <c r="AC99" t="s">
        <v>5314</v>
      </c>
      <c r="AD99" t="s">
        <v>5337</v>
      </c>
      <c r="AE99" t="s">
        <v>914</v>
      </c>
      <c r="AF99" t="s">
        <v>915</v>
      </c>
      <c r="AG99" t="s">
        <v>916</v>
      </c>
      <c r="AH99" t="s">
        <v>157</v>
      </c>
      <c r="AI99">
        <v>1</v>
      </c>
      <c r="AJ99">
        <v>6.5</v>
      </c>
      <c r="AK99">
        <v>0.2</v>
      </c>
      <c r="AL99">
        <v>6.5</v>
      </c>
      <c r="AM99" t="s">
        <v>15</v>
      </c>
      <c r="AN99">
        <v>489.6</v>
      </c>
      <c r="AO99" t="s">
        <v>303</v>
      </c>
      <c r="AP99" t="s">
        <v>303</v>
      </c>
      <c r="AQ99" t="s">
        <v>303</v>
      </c>
      <c r="AR99" t="s">
        <v>303</v>
      </c>
      <c r="AS99" t="s">
        <v>303</v>
      </c>
      <c r="AT99" t="s">
        <v>618</v>
      </c>
      <c r="AU99" t="s">
        <v>619</v>
      </c>
      <c r="AV99" t="s">
        <v>1308</v>
      </c>
      <c r="AW99" t="s">
        <v>156</v>
      </c>
      <c r="AX99" t="s">
        <v>307</v>
      </c>
      <c r="AY99" t="s">
        <v>5337</v>
      </c>
      <c r="AZ99" t="s">
        <v>5338</v>
      </c>
      <c r="BA99" t="s">
        <v>5338</v>
      </c>
      <c r="BB99" t="s">
        <v>5320</v>
      </c>
      <c r="BC99" t="s">
        <v>628</v>
      </c>
      <c r="BD99" t="s">
        <v>621</v>
      </c>
      <c r="BE99" t="s">
        <v>311</v>
      </c>
      <c r="BF99" t="s">
        <v>312</v>
      </c>
      <c r="BG99" t="s">
        <v>156</v>
      </c>
      <c r="BH99" t="s">
        <v>313</v>
      </c>
    </row>
    <row r="100" spans="1:60" x14ac:dyDescent="0.4">
      <c r="A100" s="64">
        <f t="shared" si="21"/>
        <v>98</v>
      </c>
      <c r="B100" s="65" t="str">
        <f t="shared" si="22"/>
        <v>2025-09-10</v>
      </c>
      <c r="C100" s="65" t="str">
        <f t="shared" si="23"/>
        <v>FRA</v>
      </c>
      <c r="D100" s="65" t="str">
        <f t="shared" si="24"/>
        <v>18050238392</v>
      </c>
      <c r="E100" s="65" t="str">
        <f t="shared" si="25"/>
        <v>566746842362</v>
      </c>
      <c r="F100" s="65" t="str">
        <f t="shared" si="26"/>
        <v>조아라</v>
      </c>
      <c r="G100" s="65" t="str">
        <f t="shared" si="27"/>
        <v>GK00002761210</v>
      </c>
      <c r="H100" s="229" t="str">
        <f t="shared" si="28"/>
        <v>목록(Manifest)</v>
      </c>
      <c r="I100" s="66">
        <f t="shared" si="29"/>
        <v>87.38</v>
      </c>
      <c r="J100" s="102">
        <f t="shared" si="30"/>
        <v>1</v>
      </c>
      <c r="K100" s="66">
        <f t="shared" si="31"/>
        <v>1</v>
      </c>
      <c r="L100" s="66">
        <f t="shared" si="32"/>
        <v>0.2</v>
      </c>
      <c r="M100" s="66">
        <f t="shared" si="33"/>
        <v>1</v>
      </c>
      <c r="N100" s="169">
        <f t="shared" si="34"/>
        <v>4.9000000000000004</v>
      </c>
      <c r="O100" s="169">
        <f>(J100*VLOOKUP(M100/J100,Mapping!$B$22:$C$29,2,10))</f>
        <v>2.75</v>
      </c>
      <c r="P100" s="166">
        <f t="shared" si="35"/>
        <v>8.9687849774362114</v>
      </c>
      <c r="Q100" s="167">
        <f>VLOOKUP(H100,Mapping!$B$3:$D$13,3,0)</f>
        <v>0</v>
      </c>
      <c r="R100" s="168">
        <f>(IF(VLOOKUP(VLOOKUP(I100,Mapping!$B$15:$D$20,2,1),Mapping!$C$15:$E$20,2,0)=7000,0,VLOOKUP(VLOOKUP(I100,Mapping!$B$15:$D$20,2,1),Mapping!$C$15:$E$20,2,0)))</f>
        <v>0</v>
      </c>
      <c r="S100" s="166"/>
      <c r="T100" s="166"/>
      <c r="U100" s="67">
        <f t="shared" si="36"/>
        <v>8.9687849774362114</v>
      </c>
      <c r="V100" s="149">
        <f t="shared" si="37"/>
        <v>8.9700000000000006</v>
      </c>
      <c r="W100" s="149">
        <f>MAKESHOPNCOMPANY!$C$17</f>
        <v>1402.69</v>
      </c>
      <c r="X100" t="str">
        <f t="shared" si="20"/>
        <v/>
      </c>
      <c r="AA100" t="s">
        <v>5313</v>
      </c>
      <c r="AB100" t="s">
        <v>71</v>
      </c>
      <c r="AC100" t="s">
        <v>5314</v>
      </c>
      <c r="AD100" t="s">
        <v>5339</v>
      </c>
      <c r="AE100" t="s">
        <v>259</v>
      </c>
      <c r="AF100" t="s">
        <v>757</v>
      </c>
      <c r="AG100" t="s">
        <v>758</v>
      </c>
      <c r="AH100" t="s">
        <v>156</v>
      </c>
      <c r="AI100">
        <v>1</v>
      </c>
      <c r="AJ100">
        <v>1</v>
      </c>
      <c r="AK100">
        <v>0.2</v>
      </c>
      <c r="AL100">
        <v>1</v>
      </c>
      <c r="AM100" t="s">
        <v>14</v>
      </c>
      <c r="AN100">
        <v>87.38</v>
      </c>
      <c r="AO100" t="s">
        <v>303</v>
      </c>
      <c r="AP100" t="s">
        <v>303</v>
      </c>
      <c r="AQ100" t="s">
        <v>303</v>
      </c>
      <c r="AR100" t="s">
        <v>303</v>
      </c>
      <c r="AS100" t="s">
        <v>303</v>
      </c>
      <c r="AT100" t="s">
        <v>618</v>
      </c>
      <c r="AU100" t="s">
        <v>619</v>
      </c>
      <c r="AV100" t="s">
        <v>687</v>
      </c>
      <c r="AW100" t="s">
        <v>156</v>
      </c>
      <c r="AX100" t="s">
        <v>307</v>
      </c>
      <c r="AY100" t="s">
        <v>5339</v>
      </c>
      <c r="AZ100" t="s">
        <v>5340</v>
      </c>
      <c r="BA100" t="s">
        <v>5340</v>
      </c>
      <c r="BB100" t="s">
        <v>5320</v>
      </c>
      <c r="BC100" t="s">
        <v>628</v>
      </c>
      <c r="BD100" t="s">
        <v>621</v>
      </c>
      <c r="BE100" t="s">
        <v>311</v>
      </c>
      <c r="BF100" t="s">
        <v>312</v>
      </c>
      <c r="BG100" t="s">
        <v>156</v>
      </c>
      <c r="BH100" t="s">
        <v>313</v>
      </c>
    </row>
    <row r="101" spans="1:60" x14ac:dyDescent="0.4">
      <c r="A101" s="64">
        <f t="shared" si="21"/>
        <v>99</v>
      </c>
      <c r="B101" s="65" t="str">
        <f t="shared" si="22"/>
        <v>2025-09-10</v>
      </c>
      <c r="C101" s="65" t="str">
        <f t="shared" si="23"/>
        <v>FRA</v>
      </c>
      <c r="D101" s="65" t="str">
        <f t="shared" si="24"/>
        <v>18050238392</v>
      </c>
      <c r="E101" s="65" t="str">
        <f t="shared" si="25"/>
        <v>566746842266</v>
      </c>
      <c r="F101" s="65" t="str">
        <f t="shared" si="26"/>
        <v>김예리</v>
      </c>
      <c r="G101" s="65" t="str">
        <f t="shared" si="27"/>
        <v>GK00002756403</v>
      </c>
      <c r="H101" s="229" t="str">
        <f t="shared" si="28"/>
        <v>목록(Manifest)</v>
      </c>
      <c r="I101" s="66">
        <f t="shared" si="29"/>
        <v>111.92</v>
      </c>
      <c r="J101" s="102">
        <f t="shared" si="30"/>
        <v>1</v>
      </c>
      <c r="K101" s="66">
        <f t="shared" si="31"/>
        <v>1</v>
      </c>
      <c r="L101" s="66">
        <f t="shared" si="32"/>
        <v>0.2</v>
      </c>
      <c r="M101" s="66">
        <f t="shared" si="33"/>
        <v>1</v>
      </c>
      <c r="N101" s="169">
        <f t="shared" si="34"/>
        <v>4.9000000000000004</v>
      </c>
      <c r="O101" s="169">
        <f>(J101*VLOOKUP(M101/J101,Mapping!$B$22:$C$29,2,10))</f>
        <v>2.75</v>
      </c>
      <c r="P101" s="166">
        <f t="shared" si="35"/>
        <v>8.9687849774362114</v>
      </c>
      <c r="Q101" s="167">
        <f>VLOOKUP(H101,Mapping!$B$3:$D$13,3,0)</f>
        <v>0</v>
      </c>
      <c r="R101" s="168">
        <f>(IF(VLOOKUP(VLOOKUP(I101,Mapping!$B$15:$D$20,2,1),Mapping!$C$15:$E$20,2,0)=7000,0,VLOOKUP(VLOOKUP(I101,Mapping!$B$15:$D$20,2,1),Mapping!$C$15:$E$20,2,0)))</f>
        <v>0</v>
      </c>
      <c r="S101" s="166"/>
      <c r="T101" s="166"/>
      <c r="U101" s="67">
        <f t="shared" si="36"/>
        <v>8.9687849774362114</v>
      </c>
      <c r="V101" s="149">
        <f t="shared" si="37"/>
        <v>8.9700000000000006</v>
      </c>
      <c r="W101" s="149">
        <f>MAKESHOPNCOMPANY!$C$17</f>
        <v>1402.69</v>
      </c>
      <c r="X101" t="str">
        <f t="shared" si="20"/>
        <v/>
      </c>
      <c r="AA101" t="s">
        <v>5313</v>
      </c>
      <c r="AB101" t="s">
        <v>71</v>
      </c>
      <c r="AC101" t="s">
        <v>5314</v>
      </c>
      <c r="AD101" t="s">
        <v>5341</v>
      </c>
      <c r="AE101" t="s">
        <v>5342</v>
      </c>
      <c r="AF101" t="s">
        <v>5343</v>
      </c>
      <c r="AG101" t="s">
        <v>5344</v>
      </c>
      <c r="AH101" t="s">
        <v>156</v>
      </c>
      <c r="AI101">
        <v>1</v>
      </c>
      <c r="AJ101">
        <v>1</v>
      </c>
      <c r="AK101">
        <v>0.2</v>
      </c>
      <c r="AL101">
        <v>1</v>
      </c>
      <c r="AM101" t="s">
        <v>14</v>
      </c>
      <c r="AN101">
        <v>111.92</v>
      </c>
      <c r="AO101" t="s">
        <v>303</v>
      </c>
      <c r="AP101" t="s">
        <v>303</v>
      </c>
      <c r="AQ101" t="s">
        <v>303</v>
      </c>
      <c r="AR101" t="s">
        <v>303</v>
      </c>
      <c r="AS101" t="s">
        <v>303</v>
      </c>
      <c r="AT101" t="s">
        <v>618</v>
      </c>
      <c r="AU101" t="s">
        <v>619</v>
      </c>
      <c r="AV101" t="s">
        <v>623</v>
      </c>
      <c r="AW101" t="s">
        <v>156</v>
      </c>
      <c r="AX101" t="s">
        <v>307</v>
      </c>
      <c r="AY101" t="s">
        <v>5341</v>
      </c>
      <c r="AZ101" t="s">
        <v>5345</v>
      </c>
      <c r="BA101" t="s">
        <v>5345</v>
      </c>
      <c r="BB101" t="s">
        <v>5320</v>
      </c>
      <c r="BC101" t="s">
        <v>628</v>
      </c>
      <c r="BD101" t="s">
        <v>621</v>
      </c>
      <c r="BE101" t="s">
        <v>311</v>
      </c>
      <c r="BF101" t="s">
        <v>312</v>
      </c>
      <c r="BG101" t="s">
        <v>156</v>
      </c>
      <c r="BH101" t="s">
        <v>313</v>
      </c>
    </row>
    <row r="102" spans="1:60" x14ac:dyDescent="0.4">
      <c r="A102" s="64">
        <f t="shared" si="21"/>
        <v>100</v>
      </c>
      <c r="B102" s="65" t="str">
        <f t="shared" si="22"/>
        <v>2025-09-10</v>
      </c>
      <c r="C102" s="65" t="str">
        <f t="shared" si="23"/>
        <v>FRA</v>
      </c>
      <c r="D102" s="65" t="str">
        <f t="shared" si="24"/>
        <v>18050238392</v>
      </c>
      <c r="E102" s="65" t="str">
        <f t="shared" si="25"/>
        <v>566746842244</v>
      </c>
      <c r="F102" s="65" t="str">
        <f t="shared" si="26"/>
        <v>조영진</v>
      </c>
      <c r="G102" s="65" t="str">
        <f t="shared" si="27"/>
        <v>GK00002757575</v>
      </c>
      <c r="H102" s="229" t="str">
        <f t="shared" si="28"/>
        <v>일반(목록배제,Normal-Manifest Exception)</v>
      </c>
      <c r="I102" s="66">
        <f t="shared" si="29"/>
        <v>122.43</v>
      </c>
      <c r="J102" s="102">
        <f t="shared" si="30"/>
        <v>1</v>
      </c>
      <c r="K102" s="66">
        <f t="shared" si="31"/>
        <v>0.5</v>
      </c>
      <c r="L102" s="66">
        <f t="shared" si="32"/>
        <v>0.2</v>
      </c>
      <c r="M102" s="66">
        <f t="shared" si="33"/>
        <v>0.5</v>
      </c>
      <c r="N102" s="169">
        <f t="shared" si="34"/>
        <v>3.35</v>
      </c>
      <c r="O102" s="169">
        <f>(J102*VLOOKUP(M102/J102,Mapping!$B$22:$C$29,2,10))</f>
        <v>2.75</v>
      </c>
      <c r="P102" s="166">
        <f t="shared" si="35"/>
        <v>7.1515801780863901</v>
      </c>
      <c r="Q102" s="167">
        <f>VLOOKUP(H102,Mapping!$B$3:$D$13,3,0)</f>
        <v>0.8</v>
      </c>
      <c r="R102" s="168">
        <f>(IF(VLOOKUP(VLOOKUP(I102,Mapping!$B$15:$D$20,2,1),Mapping!$C$15:$E$20,2,0)=7000,0,VLOOKUP(VLOOKUP(I102,Mapping!$B$15:$D$20,2,1),Mapping!$C$15:$E$20,2,0)))</f>
        <v>0</v>
      </c>
      <c r="S102" s="166"/>
      <c r="T102" s="166"/>
      <c r="U102" s="67">
        <f t="shared" si="36"/>
        <v>7.9515801780863899</v>
      </c>
      <c r="V102" s="149">
        <f t="shared" si="37"/>
        <v>7.95</v>
      </c>
      <c r="W102" s="149">
        <f>MAKESHOPNCOMPANY!$C$17</f>
        <v>1402.69</v>
      </c>
      <c r="X102" t="str">
        <f t="shared" si="20"/>
        <v/>
      </c>
      <c r="AA102" t="s">
        <v>5313</v>
      </c>
      <c r="AB102" t="s">
        <v>71</v>
      </c>
      <c r="AC102" t="s">
        <v>5314</v>
      </c>
      <c r="AD102" t="s">
        <v>5346</v>
      </c>
      <c r="AE102" t="s">
        <v>5347</v>
      </c>
      <c r="AF102" t="s">
        <v>5348</v>
      </c>
      <c r="AG102" t="s">
        <v>5349</v>
      </c>
      <c r="AH102" t="s">
        <v>156</v>
      </c>
      <c r="AI102">
        <v>1</v>
      </c>
      <c r="AJ102">
        <v>0.5</v>
      </c>
      <c r="AK102">
        <v>0.2</v>
      </c>
      <c r="AL102">
        <v>0.5</v>
      </c>
      <c r="AM102" t="s">
        <v>110</v>
      </c>
      <c r="AN102">
        <v>122.43</v>
      </c>
      <c r="AO102" t="s">
        <v>303</v>
      </c>
      <c r="AP102" t="s">
        <v>303</v>
      </c>
      <c r="AQ102" t="s">
        <v>303</v>
      </c>
      <c r="AR102" t="s">
        <v>303</v>
      </c>
      <c r="AS102" t="s">
        <v>303</v>
      </c>
      <c r="AT102" t="s">
        <v>618</v>
      </c>
      <c r="AU102" t="s">
        <v>619</v>
      </c>
      <c r="AV102" t="s">
        <v>5350</v>
      </c>
      <c r="AW102" t="s">
        <v>156</v>
      </c>
      <c r="AX102" t="s">
        <v>307</v>
      </c>
      <c r="AY102" t="s">
        <v>5346</v>
      </c>
      <c r="AZ102" t="s">
        <v>5351</v>
      </c>
      <c r="BA102" t="s">
        <v>5351</v>
      </c>
      <c r="BB102" t="s">
        <v>5320</v>
      </c>
      <c r="BC102" t="s">
        <v>628</v>
      </c>
      <c r="BD102" t="s">
        <v>621</v>
      </c>
      <c r="BE102" t="s">
        <v>311</v>
      </c>
      <c r="BF102" t="s">
        <v>312</v>
      </c>
      <c r="BG102" t="s">
        <v>156</v>
      </c>
      <c r="BH102" t="s">
        <v>313</v>
      </c>
    </row>
    <row r="103" spans="1:60" x14ac:dyDescent="0.4">
      <c r="A103" s="64">
        <f t="shared" si="21"/>
        <v>101</v>
      </c>
      <c r="B103" s="65" t="str">
        <f t="shared" si="22"/>
        <v>2025-09-10</v>
      </c>
      <c r="C103" s="65" t="str">
        <f t="shared" si="23"/>
        <v>FRA</v>
      </c>
      <c r="D103" s="65" t="str">
        <f t="shared" si="24"/>
        <v>18050238392</v>
      </c>
      <c r="E103" s="65" t="str">
        <f t="shared" si="25"/>
        <v>566746842292</v>
      </c>
      <c r="F103" s="65" t="str">
        <f t="shared" si="26"/>
        <v>이찬형</v>
      </c>
      <c r="G103" s="65" t="str">
        <f t="shared" si="27"/>
        <v>GK00002758389</v>
      </c>
      <c r="H103" s="229" t="str">
        <f t="shared" si="28"/>
        <v>목록(Manifest)</v>
      </c>
      <c r="I103" s="66">
        <f t="shared" si="29"/>
        <v>122</v>
      </c>
      <c r="J103" s="102">
        <f t="shared" si="30"/>
        <v>1</v>
      </c>
      <c r="K103" s="66">
        <f t="shared" si="31"/>
        <v>2</v>
      </c>
      <c r="L103" s="66">
        <f t="shared" si="32"/>
        <v>0.2</v>
      </c>
      <c r="M103" s="66">
        <f t="shared" si="33"/>
        <v>2</v>
      </c>
      <c r="N103" s="169">
        <f t="shared" si="34"/>
        <v>8</v>
      </c>
      <c r="O103" s="169">
        <f>(J103*VLOOKUP(M103/J103,Mapping!$B$22:$C$29,2,10))</f>
        <v>2.75</v>
      </c>
      <c r="P103" s="166">
        <f t="shared" si="35"/>
        <v>12.603194576135852</v>
      </c>
      <c r="Q103" s="167">
        <f>VLOOKUP(H103,Mapping!$B$3:$D$13,3,0)</f>
        <v>0</v>
      </c>
      <c r="R103" s="168">
        <f>(IF(VLOOKUP(VLOOKUP(I103,Mapping!$B$15:$D$20,2,1),Mapping!$C$15:$E$20,2,0)=7000,0,VLOOKUP(VLOOKUP(I103,Mapping!$B$15:$D$20,2,1),Mapping!$C$15:$E$20,2,0)))</f>
        <v>0</v>
      </c>
      <c r="S103" s="166"/>
      <c r="T103" s="166"/>
      <c r="U103" s="67">
        <f t="shared" si="36"/>
        <v>12.603194576135852</v>
      </c>
      <c r="V103" s="149">
        <f t="shared" si="37"/>
        <v>12.6</v>
      </c>
      <c r="W103" s="149">
        <f>MAKESHOPNCOMPANY!$C$17</f>
        <v>1402.69</v>
      </c>
      <c r="X103" t="str">
        <f t="shared" si="20"/>
        <v/>
      </c>
      <c r="AA103" t="s">
        <v>5313</v>
      </c>
      <c r="AB103" t="s">
        <v>71</v>
      </c>
      <c r="AC103" t="s">
        <v>5314</v>
      </c>
      <c r="AD103" t="s">
        <v>5352</v>
      </c>
      <c r="AE103" t="s">
        <v>318</v>
      </c>
      <c r="AF103" t="s">
        <v>319</v>
      </c>
      <c r="AG103" t="s">
        <v>320</v>
      </c>
      <c r="AH103" t="s">
        <v>156</v>
      </c>
      <c r="AI103">
        <v>1</v>
      </c>
      <c r="AJ103">
        <v>2</v>
      </c>
      <c r="AK103">
        <v>0.2</v>
      </c>
      <c r="AL103">
        <v>2</v>
      </c>
      <c r="AM103" t="s">
        <v>14</v>
      </c>
      <c r="AN103">
        <v>122</v>
      </c>
      <c r="AO103" t="s">
        <v>303</v>
      </c>
      <c r="AP103" t="s">
        <v>303</v>
      </c>
      <c r="AQ103" t="s">
        <v>303</v>
      </c>
      <c r="AR103" t="s">
        <v>303</v>
      </c>
      <c r="AS103" t="s">
        <v>303</v>
      </c>
      <c r="AT103" t="s">
        <v>618</v>
      </c>
      <c r="AU103" t="s">
        <v>619</v>
      </c>
      <c r="AV103" t="s">
        <v>620</v>
      </c>
      <c r="AW103" t="s">
        <v>156</v>
      </c>
      <c r="AX103" t="s">
        <v>307</v>
      </c>
      <c r="AY103" t="s">
        <v>5352</v>
      </c>
      <c r="AZ103" t="s">
        <v>5353</v>
      </c>
      <c r="BA103" t="s">
        <v>5353</v>
      </c>
      <c r="BB103" t="s">
        <v>5320</v>
      </c>
      <c r="BC103" t="s">
        <v>628</v>
      </c>
      <c r="BD103" t="s">
        <v>621</v>
      </c>
      <c r="BE103" t="s">
        <v>311</v>
      </c>
      <c r="BF103" t="s">
        <v>312</v>
      </c>
      <c r="BG103" t="s">
        <v>156</v>
      </c>
      <c r="BH103" t="s">
        <v>313</v>
      </c>
    </row>
    <row r="104" spans="1:60" x14ac:dyDescent="0.4">
      <c r="A104" s="64">
        <f t="shared" si="21"/>
        <v>102</v>
      </c>
      <c r="B104" s="65" t="str">
        <f t="shared" si="22"/>
        <v>2025-09-10</v>
      </c>
      <c r="C104" s="65" t="str">
        <f t="shared" si="23"/>
        <v>FRA</v>
      </c>
      <c r="D104" s="65" t="str">
        <f t="shared" si="24"/>
        <v>18050238392</v>
      </c>
      <c r="E104" s="65" t="str">
        <f t="shared" si="25"/>
        <v>566746842325</v>
      </c>
      <c r="F104" s="65" t="str">
        <f t="shared" si="26"/>
        <v>유우진</v>
      </c>
      <c r="G104" s="65" t="str">
        <f t="shared" si="27"/>
        <v>GK00002758400</v>
      </c>
      <c r="H104" s="229" t="str">
        <f t="shared" si="28"/>
        <v>목록(Manifest)</v>
      </c>
      <c r="I104" s="66">
        <f t="shared" si="29"/>
        <v>43.14</v>
      </c>
      <c r="J104" s="102">
        <f t="shared" si="30"/>
        <v>1</v>
      </c>
      <c r="K104" s="66">
        <f t="shared" si="31"/>
        <v>1.5</v>
      </c>
      <c r="L104" s="66">
        <f t="shared" si="32"/>
        <v>0.2</v>
      </c>
      <c r="M104" s="66">
        <f t="shared" si="33"/>
        <v>1.5</v>
      </c>
      <c r="N104" s="169">
        <f t="shared" si="34"/>
        <v>6.45</v>
      </c>
      <c r="O104" s="169">
        <f>(J104*VLOOKUP(M104/J104,Mapping!$B$22:$C$29,2,10))</f>
        <v>2.75</v>
      </c>
      <c r="P104" s="166">
        <f t="shared" si="35"/>
        <v>10.78598977678603</v>
      </c>
      <c r="Q104" s="167">
        <f>VLOOKUP(H104,Mapping!$B$3:$D$13,3,0)</f>
        <v>0</v>
      </c>
      <c r="R104" s="168">
        <f>(IF(VLOOKUP(VLOOKUP(I104,Mapping!$B$15:$D$20,2,1),Mapping!$C$15:$E$20,2,0)=7000,0,VLOOKUP(VLOOKUP(I104,Mapping!$B$15:$D$20,2,1),Mapping!$C$15:$E$20,2,0)))</f>
        <v>0</v>
      </c>
      <c r="S104" s="166"/>
      <c r="T104" s="166"/>
      <c r="U104" s="67">
        <f t="shared" si="36"/>
        <v>10.78598977678603</v>
      </c>
      <c r="V104" s="149">
        <f t="shared" si="37"/>
        <v>10.79</v>
      </c>
      <c r="W104" s="149">
        <f>MAKESHOPNCOMPANY!$C$17</f>
        <v>1402.69</v>
      </c>
      <c r="X104" t="str">
        <f t="shared" si="20"/>
        <v/>
      </c>
      <c r="AA104" t="s">
        <v>5313</v>
      </c>
      <c r="AB104" t="s">
        <v>71</v>
      </c>
      <c r="AC104" t="s">
        <v>5314</v>
      </c>
      <c r="AD104" t="s">
        <v>5354</v>
      </c>
      <c r="AE104" t="s">
        <v>5355</v>
      </c>
      <c r="AF104" t="s">
        <v>5356</v>
      </c>
      <c r="AG104" t="s">
        <v>5357</v>
      </c>
      <c r="AH104" t="s">
        <v>156</v>
      </c>
      <c r="AI104">
        <v>1</v>
      </c>
      <c r="AJ104">
        <v>1.5</v>
      </c>
      <c r="AK104">
        <v>0.2</v>
      </c>
      <c r="AL104">
        <v>1.5</v>
      </c>
      <c r="AM104" t="s">
        <v>14</v>
      </c>
      <c r="AN104">
        <v>43.14</v>
      </c>
      <c r="AO104" t="s">
        <v>303</v>
      </c>
      <c r="AP104" t="s">
        <v>303</v>
      </c>
      <c r="AQ104" t="s">
        <v>303</v>
      </c>
      <c r="AR104" t="s">
        <v>303</v>
      </c>
      <c r="AS104" t="s">
        <v>303</v>
      </c>
      <c r="AT104" t="s">
        <v>618</v>
      </c>
      <c r="AU104" t="s">
        <v>619</v>
      </c>
      <c r="AV104" t="s">
        <v>5358</v>
      </c>
      <c r="AW104" t="s">
        <v>156</v>
      </c>
      <c r="AX104" t="s">
        <v>307</v>
      </c>
      <c r="AY104" t="s">
        <v>5354</v>
      </c>
      <c r="AZ104" t="s">
        <v>5359</v>
      </c>
      <c r="BA104" t="s">
        <v>5359</v>
      </c>
      <c r="BB104" t="s">
        <v>5320</v>
      </c>
      <c r="BC104" t="s">
        <v>628</v>
      </c>
      <c r="BD104" t="s">
        <v>621</v>
      </c>
      <c r="BE104" t="s">
        <v>311</v>
      </c>
      <c r="BF104" t="s">
        <v>312</v>
      </c>
      <c r="BG104" t="s">
        <v>156</v>
      </c>
      <c r="BH104" t="s">
        <v>313</v>
      </c>
    </row>
    <row r="105" spans="1:60" x14ac:dyDescent="0.4">
      <c r="A105" s="64">
        <f t="shared" si="21"/>
        <v>103</v>
      </c>
      <c r="B105" s="65" t="str">
        <f t="shared" si="22"/>
        <v>2025-09-10</v>
      </c>
      <c r="C105" s="65" t="str">
        <f t="shared" si="23"/>
        <v>FRA</v>
      </c>
      <c r="D105" s="65" t="str">
        <f t="shared" si="24"/>
        <v>18050238392</v>
      </c>
      <c r="E105" s="65" t="str">
        <f t="shared" si="25"/>
        <v>566746842373</v>
      </c>
      <c r="F105" s="65" t="str">
        <f t="shared" si="26"/>
        <v>김진환</v>
      </c>
      <c r="G105" s="65" t="str">
        <f t="shared" si="27"/>
        <v>GK00002761055</v>
      </c>
      <c r="H105" s="229" t="str">
        <f t="shared" si="28"/>
        <v>일반(목록배제,Normal-Manifest Exception)</v>
      </c>
      <c r="I105" s="66">
        <f t="shared" si="29"/>
        <v>131.61000000000001</v>
      </c>
      <c r="J105" s="102">
        <f t="shared" si="30"/>
        <v>1</v>
      </c>
      <c r="K105" s="66">
        <f t="shared" si="31"/>
        <v>0.5</v>
      </c>
      <c r="L105" s="66">
        <f t="shared" si="32"/>
        <v>0.7</v>
      </c>
      <c r="M105" s="66">
        <f t="shared" si="33"/>
        <v>0.7</v>
      </c>
      <c r="N105" s="169">
        <f t="shared" si="34"/>
        <v>3.9699999999999998</v>
      </c>
      <c r="O105" s="169">
        <f>(J105*VLOOKUP(M105/J105,Mapping!$B$22:$C$29,2,10))</f>
        <v>2.75</v>
      </c>
      <c r="P105" s="166">
        <f t="shared" si="35"/>
        <v>7.8784620978263185</v>
      </c>
      <c r="Q105" s="167">
        <f>VLOOKUP(H105,Mapping!$B$3:$D$13,3,0)</f>
        <v>0.8</v>
      </c>
      <c r="R105" s="168">
        <f>(IF(VLOOKUP(VLOOKUP(I105,Mapping!$B$15:$D$20,2,1),Mapping!$C$15:$E$20,2,0)=7000,0,VLOOKUP(VLOOKUP(I105,Mapping!$B$15:$D$20,2,1),Mapping!$C$15:$E$20,2,0)))</f>
        <v>0</v>
      </c>
      <c r="S105" s="166"/>
      <c r="T105" s="166"/>
      <c r="U105" s="67">
        <f t="shared" si="36"/>
        <v>8.6784620978263192</v>
      </c>
      <c r="V105" s="149">
        <f t="shared" si="37"/>
        <v>8.68</v>
      </c>
      <c r="W105" s="149">
        <f>MAKESHOPNCOMPANY!$C$17</f>
        <v>1402.69</v>
      </c>
      <c r="X105" t="str">
        <f t="shared" si="20"/>
        <v/>
      </c>
      <c r="AA105" t="s">
        <v>5313</v>
      </c>
      <c r="AB105" t="s">
        <v>71</v>
      </c>
      <c r="AC105" t="s">
        <v>5314</v>
      </c>
      <c r="AD105" t="s">
        <v>5360</v>
      </c>
      <c r="AE105" t="s">
        <v>530</v>
      </c>
      <c r="AF105" t="s">
        <v>531</v>
      </c>
      <c r="AG105" t="s">
        <v>532</v>
      </c>
      <c r="AH105" t="s">
        <v>156</v>
      </c>
      <c r="AI105">
        <v>1</v>
      </c>
      <c r="AJ105">
        <v>0.5</v>
      </c>
      <c r="AK105">
        <v>0.7</v>
      </c>
      <c r="AL105">
        <v>0.7</v>
      </c>
      <c r="AM105" t="s">
        <v>110</v>
      </c>
      <c r="AN105">
        <v>131.61000000000001</v>
      </c>
      <c r="AO105" t="s">
        <v>303</v>
      </c>
      <c r="AP105" t="s">
        <v>303</v>
      </c>
      <c r="AQ105" t="s">
        <v>303</v>
      </c>
      <c r="AR105" t="s">
        <v>303</v>
      </c>
      <c r="AS105" t="s">
        <v>303</v>
      </c>
      <c r="AT105" t="s">
        <v>618</v>
      </c>
      <c r="AU105" t="s">
        <v>619</v>
      </c>
      <c r="AV105" t="s">
        <v>625</v>
      </c>
      <c r="AW105" t="s">
        <v>156</v>
      </c>
      <c r="AX105" t="s">
        <v>307</v>
      </c>
      <c r="AY105" t="s">
        <v>5360</v>
      </c>
      <c r="AZ105" t="s">
        <v>5361</v>
      </c>
      <c r="BA105" t="s">
        <v>5361</v>
      </c>
      <c r="BB105" t="s">
        <v>5320</v>
      </c>
      <c r="BC105" t="s">
        <v>628</v>
      </c>
      <c r="BD105" t="s">
        <v>621</v>
      </c>
      <c r="BE105" t="s">
        <v>311</v>
      </c>
      <c r="BF105" t="s">
        <v>312</v>
      </c>
      <c r="BG105" t="s">
        <v>156</v>
      </c>
      <c r="BH105" t="s">
        <v>313</v>
      </c>
    </row>
    <row r="106" spans="1:60" x14ac:dyDescent="0.4">
      <c r="A106" s="64">
        <f t="shared" si="21"/>
        <v>104</v>
      </c>
      <c r="B106" s="65" t="str">
        <f t="shared" si="22"/>
        <v>2025-09-10</v>
      </c>
      <c r="C106" s="65" t="str">
        <f t="shared" si="23"/>
        <v>FRA</v>
      </c>
      <c r="D106" s="65" t="str">
        <f t="shared" si="24"/>
        <v>18050238392</v>
      </c>
      <c r="E106" s="65" t="str">
        <f t="shared" si="25"/>
        <v>566746842255</v>
      </c>
      <c r="F106" s="65" t="str">
        <f t="shared" si="26"/>
        <v>식품안전정보원</v>
      </c>
      <c r="G106" s="65" t="str">
        <f t="shared" si="27"/>
        <v>GK00002761207</v>
      </c>
      <c r="H106" s="229" t="str">
        <f t="shared" si="28"/>
        <v>일반(목록배제,Normal-Manifest Exception)</v>
      </c>
      <c r="I106" s="66">
        <f t="shared" si="29"/>
        <v>51.81</v>
      </c>
      <c r="J106" s="102">
        <f t="shared" si="30"/>
        <v>1</v>
      </c>
      <c r="K106" s="66">
        <f t="shared" si="31"/>
        <v>0.5</v>
      </c>
      <c r="L106" s="66">
        <f t="shared" si="32"/>
        <v>0.2</v>
      </c>
      <c r="M106" s="66">
        <f t="shared" si="33"/>
        <v>0.5</v>
      </c>
      <c r="N106" s="169">
        <f t="shared" si="34"/>
        <v>3.35</v>
      </c>
      <c r="O106" s="169">
        <f>(J106*VLOOKUP(M106/J106,Mapping!$B$22:$C$29,2,10))</f>
        <v>2.75</v>
      </c>
      <c r="P106" s="166">
        <f t="shared" si="35"/>
        <v>7.1515801780863901</v>
      </c>
      <c r="Q106" s="167">
        <f>VLOOKUP(H106,Mapping!$B$3:$D$13,3,0)</f>
        <v>0.8</v>
      </c>
      <c r="R106" s="168">
        <f>(IF(VLOOKUP(VLOOKUP(I106,Mapping!$B$15:$D$20,2,1),Mapping!$C$15:$E$20,2,0)=7000,0,VLOOKUP(VLOOKUP(I106,Mapping!$B$15:$D$20,2,1),Mapping!$C$15:$E$20,2,0)))</f>
        <v>0</v>
      </c>
      <c r="S106" s="166"/>
      <c r="T106" s="166"/>
      <c r="U106" s="67">
        <f t="shared" si="36"/>
        <v>7.9515801780863899</v>
      </c>
      <c r="V106" s="149">
        <f t="shared" si="37"/>
        <v>7.95</v>
      </c>
      <c r="W106" s="149">
        <f>MAKESHOPNCOMPANY!$C$17</f>
        <v>1402.69</v>
      </c>
      <c r="X106" t="str">
        <f t="shared" si="20"/>
        <v>[사업자]</v>
      </c>
      <c r="AA106" t="s">
        <v>5313</v>
      </c>
      <c r="AB106" t="s">
        <v>71</v>
      </c>
      <c r="AC106" t="s">
        <v>5314</v>
      </c>
      <c r="AD106" t="s">
        <v>5362</v>
      </c>
      <c r="AE106" t="s">
        <v>276</v>
      </c>
      <c r="AF106" t="s">
        <v>972</v>
      </c>
      <c r="AG106" t="s">
        <v>741</v>
      </c>
      <c r="AH106" t="s">
        <v>157</v>
      </c>
      <c r="AI106">
        <v>1</v>
      </c>
      <c r="AJ106">
        <v>0.5</v>
      </c>
      <c r="AK106">
        <v>0.2</v>
      </c>
      <c r="AL106">
        <v>0.5</v>
      </c>
      <c r="AM106" t="s">
        <v>110</v>
      </c>
      <c r="AN106">
        <v>51.81</v>
      </c>
      <c r="AO106" t="s">
        <v>303</v>
      </c>
      <c r="AP106" t="s">
        <v>303</v>
      </c>
      <c r="AQ106" t="s">
        <v>303</v>
      </c>
      <c r="AR106" t="s">
        <v>303</v>
      </c>
      <c r="AS106" t="s">
        <v>303</v>
      </c>
      <c r="AT106" t="s">
        <v>618</v>
      </c>
      <c r="AU106" t="s">
        <v>619</v>
      </c>
      <c r="AV106" t="s">
        <v>625</v>
      </c>
      <c r="AW106" t="s">
        <v>156</v>
      </c>
      <c r="AX106" t="s">
        <v>307</v>
      </c>
      <c r="AY106" t="s">
        <v>5362</v>
      </c>
      <c r="AZ106" t="s">
        <v>5363</v>
      </c>
      <c r="BA106" t="s">
        <v>5363</v>
      </c>
      <c r="BB106" t="s">
        <v>5320</v>
      </c>
      <c r="BC106" t="s">
        <v>628</v>
      </c>
      <c r="BD106" t="s">
        <v>621</v>
      </c>
      <c r="BE106" t="s">
        <v>311</v>
      </c>
      <c r="BF106" t="s">
        <v>312</v>
      </c>
      <c r="BG106" t="s">
        <v>156</v>
      </c>
      <c r="BH106" t="s">
        <v>313</v>
      </c>
    </row>
    <row r="107" spans="1:60" x14ac:dyDescent="0.4">
      <c r="A107" s="64">
        <f t="shared" si="21"/>
        <v>105</v>
      </c>
      <c r="B107" s="65" t="str">
        <f t="shared" si="22"/>
        <v>2025-09-10</v>
      </c>
      <c r="C107" s="65" t="str">
        <f t="shared" si="23"/>
        <v>FRA</v>
      </c>
      <c r="D107" s="65" t="str">
        <f t="shared" si="24"/>
        <v>18050238392</v>
      </c>
      <c r="E107" s="65" t="str">
        <f t="shared" si="25"/>
        <v>566746842340</v>
      </c>
      <c r="F107" s="65" t="str">
        <f t="shared" si="26"/>
        <v>김자림</v>
      </c>
      <c r="G107" s="65" t="str">
        <f t="shared" si="27"/>
        <v>GK00002765270</v>
      </c>
      <c r="H107" s="229" t="str">
        <f t="shared" si="28"/>
        <v>목록(Manifest)</v>
      </c>
      <c r="I107" s="66">
        <f t="shared" si="29"/>
        <v>46.9</v>
      </c>
      <c r="J107" s="102">
        <f t="shared" si="30"/>
        <v>1</v>
      </c>
      <c r="K107" s="66">
        <f t="shared" si="31"/>
        <v>0.5</v>
      </c>
      <c r="L107" s="66">
        <f t="shared" si="32"/>
        <v>0.2</v>
      </c>
      <c r="M107" s="66">
        <f t="shared" si="33"/>
        <v>0.5</v>
      </c>
      <c r="N107" s="169">
        <f t="shared" si="34"/>
        <v>3.35</v>
      </c>
      <c r="O107" s="169">
        <f>(J107*VLOOKUP(M107/J107,Mapping!$B$22:$C$29,2,10))</f>
        <v>2.75</v>
      </c>
      <c r="P107" s="166">
        <f t="shared" si="35"/>
        <v>7.1515801780863901</v>
      </c>
      <c r="Q107" s="167">
        <f>VLOOKUP(H107,Mapping!$B$3:$D$13,3,0)</f>
        <v>0</v>
      </c>
      <c r="R107" s="168">
        <f>(IF(VLOOKUP(VLOOKUP(I107,Mapping!$B$15:$D$20,2,1),Mapping!$C$15:$E$20,2,0)=7000,0,VLOOKUP(VLOOKUP(I107,Mapping!$B$15:$D$20,2,1),Mapping!$C$15:$E$20,2,0)))</f>
        <v>0</v>
      </c>
      <c r="S107" s="166"/>
      <c r="T107" s="166"/>
      <c r="U107" s="67">
        <f t="shared" si="36"/>
        <v>7.1515801780863901</v>
      </c>
      <c r="V107" s="149">
        <f t="shared" si="37"/>
        <v>7.15</v>
      </c>
      <c r="W107" s="149">
        <f>MAKESHOPNCOMPANY!$C$17</f>
        <v>1402.69</v>
      </c>
      <c r="X107" t="str">
        <f t="shared" si="20"/>
        <v/>
      </c>
      <c r="AA107" t="s">
        <v>5313</v>
      </c>
      <c r="AB107" t="s">
        <v>71</v>
      </c>
      <c r="AC107" t="s">
        <v>5314</v>
      </c>
      <c r="AD107" t="s">
        <v>5364</v>
      </c>
      <c r="AE107" t="s">
        <v>5365</v>
      </c>
      <c r="AF107" t="s">
        <v>5366</v>
      </c>
      <c r="AG107" t="s">
        <v>5367</v>
      </c>
      <c r="AH107" t="s">
        <v>156</v>
      </c>
      <c r="AI107">
        <v>1</v>
      </c>
      <c r="AJ107">
        <v>0.5</v>
      </c>
      <c r="AK107">
        <v>0.2</v>
      </c>
      <c r="AL107">
        <v>0.5</v>
      </c>
      <c r="AM107" t="s">
        <v>14</v>
      </c>
      <c r="AN107">
        <v>46.9</v>
      </c>
      <c r="AO107" t="s">
        <v>303</v>
      </c>
      <c r="AP107" t="s">
        <v>303</v>
      </c>
      <c r="AQ107" t="s">
        <v>303</v>
      </c>
      <c r="AR107" t="s">
        <v>303</v>
      </c>
      <c r="AS107" t="s">
        <v>303</v>
      </c>
      <c r="AT107" t="s">
        <v>618</v>
      </c>
      <c r="AU107" t="s">
        <v>619</v>
      </c>
      <c r="AV107" t="s">
        <v>478</v>
      </c>
      <c r="AW107" t="s">
        <v>156</v>
      </c>
      <c r="AX107" t="s">
        <v>307</v>
      </c>
      <c r="AY107" t="s">
        <v>5364</v>
      </c>
      <c r="AZ107" t="s">
        <v>5368</v>
      </c>
      <c r="BA107" t="s">
        <v>5368</v>
      </c>
      <c r="BB107" t="s">
        <v>5320</v>
      </c>
      <c r="BC107" t="s">
        <v>628</v>
      </c>
      <c r="BD107" t="s">
        <v>621</v>
      </c>
      <c r="BE107" t="s">
        <v>311</v>
      </c>
      <c r="BF107" t="s">
        <v>312</v>
      </c>
      <c r="BG107" t="s">
        <v>156</v>
      </c>
      <c r="BH107" t="s">
        <v>313</v>
      </c>
    </row>
    <row r="108" spans="1:60" x14ac:dyDescent="0.4">
      <c r="A108" s="64">
        <f t="shared" si="21"/>
        <v>106</v>
      </c>
      <c r="B108" s="65" t="str">
        <f t="shared" si="22"/>
        <v>2025-09-10</v>
      </c>
      <c r="C108" s="65" t="str">
        <f t="shared" si="23"/>
        <v>FRA</v>
      </c>
      <c r="D108" s="65" t="str">
        <f t="shared" si="24"/>
        <v>18050238392</v>
      </c>
      <c r="E108" s="65" t="str">
        <f t="shared" si="25"/>
        <v>566746841916</v>
      </c>
      <c r="F108" s="65" t="str">
        <f t="shared" si="26"/>
        <v>이노은</v>
      </c>
      <c r="G108" s="65" t="str">
        <f t="shared" si="27"/>
        <v>GK00002755113</v>
      </c>
      <c r="H108" s="229" t="str">
        <f t="shared" si="28"/>
        <v>일반(목록배제,Normal-Manifest Exception)</v>
      </c>
      <c r="I108" s="66">
        <f t="shared" si="29"/>
        <v>86.09</v>
      </c>
      <c r="J108" s="102">
        <f t="shared" si="30"/>
        <v>1</v>
      </c>
      <c r="K108" s="66">
        <f t="shared" si="31"/>
        <v>2.1</v>
      </c>
      <c r="L108" s="66">
        <f t="shared" si="32"/>
        <v>0.2</v>
      </c>
      <c r="M108" s="66">
        <f t="shared" si="33"/>
        <v>2.1</v>
      </c>
      <c r="N108" s="169">
        <f t="shared" si="34"/>
        <v>8.31</v>
      </c>
      <c r="O108" s="169">
        <f>(J108*VLOOKUP(M108/J108,Mapping!$B$22:$C$29,2,10))</f>
        <v>3.25</v>
      </c>
      <c r="P108" s="166">
        <f t="shared" si="35"/>
        <v>13.552830632570275</v>
      </c>
      <c r="Q108" s="167">
        <f>VLOOKUP(H108,Mapping!$B$3:$D$13,3,0)</f>
        <v>0.8</v>
      </c>
      <c r="R108" s="168">
        <f>(IF(VLOOKUP(VLOOKUP(I108,Mapping!$B$15:$D$20,2,1),Mapping!$C$15:$E$20,2,0)=7000,0,VLOOKUP(VLOOKUP(I108,Mapping!$B$15:$D$20,2,1),Mapping!$C$15:$E$20,2,0)))</f>
        <v>0</v>
      </c>
      <c r="S108" s="166"/>
      <c r="T108" s="166"/>
      <c r="U108" s="67">
        <f t="shared" si="36"/>
        <v>14.352830632570276</v>
      </c>
      <c r="V108" s="149">
        <f t="shared" si="37"/>
        <v>14.35</v>
      </c>
      <c r="W108" s="149">
        <f>MAKESHOPNCOMPANY!$C$17</f>
        <v>1402.69</v>
      </c>
      <c r="X108" t="str">
        <f t="shared" si="20"/>
        <v/>
      </c>
      <c r="AA108" t="s">
        <v>5313</v>
      </c>
      <c r="AB108" t="s">
        <v>71</v>
      </c>
      <c r="AC108" t="s">
        <v>5314</v>
      </c>
      <c r="AD108" t="s">
        <v>5369</v>
      </c>
      <c r="AE108" t="s">
        <v>5370</v>
      </c>
      <c r="AF108" t="s">
        <v>5371</v>
      </c>
      <c r="AG108" t="s">
        <v>5372</v>
      </c>
      <c r="AH108" t="s">
        <v>156</v>
      </c>
      <c r="AI108">
        <v>1</v>
      </c>
      <c r="AJ108">
        <v>2.1</v>
      </c>
      <c r="AK108">
        <v>0.2</v>
      </c>
      <c r="AL108">
        <v>2.1</v>
      </c>
      <c r="AM108" t="s">
        <v>110</v>
      </c>
      <c r="AN108">
        <v>86.09</v>
      </c>
      <c r="AO108" t="s">
        <v>303</v>
      </c>
      <c r="AP108" t="s">
        <v>303</v>
      </c>
      <c r="AQ108" t="s">
        <v>303</v>
      </c>
      <c r="AR108" t="s">
        <v>303</v>
      </c>
      <c r="AS108" t="s">
        <v>303</v>
      </c>
      <c r="AT108" t="s">
        <v>618</v>
      </c>
      <c r="AU108" t="s">
        <v>619</v>
      </c>
      <c r="AV108" t="s">
        <v>625</v>
      </c>
      <c r="AW108" t="s">
        <v>156</v>
      </c>
      <c r="AX108" t="s">
        <v>307</v>
      </c>
      <c r="AY108" t="s">
        <v>5369</v>
      </c>
      <c r="AZ108" t="s">
        <v>5373</v>
      </c>
      <c r="BA108" t="s">
        <v>5373</v>
      </c>
      <c r="BB108" t="s">
        <v>5320</v>
      </c>
      <c r="BC108" t="s">
        <v>628</v>
      </c>
      <c r="BD108" t="s">
        <v>621</v>
      </c>
      <c r="BE108" t="s">
        <v>311</v>
      </c>
      <c r="BF108" t="s">
        <v>312</v>
      </c>
      <c r="BG108" t="s">
        <v>156</v>
      </c>
      <c r="BH108" t="s">
        <v>313</v>
      </c>
    </row>
    <row r="109" spans="1:60" x14ac:dyDescent="0.4">
      <c r="A109" s="64">
        <f t="shared" si="21"/>
        <v>107</v>
      </c>
      <c r="B109" s="65" t="str">
        <f t="shared" si="22"/>
        <v>2025-09-10</v>
      </c>
      <c r="C109" s="65" t="str">
        <f t="shared" si="23"/>
        <v>FRA</v>
      </c>
      <c r="D109" s="65" t="str">
        <f t="shared" si="24"/>
        <v>18050238392</v>
      </c>
      <c r="E109" s="65" t="str">
        <f t="shared" si="25"/>
        <v>566746842104</v>
      </c>
      <c r="F109" s="65" t="str">
        <f t="shared" si="26"/>
        <v>이은주</v>
      </c>
      <c r="G109" s="65" t="str">
        <f t="shared" si="27"/>
        <v>GK00002763226</v>
      </c>
      <c r="H109" s="229" t="str">
        <f t="shared" si="28"/>
        <v>목록(Manifest)</v>
      </c>
      <c r="I109" s="66">
        <f t="shared" si="29"/>
        <v>139.9</v>
      </c>
      <c r="J109" s="102">
        <f t="shared" si="30"/>
        <v>1</v>
      </c>
      <c r="K109" s="66">
        <f t="shared" si="31"/>
        <v>0.5</v>
      </c>
      <c r="L109" s="66">
        <f t="shared" si="32"/>
        <v>0.2</v>
      </c>
      <c r="M109" s="66">
        <f t="shared" si="33"/>
        <v>0.5</v>
      </c>
      <c r="N109" s="169">
        <f t="shared" si="34"/>
        <v>3.35</v>
      </c>
      <c r="O109" s="169">
        <f>(J109*VLOOKUP(M109/J109,Mapping!$B$22:$C$29,2,10))</f>
        <v>2.75</v>
      </c>
      <c r="P109" s="166">
        <f t="shared" si="35"/>
        <v>7.1515801780863901</v>
      </c>
      <c r="Q109" s="167">
        <f>VLOOKUP(H109,Mapping!$B$3:$D$13,3,0)</f>
        <v>0</v>
      </c>
      <c r="R109" s="168">
        <f>(IF(VLOOKUP(VLOOKUP(I109,Mapping!$B$15:$D$20,2,1),Mapping!$C$15:$E$20,2,0)=7000,0,VLOOKUP(VLOOKUP(I109,Mapping!$B$15:$D$20,2,1),Mapping!$C$15:$E$20,2,0)))</f>
        <v>0</v>
      </c>
      <c r="S109" s="166"/>
      <c r="T109" s="166"/>
      <c r="U109" s="67">
        <f t="shared" si="36"/>
        <v>7.1515801780863901</v>
      </c>
      <c r="V109" s="149">
        <f t="shared" si="37"/>
        <v>7.15</v>
      </c>
      <c r="W109" s="149">
        <f>MAKESHOPNCOMPANY!$C$17</f>
        <v>1402.69</v>
      </c>
      <c r="X109" t="str">
        <f t="shared" si="20"/>
        <v/>
      </c>
      <c r="AA109" t="s">
        <v>5313</v>
      </c>
      <c r="AB109" t="s">
        <v>71</v>
      </c>
      <c r="AC109" t="s">
        <v>5314</v>
      </c>
      <c r="AD109" t="s">
        <v>5374</v>
      </c>
      <c r="AE109" t="s">
        <v>185</v>
      </c>
      <c r="AF109" t="s">
        <v>637</v>
      </c>
      <c r="AG109" t="s">
        <v>638</v>
      </c>
      <c r="AH109" t="s">
        <v>156</v>
      </c>
      <c r="AI109">
        <v>1</v>
      </c>
      <c r="AJ109">
        <v>0.5</v>
      </c>
      <c r="AK109">
        <v>0.2</v>
      </c>
      <c r="AL109">
        <v>0.5</v>
      </c>
      <c r="AM109" t="s">
        <v>14</v>
      </c>
      <c r="AN109">
        <v>139.9</v>
      </c>
      <c r="AO109" t="s">
        <v>303</v>
      </c>
      <c r="AP109" t="s">
        <v>303</v>
      </c>
      <c r="AQ109" t="s">
        <v>303</v>
      </c>
      <c r="AR109" t="s">
        <v>303</v>
      </c>
      <c r="AS109" t="s">
        <v>303</v>
      </c>
      <c r="AT109" t="s">
        <v>618</v>
      </c>
      <c r="AU109" t="s">
        <v>619</v>
      </c>
      <c r="AV109" t="s">
        <v>623</v>
      </c>
      <c r="AW109" t="s">
        <v>156</v>
      </c>
      <c r="AX109" t="s">
        <v>307</v>
      </c>
      <c r="AY109" t="s">
        <v>5374</v>
      </c>
      <c r="AZ109" t="s">
        <v>5375</v>
      </c>
      <c r="BA109" t="s">
        <v>5375</v>
      </c>
      <c r="BB109" t="s">
        <v>5320</v>
      </c>
      <c r="BC109" t="s">
        <v>628</v>
      </c>
      <c r="BD109" t="s">
        <v>621</v>
      </c>
      <c r="BE109" t="s">
        <v>311</v>
      </c>
      <c r="BF109" t="s">
        <v>312</v>
      </c>
      <c r="BG109" t="s">
        <v>156</v>
      </c>
      <c r="BH109" t="s">
        <v>313</v>
      </c>
    </row>
    <row r="110" spans="1:60" x14ac:dyDescent="0.4">
      <c r="A110" s="64">
        <f t="shared" si="21"/>
        <v>108</v>
      </c>
      <c r="B110" s="65" t="str">
        <f t="shared" si="22"/>
        <v>2025-09-10</v>
      </c>
      <c r="C110" s="65" t="str">
        <f t="shared" si="23"/>
        <v>FRA</v>
      </c>
      <c r="D110" s="65" t="str">
        <f t="shared" si="24"/>
        <v>18050238392</v>
      </c>
      <c r="E110" s="65" t="str">
        <f t="shared" si="25"/>
        <v>566746841872</v>
      </c>
      <c r="F110" s="65" t="str">
        <f t="shared" si="26"/>
        <v>신아영</v>
      </c>
      <c r="G110" s="65" t="str">
        <f t="shared" si="27"/>
        <v>GK00002745938</v>
      </c>
      <c r="H110" s="229" t="str">
        <f t="shared" si="28"/>
        <v>간이(Simple)</v>
      </c>
      <c r="I110" s="66">
        <f t="shared" si="29"/>
        <v>573.09</v>
      </c>
      <c r="J110" s="102">
        <f t="shared" si="30"/>
        <v>1</v>
      </c>
      <c r="K110" s="66">
        <f t="shared" si="31"/>
        <v>0.5</v>
      </c>
      <c r="L110" s="66">
        <f t="shared" si="32"/>
        <v>0.2</v>
      </c>
      <c r="M110" s="66">
        <f t="shared" si="33"/>
        <v>0.5</v>
      </c>
      <c r="N110" s="169">
        <f t="shared" si="34"/>
        <v>3.35</v>
      </c>
      <c r="O110" s="169">
        <f>(J110*VLOOKUP(M110/J110,Mapping!$B$22:$C$29,2,10))</f>
        <v>2.75</v>
      </c>
      <c r="P110" s="166">
        <f t="shared" si="35"/>
        <v>7.1515801780863901</v>
      </c>
      <c r="Q110" s="167">
        <f>VLOOKUP(H110,Mapping!$B$3:$D$13,3,0)</f>
        <v>0.8</v>
      </c>
      <c r="R110" s="168">
        <f>(IF(VLOOKUP(VLOOKUP(I110,Mapping!$B$15:$D$20,2,1),Mapping!$C$15:$E$20,2,0)=7000,0,VLOOKUP(VLOOKUP(I110,Mapping!$B$15:$D$20,2,1),Mapping!$C$15:$E$20,2,0)))</f>
        <v>0</v>
      </c>
      <c r="S110" s="166"/>
      <c r="T110" s="166"/>
      <c r="U110" s="67">
        <f t="shared" si="36"/>
        <v>7.9515801780863899</v>
      </c>
      <c r="V110" s="149">
        <f t="shared" si="37"/>
        <v>7.95</v>
      </c>
      <c r="W110" s="149">
        <f>MAKESHOPNCOMPANY!$C$17</f>
        <v>1402.69</v>
      </c>
      <c r="X110" t="str">
        <f t="shared" si="20"/>
        <v/>
      </c>
      <c r="AA110" t="s">
        <v>5313</v>
      </c>
      <c r="AB110" t="s">
        <v>71</v>
      </c>
      <c r="AC110" t="s">
        <v>5314</v>
      </c>
      <c r="AD110" t="s">
        <v>5376</v>
      </c>
      <c r="AE110" t="s">
        <v>5377</v>
      </c>
      <c r="AF110" t="s">
        <v>5378</v>
      </c>
      <c r="AG110" t="s">
        <v>5379</v>
      </c>
      <c r="AH110" t="s">
        <v>156</v>
      </c>
      <c r="AI110">
        <v>1</v>
      </c>
      <c r="AJ110">
        <v>0.5</v>
      </c>
      <c r="AK110">
        <v>0.2</v>
      </c>
      <c r="AL110">
        <v>0.5</v>
      </c>
      <c r="AM110" t="s">
        <v>15</v>
      </c>
      <c r="AN110">
        <v>573.09</v>
      </c>
      <c r="AO110" t="s">
        <v>303</v>
      </c>
      <c r="AP110" t="s">
        <v>303</v>
      </c>
      <c r="AQ110" t="s">
        <v>303</v>
      </c>
      <c r="AR110" t="s">
        <v>303</v>
      </c>
      <c r="AS110" t="s">
        <v>303</v>
      </c>
      <c r="AT110" t="s">
        <v>618</v>
      </c>
      <c r="AU110" t="s">
        <v>619</v>
      </c>
      <c r="AV110" t="s">
        <v>5380</v>
      </c>
      <c r="AW110" t="s">
        <v>156</v>
      </c>
      <c r="AX110" t="s">
        <v>307</v>
      </c>
      <c r="AY110" t="s">
        <v>5376</v>
      </c>
      <c r="AZ110" t="s">
        <v>5381</v>
      </c>
      <c r="BA110" t="s">
        <v>5381</v>
      </c>
      <c r="BB110" t="s">
        <v>5320</v>
      </c>
      <c r="BC110" t="s">
        <v>628</v>
      </c>
      <c r="BD110" t="s">
        <v>621</v>
      </c>
      <c r="BE110" t="s">
        <v>311</v>
      </c>
      <c r="BF110" t="s">
        <v>312</v>
      </c>
      <c r="BG110" t="s">
        <v>156</v>
      </c>
      <c r="BH110" t="s">
        <v>313</v>
      </c>
    </row>
    <row r="111" spans="1:60" x14ac:dyDescent="0.4">
      <c r="A111" s="64">
        <f t="shared" si="21"/>
        <v>109</v>
      </c>
      <c r="B111" s="65" t="str">
        <f t="shared" si="22"/>
        <v>2025-09-10</v>
      </c>
      <c r="C111" s="65" t="str">
        <f t="shared" si="23"/>
        <v>FRA</v>
      </c>
      <c r="D111" s="65" t="str">
        <f t="shared" si="24"/>
        <v>18050238392</v>
      </c>
      <c r="E111" s="65" t="str">
        <f t="shared" si="25"/>
        <v>566746841850</v>
      </c>
      <c r="F111" s="65" t="str">
        <f t="shared" si="26"/>
        <v>김은숙</v>
      </c>
      <c r="G111" s="65" t="str">
        <f t="shared" si="27"/>
        <v>GK00002747640</v>
      </c>
      <c r="H111" s="229" t="str">
        <f t="shared" si="28"/>
        <v>목록(Manifest)</v>
      </c>
      <c r="I111" s="66">
        <f t="shared" si="29"/>
        <v>109.57</v>
      </c>
      <c r="J111" s="102">
        <f t="shared" si="30"/>
        <v>1</v>
      </c>
      <c r="K111" s="66">
        <f t="shared" si="31"/>
        <v>19.5</v>
      </c>
      <c r="L111" s="66">
        <f t="shared" si="32"/>
        <v>0.2</v>
      </c>
      <c r="M111" s="66">
        <f t="shared" si="33"/>
        <v>19.5</v>
      </c>
      <c r="N111" s="169">
        <f t="shared" si="34"/>
        <v>62.25</v>
      </c>
      <c r="O111" s="169">
        <f>(J111*VLOOKUP(M111/J111,Mapping!$B$22:$C$29,2,10))</f>
        <v>6.25</v>
      </c>
      <c r="P111" s="166">
        <f t="shared" si="35"/>
        <v>80.308728229330782</v>
      </c>
      <c r="Q111" s="167">
        <f>VLOOKUP(H111,Mapping!$B$3:$D$13,3,0)</f>
        <v>0</v>
      </c>
      <c r="R111" s="168">
        <f>(IF(VLOOKUP(VLOOKUP(I111,Mapping!$B$15:$D$20,2,1),Mapping!$C$15:$E$20,2,0)=7000,0,VLOOKUP(VLOOKUP(I111,Mapping!$B$15:$D$20,2,1),Mapping!$C$15:$E$20,2,0)))</f>
        <v>0</v>
      </c>
      <c r="S111" s="166"/>
      <c r="T111" s="166"/>
      <c r="U111" s="67">
        <f t="shared" si="36"/>
        <v>80.308728229330782</v>
      </c>
      <c r="V111" s="149">
        <f t="shared" si="37"/>
        <v>80.31</v>
      </c>
      <c r="W111" s="149">
        <f>MAKESHOPNCOMPANY!$C$17</f>
        <v>1402.69</v>
      </c>
      <c r="X111" t="str">
        <f t="shared" si="20"/>
        <v/>
      </c>
      <c r="AA111" t="s">
        <v>5313</v>
      </c>
      <c r="AB111" t="s">
        <v>71</v>
      </c>
      <c r="AC111" t="s">
        <v>5314</v>
      </c>
      <c r="AD111" t="s">
        <v>5382</v>
      </c>
      <c r="AE111" t="s">
        <v>249</v>
      </c>
      <c r="AF111" t="s">
        <v>5383</v>
      </c>
      <c r="AG111" t="s">
        <v>1279</v>
      </c>
      <c r="AH111" t="s">
        <v>156</v>
      </c>
      <c r="AI111">
        <v>1</v>
      </c>
      <c r="AJ111">
        <v>19.5</v>
      </c>
      <c r="AK111">
        <v>0.2</v>
      </c>
      <c r="AL111">
        <v>19.5</v>
      </c>
      <c r="AM111" t="s">
        <v>14</v>
      </c>
      <c r="AN111">
        <v>109.57</v>
      </c>
      <c r="AO111" t="s">
        <v>303</v>
      </c>
      <c r="AP111" t="s">
        <v>303</v>
      </c>
      <c r="AQ111" t="s">
        <v>303</v>
      </c>
      <c r="AR111" t="s">
        <v>303</v>
      </c>
      <c r="AS111" t="s">
        <v>303</v>
      </c>
      <c r="AT111" t="s">
        <v>618</v>
      </c>
      <c r="AU111" t="s">
        <v>619</v>
      </c>
      <c r="AV111" t="s">
        <v>620</v>
      </c>
      <c r="AW111" t="s">
        <v>156</v>
      </c>
      <c r="AX111" t="s">
        <v>307</v>
      </c>
      <c r="AY111" t="s">
        <v>5382</v>
      </c>
      <c r="AZ111" t="s">
        <v>5384</v>
      </c>
      <c r="BA111" t="s">
        <v>5384</v>
      </c>
      <c r="BB111" t="s">
        <v>5320</v>
      </c>
      <c r="BC111" t="s">
        <v>628</v>
      </c>
      <c r="BD111" t="s">
        <v>621</v>
      </c>
      <c r="BE111" t="s">
        <v>311</v>
      </c>
      <c r="BF111" t="s">
        <v>312</v>
      </c>
      <c r="BG111" t="s">
        <v>156</v>
      </c>
      <c r="BH111" t="s">
        <v>313</v>
      </c>
    </row>
    <row r="112" spans="1:60" x14ac:dyDescent="0.4">
      <c r="A112" s="64">
        <f t="shared" si="21"/>
        <v>110</v>
      </c>
      <c r="B112" s="65" t="str">
        <f t="shared" si="22"/>
        <v>2025-09-10</v>
      </c>
      <c r="C112" s="65" t="str">
        <f t="shared" si="23"/>
        <v>FRA</v>
      </c>
      <c r="D112" s="65" t="str">
        <f t="shared" si="24"/>
        <v>18050238392</v>
      </c>
      <c r="E112" s="65" t="str">
        <f t="shared" si="25"/>
        <v>566746842130</v>
      </c>
      <c r="F112" s="65" t="str">
        <f t="shared" si="26"/>
        <v>정종훈</v>
      </c>
      <c r="G112" s="65" t="str">
        <f t="shared" si="27"/>
        <v>GK00002751738</v>
      </c>
      <c r="H112" s="229" t="str">
        <f t="shared" si="28"/>
        <v>간이(Simple)</v>
      </c>
      <c r="I112" s="66">
        <f t="shared" si="29"/>
        <v>168.66</v>
      </c>
      <c r="J112" s="102">
        <f t="shared" si="30"/>
        <v>1</v>
      </c>
      <c r="K112" s="66">
        <f t="shared" si="31"/>
        <v>0.5</v>
      </c>
      <c r="L112" s="66">
        <f t="shared" si="32"/>
        <v>0.2</v>
      </c>
      <c r="M112" s="66">
        <f t="shared" si="33"/>
        <v>0.5</v>
      </c>
      <c r="N112" s="169">
        <f t="shared" si="34"/>
        <v>3.35</v>
      </c>
      <c r="O112" s="169">
        <f>(J112*VLOOKUP(M112/J112,Mapping!$B$22:$C$29,2,10))</f>
        <v>2.75</v>
      </c>
      <c r="P112" s="166">
        <f t="shared" si="35"/>
        <v>7.1515801780863901</v>
      </c>
      <c r="Q112" s="167">
        <f>VLOOKUP(H112,Mapping!$B$3:$D$13,3,0)</f>
        <v>0.8</v>
      </c>
      <c r="R112" s="168">
        <f>(IF(VLOOKUP(VLOOKUP(I112,Mapping!$B$15:$D$20,2,1),Mapping!$C$15:$E$20,2,0)=7000,0,VLOOKUP(VLOOKUP(I112,Mapping!$B$15:$D$20,2,1),Mapping!$C$15:$E$20,2,0)))</f>
        <v>0</v>
      </c>
      <c r="S112" s="166"/>
      <c r="T112" s="166"/>
      <c r="U112" s="67">
        <f t="shared" si="36"/>
        <v>7.9515801780863899</v>
      </c>
      <c r="V112" s="149">
        <f t="shared" si="37"/>
        <v>7.95</v>
      </c>
      <c r="W112" s="149">
        <f>MAKESHOPNCOMPANY!$C$17</f>
        <v>1402.69</v>
      </c>
      <c r="X112" t="str">
        <f t="shared" si="20"/>
        <v/>
      </c>
      <c r="AA112" t="s">
        <v>5313</v>
      </c>
      <c r="AB112" t="s">
        <v>71</v>
      </c>
      <c r="AC112" t="s">
        <v>5314</v>
      </c>
      <c r="AD112" t="s">
        <v>5385</v>
      </c>
      <c r="AE112" t="s">
        <v>5386</v>
      </c>
      <c r="AF112" t="s">
        <v>5387</v>
      </c>
      <c r="AG112" t="s">
        <v>2330</v>
      </c>
      <c r="AH112" t="s">
        <v>156</v>
      </c>
      <c r="AI112">
        <v>1</v>
      </c>
      <c r="AJ112">
        <v>0.5</v>
      </c>
      <c r="AK112">
        <v>0.2</v>
      </c>
      <c r="AL112">
        <v>0.5</v>
      </c>
      <c r="AM112" t="s">
        <v>15</v>
      </c>
      <c r="AN112">
        <v>168.66</v>
      </c>
      <c r="AO112" t="s">
        <v>303</v>
      </c>
      <c r="AP112" t="s">
        <v>303</v>
      </c>
      <c r="AQ112" t="s">
        <v>303</v>
      </c>
      <c r="AR112" t="s">
        <v>303</v>
      </c>
      <c r="AS112" t="s">
        <v>303</v>
      </c>
      <c r="AT112" t="s">
        <v>618</v>
      </c>
      <c r="AU112" t="s">
        <v>619</v>
      </c>
      <c r="AV112" t="s">
        <v>331</v>
      </c>
      <c r="AW112" t="s">
        <v>156</v>
      </c>
      <c r="AX112" t="s">
        <v>307</v>
      </c>
      <c r="AY112" t="s">
        <v>5385</v>
      </c>
      <c r="AZ112" t="s">
        <v>5388</v>
      </c>
      <c r="BA112" t="s">
        <v>5388</v>
      </c>
      <c r="BB112" t="s">
        <v>5320</v>
      </c>
      <c r="BC112" t="s">
        <v>628</v>
      </c>
      <c r="BD112" t="s">
        <v>621</v>
      </c>
      <c r="BE112" t="s">
        <v>311</v>
      </c>
      <c r="BF112" t="s">
        <v>312</v>
      </c>
      <c r="BG112" t="s">
        <v>156</v>
      </c>
      <c r="BH112" t="s">
        <v>313</v>
      </c>
    </row>
    <row r="113" spans="1:60" x14ac:dyDescent="0.4">
      <c r="A113" s="64">
        <f t="shared" si="21"/>
        <v>111</v>
      </c>
      <c r="B113" s="65" t="str">
        <f t="shared" si="22"/>
        <v>2025-09-10</v>
      </c>
      <c r="C113" s="65" t="str">
        <f t="shared" si="23"/>
        <v>FRA</v>
      </c>
      <c r="D113" s="65" t="str">
        <f t="shared" si="24"/>
        <v>18050238392</v>
      </c>
      <c r="E113" s="65" t="str">
        <f t="shared" si="25"/>
        <v>566746841905</v>
      </c>
      <c r="F113" s="65" t="str">
        <f t="shared" si="26"/>
        <v>김혜경</v>
      </c>
      <c r="G113" s="65" t="str">
        <f t="shared" si="27"/>
        <v>GK00002752888</v>
      </c>
      <c r="H113" s="229" t="str">
        <f t="shared" si="28"/>
        <v>일반(목록배제,Normal-Manifest Exception)</v>
      </c>
      <c r="I113" s="66">
        <f t="shared" si="29"/>
        <v>126.17</v>
      </c>
      <c r="J113" s="102">
        <f t="shared" si="30"/>
        <v>1</v>
      </c>
      <c r="K113" s="66">
        <f t="shared" si="31"/>
        <v>5.5</v>
      </c>
      <c r="L113" s="66">
        <f t="shared" si="32"/>
        <v>0.2</v>
      </c>
      <c r="M113" s="66">
        <f t="shared" si="33"/>
        <v>5.5</v>
      </c>
      <c r="N113" s="169">
        <f t="shared" si="34"/>
        <v>18.850000000000001</v>
      </c>
      <c r="O113" s="169">
        <f>(J113*VLOOKUP(M113/J113,Mapping!$B$22:$C$29,2,10))</f>
        <v>4.25</v>
      </c>
      <c r="P113" s="166">
        <f t="shared" si="35"/>
        <v>27.082213461277973</v>
      </c>
      <c r="Q113" s="167">
        <f>VLOOKUP(H113,Mapping!$B$3:$D$13,3,0)</f>
        <v>0.8</v>
      </c>
      <c r="R113" s="168">
        <f>(IF(VLOOKUP(VLOOKUP(I113,Mapping!$B$15:$D$20,2,1),Mapping!$C$15:$E$20,2,0)=7000,0,VLOOKUP(VLOOKUP(I113,Mapping!$B$15:$D$20,2,1),Mapping!$C$15:$E$20,2,0)))</f>
        <v>0</v>
      </c>
      <c r="S113" s="166"/>
      <c r="T113" s="166"/>
      <c r="U113" s="67">
        <f t="shared" si="36"/>
        <v>27.882213461277974</v>
      </c>
      <c r="V113" s="149">
        <f t="shared" si="37"/>
        <v>27.88</v>
      </c>
      <c r="W113" s="149">
        <f>MAKESHOPNCOMPANY!$C$17</f>
        <v>1402.69</v>
      </c>
      <c r="X113" t="str">
        <f t="shared" si="20"/>
        <v/>
      </c>
      <c r="AA113" t="s">
        <v>5313</v>
      </c>
      <c r="AB113" t="s">
        <v>71</v>
      </c>
      <c r="AC113" t="s">
        <v>5314</v>
      </c>
      <c r="AD113" t="s">
        <v>5389</v>
      </c>
      <c r="AE113" t="s">
        <v>5390</v>
      </c>
      <c r="AF113" t="s">
        <v>5391</v>
      </c>
      <c r="AG113" t="s">
        <v>1173</v>
      </c>
      <c r="AH113" t="s">
        <v>156</v>
      </c>
      <c r="AI113">
        <v>1</v>
      </c>
      <c r="AJ113">
        <v>5.5</v>
      </c>
      <c r="AK113">
        <v>0.2</v>
      </c>
      <c r="AL113">
        <v>5.5</v>
      </c>
      <c r="AM113" t="s">
        <v>110</v>
      </c>
      <c r="AN113">
        <v>126.17</v>
      </c>
      <c r="AO113" t="s">
        <v>303</v>
      </c>
      <c r="AP113" t="s">
        <v>303</v>
      </c>
      <c r="AQ113" t="s">
        <v>303</v>
      </c>
      <c r="AR113" t="s">
        <v>303</v>
      </c>
      <c r="AS113" t="s">
        <v>303</v>
      </c>
      <c r="AT113" t="s">
        <v>618</v>
      </c>
      <c r="AU113" t="s">
        <v>619</v>
      </c>
      <c r="AV113" t="s">
        <v>650</v>
      </c>
      <c r="AW113" t="s">
        <v>156</v>
      </c>
      <c r="AX113" t="s">
        <v>307</v>
      </c>
      <c r="AY113" t="s">
        <v>5389</v>
      </c>
      <c r="AZ113" t="s">
        <v>5392</v>
      </c>
      <c r="BA113" t="s">
        <v>5392</v>
      </c>
      <c r="BB113" t="s">
        <v>5320</v>
      </c>
      <c r="BC113" t="s">
        <v>628</v>
      </c>
      <c r="BD113" t="s">
        <v>621</v>
      </c>
      <c r="BE113" t="s">
        <v>311</v>
      </c>
      <c r="BF113" t="s">
        <v>312</v>
      </c>
      <c r="BG113" t="s">
        <v>156</v>
      </c>
      <c r="BH113" t="s">
        <v>313</v>
      </c>
    </row>
    <row r="114" spans="1:60" x14ac:dyDescent="0.4">
      <c r="A114" s="64">
        <f t="shared" si="21"/>
        <v>112</v>
      </c>
      <c r="B114" s="65" t="str">
        <f t="shared" si="22"/>
        <v>2025-09-10</v>
      </c>
      <c r="C114" s="65" t="str">
        <f t="shared" si="23"/>
        <v>FRA</v>
      </c>
      <c r="D114" s="65" t="str">
        <f t="shared" si="24"/>
        <v>18050238392</v>
      </c>
      <c r="E114" s="65" t="str">
        <f t="shared" si="25"/>
        <v>566746841931</v>
      </c>
      <c r="F114" s="65" t="str">
        <f t="shared" si="26"/>
        <v>박진현</v>
      </c>
      <c r="G114" s="65" t="str">
        <f t="shared" si="27"/>
        <v>GK00002753168</v>
      </c>
      <c r="H114" s="229" t="str">
        <f t="shared" si="28"/>
        <v>목록(Manifest)</v>
      </c>
      <c r="I114" s="66">
        <f t="shared" si="29"/>
        <v>124.75</v>
      </c>
      <c r="J114" s="102">
        <f t="shared" si="30"/>
        <v>1</v>
      </c>
      <c r="K114" s="66">
        <f t="shared" si="31"/>
        <v>2.5</v>
      </c>
      <c r="L114" s="66">
        <f t="shared" si="32"/>
        <v>4.5</v>
      </c>
      <c r="M114" s="66">
        <f t="shared" si="33"/>
        <v>4.5</v>
      </c>
      <c r="N114" s="169">
        <f t="shared" si="34"/>
        <v>15.75</v>
      </c>
      <c r="O114" s="169">
        <f>(J114*VLOOKUP(M114/J114,Mapping!$B$22:$C$29,2,10))</f>
        <v>4.25</v>
      </c>
      <c r="P114" s="166">
        <f t="shared" si="35"/>
        <v>23.447803862578329</v>
      </c>
      <c r="Q114" s="167">
        <f>VLOOKUP(H114,Mapping!$B$3:$D$13,3,0)</f>
        <v>0</v>
      </c>
      <c r="R114" s="168">
        <f>(IF(VLOOKUP(VLOOKUP(I114,Mapping!$B$15:$D$20,2,1),Mapping!$C$15:$E$20,2,0)=7000,0,VLOOKUP(VLOOKUP(I114,Mapping!$B$15:$D$20,2,1),Mapping!$C$15:$E$20,2,0)))</f>
        <v>0</v>
      </c>
      <c r="S114" s="166"/>
      <c r="T114" s="166"/>
      <c r="U114" s="67">
        <f t="shared" si="36"/>
        <v>23.447803862578329</v>
      </c>
      <c r="V114" s="149">
        <f t="shared" si="37"/>
        <v>23.45</v>
      </c>
      <c r="W114" s="149">
        <f>MAKESHOPNCOMPANY!$C$17</f>
        <v>1402.69</v>
      </c>
      <c r="X114" t="str">
        <f t="shared" si="20"/>
        <v/>
      </c>
      <c r="AA114" t="s">
        <v>5313</v>
      </c>
      <c r="AB114" t="s">
        <v>71</v>
      </c>
      <c r="AC114" t="s">
        <v>5314</v>
      </c>
      <c r="AD114" t="s">
        <v>5393</v>
      </c>
      <c r="AE114" t="s">
        <v>1220</v>
      </c>
      <c r="AF114" t="s">
        <v>1221</v>
      </c>
      <c r="AG114" t="s">
        <v>680</v>
      </c>
      <c r="AH114" t="s">
        <v>156</v>
      </c>
      <c r="AI114">
        <v>1</v>
      </c>
      <c r="AJ114">
        <v>2.5</v>
      </c>
      <c r="AK114">
        <v>4.5</v>
      </c>
      <c r="AL114">
        <v>4.5</v>
      </c>
      <c r="AM114" t="s">
        <v>14</v>
      </c>
      <c r="AN114">
        <v>124.75</v>
      </c>
      <c r="AO114" t="s">
        <v>303</v>
      </c>
      <c r="AP114" t="s">
        <v>303</v>
      </c>
      <c r="AQ114" t="s">
        <v>303</v>
      </c>
      <c r="AR114" t="s">
        <v>303</v>
      </c>
      <c r="AS114" t="s">
        <v>303</v>
      </c>
      <c r="AT114" t="s">
        <v>618</v>
      </c>
      <c r="AU114" t="s">
        <v>619</v>
      </c>
      <c r="AV114" t="s">
        <v>1190</v>
      </c>
      <c r="AW114" t="s">
        <v>156</v>
      </c>
      <c r="AX114" t="s">
        <v>307</v>
      </c>
      <c r="AY114" t="s">
        <v>5393</v>
      </c>
      <c r="AZ114" t="s">
        <v>5394</v>
      </c>
      <c r="BA114" t="s">
        <v>5394</v>
      </c>
      <c r="BB114" t="s">
        <v>5320</v>
      </c>
      <c r="BC114" t="s">
        <v>628</v>
      </c>
      <c r="BD114" t="s">
        <v>621</v>
      </c>
      <c r="BE114" t="s">
        <v>311</v>
      </c>
      <c r="BF114" t="s">
        <v>312</v>
      </c>
      <c r="BG114" t="s">
        <v>156</v>
      </c>
      <c r="BH114" t="s">
        <v>313</v>
      </c>
    </row>
    <row r="115" spans="1:60" x14ac:dyDescent="0.4">
      <c r="A115" s="64">
        <f t="shared" si="21"/>
        <v>113</v>
      </c>
      <c r="B115" s="65" t="str">
        <f t="shared" si="22"/>
        <v>2025-09-10</v>
      </c>
      <c r="C115" s="65" t="str">
        <f t="shared" si="23"/>
        <v>FRA</v>
      </c>
      <c r="D115" s="65" t="str">
        <f t="shared" si="24"/>
        <v>18050238392</v>
      </c>
      <c r="E115" s="65" t="str">
        <f t="shared" si="25"/>
        <v>566746841964</v>
      </c>
      <c r="F115" s="65" t="str">
        <f t="shared" si="26"/>
        <v>조주형</v>
      </c>
      <c r="G115" s="65" t="str">
        <f t="shared" si="27"/>
        <v>GK00002756400</v>
      </c>
      <c r="H115" s="229" t="str">
        <f t="shared" si="28"/>
        <v>간이(Simple)</v>
      </c>
      <c r="I115" s="66">
        <f t="shared" si="29"/>
        <v>251.83</v>
      </c>
      <c r="J115" s="102">
        <f t="shared" si="30"/>
        <v>1</v>
      </c>
      <c r="K115" s="66">
        <f t="shared" si="31"/>
        <v>1.5</v>
      </c>
      <c r="L115" s="66">
        <f t="shared" si="32"/>
        <v>1.6</v>
      </c>
      <c r="M115" s="66">
        <f t="shared" si="33"/>
        <v>1.6</v>
      </c>
      <c r="N115" s="169">
        <f t="shared" si="34"/>
        <v>6.7600000000000007</v>
      </c>
      <c r="O115" s="169">
        <f>(J115*VLOOKUP(M115/J115,Mapping!$B$22:$C$29,2,10))</f>
        <v>2.75</v>
      </c>
      <c r="P115" s="166">
        <f t="shared" si="35"/>
        <v>11.149430736655997</v>
      </c>
      <c r="Q115" s="167">
        <f>VLOOKUP(H115,Mapping!$B$3:$D$13,3,0)</f>
        <v>0.8</v>
      </c>
      <c r="R115" s="168">
        <f>(IF(VLOOKUP(VLOOKUP(I115,Mapping!$B$15:$D$20,2,1),Mapping!$C$15:$E$20,2,0)=7000,0,VLOOKUP(VLOOKUP(I115,Mapping!$B$15:$D$20,2,1),Mapping!$C$15:$E$20,2,0)))</f>
        <v>0</v>
      </c>
      <c r="S115" s="166"/>
      <c r="T115" s="166"/>
      <c r="U115" s="67">
        <f t="shared" si="36"/>
        <v>11.949430736655998</v>
      </c>
      <c r="V115" s="149">
        <f t="shared" si="37"/>
        <v>11.95</v>
      </c>
      <c r="W115" s="149">
        <f>MAKESHOPNCOMPANY!$C$17</f>
        <v>1402.69</v>
      </c>
      <c r="X115" t="str">
        <f t="shared" si="20"/>
        <v/>
      </c>
      <c r="AA115" t="s">
        <v>5313</v>
      </c>
      <c r="AB115" t="s">
        <v>71</v>
      </c>
      <c r="AC115" t="s">
        <v>5314</v>
      </c>
      <c r="AD115" t="s">
        <v>5395</v>
      </c>
      <c r="AE115" t="s">
        <v>5396</v>
      </c>
      <c r="AF115" t="s">
        <v>5397</v>
      </c>
      <c r="AG115" t="s">
        <v>5398</v>
      </c>
      <c r="AH115" t="s">
        <v>156</v>
      </c>
      <c r="AI115">
        <v>1</v>
      </c>
      <c r="AJ115">
        <v>1.5</v>
      </c>
      <c r="AK115">
        <v>1.6</v>
      </c>
      <c r="AL115">
        <v>1.6</v>
      </c>
      <c r="AM115" t="s">
        <v>15</v>
      </c>
      <c r="AN115">
        <v>251.83</v>
      </c>
      <c r="AO115" t="s">
        <v>303</v>
      </c>
      <c r="AP115" t="s">
        <v>303</v>
      </c>
      <c r="AQ115" t="s">
        <v>303</v>
      </c>
      <c r="AR115" t="s">
        <v>303</v>
      </c>
      <c r="AS115" t="s">
        <v>303</v>
      </c>
      <c r="AT115" t="s">
        <v>618</v>
      </c>
      <c r="AU115" t="s">
        <v>619</v>
      </c>
      <c r="AV115" t="s">
        <v>1060</v>
      </c>
      <c r="AW115" t="s">
        <v>156</v>
      </c>
      <c r="AX115" t="s">
        <v>307</v>
      </c>
      <c r="AY115" t="s">
        <v>5395</v>
      </c>
      <c r="AZ115" t="s">
        <v>5399</v>
      </c>
      <c r="BA115" t="s">
        <v>5399</v>
      </c>
      <c r="BB115" t="s">
        <v>5320</v>
      </c>
      <c r="BC115" t="s">
        <v>628</v>
      </c>
      <c r="BD115" t="s">
        <v>621</v>
      </c>
      <c r="BE115" t="s">
        <v>311</v>
      </c>
      <c r="BF115" t="s">
        <v>312</v>
      </c>
      <c r="BG115" t="s">
        <v>156</v>
      </c>
      <c r="BH115" t="s">
        <v>313</v>
      </c>
    </row>
    <row r="116" spans="1:60" x14ac:dyDescent="0.4">
      <c r="A116" s="64">
        <f t="shared" si="21"/>
        <v>114</v>
      </c>
      <c r="B116" s="65" t="str">
        <f t="shared" si="22"/>
        <v>2025-09-10</v>
      </c>
      <c r="C116" s="65" t="str">
        <f t="shared" si="23"/>
        <v>FRA</v>
      </c>
      <c r="D116" s="65" t="str">
        <f t="shared" si="24"/>
        <v>18050238392</v>
      </c>
      <c r="E116" s="65" t="str">
        <f t="shared" si="25"/>
        <v>566746841846</v>
      </c>
      <c r="F116" s="65" t="str">
        <f t="shared" si="26"/>
        <v>주희운</v>
      </c>
      <c r="G116" s="65" t="str">
        <f t="shared" si="27"/>
        <v>GK00002756734</v>
      </c>
      <c r="H116" s="229" t="str">
        <f t="shared" si="28"/>
        <v>목록(Manifest)</v>
      </c>
      <c r="I116" s="66">
        <f t="shared" si="29"/>
        <v>19.809999999999999</v>
      </c>
      <c r="J116" s="102">
        <f t="shared" si="30"/>
        <v>1</v>
      </c>
      <c r="K116" s="66">
        <f t="shared" si="31"/>
        <v>0.5</v>
      </c>
      <c r="L116" s="66">
        <f t="shared" si="32"/>
        <v>0.2</v>
      </c>
      <c r="M116" s="66">
        <f t="shared" si="33"/>
        <v>0.5</v>
      </c>
      <c r="N116" s="169">
        <f t="shared" si="34"/>
        <v>3.35</v>
      </c>
      <c r="O116" s="169">
        <f>(J116*VLOOKUP(M116/J116,Mapping!$B$22:$C$29,2,10))</f>
        <v>2.75</v>
      </c>
      <c r="P116" s="166">
        <f t="shared" si="35"/>
        <v>7.1515801780863901</v>
      </c>
      <c r="Q116" s="167">
        <f>VLOOKUP(H116,Mapping!$B$3:$D$13,3,0)</f>
        <v>0</v>
      </c>
      <c r="R116" s="168">
        <f>(IF(VLOOKUP(VLOOKUP(I116,Mapping!$B$15:$D$20,2,1),Mapping!$C$15:$E$20,2,0)=7000,0,VLOOKUP(VLOOKUP(I116,Mapping!$B$15:$D$20,2,1),Mapping!$C$15:$E$20,2,0)))</f>
        <v>0</v>
      </c>
      <c r="S116" s="166"/>
      <c r="T116" s="166"/>
      <c r="U116" s="67">
        <f t="shared" si="36"/>
        <v>7.1515801780863901</v>
      </c>
      <c r="V116" s="149">
        <f t="shared" si="37"/>
        <v>7.15</v>
      </c>
      <c r="W116" s="149">
        <f>MAKESHOPNCOMPANY!$C$17</f>
        <v>1402.69</v>
      </c>
      <c r="X116" t="str">
        <f t="shared" si="20"/>
        <v/>
      </c>
      <c r="AA116" t="s">
        <v>5313</v>
      </c>
      <c r="AB116" t="s">
        <v>71</v>
      </c>
      <c r="AC116" t="s">
        <v>5314</v>
      </c>
      <c r="AD116" t="s">
        <v>5400</v>
      </c>
      <c r="AE116" t="s">
        <v>5401</v>
      </c>
      <c r="AF116" t="s">
        <v>5402</v>
      </c>
      <c r="AG116" t="s">
        <v>5403</v>
      </c>
      <c r="AH116" t="s">
        <v>156</v>
      </c>
      <c r="AI116">
        <v>1</v>
      </c>
      <c r="AJ116">
        <v>0.5</v>
      </c>
      <c r="AK116">
        <v>0.2</v>
      </c>
      <c r="AL116">
        <v>0.5</v>
      </c>
      <c r="AM116" t="s">
        <v>14</v>
      </c>
      <c r="AN116">
        <v>19.809999999999999</v>
      </c>
      <c r="AO116" t="s">
        <v>303</v>
      </c>
      <c r="AP116" t="s">
        <v>303</v>
      </c>
      <c r="AQ116" t="s">
        <v>303</v>
      </c>
      <c r="AR116" t="s">
        <v>303</v>
      </c>
      <c r="AS116" t="s">
        <v>303</v>
      </c>
      <c r="AT116" t="s">
        <v>618</v>
      </c>
      <c r="AU116" t="s">
        <v>619</v>
      </c>
      <c r="AV116" t="s">
        <v>625</v>
      </c>
      <c r="AW116" t="s">
        <v>156</v>
      </c>
      <c r="AX116" t="s">
        <v>307</v>
      </c>
      <c r="AY116" t="s">
        <v>5400</v>
      </c>
      <c r="AZ116" t="s">
        <v>5404</v>
      </c>
      <c r="BA116" t="s">
        <v>5404</v>
      </c>
      <c r="BB116" t="s">
        <v>5320</v>
      </c>
      <c r="BC116" t="s">
        <v>628</v>
      </c>
      <c r="BD116" t="s">
        <v>621</v>
      </c>
      <c r="BE116" t="s">
        <v>311</v>
      </c>
      <c r="BF116" t="s">
        <v>312</v>
      </c>
      <c r="BG116" t="s">
        <v>156</v>
      </c>
      <c r="BH116" t="s">
        <v>313</v>
      </c>
    </row>
    <row r="117" spans="1:60" x14ac:dyDescent="0.4">
      <c r="A117" s="64">
        <f t="shared" si="21"/>
        <v>115</v>
      </c>
      <c r="B117" s="65" t="str">
        <f t="shared" si="22"/>
        <v>2025-09-10</v>
      </c>
      <c r="C117" s="65" t="str">
        <f t="shared" si="23"/>
        <v>FRA</v>
      </c>
      <c r="D117" s="65" t="str">
        <f t="shared" si="24"/>
        <v>18050238392</v>
      </c>
      <c r="E117" s="65" t="str">
        <f t="shared" si="25"/>
        <v>566746842185</v>
      </c>
      <c r="F117" s="65" t="str">
        <f t="shared" si="26"/>
        <v>신사언</v>
      </c>
      <c r="G117" s="65" t="str">
        <f t="shared" si="27"/>
        <v>GK00002757190</v>
      </c>
      <c r="H117" s="229" t="str">
        <f t="shared" si="28"/>
        <v>목록(Manifest)</v>
      </c>
      <c r="I117" s="66">
        <f t="shared" si="29"/>
        <v>118.9</v>
      </c>
      <c r="J117" s="102">
        <f t="shared" si="30"/>
        <v>1</v>
      </c>
      <c r="K117" s="66">
        <f t="shared" si="31"/>
        <v>2.5</v>
      </c>
      <c r="L117" s="66">
        <f t="shared" si="32"/>
        <v>0.2</v>
      </c>
      <c r="M117" s="66">
        <f t="shared" si="33"/>
        <v>2.5</v>
      </c>
      <c r="N117" s="169">
        <f t="shared" si="34"/>
        <v>9.5500000000000007</v>
      </c>
      <c r="O117" s="169">
        <f>(J117*VLOOKUP(M117/J117,Mapping!$B$22:$C$29,2,10))</f>
        <v>3.25</v>
      </c>
      <c r="P117" s="166">
        <f t="shared" si="35"/>
        <v>15.006594472050132</v>
      </c>
      <c r="Q117" s="167">
        <f>VLOOKUP(H117,Mapping!$B$3:$D$13,3,0)</f>
        <v>0</v>
      </c>
      <c r="R117" s="168">
        <f>(IF(VLOOKUP(VLOOKUP(I117,Mapping!$B$15:$D$20,2,1),Mapping!$C$15:$E$20,2,0)=7000,0,VLOOKUP(VLOOKUP(I117,Mapping!$B$15:$D$20,2,1),Mapping!$C$15:$E$20,2,0)))</f>
        <v>0</v>
      </c>
      <c r="S117" s="166"/>
      <c r="T117" s="166"/>
      <c r="U117" s="67">
        <f t="shared" si="36"/>
        <v>15.006594472050132</v>
      </c>
      <c r="V117" s="149">
        <f t="shared" si="37"/>
        <v>15.01</v>
      </c>
      <c r="W117" s="149">
        <f>MAKESHOPNCOMPANY!$C$17</f>
        <v>1402.69</v>
      </c>
      <c r="X117" t="str">
        <f t="shared" si="20"/>
        <v/>
      </c>
      <c r="AA117" t="s">
        <v>5313</v>
      </c>
      <c r="AB117" t="s">
        <v>71</v>
      </c>
      <c r="AC117" t="s">
        <v>5314</v>
      </c>
      <c r="AD117" t="s">
        <v>5405</v>
      </c>
      <c r="AE117" t="s">
        <v>5406</v>
      </c>
      <c r="AF117" t="s">
        <v>5407</v>
      </c>
      <c r="AG117" t="s">
        <v>5408</v>
      </c>
      <c r="AH117" t="s">
        <v>156</v>
      </c>
      <c r="AI117">
        <v>1</v>
      </c>
      <c r="AJ117">
        <v>2.5</v>
      </c>
      <c r="AK117">
        <v>0.2</v>
      </c>
      <c r="AL117">
        <v>2.5</v>
      </c>
      <c r="AM117" t="s">
        <v>14</v>
      </c>
      <c r="AN117">
        <v>118.9</v>
      </c>
      <c r="AO117" t="s">
        <v>303</v>
      </c>
      <c r="AP117" t="s">
        <v>303</v>
      </c>
      <c r="AQ117" t="s">
        <v>303</v>
      </c>
      <c r="AR117" t="s">
        <v>303</v>
      </c>
      <c r="AS117" t="s">
        <v>303</v>
      </c>
      <c r="AT117" t="s">
        <v>618</v>
      </c>
      <c r="AU117" t="s">
        <v>619</v>
      </c>
      <c r="AV117" t="s">
        <v>625</v>
      </c>
      <c r="AW117" t="s">
        <v>156</v>
      </c>
      <c r="AX117" t="s">
        <v>307</v>
      </c>
      <c r="AY117" t="s">
        <v>5405</v>
      </c>
      <c r="AZ117" t="s">
        <v>5409</v>
      </c>
      <c r="BA117" t="s">
        <v>5409</v>
      </c>
      <c r="BB117" t="s">
        <v>5320</v>
      </c>
      <c r="BC117" t="s">
        <v>628</v>
      </c>
      <c r="BD117" t="s">
        <v>621</v>
      </c>
      <c r="BE117" t="s">
        <v>311</v>
      </c>
      <c r="BF117" t="s">
        <v>312</v>
      </c>
      <c r="BG117" t="s">
        <v>156</v>
      </c>
      <c r="BH117" t="s">
        <v>313</v>
      </c>
    </row>
    <row r="118" spans="1:60" x14ac:dyDescent="0.4">
      <c r="A118" s="64">
        <f t="shared" si="21"/>
        <v>116</v>
      </c>
      <c r="B118" s="65" t="str">
        <f t="shared" si="22"/>
        <v>2025-09-10</v>
      </c>
      <c r="C118" s="65" t="str">
        <f t="shared" si="23"/>
        <v>FRA</v>
      </c>
      <c r="D118" s="65" t="str">
        <f t="shared" si="24"/>
        <v>18050238392</v>
      </c>
      <c r="E118" s="65" t="str">
        <f t="shared" si="25"/>
        <v>566746841975</v>
      </c>
      <c r="F118" s="65" t="str">
        <f t="shared" si="26"/>
        <v>송인욱</v>
      </c>
      <c r="G118" s="65" t="str">
        <f t="shared" si="27"/>
        <v>GK00002757333</v>
      </c>
      <c r="H118" s="229" t="str">
        <f t="shared" si="28"/>
        <v>목록(Manifest)</v>
      </c>
      <c r="I118" s="66">
        <f t="shared" si="29"/>
        <v>58.29</v>
      </c>
      <c r="J118" s="102">
        <f t="shared" si="30"/>
        <v>1</v>
      </c>
      <c r="K118" s="66">
        <f t="shared" si="31"/>
        <v>0.5</v>
      </c>
      <c r="L118" s="66">
        <f t="shared" si="32"/>
        <v>0.8</v>
      </c>
      <c r="M118" s="66">
        <f t="shared" si="33"/>
        <v>0.8</v>
      </c>
      <c r="N118" s="169">
        <f t="shared" si="34"/>
        <v>4.28</v>
      </c>
      <c r="O118" s="169">
        <f>(J118*VLOOKUP(M118/J118,Mapping!$B$22:$C$29,2,10))</f>
        <v>2.75</v>
      </c>
      <c r="P118" s="166">
        <f t="shared" si="35"/>
        <v>8.2419030576962822</v>
      </c>
      <c r="Q118" s="167">
        <f>VLOOKUP(H118,Mapping!$B$3:$D$13,3,0)</f>
        <v>0</v>
      </c>
      <c r="R118" s="168">
        <f>(IF(VLOOKUP(VLOOKUP(I118,Mapping!$B$15:$D$20,2,1),Mapping!$C$15:$E$20,2,0)=7000,0,VLOOKUP(VLOOKUP(I118,Mapping!$B$15:$D$20,2,1),Mapping!$C$15:$E$20,2,0)))</f>
        <v>0</v>
      </c>
      <c r="S118" s="166"/>
      <c r="T118" s="166"/>
      <c r="U118" s="67">
        <f t="shared" si="36"/>
        <v>8.2419030576962822</v>
      </c>
      <c r="V118" s="149">
        <f t="shared" si="37"/>
        <v>8.24</v>
      </c>
      <c r="W118" s="149">
        <f>MAKESHOPNCOMPANY!$C$17</f>
        <v>1402.69</v>
      </c>
      <c r="X118" t="str">
        <f t="shared" si="20"/>
        <v/>
      </c>
      <c r="AA118" t="s">
        <v>5313</v>
      </c>
      <c r="AB118" t="s">
        <v>71</v>
      </c>
      <c r="AC118" t="s">
        <v>5314</v>
      </c>
      <c r="AD118" t="s">
        <v>5410</v>
      </c>
      <c r="AE118" t="s">
        <v>820</v>
      </c>
      <c r="AF118" t="s">
        <v>821</v>
      </c>
      <c r="AG118" t="s">
        <v>822</v>
      </c>
      <c r="AH118" t="s">
        <v>156</v>
      </c>
      <c r="AI118">
        <v>1</v>
      </c>
      <c r="AJ118">
        <v>0.5</v>
      </c>
      <c r="AK118">
        <v>0.8</v>
      </c>
      <c r="AL118">
        <v>0.8</v>
      </c>
      <c r="AM118" t="s">
        <v>14</v>
      </c>
      <c r="AN118">
        <v>58.29</v>
      </c>
      <c r="AO118" t="s">
        <v>303</v>
      </c>
      <c r="AP118" t="s">
        <v>303</v>
      </c>
      <c r="AQ118" t="s">
        <v>303</v>
      </c>
      <c r="AR118" t="s">
        <v>303</v>
      </c>
      <c r="AS118" t="s">
        <v>303</v>
      </c>
      <c r="AT118" t="s">
        <v>618</v>
      </c>
      <c r="AU118" t="s">
        <v>619</v>
      </c>
      <c r="AV118" t="s">
        <v>5411</v>
      </c>
      <c r="AW118" t="s">
        <v>156</v>
      </c>
      <c r="AX118" t="s">
        <v>307</v>
      </c>
      <c r="AY118" t="s">
        <v>5410</v>
      </c>
      <c r="AZ118" t="s">
        <v>5412</v>
      </c>
      <c r="BA118" t="s">
        <v>5412</v>
      </c>
      <c r="BB118" t="s">
        <v>5320</v>
      </c>
      <c r="BC118" t="s">
        <v>628</v>
      </c>
      <c r="BD118" t="s">
        <v>621</v>
      </c>
      <c r="BE118" t="s">
        <v>311</v>
      </c>
      <c r="BF118" t="s">
        <v>312</v>
      </c>
      <c r="BG118" t="s">
        <v>156</v>
      </c>
      <c r="BH118" t="s">
        <v>313</v>
      </c>
    </row>
    <row r="119" spans="1:60" x14ac:dyDescent="0.4">
      <c r="A119" s="64">
        <f t="shared" si="21"/>
        <v>117</v>
      </c>
      <c r="B119" s="65" t="str">
        <f t="shared" si="22"/>
        <v>2025-09-10</v>
      </c>
      <c r="C119" s="65" t="str">
        <f t="shared" si="23"/>
        <v>FRA</v>
      </c>
      <c r="D119" s="65" t="str">
        <f t="shared" si="24"/>
        <v>18050238392</v>
      </c>
      <c r="E119" s="65" t="str">
        <f t="shared" si="25"/>
        <v>566746841986</v>
      </c>
      <c r="F119" s="65" t="str">
        <f t="shared" si="26"/>
        <v>서정민</v>
      </c>
      <c r="G119" s="65" t="str">
        <f t="shared" si="27"/>
        <v>GK00002757580</v>
      </c>
      <c r="H119" s="229" t="str">
        <f t="shared" si="28"/>
        <v>일반(목록배제,Normal-Manifest Exception)</v>
      </c>
      <c r="I119" s="66">
        <f t="shared" si="29"/>
        <v>134.1</v>
      </c>
      <c r="J119" s="102">
        <f t="shared" si="30"/>
        <v>1</v>
      </c>
      <c r="K119" s="66">
        <f t="shared" si="31"/>
        <v>11</v>
      </c>
      <c r="L119" s="66">
        <f t="shared" si="32"/>
        <v>0.2</v>
      </c>
      <c r="M119" s="66">
        <f t="shared" si="33"/>
        <v>11</v>
      </c>
      <c r="N119" s="169">
        <f t="shared" si="34"/>
        <v>35.900000000000006</v>
      </c>
      <c r="O119" s="169">
        <f>(J119*VLOOKUP(M119/J119,Mapping!$B$22:$C$29,2,10))</f>
        <v>6.25</v>
      </c>
      <c r="P119" s="166">
        <f t="shared" si="35"/>
        <v>49.416246640383832</v>
      </c>
      <c r="Q119" s="167">
        <f>VLOOKUP(H119,Mapping!$B$3:$D$13,3,0)</f>
        <v>0.8</v>
      </c>
      <c r="R119" s="168">
        <f>(IF(VLOOKUP(VLOOKUP(I119,Mapping!$B$15:$D$20,2,1),Mapping!$C$15:$E$20,2,0)=7000,0,VLOOKUP(VLOOKUP(I119,Mapping!$B$15:$D$20,2,1),Mapping!$C$15:$E$20,2,0)))</f>
        <v>0</v>
      </c>
      <c r="S119" s="166"/>
      <c r="T119" s="166"/>
      <c r="U119" s="67">
        <f t="shared" si="36"/>
        <v>50.216246640383829</v>
      </c>
      <c r="V119" s="149">
        <f t="shared" si="37"/>
        <v>50.22</v>
      </c>
      <c r="W119" s="149">
        <f>MAKESHOPNCOMPANY!$C$17</f>
        <v>1402.69</v>
      </c>
      <c r="X119" t="str">
        <f t="shared" si="20"/>
        <v/>
      </c>
      <c r="AA119" t="s">
        <v>5313</v>
      </c>
      <c r="AB119" t="s">
        <v>71</v>
      </c>
      <c r="AC119" t="s">
        <v>5314</v>
      </c>
      <c r="AD119" t="s">
        <v>5413</v>
      </c>
      <c r="AE119" t="s">
        <v>5414</v>
      </c>
      <c r="AF119" t="s">
        <v>5415</v>
      </c>
      <c r="AG119" t="s">
        <v>5416</v>
      </c>
      <c r="AH119" t="s">
        <v>156</v>
      </c>
      <c r="AI119">
        <v>1</v>
      </c>
      <c r="AJ119">
        <v>11</v>
      </c>
      <c r="AK119">
        <v>0.2</v>
      </c>
      <c r="AL119">
        <v>11</v>
      </c>
      <c r="AM119" t="s">
        <v>110</v>
      </c>
      <c r="AN119">
        <v>134.1</v>
      </c>
      <c r="AO119" t="s">
        <v>303</v>
      </c>
      <c r="AP119" t="s">
        <v>303</v>
      </c>
      <c r="AQ119" t="s">
        <v>303</v>
      </c>
      <c r="AR119" t="s">
        <v>303</v>
      </c>
      <c r="AS119" t="s">
        <v>303</v>
      </c>
      <c r="AT119" t="s">
        <v>618</v>
      </c>
      <c r="AU119" t="s">
        <v>619</v>
      </c>
      <c r="AV119" t="s">
        <v>620</v>
      </c>
      <c r="AW119" t="s">
        <v>156</v>
      </c>
      <c r="AX119" t="s">
        <v>307</v>
      </c>
      <c r="AY119" t="s">
        <v>5413</v>
      </c>
      <c r="AZ119" t="s">
        <v>5417</v>
      </c>
      <c r="BA119" t="s">
        <v>5417</v>
      </c>
      <c r="BB119" t="s">
        <v>5320</v>
      </c>
      <c r="BC119" t="s">
        <v>628</v>
      </c>
      <c r="BD119" t="s">
        <v>621</v>
      </c>
      <c r="BE119" t="s">
        <v>311</v>
      </c>
      <c r="BF119" t="s">
        <v>312</v>
      </c>
      <c r="BG119" t="s">
        <v>156</v>
      </c>
      <c r="BH119" t="s">
        <v>313</v>
      </c>
    </row>
    <row r="120" spans="1:60" x14ac:dyDescent="0.4">
      <c r="A120" s="64">
        <f t="shared" si="21"/>
        <v>118</v>
      </c>
      <c r="B120" s="65" t="str">
        <f t="shared" si="22"/>
        <v>2025-09-10</v>
      </c>
      <c r="C120" s="65" t="str">
        <f t="shared" si="23"/>
        <v>FRA</v>
      </c>
      <c r="D120" s="65" t="str">
        <f t="shared" si="24"/>
        <v>18050238392</v>
      </c>
      <c r="E120" s="65" t="str">
        <f t="shared" si="25"/>
        <v>566746842152</v>
      </c>
      <c r="F120" s="65" t="str">
        <f t="shared" si="26"/>
        <v>권은숙</v>
      </c>
      <c r="G120" s="65" t="str">
        <f t="shared" si="27"/>
        <v>GK00002757582</v>
      </c>
      <c r="H120" s="229" t="str">
        <f t="shared" si="28"/>
        <v>목록(Manifest)</v>
      </c>
      <c r="I120" s="66">
        <f t="shared" si="29"/>
        <v>128.24</v>
      </c>
      <c r="J120" s="102">
        <f t="shared" si="30"/>
        <v>1</v>
      </c>
      <c r="K120" s="66">
        <f t="shared" si="31"/>
        <v>1</v>
      </c>
      <c r="L120" s="66">
        <f t="shared" si="32"/>
        <v>1.4</v>
      </c>
      <c r="M120" s="66">
        <f t="shared" si="33"/>
        <v>1.4</v>
      </c>
      <c r="N120" s="169">
        <f t="shared" si="34"/>
        <v>6.14</v>
      </c>
      <c r="O120" s="169">
        <f>(J120*VLOOKUP(M120/J120,Mapping!$B$22:$C$29,2,10))</f>
        <v>2.75</v>
      </c>
      <c r="P120" s="166">
        <f t="shared" si="35"/>
        <v>10.422548816916068</v>
      </c>
      <c r="Q120" s="167">
        <f>VLOOKUP(H120,Mapping!$B$3:$D$13,3,0)</f>
        <v>0</v>
      </c>
      <c r="R120" s="168">
        <f>(IF(VLOOKUP(VLOOKUP(I120,Mapping!$B$15:$D$20,2,1),Mapping!$C$15:$E$20,2,0)=7000,0,VLOOKUP(VLOOKUP(I120,Mapping!$B$15:$D$20,2,1),Mapping!$C$15:$E$20,2,0)))</f>
        <v>0</v>
      </c>
      <c r="S120" s="166"/>
      <c r="T120" s="166"/>
      <c r="U120" s="67">
        <f t="shared" si="36"/>
        <v>10.422548816916068</v>
      </c>
      <c r="V120" s="149">
        <f t="shared" si="37"/>
        <v>10.42</v>
      </c>
      <c r="W120" s="149">
        <f>MAKESHOPNCOMPANY!$C$17</f>
        <v>1402.69</v>
      </c>
      <c r="X120" t="str">
        <f t="shared" si="20"/>
        <v/>
      </c>
      <c r="AA120" t="s">
        <v>5313</v>
      </c>
      <c r="AB120" t="s">
        <v>71</v>
      </c>
      <c r="AC120" t="s">
        <v>5314</v>
      </c>
      <c r="AD120" t="s">
        <v>5418</v>
      </c>
      <c r="AE120" t="s">
        <v>5419</v>
      </c>
      <c r="AF120" t="s">
        <v>5420</v>
      </c>
      <c r="AG120" t="s">
        <v>5421</v>
      </c>
      <c r="AH120" t="s">
        <v>156</v>
      </c>
      <c r="AI120">
        <v>1</v>
      </c>
      <c r="AJ120">
        <v>1</v>
      </c>
      <c r="AK120">
        <v>1.4</v>
      </c>
      <c r="AL120">
        <v>1.4</v>
      </c>
      <c r="AM120" t="s">
        <v>14</v>
      </c>
      <c r="AN120">
        <v>128.24</v>
      </c>
      <c r="AO120" t="s">
        <v>303</v>
      </c>
      <c r="AP120" t="s">
        <v>303</v>
      </c>
      <c r="AQ120" t="s">
        <v>303</v>
      </c>
      <c r="AR120" t="s">
        <v>303</v>
      </c>
      <c r="AS120" t="s">
        <v>303</v>
      </c>
      <c r="AT120" t="s">
        <v>618</v>
      </c>
      <c r="AU120" t="s">
        <v>619</v>
      </c>
      <c r="AV120" t="s">
        <v>623</v>
      </c>
      <c r="AW120" t="s">
        <v>156</v>
      </c>
      <c r="AX120" t="s">
        <v>307</v>
      </c>
      <c r="AY120" t="s">
        <v>5418</v>
      </c>
      <c r="AZ120" t="s">
        <v>5422</v>
      </c>
      <c r="BA120" t="s">
        <v>5422</v>
      </c>
      <c r="BB120" t="s">
        <v>5320</v>
      </c>
      <c r="BC120" t="s">
        <v>628</v>
      </c>
      <c r="BD120" t="s">
        <v>621</v>
      </c>
      <c r="BE120" t="s">
        <v>311</v>
      </c>
      <c r="BF120" t="s">
        <v>312</v>
      </c>
      <c r="BG120" t="s">
        <v>156</v>
      </c>
      <c r="BH120" t="s">
        <v>313</v>
      </c>
    </row>
    <row r="121" spans="1:60" x14ac:dyDescent="0.4">
      <c r="A121" s="64">
        <f t="shared" si="21"/>
        <v>119</v>
      </c>
      <c r="B121" s="65" t="str">
        <f t="shared" si="22"/>
        <v>2025-09-10</v>
      </c>
      <c r="C121" s="65" t="str">
        <f t="shared" si="23"/>
        <v>FRA</v>
      </c>
      <c r="D121" s="65" t="str">
        <f t="shared" si="24"/>
        <v>18050238392</v>
      </c>
      <c r="E121" s="65" t="str">
        <f t="shared" si="25"/>
        <v>566746841894</v>
      </c>
      <c r="F121" s="65" t="str">
        <f t="shared" si="26"/>
        <v>조효은</v>
      </c>
      <c r="G121" s="65" t="str">
        <f t="shared" si="27"/>
        <v>GK00002757585</v>
      </c>
      <c r="H121" s="229" t="str">
        <f t="shared" si="28"/>
        <v>목록(Manifest)</v>
      </c>
      <c r="I121" s="66">
        <f t="shared" si="29"/>
        <v>138.59</v>
      </c>
      <c r="J121" s="102">
        <f t="shared" si="30"/>
        <v>1</v>
      </c>
      <c r="K121" s="66">
        <f t="shared" si="31"/>
        <v>1</v>
      </c>
      <c r="L121" s="66">
        <f t="shared" si="32"/>
        <v>0.2</v>
      </c>
      <c r="M121" s="66">
        <f t="shared" si="33"/>
        <v>1</v>
      </c>
      <c r="N121" s="169">
        <f t="shared" si="34"/>
        <v>4.9000000000000004</v>
      </c>
      <c r="O121" s="169">
        <f>(J121*VLOOKUP(M121/J121,Mapping!$B$22:$C$29,2,10))</f>
        <v>2.75</v>
      </c>
      <c r="P121" s="166">
        <f t="shared" si="35"/>
        <v>8.9687849774362114</v>
      </c>
      <c r="Q121" s="167">
        <f>VLOOKUP(H121,Mapping!$B$3:$D$13,3,0)</f>
        <v>0</v>
      </c>
      <c r="R121" s="168">
        <f>(IF(VLOOKUP(VLOOKUP(I121,Mapping!$B$15:$D$20,2,1),Mapping!$C$15:$E$20,2,0)=7000,0,VLOOKUP(VLOOKUP(I121,Mapping!$B$15:$D$20,2,1),Mapping!$C$15:$E$20,2,0)))</f>
        <v>0</v>
      </c>
      <c r="S121" s="166"/>
      <c r="T121" s="166"/>
      <c r="U121" s="67">
        <f t="shared" si="36"/>
        <v>8.9687849774362114</v>
      </c>
      <c r="V121" s="149">
        <f t="shared" si="37"/>
        <v>8.9700000000000006</v>
      </c>
      <c r="W121" s="149">
        <f>MAKESHOPNCOMPANY!$C$17</f>
        <v>1402.69</v>
      </c>
      <c r="X121" t="str">
        <f t="shared" si="20"/>
        <v/>
      </c>
      <c r="AA121" t="s">
        <v>5313</v>
      </c>
      <c r="AB121" t="s">
        <v>71</v>
      </c>
      <c r="AC121" t="s">
        <v>5314</v>
      </c>
      <c r="AD121" t="s">
        <v>5423</v>
      </c>
      <c r="AE121" t="s">
        <v>1180</v>
      </c>
      <c r="AF121" t="s">
        <v>1181</v>
      </c>
      <c r="AG121" t="s">
        <v>315</v>
      </c>
      <c r="AH121" t="s">
        <v>156</v>
      </c>
      <c r="AI121">
        <v>1</v>
      </c>
      <c r="AJ121">
        <v>1</v>
      </c>
      <c r="AK121">
        <v>0.2</v>
      </c>
      <c r="AL121">
        <v>1</v>
      </c>
      <c r="AM121" t="s">
        <v>14</v>
      </c>
      <c r="AN121">
        <v>138.59</v>
      </c>
      <c r="AO121" t="s">
        <v>303</v>
      </c>
      <c r="AP121" t="s">
        <v>303</v>
      </c>
      <c r="AQ121" t="s">
        <v>303</v>
      </c>
      <c r="AR121" t="s">
        <v>303</v>
      </c>
      <c r="AS121" t="s">
        <v>303</v>
      </c>
      <c r="AT121" t="s">
        <v>618</v>
      </c>
      <c r="AU121" t="s">
        <v>619</v>
      </c>
      <c r="AV121" t="s">
        <v>1182</v>
      </c>
      <c r="AW121" t="s">
        <v>156</v>
      </c>
      <c r="AX121" t="s">
        <v>307</v>
      </c>
      <c r="AY121" t="s">
        <v>5423</v>
      </c>
      <c r="AZ121" t="s">
        <v>5424</v>
      </c>
      <c r="BA121" t="s">
        <v>5424</v>
      </c>
      <c r="BB121" t="s">
        <v>5320</v>
      </c>
      <c r="BC121" t="s">
        <v>628</v>
      </c>
      <c r="BD121" t="s">
        <v>621</v>
      </c>
      <c r="BE121" t="s">
        <v>311</v>
      </c>
      <c r="BF121" t="s">
        <v>312</v>
      </c>
      <c r="BG121" t="s">
        <v>156</v>
      </c>
      <c r="BH121" t="s">
        <v>313</v>
      </c>
    </row>
    <row r="122" spans="1:60" x14ac:dyDescent="0.4">
      <c r="A122" s="64">
        <f t="shared" si="21"/>
        <v>120</v>
      </c>
      <c r="B122" s="65" t="str">
        <f t="shared" si="22"/>
        <v>2025-09-10</v>
      </c>
      <c r="C122" s="65" t="str">
        <f t="shared" si="23"/>
        <v>FRA</v>
      </c>
      <c r="D122" s="65" t="str">
        <f t="shared" si="24"/>
        <v>18050238392</v>
      </c>
      <c r="E122" s="65" t="str">
        <f t="shared" si="25"/>
        <v>566746842174</v>
      </c>
      <c r="F122" s="65" t="str">
        <f t="shared" si="26"/>
        <v>강은영</v>
      </c>
      <c r="G122" s="65" t="str">
        <f t="shared" si="27"/>
        <v>GK00002757590</v>
      </c>
      <c r="H122" s="229" t="str">
        <f t="shared" si="28"/>
        <v>목록(Manifest)</v>
      </c>
      <c r="I122" s="66">
        <f t="shared" si="29"/>
        <v>99.1</v>
      </c>
      <c r="J122" s="102">
        <f t="shared" si="30"/>
        <v>1</v>
      </c>
      <c r="K122" s="66">
        <f t="shared" si="31"/>
        <v>1</v>
      </c>
      <c r="L122" s="66">
        <f t="shared" si="32"/>
        <v>1.7</v>
      </c>
      <c r="M122" s="66">
        <f t="shared" si="33"/>
        <v>1.7</v>
      </c>
      <c r="N122" s="169">
        <f t="shared" si="34"/>
        <v>7.07</v>
      </c>
      <c r="O122" s="169">
        <f>(J122*VLOOKUP(M122/J122,Mapping!$B$22:$C$29,2,10))</f>
        <v>2.75</v>
      </c>
      <c r="P122" s="166">
        <f t="shared" si="35"/>
        <v>11.512871696525959</v>
      </c>
      <c r="Q122" s="167">
        <f>VLOOKUP(H122,Mapping!$B$3:$D$13,3,0)</f>
        <v>0</v>
      </c>
      <c r="R122" s="168">
        <f>(IF(VLOOKUP(VLOOKUP(I122,Mapping!$B$15:$D$20,2,1),Mapping!$C$15:$E$20,2,0)=7000,0,VLOOKUP(VLOOKUP(I122,Mapping!$B$15:$D$20,2,1),Mapping!$C$15:$E$20,2,0)))</f>
        <v>0</v>
      </c>
      <c r="S122" s="166"/>
      <c r="T122" s="166"/>
      <c r="U122" s="67">
        <f t="shared" si="36"/>
        <v>11.512871696525959</v>
      </c>
      <c r="V122" s="149">
        <f t="shared" si="37"/>
        <v>11.51</v>
      </c>
      <c r="W122" s="149">
        <f>MAKESHOPNCOMPANY!$C$17</f>
        <v>1402.69</v>
      </c>
      <c r="X122" t="str">
        <f t="shared" si="20"/>
        <v/>
      </c>
      <c r="AA122" t="s">
        <v>5313</v>
      </c>
      <c r="AB122" t="s">
        <v>71</v>
      </c>
      <c r="AC122" t="s">
        <v>5314</v>
      </c>
      <c r="AD122" t="s">
        <v>5425</v>
      </c>
      <c r="AE122" t="s">
        <v>772</v>
      </c>
      <c r="AF122" t="s">
        <v>5426</v>
      </c>
      <c r="AG122" t="s">
        <v>5427</v>
      </c>
      <c r="AH122" t="s">
        <v>156</v>
      </c>
      <c r="AI122">
        <v>1</v>
      </c>
      <c r="AJ122">
        <v>1</v>
      </c>
      <c r="AK122">
        <v>1.7</v>
      </c>
      <c r="AL122">
        <v>1.7</v>
      </c>
      <c r="AM122" t="s">
        <v>14</v>
      </c>
      <c r="AN122">
        <v>99.1</v>
      </c>
      <c r="AO122" t="s">
        <v>303</v>
      </c>
      <c r="AP122" t="s">
        <v>303</v>
      </c>
      <c r="AQ122" t="s">
        <v>303</v>
      </c>
      <c r="AR122" t="s">
        <v>303</v>
      </c>
      <c r="AS122" t="s">
        <v>303</v>
      </c>
      <c r="AT122" t="s">
        <v>618</v>
      </c>
      <c r="AU122" t="s">
        <v>619</v>
      </c>
      <c r="AV122" t="s">
        <v>623</v>
      </c>
      <c r="AW122" t="s">
        <v>156</v>
      </c>
      <c r="AX122" t="s">
        <v>307</v>
      </c>
      <c r="AY122" t="s">
        <v>5425</v>
      </c>
      <c r="AZ122" t="s">
        <v>5428</v>
      </c>
      <c r="BA122" t="s">
        <v>5428</v>
      </c>
      <c r="BB122" t="s">
        <v>5320</v>
      </c>
      <c r="BC122" t="s">
        <v>628</v>
      </c>
      <c r="BD122" t="s">
        <v>621</v>
      </c>
      <c r="BE122" t="s">
        <v>311</v>
      </c>
      <c r="BF122" t="s">
        <v>312</v>
      </c>
      <c r="BG122" t="s">
        <v>156</v>
      </c>
      <c r="BH122" t="s">
        <v>313</v>
      </c>
    </row>
    <row r="123" spans="1:60" x14ac:dyDescent="0.4">
      <c r="A123" s="64">
        <f t="shared" si="21"/>
        <v>121</v>
      </c>
      <c r="B123" s="65" t="str">
        <f t="shared" si="22"/>
        <v>2025-09-10</v>
      </c>
      <c r="C123" s="65" t="str">
        <f t="shared" si="23"/>
        <v>FRA</v>
      </c>
      <c r="D123" s="65" t="str">
        <f t="shared" si="24"/>
        <v>18050238392</v>
      </c>
      <c r="E123" s="65" t="str">
        <f t="shared" si="25"/>
        <v>566746841883</v>
      </c>
      <c r="F123" s="65" t="str">
        <f t="shared" si="26"/>
        <v>황햇님</v>
      </c>
      <c r="G123" s="65" t="str">
        <f t="shared" si="27"/>
        <v>GK00002757592</v>
      </c>
      <c r="H123" s="229" t="str">
        <f t="shared" si="28"/>
        <v>목록(Manifest)</v>
      </c>
      <c r="I123" s="66">
        <f t="shared" si="29"/>
        <v>99.1</v>
      </c>
      <c r="J123" s="102">
        <f t="shared" si="30"/>
        <v>1</v>
      </c>
      <c r="K123" s="66">
        <f t="shared" si="31"/>
        <v>0.7</v>
      </c>
      <c r="L123" s="66">
        <f t="shared" si="32"/>
        <v>0.2</v>
      </c>
      <c r="M123" s="66">
        <f t="shared" si="33"/>
        <v>0.7</v>
      </c>
      <c r="N123" s="169">
        <f t="shared" si="34"/>
        <v>3.9699999999999998</v>
      </c>
      <c r="O123" s="169">
        <f>(J123*VLOOKUP(M123/J123,Mapping!$B$22:$C$29,2,10))</f>
        <v>2.75</v>
      </c>
      <c r="P123" s="166">
        <f t="shared" si="35"/>
        <v>7.8784620978263185</v>
      </c>
      <c r="Q123" s="167">
        <f>VLOOKUP(H123,Mapping!$B$3:$D$13,3,0)</f>
        <v>0</v>
      </c>
      <c r="R123" s="168">
        <f>(IF(VLOOKUP(VLOOKUP(I123,Mapping!$B$15:$D$20,2,1),Mapping!$C$15:$E$20,2,0)=7000,0,VLOOKUP(VLOOKUP(I123,Mapping!$B$15:$D$20,2,1),Mapping!$C$15:$E$20,2,0)))</f>
        <v>0</v>
      </c>
      <c r="S123" s="166"/>
      <c r="T123" s="166"/>
      <c r="U123" s="67">
        <f t="shared" si="36"/>
        <v>7.8784620978263185</v>
      </c>
      <c r="V123" s="149">
        <f t="shared" si="37"/>
        <v>7.88</v>
      </c>
      <c r="W123" s="149">
        <f>MAKESHOPNCOMPANY!$C$17</f>
        <v>1402.69</v>
      </c>
      <c r="X123" t="str">
        <f t="shared" si="20"/>
        <v/>
      </c>
      <c r="AA123" t="s">
        <v>5313</v>
      </c>
      <c r="AB123" t="s">
        <v>71</v>
      </c>
      <c r="AC123" t="s">
        <v>5314</v>
      </c>
      <c r="AD123" t="s">
        <v>5429</v>
      </c>
      <c r="AE123" t="s">
        <v>5430</v>
      </c>
      <c r="AF123" t="s">
        <v>5431</v>
      </c>
      <c r="AG123" t="s">
        <v>5432</v>
      </c>
      <c r="AH123" t="s">
        <v>156</v>
      </c>
      <c r="AI123">
        <v>1</v>
      </c>
      <c r="AJ123">
        <v>0.7</v>
      </c>
      <c r="AK123">
        <v>0.2</v>
      </c>
      <c r="AL123">
        <v>0.7</v>
      </c>
      <c r="AM123" t="s">
        <v>14</v>
      </c>
      <c r="AN123">
        <v>99.1</v>
      </c>
      <c r="AO123" t="s">
        <v>303</v>
      </c>
      <c r="AP123" t="s">
        <v>303</v>
      </c>
      <c r="AQ123" t="s">
        <v>303</v>
      </c>
      <c r="AR123" t="s">
        <v>303</v>
      </c>
      <c r="AS123" t="s">
        <v>303</v>
      </c>
      <c r="AT123" t="s">
        <v>618</v>
      </c>
      <c r="AU123" t="s">
        <v>619</v>
      </c>
      <c r="AV123" t="s">
        <v>623</v>
      </c>
      <c r="AW123" t="s">
        <v>156</v>
      </c>
      <c r="AX123" t="s">
        <v>307</v>
      </c>
      <c r="AY123" t="s">
        <v>5429</v>
      </c>
      <c r="AZ123" t="s">
        <v>5433</v>
      </c>
      <c r="BA123" t="s">
        <v>5433</v>
      </c>
      <c r="BB123" t="s">
        <v>5320</v>
      </c>
      <c r="BC123" t="s">
        <v>628</v>
      </c>
      <c r="BD123" t="s">
        <v>621</v>
      </c>
      <c r="BE123" t="s">
        <v>311</v>
      </c>
      <c r="BF123" t="s">
        <v>312</v>
      </c>
      <c r="BG123" t="s">
        <v>156</v>
      </c>
      <c r="BH123" t="s">
        <v>313</v>
      </c>
    </row>
    <row r="124" spans="1:60" x14ac:dyDescent="0.4">
      <c r="A124" s="64">
        <f t="shared" si="21"/>
        <v>122</v>
      </c>
      <c r="B124" s="65" t="str">
        <f t="shared" si="22"/>
        <v>2025-09-10</v>
      </c>
      <c r="C124" s="65" t="str">
        <f t="shared" si="23"/>
        <v>FRA</v>
      </c>
      <c r="D124" s="65" t="str">
        <f t="shared" si="24"/>
        <v>18050238392</v>
      </c>
      <c r="E124" s="65" t="str">
        <f t="shared" si="25"/>
        <v>566746841942</v>
      </c>
      <c r="F124" s="65" t="str">
        <f t="shared" si="26"/>
        <v>권영은</v>
      </c>
      <c r="G124" s="65" t="str">
        <f t="shared" si="27"/>
        <v>GK00002758020</v>
      </c>
      <c r="H124" s="229" t="str">
        <f t="shared" si="28"/>
        <v>목록(Manifest)</v>
      </c>
      <c r="I124" s="66">
        <f t="shared" si="29"/>
        <v>128.24</v>
      </c>
      <c r="J124" s="102">
        <f t="shared" si="30"/>
        <v>1</v>
      </c>
      <c r="K124" s="66">
        <f t="shared" si="31"/>
        <v>1</v>
      </c>
      <c r="L124" s="66">
        <f t="shared" si="32"/>
        <v>0.2</v>
      </c>
      <c r="M124" s="66">
        <f t="shared" si="33"/>
        <v>1</v>
      </c>
      <c r="N124" s="169">
        <f t="shared" si="34"/>
        <v>4.9000000000000004</v>
      </c>
      <c r="O124" s="169">
        <f>(J124*VLOOKUP(M124/J124,Mapping!$B$22:$C$29,2,10))</f>
        <v>2.75</v>
      </c>
      <c r="P124" s="166">
        <f t="shared" si="35"/>
        <v>8.9687849774362114</v>
      </c>
      <c r="Q124" s="167">
        <f>VLOOKUP(H124,Mapping!$B$3:$D$13,3,0)</f>
        <v>0</v>
      </c>
      <c r="R124" s="168">
        <f>(IF(VLOOKUP(VLOOKUP(I124,Mapping!$B$15:$D$20,2,1),Mapping!$C$15:$E$20,2,0)=7000,0,VLOOKUP(VLOOKUP(I124,Mapping!$B$15:$D$20,2,1),Mapping!$C$15:$E$20,2,0)))</f>
        <v>0</v>
      </c>
      <c r="S124" s="166"/>
      <c r="T124" s="166"/>
      <c r="U124" s="67">
        <f t="shared" si="36"/>
        <v>8.9687849774362114</v>
      </c>
      <c r="V124" s="149">
        <f t="shared" si="37"/>
        <v>8.9700000000000006</v>
      </c>
      <c r="W124" s="149">
        <f>MAKESHOPNCOMPANY!$C$17</f>
        <v>1402.69</v>
      </c>
      <c r="X124" t="str">
        <f t="shared" si="20"/>
        <v/>
      </c>
      <c r="AA124" t="s">
        <v>5313</v>
      </c>
      <c r="AB124" t="s">
        <v>71</v>
      </c>
      <c r="AC124" t="s">
        <v>5314</v>
      </c>
      <c r="AD124" t="s">
        <v>5434</v>
      </c>
      <c r="AE124" t="s">
        <v>5435</v>
      </c>
      <c r="AF124" t="s">
        <v>5436</v>
      </c>
      <c r="AG124" t="s">
        <v>5437</v>
      </c>
      <c r="AH124" t="s">
        <v>156</v>
      </c>
      <c r="AI124">
        <v>1</v>
      </c>
      <c r="AJ124">
        <v>1</v>
      </c>
      <c r="AK124">
        <v>0.2</v>
      </c>
      <c r="AL124">
        <v>1</v>
      </c>
      <c r="AM124" t="s">
        <v>14</v>
      </c>
      <c r="AN124">
        <v>128.24</v>
      </c>
      <c r="AO124" t="s">
        <v>303</v>
      </c>
      <c r="AP124" t="s">
        <v>303</v>
      </c>
      <c r="AQ124" t="s">
        <v>303</v>
      </c>
      <c r="AR124" t="s">
        <v>303</v>
      </c>
      <c r="AS124" t="s">
        <v>303</v>
      </c>
      <c r="AT124" t="s">
        <v>618</v>
      </c>
      <c r="AU124" t="s">
        <v>619</v>
      </c>
      <c r="AV124" t="s">
        <v>623</v>
      </c>
      <c r="AW124" t="s">
        <v>156</v>
      </c>
      <c r="AX124" t="s">
        <v>307</v>
      </c>
      <c r="AY124" t="s">
        <v>5434</v>
      </c>
      <c r="AZ124" t="s">
        <v>5438</v>
      </c>
      <c r="BA124" t="s">
        <v>5438</v>
      </c>
      <c r="BB124" t="s">
        <v>5320</v>
      </c>
      <c r="BC124" t="s">
        <v>628</v>
      </c>
      <c r="BD124" t="s">
        <v>621</v>
      </c>
      <c r="BE124" t="s">
        <v>311</v>
      </c>
      <c r="BF124" t="s">
        <v>312</v>
      </c>
      <c r="BG124" t="s">
        <v>156</v>
      </c>
      <c r="BH124" t="s">
        <v>313</v>
      </c>
    </row>
    <row r="125" spans="1:60" x14ac:dyDescent="0.4">
      <c r="A125" s="64">
        <f t="shared" si="21"/>
        <v>123</v>
      </c>
      <c r="B125" s="65" t="str">
        <f t="shared" si="22"/>
        <v>2025-09-10</v>
      </c>
      <c r="C125" s="65" t="str">
        <f t="shared" si="23"/>
        <v>FRA</v>
      </c>
      <c r="D125" s="65" t="str">
        <f t="shared" si="24"/>
        <v>18050238392</v>
      </c>
      <c r="E125" s="65" t="str">
        <f t="shared" si="25"/>
        <v>566746841990</v>
      </c>
      <c r="F125" s="65" t="str">
        <f t="shared" si="26"/>
        <v>홍진현</v>
      </c>
      <c r="G125" s="65" t="str">
        <f t="shared" si="27"/>
        <v>GK00002761054</v>
      </c>
      <c r="H125" s="229" t="str">
        <f t="shared" si="28"/>
        <v>간이(Simple)</v>
      </c>
      <c r="I125" s="66">
        <f t="shared" si="29"/>
        <v>173.72</v>
      </c>
      <c r="J125" s="102">
        <f t="shared" si="30"/>
        <v>1</v>
      </c>
      <c r="K125" s="66">
        <f t="shared" si="31"/>
        <v>1</v>
      </c>
      <c r="L125" s="66">
        <f t="shared" si="32"/>
        <v>2.4</v>
      </c>
      <c r="M125" s="66">
        <f t="shared" si="33"/>
        <v>2.4</v>
      </c>
      <c r="N125" s="169">
        <f t="shared" si="34"/>
        <v>9.24</v>
      </c>
      <c r="O125" s="169">
        <f>(J125*VLOOKUP(M125/J125,Mapping!$B$22:$C$29,2,10))</f>
        <v>3.25</v>
      </c>
      <c r="P125" s="166">
        <f t="shared" si="35"/>
        <v>14.643153512180167</v>
      </c>
      <c r="Q125" s="167">
        <f>VLOOKUP(H125,Mapping!$B$3:$D$13,3,0)</f>
        <v>0.8</v>
      </c>
      <c r="R125" s="168">
        <f>(IF(VLOOKUP(VLOOKUP(I125,Mapping!$B$15:$D$20,2,1),Mapping!$C$15:$E$20,2,0)=7000,0,VLOOKUP(VLOOKUP(I125,Mapping!$B$15:$D$20,2,1),Mapping!$C$15:$E$20,2,0)))</f>
        <v>0</v>
      </c>
      <c r="S125" s="166"/>
      <c r="T125" s="166"/>
      <c r="U125" s="67">
        <f t="shared" si="36"/>
        <v>15.443153512180167</v>
      </c>
      <c r="V125" s="149">
        <f t="shared" si="37"/>
        <v>15.44</v>
      </c>
      <c r="W125" s="149">
        <f>MAKESHOPNCOMPANY!$C$17</f>
        <v>1402.69</v>
      </c>
      <c r="X125" t="str">
        <f t="shared" si="20"/>
        <v/>
      </c>
      <c r="AA125" t="s">
        <v>5313</v>
      </c>
      <c r="AB125" t="s">
        <v>71</v>
      </c>
      <c r="AC125" t="s">
        <v>5314</v>
      </c>
      <c r="AD125" t="s">
        <v>5439</v>
      </c>
      <c r="AE125" t="s">
        <v>5440</v>
      </c>
      <c r="AF125" t="s">
        <v>5441</v>
      </c>
      <c r="AG125" t="s">
        <v>5442</v>
      </c>
      <c r="AH125" t="s">
        <v>156</v>
      </c>
      <c r="AI125">
        <v>1</v>
      </c>
      <c r="AJ125">
        <v>1</v>
      </c>
      <c r="AK125">
        <v>2.4</v>
      </c>
      <c r="AL125">
        <v>2.4</v>
      </c>
      <c r="AM125" t="s">
        <v>15</v>
      </c>
      <c r="AN125">
        <v>173.72</v>
      </c>
      <c r="AO125" t="s">
        <v>303</v>
      </c>
      <c r="AP125" t="s">
        <v>303</v>
      </c>
      <c r="AQ125" t="s">
        <v>303</v>
      </c>
      <c r="AR125" t="s">
        <v>303</v>
      </c>
      <c r="AS125" t="s">
        <v>303</v>
      </c>
      <c r="AT125" t="s">
        <v>618</v>
      </c>
      <c r="AU125" t="s">
        <v>619</v>
      </c>
      <c r="AV125" t="s">
        <v>5443</v>
      </c>
      <c r="AW125" t="s">
        <v>156</v>
      </c>
      <c r="AX125" t="s">
        <v>307</v>
      </c>
      <c r="AY125" t="s">
        <v>5439</v>
      </c>
      <c r="AZ125" t="s">
        <v>5444</v>
      </c>
      <c r="BA125" t="s">
        <v>5444</v>
      </c>
      <c r="BB125" t="s">
        <v>5320</v>
      </c>
      <c r="BC125" t="s">
        <v>628</v>
      </c>
      <c r="BD125" t="s">
        <v>621</v>
      </c>
      <c r="BE125" t="s">
        <v>311</v>
      </c>
      <c r="BF125" t="s">
        <v>312</v>
      </c>
      <c r="BG125" t="s">
        <v>156</v>
      </c>
      <c r="BH125" t="s">
        <v>313</v>
      </c>
    </row>
    <row r="126" spans="1:60" x14ac:dyDescent="0.4">
      <c r="A126" s="64">
        <f t="shared" si="21"/>
        <v>124</v>
      </c>
      <c r="B126" s="65" t="str">
        <f t="shared" si="22"/>
        <v>2025-09-10</v>
      </c>
      <c r="C126" s="65" t="str">
        <f t="shared" si="23"/>
        <v>FRA</v>
      </c>
      <c r="D126" s="65" t="str">
        <f t="shared" si="24"/>
        <v>18050238392</v>
      </c>
      <c r="E126" s="65" t="str">
        <f t="shared" si="25"/>
        <v>566746842001</v>
      </c>
      <c r="F126" s="65" t="str">
        <f t="shared" si="26"/>
        <v>김세경</v>
      </c>
      <c r="G126" s="65" t="str">
        <f t="shared" si="27"/>
        <v>GK00002761062</v>
      </c>
      <c r="H126" s="229" t="str">
        <f t="shared" si="28"/>
        <v>일반(목록배제,Normal-Manifest Exception)</v>
      </c>
      <c r="I126" s="66">
        <f t="shared" si="29"/>
        <v>142.80000000000001</v>
      </c>
      <c r="J126" s="102">
        <f t="shared" si="30"/>
        <v>1</v>
      </c>
      <c r="K126" s="66">
        <f t="shared" si="31"/>
        <v>13.5</v>
      </c>
      <c r="L126" s="66">
        <f t="shared" si="32"/>
        <v>0.2</v>
      </c>
      <c r="M126" s="66">
        <f t="shared" si="33"/>
        <v>13.5</v>
      </c>
      <c r="N126" s="169">
        <f t="shared" si="34"/>
        <v>43.650000000000006</v>
      </c>
      <c r="O126" s="169">
        <f>(J126*VLOOKUP(M126/J126,Mapping!$B$22:$C$29,2,10))</f>
        <v>6.25</v>
      </c>
      <c r="P126" s="166">
        <f t="shared" si="35"/>
        <v>58.502270637132938</v>
      </c>
      <c r="Q126" s="167">
        <f>VLOOKUP(H126,Mapping!$B$3:$D$13,3,0)</f>
        <v>0.8</v>
      </c>
      <c r="R126" s="168">
        <f>(IF(VLOOKUP(VLOOKUP(I126,Mapping!$B$15:$D$20,2,1),Mapping!$C$15:$E$20,2,0)=7000,0,VLOOKUP(VLOOKUP(I126,Mapping!$B$15:$D$20,2,1),Mapping!$C$15:$E$20,2,0)))</f>
        <v>0</v>
      </c>
      <c r="S126" s="166"/>
      <c r="T126" s="166"/>
      <c r="U126" s="67">
        <f t="shared" si="36"/>
        <v>59.302270637132935</v>
      </c>
      <c r="V126" s="149">
        <f t="shared" si="37"/>
        <v>59.3</v>
      </c>
      <c r="W126" s="149">
        <f>MAKESHOPNCOMPANY!$C$17</f>
        <v>1402.69</v>
      </c>
      <c r="X126" t="str">
        <f t="shared" si="20"/>
        <v/>
      </c>
      <c r="AA126" t="s">
        <v>5313</v>
      </c>
      <c r="AB126" t="s">
        <v>71</v>
      </c>
      <c r="AC126" t="s">
        <v>5314</v>
      </c>
      <c r="AD126" t="s">
        <v>5445</v>
      </c>
      <c r="AE126" t="s">
        <v>5446</v>
      </c>
      <c r="AF126" t="s">
        <v>5447</v>
      </c>
      <c r="AG126" t="s">
        <v>5448</v>
      </c>
      <c r="AH126" t="s">
        <v>156</v>
      </c>
      <c r="AI126">
        <v>1</v>
      </c>
      <c r="AJ126">
        <v>13.5</v>
      </c>
      <c r="AK126">
        <v>0.2</v>
      </c>
      <c r="AL126">
        <v>13.5</v>
      </c>
      <c r="AM126" t="s">
        <v>110</v>
      </c>
      <c r="AN126">
        <v>142.80000000000001</v>
      </c>
      <c r="AO126" t="s">
        <v>303</v>
      </c>
      <c r="AP126" t="s">
        <v>303</v>
      </c>
      <c r="AQ126" t="s">
        <v>303</v>
      </c>
      <c r="AR126" t="s">
        <v>303</v>
      </c>
      <c r="AS126" t="s">
        <v>303</v>
      </c>
      <c r="AT126" t="s">
        <v>618</v>
      </c>
      <c r="AU126" t="s">
        <v>619</v>
      </c>
      <c r="AV126" t="s">
        <v>5449</v>
      </c>
      <c r="AW126" t="s">
        <v>156</v>
      </c>
      <c r="AX126" t="s">
        <v>307</v>
      </c>
      <c r="AY126" t="s">
        <v>5445</v>
      </c>
      <c r="AZ126" t="s">
        <v>5450</v>
      </c>
      <c r="BA126" t="s">
        <v>5450</v>
      </c>
      <c r="BB126" t="s">
        <v>5320</v>
      </c>
      <c r="BC126" t="s">
        <v>628</v>
      </c>
      <c r="BD126" t="s">
        <v>621</v>
      </c>
      <c r="BE126" t="s">
        <v>311</v>
      </c>
      <c r="BF126" t="s">
        <v>312</v>
      </c>
      <c r="BG126" t="s">
        <v>156</v>
      </c>
      <c r="BH126" t="s">
        <v>313</v>
      </c>
    </row>
    <row r="127" spans="1:60" x14ac:dyDescent="0.4">
      <c r="A127" s="64">
        <f t="shared" si="21"/>
        <v>125</v>
      </c>
      <c r="B127" s="65" t="str">
        <f t="shared" si="22"/>
        <v>2025-09-10</v>
      </c>
      <c r="C127" s="65" t="str">
        <f t="shared" si="23"/>
        <v>FRA</v>
      </c>
      <c r="D127" s="65" t="str">
        <f t="shared" si="24"/>
        <v>18050238392</v>
      </c>
      <c r="E127" s="65" t="str">
        <f t="shared" si="25"/>
        <v>566746842056</v>
      </c>
      <c r="F127" s="65" t="str">
        <f t="shared" si="26"/>
        <v>구정현</v>
      </c>
      <c r="G127" s="65" t="str">
        <f t="shared" si="27"/>
        <v>GK00002761186</v>
      </c>
      <c r="H127" s="229" t="str">
        <f t="shared" si="28"/>
        <v>목록(Manifest)</v>
      </c>
      <c r="I127" s="66">
        <f t="shared" si="29"/>
        <v>122.16</v>
      </c>
      <c r="J127" s="102">
        <f t="shared" si="30"/>
        <v>1</v>
      </c>
      <c r="K127" s="66">
        <f t="shared" si="31"/>
        <v>3</v>
      </c>
      <c r="L127" s="66">
        <f t="shared" si="32"/>
        <v>0.2</v>
      </c>
      <c r="M127" s="66">
        <f t="shared" si="33"/>
        <v>3</v>
      </c>
      <c r="N127" s="169">
        <f t="shared" si="34"/>
        <v>11.1</v>
      </c>
      <c r="O127" s="169">
        <f>(J127*VLOOKUP(M127/J127,Mapping!$B$22:$C$29,2,10))</f>
        <v>3.25</v>
      </c>
      <c r="P127" s="166">
        <f t="shared" si="35"/>
        <v>16.823799271399952</v>
      </c>
      <c r="Q127" s="167">
        <f>VLOOKUP(H127,Mapping!$B$3:$D$13,3,0)</f>
        <v>0</v>
      </c>
      <c r="R127" s="168">
        <f>(IF(VLOOKUP(VLOOKUP(I127,Mapping!$B$15:$D$20,2,1),Mapping!$C$15:$E$20,2,0)=7000,0,VLOOKUP(VLOOKUP(I127,Mapping!$B$15:$D$20,2,1),Mapping!$C$15:$E$20,2,0)))</f>
        <v>0</v>
      </c>
      <c r="S127" s="166"/>
      <c r="T127" s="166"/>
      <c r="U127" s="67">
        <f t="shared" si="36"/>
        <v>16.823799271399952</v>
      </c>
      <c r="V127" s="149">
        <f t="shared" si="37"/>
        <v>16.82</v>
      </c>
      <c r="W127" s="149">
        <f>MAKESHOPNCOMPANY!$C$17</f>
        <v>1402.69</v>
      </c>
      <c r="X127" t="str">
        <f t="shared" si="20"/>
        <v/>
      </c>
      <c r="AA127" t="s">
        <v>5313</v>
      </c>
      <c r="AB127" t="s">
        <v>71</v>
      </c>
      <c r="AC127" t="s">
        <v>5314</v>
      </c>
      <c r="AD127" t="s">
        <v>5451</v>
      </c>
      <c r="AE127" t="s">
        <v>5452</v>
      </c>
      <c r="AF127" t="s">
        <v>5453</v>
      </c>
      <c r="AG127" t="s">
        <v>5454</v>
      </c>
      <c r="AH127" t="s">
        <v>156</v>
      </c>
      <c r="AI127">
        <v>1</v>
      </c>
      <c r="AJ127">
        <v>3</v>
      </c>
      <c r="AK127">
        <v>0.2</v>
      </c>
      <c r="AL127">
        <v>3</v>
      </c>
      <c r="AM127" t="s">
        <v>14</v>
      </c>
      <c r="AN127">
        <v>122.16</v>
      </c>
      <c r="AO127" t="s">
        <v>303</v>
      </c>
      <c r="AP127" t="s">
        <v>303</v>
      </c>
      <c r="AQ127" t="s">
        <v>303</v>
      </c>
      <c r="AR127" t="s">
        <v>303</v>
      </c>
      <c r="AS127" t="s">
        <v>303</v>
      </c>
      <c r="AT127" t="s">
        <v>618</v>
      </c>
      <c r="AU127" t="s">
        <v>619</v>
      </c>
      <c r="AV127" t="s">
        <v>5455</v>
      </c>
      <c r="AW127" t="s">
        <v>156</v>
      </c>
      <c r="AX127" t="s">
        <v>307</v>
      </c>
      <c r="AY127" t="s">
        <v>5451</v>
      </c>
      <c r="AZ127" t="s">
        <v>5456</v>
      </c>
      <c r="BA127" t="s">
        <v>5456</v>
      </c>
      <c r="BB127" t="s">
        <v>5320</v>
      </c>
      <c r="BC127" t="s">
        <v>628</v>
      </c>
      <c r="BD127" t="s">
        <v>621</v>
      </c>
      <c r="BE127" t="s">
        <v>311</v>
      </c>
      <c r="BF127" t="s">
        <v>312</v>
      </c>
      <c r="BG127" t="s">
        <v>156</v>
      </c>
      <c r="BH127" t="s">
        <v>313</v>
      </c>
    </row>
    <row r="128" spans="1:60" x14ac:dyDescent="0.4">
      <c r="A128" s="64">
        <f t="shared" si="21"/>
        <v>126</v>
      </c>
      <c r="B128" s="65" t="str">
        <f t="shared" si="22"/>
        <v>2025-09-10</v>
      </c>
      <c r="C128" s="65" t="str">
        <f t="shared" si="23"/>
        <v>FRA</v>
      </c>
      <c r="D128" s="65" t="str">
        <f t="shared" si="24"/>
        <v>18050238392</v>
      </c>
      <c r="E128" s="65" t="str">
        <f t="shared" si="25"/>
        <v>566746842141</v>
      </c>
      <c r="F128" s="65" t="str">
        <f t="shared" si="26"/>
        <v>한웅재</v>
      </c>
      <c r="G128" s="65" t="str">
        <f t="shared" si="27"/>
        <v>GK00002761200</v>
      </c>
      <c r="H128" s="229" t="str">
        <f t="shared" si="28"/>
        <v>간이(Simple)</v>
      </c>
      <c r="I128" s="66">
        <f t="shared" si="29"/>
        <v>291.47000000000003</v>
      </c>
      <c r="J128" s="102">
        <f t="shared" si="30"/>
        <v>1</v>
      </c>
      <c r="K128" s="66">
        <f t="shared" si="31"/>
        <v>6</v>
      </c>
      <c r="L128" s="66">
        <f t="shared" si="32"/>
        <v>0.2</v>
      </c>
      <c r="M128" s="66">
        <f t="shared" si="33"/>
        <v>6</v>
      </c>
      <c r="N128" s="169">
        <f t="shared" si="34"/>
        <v>20.400000000000002</v>
      </c>
      <c r="O128" s="169">
        <f>(J128*VLOOKUP(M128/J128,Mapping!$B$22:$C$29,2,10))</f>
        <v>4.25</v>
      </c>
      <c r="P128" s="166">
        <f t="shared" si="35"/>
        <v>28.899418260627794</v>
      </c>
      <c r="Q128" s="167">
        <f>VLOOKUP(H128,Mapping!$B$3:$D$13,3,0)</f>
        <v>0.8</v>
      </c>
      <c r="R128" s="168">
        <f>(IF(VLOOKUP(VLOOKUP(I128,Mapping!$B$15:$D$20,2,1),Mapping!$C$15:$E$20,2,0)=7000,0,VLOOKUP(VLOOKUP(I128,Mapping!$B$15:$D$20,2,1),Mapping!$C$15:$E$20,2,0)))</f>
        <v>0</v>
      </c>
      <c r="S128" s="166"/>
      <c r="T128" s="166"/>
      <c r="U128" s="67">
        <f t="shared" si="36"/>
        <v>29.699418260627795</v>
      </c>
      <c r="V128" s="149">
        <f t="shared" si="37"/>
        <v>29.7</v>
      </c>
      <c r="W128" s="149">
        <f>MAKESHOPNCOMPANY!$C$17</f>
        <v>1402.69</v>
      </c>
      <c r="X128" t="str">
        <f t="shared" si="20"/>
        <v/>
      </c>
      <c r="AA128" t="s">
        <v>5313</v>
      </c>
      <c r="AB128" t="s">
        <v>71</v>
      </c>
      <c r="AC128" t="s">
        <v>5314</v>
      </c>
      <c r="AD128" t="s">
        <v>5457</v>
      </c>
      <c r="AE128" t="s">
        <v>5458</v>
      </c>
      <c r="AF128" t="s">
        <v>5459</v>
      </c>
      <c r="AG128" t="s">
        <v>5460</v>
      </c>
      <c r="AH128" t="s">
        <v>156</v>
      </c>
      <c r="AI128">
        <v>1</v>
      </c>
      <c r="AJ128">
        <v>6</v>
      </c>
      <c r="AK128">
        <v>0.2</v>
      </c>
      <c r="AL128">
        <v>6</v>
      </c>
      <c r="AM128" t="s">
        <v>15</v>
      </c>
      <c r="AN128">
        <v>291.47000000000003</v>
      </c>
      <c r="AO128" t="s">
        <v>303</v>
      </c>
      <c r="AP128" t="s">
        <v>303</v>
      </c>
      <c r="AQ128" t="s">
        <v>303</v>
      </c>
      <c r="AR128" t="s">
        <v>303</v>
      </c>
      <c r="AS128" t="s">
        <v>303</v>
      </c>
      <c r="AT128" t="s">
        <v>618</v>
      </c>
      <c r="AU128" t="s">
        <v>619</v>
      </c>
      <c r="AV128" t="s">
        <v>1152</v>
      </c>
      <c r="AW128" t="s">
        <v>156</v>
      </c>
      <c r="AX128" t="s">
        <v>307</v>
      </c>
      <c r="AY128" t="s">
        <v>5457</v>
      </c>
      <c r="AZ128" t="s">
        <v>5461</v>
      </c>
      <c r="BA128" t="s">
        <v>5461</v>
      </c>
      <c r="BB128" t="s">
        <v>5320</v>
      </c>
      <c r="BC128" t="s">
        <v>628</v>
      </c>
      <c r="BD128" t="s">
        <v>621</v>
      </c>
      <c r="BE128" t="s">
        <v>311</v>
      </c>
      <c r="BF128" t="s">
        <v>312</v>
      </c>
      <c r="BG128" t="s">
        <v>156</v>
      </c>
      <c r="BH128" t="s">
        <v>313</v>
      </c>
    </row>
    <row r="129" spans="1:60" x14ac:dyDescent="0.4">
      <c r="A129" s="64">
        <f t="shared" si="21"/>
        <v>127</v>
      </c>
      <c r="B129" s="65" t="str">
        <f t="shared" si="22"/>
        <v>2025-09-10</v>
      </c>
      <c r="C129" s="65" t="str">
        <f t="shared" si="23"/>
        <v>FRA</v>
      </c>
      <c r="D129" s="65" t="str">
        <f t="shared" si="24"/>
        <v>18050238392</v>
      </c>
      <c r="E129" s="65" t="str">
        <f t="shared" si="25"/>
        <v>566746842211</v>
      </c>
      <c r="F129" s="65" t="str">
        <f t="shared" si="26"/>
        <v>레플즈샵</v>
      </c>
      <c r="G129" s="65" t="str">
        <f t="shared" si="27"/>
        <v>GK00002761204</v>
      </c>
      <c r="H129" s="229" t="str">
        <f t="shared" si="28"/>
        <v>간이(Simple)</v>
      </c>
      <c r="I129" s="66">
        <f t="shared" si="29"/>
        <v>372.16</v>
      </c>
      <c r="J129" s="102">
        <f t="shared" si="30"/>
        <v>1</v>
      </c>
      <c r="K129" s="66">
        <f t="shared" si="31"/>
        <v>2</v>
      </c>
      <c r="L129" s="66">
        <f t="shared" si="32"/>
        <v>0.2</v>
      </c>
      <c r="M129" s="66">
        <f t="shared" si="33"/>
        <v>2</v>
      </c>
      <c r="N129" s="169">
        <f t="shared" si="34"/>
        <v>8</v>
      </c>
      <c r="O129" s="169">
        <f>(J129*VLOOKUP(M129/J129,Mapping!$B$22:$C$29,2,10))</f>
        <v>2.75</v>
      </c>
      <c r="P129" s="166">
        <f t="shared" si="35"/>
        <v>12.603194576135852</v>
      </c>
      <c r="Q129" s="167">
        <f>VLOOKUP(H129,Mapping!$B$3:$D$13,3,0)</f>
        <v>0.8</v>
      </c>
      <c r="R129" s="168">
        <f>(IF(VLOOKUP(VLOOKUP(I129,Mapping!$B$15:$D$20,2,1),Mapping!$C$15:$E$20,2,0)=7000,0,VLOOKUP(VLOOKUP(I129,Mapping!$B$15:$D$20,2,1),Mapping!$C$15:$E$20,2,0)))</f>
        <v>0</v>
      </c>
      <c r="S129" s="166"/>
      <c r="T129" s="166"/>
      <c r="U129" s="67">
        <f t="shared" si="36"/>
        <v>13.403194576135853</v>
      </c>
      <c r="V129" s="149">
        <f t="shared" si="37"/>
        <v>13.4</v>
      </c>
      <c r="W129" s="149">
        <f>MAKESHOPNCOMPANY!$C$17</f>
        <v>1402.69</v>
      </c>
      <c r="X129" t="str">
        <f t="shared" si="20"/>
        <v>[사업자]</v>
      </c>
      <c r="AA129" t="s">
        <v>5313</v>
      </c>
      <c r="AB129" t="s">
        <v>71</v>
      </c>
      <c r="AC129" t="s">
        <v>5314</v>
      </c>
      <c r="AD129" t="s">
        <v>5462</v>
      </c>
      <c r="AE129" t="s">
        <v>1319</v>
      </c>
      <c r="AF129" t="s">
        <v>1320</v>
      </c>
      <c r="AG129" t="s">
        <v>1321</v>
      </c>
      <c r="AH129" t="s">
        <v>157</v>
      </c>
      <c r="AI129">
        <v>1</v>
      </c>
      <c r="AJ129">
        <v>2</v>
      </c>
      <c r="AK129">
        <v>0.2</v>
      </c>
      <c r="AL129">
        <v>2</v>
      </c>
      <c r="AM129" t="s">
        <v>15</v>
      </c>
      <c r="AN129">
        <v>372.16</v>
      </c>
      <c r="AO129" t="s">
        <v>303</v>
      </c>
      <c r="AP129" t="s">
        <v>156</v>
      </c>
      <c r="AQ129" t="s">
        <v>156</v>
      </c>
      <c r="AR129" t="s">
        <v>156</v>
      </c>
      <c r="AS129" t="s">
        <v>156</v>
      </c>
      <c r="AT129" t="s">
        <v>618</v>
      </c>
      <c r="AU129" t="s">
        <v>619</v>
      </c>
      <c r="AV129" t="s">
        <v>1322</v>
      </c>
      <c r="AW129" t="s">
        <v>156</v>
      </c>
      <c r="AX129" t="s">
        <v>307</v>
      </c>
      <c r="AY129" t="s">
        <v>5462</v>
      </c>
      <c r="AZ129" t="s">
        <v>5463</v>
      </c>
      <c r="BA129" t="s">
        <v>5463</v>
      </c>
      <c r="BB129" t="s">
        <v>5320</v>
      </c>
      <c r="BC129" t="s">
        <v>628</v>
      </c>
      <c r="BD129" t="s">
        <v>621</v>
      </c>
      <c r="BE129" t="s">
        <v>311</v>
      </c>
      <c r="BF129" t="s">
        <v>312</v>
      </c>
      <c r="BG129" t="s">
        <v>156</v>
      </c>
      <c r="BH129" t="s">
        <v>313</v>
      </c>
    </row>
    <row r="130" spans="1:60" x14ac:dyDescent="0.4">
      <c r="A130" s="64">
        <f t="shared" si="21"/>
        <v>128</v>
      </c>
      <c r="B130" s="65" t="str">
        <f t="shared" si="22"/>
        <v>2025-09-10</v>
      </c>
      <c r="C130" s="65" t="str">
        <f t="shared" si="23"/>
        <v>FRA</v>
      </c>
      <c r="D130" s="65" t="str">
        <f t="shared" si="24"/>
        <v>18050238392</v>
      </c>
      <c r="E130" s="65" t="str">
        <f t="shared" si="25"/>
        <v>566746842163</v>
      </c>
      <c r="F130" s="65" t="str">
        <f t="shared" si="26"/>
        <v>서정민</v>
      </c>
      <c r="G130" s="65" t="str">
        <f t="shared" si="27"/>
        <v>GK00002761215</v>
      </c>
      <c r="H130" s="229" t="str">
        <f t="shared" si="28"/>
        <v>간이(Simple)</v>
      </c>
      <c r="I130" s="66">
        <f t="shared" si="29"/>
        <v>1514.49</v>
      </c>
      <c r="J130" s="102">
        <f t="shared" si="30"/>
        <v>1</v>
      </c>
      <c r="K130" s="66">
        <f t="shared" si="31"/>
        <v>14</v>
      </c>
      <c r="L130" s="66">
        <f t="shared" si="32"/>
        <v>17.2</v>
      </c>
      <c r="M130" s="66">
        <f t="shared" si="33"/>
        <v>17.5</v>
      </c>
      <c r="N130" s="169">
        <f t="shared" si="34"/>
        <v>56.050000000000004</v>
      </c>
      <c r="O130" s="169">
        <f>(J130*VLOOKUP(M130/J130,Mapping!$B$22:$C$29,2,10))</f>
        <v>6.25</v>
      </c>
      <c r="P130" s="166">
        <f t="shared" si="35"/>
        <v>73.039909031931501</v>
      </c>
      <c r="Q130" s="167">
        <f>VLOOKUP(H130,Mapping!$B$3:$D$13,3,0)</f>
        <v>0.8</v>
      </c>
      <c r="R130" s="168">
        <f>(IF(VLOOKUP(VLOOKUP(I130,Mapping!$B$15:$D$20,2,1),Mapping!$C$15:$E$20,2,0)=7000,0,VLOOKUP(VLOOKUP(I130,Mapping!$B$15:$D$20,2,1),Mapping!$C$15:$E$20,2,0)))</f>
        <v>0</v>
      </c>
      <c r="S130" s="166"/>
      <c r="T130" s="166"/>
      <c r="U130" s="67">
        <f t="shared" si="36"/>
        <v>73.839909031931498</v>
      </c>
      <c r="V130" s="149">
        <f t="shared" si="37"/>
        <v>73.84</v>
      </c>
      <c r="W130" s="149">
        <f>MAKESHOPNCOMPANY!$C$17</f>
        <v>1402.69</v>
      </c>
      <c r="X130" t="str">
        <f t="shared" si="20"/>
        <v/>
      </c>
      <c r="AA130" t="s">
        <v>5313</v>
      </c>
      <c r="AB130" t="s">
        <v>71</v>
      </c>
      <c r="AC130" t="s">
        <v>5314</v>
      </c>
      <c r="AD130" t="s">
        <v>5464</v>
      </c>
      <c r="AE130" t="s">
        <v>5414</v>
      </c>
      <c r="AF130" t="s">
        <v>5465</v>
      </c>
      <c r="AG130" t="s">
        <v>5466</v>
      </c>
      <c r="AH130" t="s">
        <v>156</v>
      </c>
      <c r="AI130">
        <v>1</v>
      </c>
      <c r="AJ130">
        <v>14</v>
      </c>
      <c r="AK130">
        <v>17.2</v>
      </c>
      <c r="AL130">
        <v>17.5</v>
      </c>
      <c r="AM130" t="s">
        <v>15</v>
      </c>
      <c r="AN130">
        <v>1514.49</v>
      </c>
      <c r="AO130" t="s">
        <v>303</v>
      </c>
      <c r="AP130" t="s">
        <v>303</v>
      </c>
      <c r="AQ130" t="s">
        <v>303</v>
      </c>
      <c r="AR130" t="s">
        <v>303</v>
      </c>
      <c r="AS130" t="s">
        <v>303</v>
      </c>
      <c r="AT130" t="s">
        <v>618</v>
      </c>
      <c r="AU130" t="s">
        <v>619</v>
      </c>
      <c r="AV130" t="s">
        <v>5467</v>
      </c>
      <c r="AW130" t="s">
        <v>156</v>
      </c>
      <c r="AX130" t="s">
        <v>307</v>
      </c>
      <c r="AY130" t="s">
        <v>5464</v>
      </c>
      <c r="AZ130" t="s">
        <v>5468</v>
      </c>
      <c r="BA130" t="s">
        <v>5468</v>
      </c>
      <c r="BB130" t="s">
        <v>5320</v>
      </c>
      <c r="BC130" t="s">
        <v>628</v>
      </c>
      <c r="BD130" t="s">
        <v>621</v>
      </c>
      <c r="BE130" t="s">
        <v>311</v>
      </c>
      <c r="BF130" t="s">
        <v>312</v>
      </c>
      <c r="BG130" t="s">
        <v>156</v>
      </c>
      <c r="BH130" t="s">
        <v>313</v>
      </c>
    </row>
    <row r="131" spans="1:60" x14ac:dyDescent="0.4">
      <c r="A131" s="64">
        <f t="shared" si="21"/>
        <v>129</v>
      </c>
      <c r="B131" s="65" t="str">
        <f t="shared" si="22"/>
        <v>2025-09-10</v>
      </c>
      <c r="C131" s="65" t="str">
        <f t="shared" si="23"/>
        <v>FRA</v>
      </c>
      <c r="D131" s="65" t="str">
        <f t="shared" si="24"/>
        <v>18050238392</v>
      </c>
      <c r="E131" s="65" t="str">
        <f t="shared" si="25"/>
        <v>566746842115</v>
      </c>
      <c r="F131" s="65" t="str">
        <f t="shared" si="26"/>
        <v>김미애</v>
      </c>
      <c r="G131" s="65" t="str">
        <f t="shared" si="27"/>
        <v>GK00002761393</v>
      </c>
      <c r="H131" s="229" t="str">
        <f t="shared" si="28"/>
        <v>일반(목록배제,Normal-Manifest Exception)</v>
      </c>
      <c r="I131" s="66">
        <f t="shared" si="29"/>
        <v>142.21</v>
      </c>
      <c r="J131" s="102">
        <f t="shared" si="30"/>
        <v>1</v>
      </c>
      <c r="K131" s="66">
        <f t="shared" si="31"/>
        <v>1.5</v>
      </c>
      <c r="L131" s="66">
        <f t="shared" si="32"/>
        <v>0.2</v>
      </c>
      <c r="M131" s="66">
        <f t="shared" si="33"/>
        <v>1.5</v>
      </c>
      <c r="N131" s="169">
        <f t="shared" si="34"/>
        <v>6.45</v>
      </c>
      <c r="O131" s="169">
        <f>(J131*VLOOKUP(M131/J131,Mapping!$B$22:$C$29,2,10))</f>
        <v>2.75</v>
      </c>
      <c r="P131" s="166">
        <f t="shared" si="35"/>
        <v>10.78598977678603</v>
      </c>
      <c r="Q131" s="167">
        <f>VLOOKUP(H131,Mapping!$B$3:$D$13,3,0)</f>
        <v>0.8</v>
      </c>
      <c r="R131" s="168">
        <f>(IF(VLOOKUP(VLOOKUP(I131,Mapping!$B$15:$D$20,2,1),Mapping!$C$15:$E$20,2,0)=7000,0,VLOOKUP(VLOOKUP(I131,Mapping!$B$15:$D$20,2,1),Mapping!$C$15:$E$20,2,0)))</f>
        <v>0</v>
      </c>
      <c r="S131" s="166"/>
      <c r="T131" s="166"/>
      <c r="U131" s="67">
        <f t="shared" si="36"/>
        <v>11.585989776786031</v>
      </c>
      <c r="V131" s="149">
        <f t="shared" si="37"/>
        <v>11.59</v>
      </c>
      <c r="W131" s="149">
        <f>MAKESHOPNCOMPANY!$C$17</f>
        <v>1402.69</v>
      </c>
      <c r="X131" t="str">
        <f t="shared" si="20"/>
        <v/>
      </c>
      <c r="AA131" t="s">
        <v>5313</v>
      </c>
      <c r="AB131" t="s">
        <v>71</v>
      </c>
      <c r="AC131" t="s">
        <v>5314</v>
      </c>
      <c r="AD131" t="s">
        <v>5469</v>
      </c>
      <c r="AE131" t="s">
        <v>1251</v>
      </c>
      <c r="AF131" t="s">
        <v>1252</v>
      </c>
      <c r="AG131" t="s">
        <v>3272</v>
      </c>
      <c r="AH131" t="s">
        <v>156</v>
      </c>
      <c r="AI131">
        <v>1</v>
      </c>
      <c r="AJ131">
        <v>1.5</v>
      </c>
      <c r="AK131">
        <v>0.2</v>
      </c>
      <c r="AL131">
        <v>1.5</v>
      </c>
      <c r="AM131" t="s">
        <v>110</v>
      </c>
      <c r="AN131">
        <v>142.21</v>
      </c>
      <c r="AO131" t="s">
        <v>303</v>
      </c>
      <c r="AP131" t="s">
        <v>303</v>
      </c>
      <c r="AQ131" t="s">
        <v>303</v>
      </c>
      <c r="AR131" t="s">
        <v>303</v>
      </c>
      <c r="AS131" t="s">
        <v>303</v>
      </c>
      <c r="AT131" t="s">
        <v>618</v>
      </c>
      <c r="AU131" t="s">
        <v>619</v>
      </c>
      <c r="AV131" t="s">
        <v>1254</v>
      </c>
      <c r="AW131" t="s">
        <v>156</v>
      </c>
      <c r="AX131" t="s">
        <v>307</v>
      </c>
      <c r="AY131" t="s">
        <v>5469</v>
      </c>
      <c r="AZ131" t="s">
        <v>5470</v>
      </c>
      <c r="BA131" t="s">
        <v>5470</v>
      </c>
      <c r="BB131" t="s">
        <v>5320</v>
      </c>
      <c r="BC131" t="s">
        <v>628</v>
      </c>
      <c r="BD131" t="s">
        <v>621</v>
      </c>
      <c r="BE131" t="s">
        <v>311</v>
      </c>
      <c r="BF131" t="s">
        <v>312</v>
      </c>
      <c r="BG131" t="s">
        <v>156</v>
      </c>
      <c r="BH131" t="s">
        <v>313</v>
      </c>
    </row>
    <row r="132" spans="1:60" x14ac:dyDescent="0.4">
      <c r="A132" s="64">
        <f t="shared" si="21"/>
        <v>130</v>
      </c>
      <c r="B132" s="65" t="str">
        <f t="shared" si="22"/>
        <v>2025-09-10</v>
      </c>
      <c r="C132" s="65" t="str">
        <f t="shared" si="23"/>
        <v>FRA</v>
      </c>
      <c r="D132" s="65" t="str">
        <f t="shared" si="24"/>
        <v>18050238392</v>
      </c>
      <c r="E132" s="65" t="str">
        <f t="shared" si="25"/>
        <v>566746841920</v>
      </c>
      <c r="F132" s="65" t="str">
        <f t="shared" si="26"/>
        <v>박운주</v>
      </c>
      <c r="G132" s="65" t="str">
        <f t="shared" si="27"/>
        <v>GK00002762637</v>
      </c>
      <c r="H132" s="229" t="str">
        <f t="shared" si="28"/>
        <v>목록(Manifest)</v>
      </c>
      <c r="I132" s="66">
        <f t="shared" si="29"/>
        <v>127.03</v>
      </c>
      <c r="J132" s="102">
        <f t="shared" si="30"/>
        <v>1</v>
      </c>
      <c r="K132" s="66">
        <f t="shared" si="31"/>
        <v>1.5</v>
      </c>
      <c r="L132" s="66">
        <f t="shared" si="32"/>
        <v>0.2</v>
      </c>
      <c r="M132" s="66">
        <f t="shared" si="33"/>
        <v>1.5</v>
      </c>
      <c r="N132" s="169">
        <f t="shared" si="34"/>
        <v>6.45</v>
      </c>
      <c r="O132" s="169">
        <f>(J132*VLOOKUP(M132/J132,Mapping!$B$22:$C$29,2,10))</f>
        <v>2.75</v>
      </c>
      <c r="P132" s="166">
        <f t="shared" si="35"/>
        <v>10.78598977678603</v>
      </c>
      <c r="Q132" s="167">
        <f>VLOOKUP(H132,Mapping!$B$3:$D$13,3,0)</f>
        <v>0</v>
      </c>
      <c r="R132" s="168">
        <f>(IF(VLOOKUP(VLOOKUP(I132,Mapping!$B$15:$D$20,2,1),Mapping!$C$15:$E$20,2,0)=7000,0,VLOOKUP(VLOOKUP(I132,Mapping!$B$15:$D$20,2,1),Mapping!$C$15:$E$20,2,0)))</f>
        <v>0</v>
      </c>
      <c r="S132" s="166"/>
      <c r="T132" s="166"/>
      <c r="U132" s="67">
        <f t="shared" si="36"/>
        <v>10.78598977678603</v>
      </c>
      <c r="V132" s="149">
        <f t="shared" si="37"/>
        <v>10.79</v>
      </c>
      <c r="W132" s="149">
        <f>MAKESHOPNCOMPANY!$C$17</f>
        <v>1402.69</v>
      </c>
      <c r="X132" t="str">
        <f t="shared" ref="X132:X195" si="38">AH132</f>
        <v/>
      </c>
      <c r="AA132" t="s">
        <v>5313</v>
      </c>
      <c r="AB132" t="s">
        <v>71</v>
      </c>
      <c r="AC132" t="s">
        <v>5314</v>
      </c>
      <c r="AD132" t="s">
        <v>5471</v>
      </c>
      <c r="AE132" t="s">
        <v>5472</v>
      </c>
      <c r="AF132" t="s">
        <v>5473</v>
      </c>
      <c r="AG132" t="s">
        <v>5474</v>
      </c>
      <c r="AH132" t="s">
        <v>156</v>
      </c>
      <c r="AI132">
        <v>1</v>
      </c>
      <c r="AJ132">
        <v>1.5</v>
      </c>
      <c r="AK132">
        <v>0.2</v>
      </c>
      <c r="AL132">
        <v>1.5</v>
      </c>
      <c r="AM132" t="s">
        <v>14</v>
      </c>
      <c r="AN132">
        <v>127.03</v>
      </c>
      <c r="AO132" t="s">
        <v>303</v>
      </c>
      <c r="AP132" t="s">
        <v>303</v>
      </c>
      <c r="AQ132" t="s">
        <v>303</v>
      </c>
      <c r="AR132" t="s">
        <v>303</v>
      </c>
      <c r="AS132" t="s">
        <v>303</v>
      </c>
      <c r="AT132" t="s">
        <v>618</v>
      </c>
      <c r="AU132" t="s">
        <v>619</v>
      </c>
      <c r="AV132" t="s">
        <v>5475</v>
      </c>
      <c r="AW132" t="s">
        <v>156</v>
      </c>
      <c r="AX132" t="s">
        <v>307</v>
      </c>
      <c r="AY132" t="s">
        <v>5471</v>
      </c>
      <c r="AZ132" t="s">
        <v>5476</v>
      </c>
      <c r="BA132" t="s">
        <v>5476</v>
      </c>
      <c r="BB132" t="s">
        <v>5320</v>
      </c>
      <c r="BC132" t="s">
        <v>628</v>
      </c>
      <c r="BD132" t="s">
        <v>621</v>
      </c>
      <c r="BE132" t="s">
        <v>311</v>
      </c>
      <c r="BF132" t="s">
        <v>312</v>
      </c>
      <c r="BG132" t="s">
        <v>156</v>
      </c>
      <c r="BH132" t="s">
        <v>313</v>
      </c>
    </row>
    <row r="133" spans="1:60" x14ac:dyDescent="0.4">
      <c r="A133" s="64">
        <f t="shared" ref="A133:A196" si="39">A132+1</f>
        <v>131</v>
      </c>
      <c r="B133" s="65" t="str">
        <f t="shared" ref="B133:B196" si="40">AA133</f>
        <v>2025-09-10</v>
      </c>
      <c r="C133" s="65" t="str">
        <f t="shared" ref="C133:C196" si="41">AB133</f>
        <v>FRA</v>
      </c>
      <c r="D133" s="65" t="str">
        <f t="shared" ref="D133:D196" si="42">AC133</f>
        <v>18050238392</v>
      </c>
      <c r="E133" s="65" t="str">
        <f t="shared" ref="E133:E196" si="43">AD133</f>
        <v>566746842071</v>
      </c>
      <c r="F133" s="65" t="str">
        <f t="shared" ref="F133:F196" si="44">AE133</f>
        <v>임성휘</v>
      </c>
      <c r="G133" s="65" t="str">
        <f t="shared" ref="G133:G196" si="45">AZ133</f>
        <v>GK00002763099</v>
      </c>
      <c r="H133" s="229" t="str">
        <f t="shared" ref="H133:H196" si="46">AM133</f>
        <v>목록(Manifest)</v>
      </c>
      <c r="I133" s="66">
        <f t="shared" ref="I133:I196" si="47">AN133</f>
        <v>131.74</v>
      </c>
      <c r="J133" s="102">
        <f t="shared" ref="J133:J196" si="48">AI133</f>
        <v>1</v>
      </c>
      <c r="K133" s="66">
        <f t="shared" ref="K133:K196" si="49">AJ133</f>
        <v>1.5</v>
      </c>
      <c r="L133" s="66">
        <f t="shared" ref="L133:L196" si="50">AK133</f>
        <v>2.6</v>
      </c>
      <c r="M133" s="66">
        <f t="shared" ref="M133:M196" si="51">AL133</f>
        <v>2.6</v>
      </c>
      <c r="N133" s="169">
        <f t="shared" ref="N133:N196" si="52">3.35+(M133-0.5)/0.5*1.55</f>
        <v>9.8600000000000012</v>
      </c>
      <c r="O133" s="169">
        <f>(J133*VLOOKUP(M133/J133,Mapping!$B$22:$C$29,2,10))</f>
        <v>3.25</v>
      </c>
      <c r="P133" s="166">
        <f t="shared" ref="P133:P196" si="53">SUM(N133:O133)*$Z$2</f>
        <v>15.370035431920096</v>
      </c>
      <c r="Q133" s="167">
        <f>VLOOKUP(H133,Mapping!$B$3:$D$13,3,0)</f>
        <v>0</v>
      </c>
      <c r="R133" s="168">
        <f>(IF(VLOOKUP(VLOOKUP(I133,Mapping!$B$15:$D$20,2,1),Mapping!$C$15:$E$20,2,0)=7000,0,VLOOKUP(VLOOKUP(I133,Mapping!$B$15:$D$20,2,1),Mapping!$C$15:$E$20,2,0)))</f>
        <v>0</v>
      </c>
      <c r="S133" s="166"/>
      <c r="T133" s="166"/>
      <c r="U133" s="67">
        <f t="shared" ref="U133:U196" si="54">SUM(P133:T133)</f>
        <v>15.370035431920096</v>
      </c>
      <c r="V133" s="149">
        <f t="shared" ref="V133:V196" si="55">ROUND(U133,2)</f>
        <v>15.37</v>
      </c>
      <c r="W133" s="149">
        <f>MAKESHOPNCOMPANY!$C$17</f>
        <v>1402.69</v>
      </c>
      <c r="X133" t="str">
        <f t="shared" si="38"/>
        <v/>
      </c>
      <c r="AA133" t="s">
        <v>5313</v>
      </c>
      <c r="AB133" t="s">
        <v>71</v>
      </c>
      <c r="AC133" t="s">
        <v>5314</v>
      </c>
      <c r="AD133" t="s">
        <v>5477</v>
      </c>
      <c r="AE133" t="s">
        <v>5478</v>
      </c>
      <c r="AF133" t="s">
        <v>5479</v>
      </c>
      <c r="AG133" t="s">
        <v>592</v>
      </c>
      <c r="AH133" t="s">
        <v>156</v>
      </c>
      <c r="AI133">
        <v>1</v>
      </c>
      <c r="AJ133">
        <v>1.5</v>
      </c>
      <c r="AK133">
        <v>2.6</v>
      </c>
      <c r="AL133">
        <v>2.6</v>
      </c>
      <c r="AM133" t="s">
        <v>14</v>
      </c>
      <c r="AN133">
        <v>131.74</v>
      </c>
      <c r="AO133" t="s">
        <v>303</v>
      </c>
      <c r="AP133" t="s">
        <v>303</v>
      </c>
      <c r="AQ133" t="s">
        <v>303</v>
      </c>
      <c r="AR133" t="s">
        <v>303</v>
      </c>
      <c r="AS133" t="s">
        <v>303</v>
      </c>
      <c r="AT133" t="s">
        <v>618</v>
      </c>
      <c r="AU133" t="s">
        <v>619</v>
      </c>
      <c r="AV133" t="s">
        <v>623</v>
      </c>
      <c r="AW133" t="s">
        <v>156</v>
      </c>
      <c r="AX133" t="s">
        <v>307</v>
      </c>
      <c r="AY133" t="s">
        <v>5477</v>
      </c>
      <c r="AZ133" t="s">
        <v>5480</v>
      </c>
      <c r="BA133" t="s">
        <v>5480</v>
      </c>
      <c r="BB133" t="s">
        <v>5320</v>
      </c>
      <c r="BC133" t="s">
        <v>628</v>
      </c>
      <c r="BD133" t="s">
        <v>621</v>
      </c>
      <c r="BE133" t="s">
        <v>311</v>
      </c>
      <c r="BF133" t="s">
        <v>312</v>
      </c>
      <c r="BG133" t="s">
        <v>156</v>
      </c>
      <c r="BH133" t="s">
        <v>313</v>
      </c>
    </row>
    <row r="134" spans="1:60" x14ac:dyDescent="0.4">
      <c r="A134" s="64">
        <f t="shared" si="39"/>
        <v>132</v>
      </c>
      <c r="B134" s="65" t="str">
        <f t="shared" si="40"/>
        <v>2025-09-10</v>
      </c>
      <c r="C134" s="65" t="str">
        <f t="shared" si="41"/>
        <v>FRA</v>
      </c>
      <c r="D134" s="65" t="str">
        <f t="shared" si="42"/>
        <v>18050238392</v>
      </c>
      <c r="E134" s="65" t="str">
        <f t="shared" si="43"/>
        <v>566746842196</v>
      </c>
      <c r="F134" s="65" t="str">
        <f t="shared" si="44"/>
        <v>이하나</v>
      </c>
      <c r="G134" s="65" t="str">
        <f t="shared" si="45"/>
        <v>GK00002758341</v>
      </c>
      <c r="H134" s="229" t="str">
        <f t="shared" si="46"/>
        <v>목록(Manifest)</v>
      </c>
      <c r="I134" s="66">
        <f t="shared" si="47"/>
        <v>122.41</v>
      </c>
      <c r="J134" s="102">
        <f t="shared" si="48"/>
        <v>1</v>
      </c>
      <c r="K134" s="66">
        <f t="shared" si="49"/>
        <v>1</v>
      </c>
      <c r="L134" s="66">
        <f t="shared" si="50"/>
        <v>0.2</v>
      </c>
      <c r="M134" s="66">
        <f t="shared" si="51"/>
        <v>1</v>
      </c>
      <c r="N134" s="169">
        <f t="shared" si="52"/>
        <v>4.9000000000000004</v>
      </c>
      <c r="O134" s="169">
        <f>(J134*VLOOKUP(M134/J134,Mapping!$B$22:$C$29,2,10))</f>
        <v>2.75</v>
      </c>
      <c r="P134" s="166">
        <f t="shared" si="53"/>
        <v>8.9687849774362114</v>
      </c>
      <c r="Q134" s="167">
        <f>VLOOKUP(H134,Mapping!$B$3:$D$13,3,0)</f>
        <v>0</v>
      </c>
      <c r="R134" s="168">
        <f>(IF(VLOOKUP(VLOOKUP(I134,Mapping!$B$15:$D$20,2,1),Mapping!$C$15:$E$20,2,0)=7000,0,VLOOKUP(VLOOKUP(I134,Mapping!$B$15:$D$20,2,1),Mapping!$C$15:$E$20,2,0)))</f>
        <v>0</v>
      </c>
      <c r="S134" s="166"/>
      <c r="T134" s="166"/>
      <c r="U134" s="67">
        <f t="shared" si="54"/>
        <v>8.9687849774362114</v>
      </c>
      <c r="V134" s="149">
        <f t="shared" si="55"/>
        <v>8.9700000000000006</v>
      </c>
      <c r="W134" s="149">
        <f>MAKESHOPNCOMPANY!$C$17</f>
        <v>1402.69</v>
      </c>
      <c r="X134" t="str">
        <f t="shared" si="38"/>
        <v/>
      </c>
      <c r="AA134" t="s">
        <v>5313</v>
      </c>
      <c r="AB134" t="s">
        <v>71</v>
      </c>
      <c r="AC134" t="s">
        <v>5314</v>
      </c>
      <c r="AD134" t="s">
        <v>5481</v>
      </c>
      <c r="AE134" t="s">
        <v>5482</v>
      </c>
      <c r="AF134" t="s">
        <v>5483</v>
      </c>
      <c r="AG134" t="s">
        <v>696</v>
      </c>
      <c r="AH134" t="s">
        <v>156</v>
      </c>
      <c r="AI134">
        <v>1</v>
      </c>
      <c r="AJ134">
        <v>1</v>
      </c>
      <c r="AK134">
        <v>0.2</v>
      </c>
      <c r="AL134">
        <v>1</v>
      </c>
      <c r="AM134" t="s">
        <v>14</v>
      </c>
      <c r="AN134">
        <v>122.41</v>
      </c>
      <c r="AO134" t="s">
        <v>303</v>
      </c>
      <c r="AP134" t="s">
        <v>303</v>
      </c>
      <c r="AQ134" t="s">
        <v>303</v>
      </c>
      <c r="AR134" t="s">
        <v>303</v>
      </c>
      <c r="AS134" t="s">
        <v>303</v>
      </c>
      <c r="AT134" t="s">
        <v>618</v>
      </c>
      <c r="AU134" t="s">
        <v>619</v>
      </c>
      <c r="AV134" t="s">
        <v>623</v>
      </c>
      <c r="AW134" t="s">
        <v>156</v>
      </c>
      <c r="AX134" t="s">
        <v>307</v>
      </c>
      <c r="AY134" t="s">
        <v>5481</v>
      </c>
      <c r="AZ134" t="s">
        <v>5484</v>
      </c>
      <c r="BA134" t="s">
        <v>5484</v>
      </c>
      <c r="BB134" t="s">
        <v>5320</v>
      </c>
      <c r="BC134" t="s">
        <v>628</v>
      </c>
      <c r="BD134" t="s">
        <v>621</v>
      </c>
      <c r="BE134" t="s">
        <v>311</v>
      </c>
      <c r="BF134" t="s">
        <v>312</v>
      </c>
      <c r="BG134" t="s">
        <v>156</v>
      </c>
      <c r="BH134" t="s">
        <v>313</v>
      </c>
    </row>
    <row r="135" spans="1:60" x14ac:dyDescent="0.4">
      <c r="A135" s="64">
        <f t="shared" si="39"/>
        <v>133</v>
      </c>
      <c r="B135" s="65" t="str">
        <f t="shared" si="40"/>
        <v>2025-09-10</v>
      </c>
      <c r="C135" s="65" t="str">
        <f t="shared" si="41"/>
        <v>FRA</v>
      </c>
      <c r="D135" s="65" t="str">
        <f t="shared" si="42"/>
        <v>18050238392</v>
      </c>
      <c r="E135" s="65" t="str">
        <f t="shared" si="43"/>
        <v>566746842034</v>
      </c>
      <c r="F135" s="65" t="str">
        <f t="shared" si="44"/>
        <v>박영미</v>
      </c>
      <c r="G135" s="65" t="str">
        <f t="shared" si="45"/>
        <v>GK00002758344</v>
      </c>
      <c r="H135" s="229" t="str">
        <f t="shared" si="46"/>
        <v>목록(Manifest)</v>
      </c>
      <c r="I135" s="66">
        <f t="shared" si="47"/>
        <v>132.84</v>
      </c>
      <c r="J135" s="102">
        <f t="shared" si="48"/>
        <v>1</v>
      </c>
      <c r="K135" s="66">
        <f t="shared" si="49"/>
        <v>1.7</v>
      </c>
      <c r="L135" s="66">
        <f t="shared" si="50"/>
        <v>0.2</v>
      </c>
      <c r="M135" s="66">
        <f t="shared" si="51"/>
        <v>1.7</v>
      </c>
      <c r="N135" s="169">
        <f t="shared" si="52"/>
        <v>7.07</v>
      </c>
      <c r="O135" s="169">
        <f>(J135*VLOOKUP(M135/J135,Mapping!$B$22:$C$29,2,10))</f>
        <v>2.75</v>
      </c>
      <c r="P135" s="166">
        <f t="shared" si="53"/>
        <v>11.512871696525959</v>
      </c>
      <c r="Q135" s="167">
        <f>VLOOKUP(H135,Mapping!$B$3:$D$13,3,0)</f>
        <v>0</v>
      </c>
      <c r="R135" s="168">
        <f>(IF(VLOOKUP(VLOOKUP(I135,Mapping!$B$15:$D$20,2,1),Mapping!$C$15:$E$20,2,0)=7000,0,VLOOKUP(VLOOKUP(I135,Mapping!$B$15:$D$20,2,1),Mapping!$C$15:$E$20,2,0)))</f>
        <v>0</v>
      </c>
      <c r="S135" s="166"/>
      <c r="T135" s="166"/>
      <c r="U135" s="67">
        <f t="shared" si="54"/>
        <v>11.512871696525959</v>
      </c>
      <c r="V135" s="149">
        <f t="shared" si="55"/>
        <v>11.51</v>
      </c>
      <c r="W135" s="149">
        <f>MAKESHOPNCOMPANY!$C$17</f>
        <v>1402.69</v>
      </c>
      <c r="X135" t="str">
        <f t="shared" si="38"/>
        <v/>
      </c>
      <c r="AA135" t="s">
        <v>5313</v>
      </c>
      <c r="AB135" t="s">
        <v>71</v>
      </c>
      <c r="AC135" t="s">
        <v>5314</v>
      </c>
      <c r="AD135" t="s">
        <v>5485</v>
      </c>
      <c r="AE135" t="s">
        <v>1170</v>
      </c>
      <c r="AF135" t="s">
        <v>1171</v>
      </c>
      <c r="AG135" t="s">
        <v>1172</v>
      </c>
      <c r="AH135" t="s">
        <v>156</v>
      </c>
      <c r="AI135">
        <v>1</v>
      </c>
      <c r="AJ135">
        <v>1.7</v>
      </c>
      <c r="AK135">
        <v>0.2</v>
      </c>
      <c r="AL135">
        <v>1.7</v>
      </c>
      <c r="AM135" t="s">
        <v>14</v>
      </c>
      <c r="AN135">
        <v>132.84</v>
      </c>
      <c r="AO135" t="s">
        <v>303</v>
      </c>
      <c r="AP135" t="s">
        <v>303</v>
      </c>
      <c r="AQ135" t="s">
        <v>303</v>
      </c>
      <c r="AR135" t="s">
        <v>303</v>
      </c>
      <c r="AS135" t="s">
        <v>303</v>
      </c>
      <c r="AT135" t="s">
        <v>618</v>
      </c>
      <c r="AU135" t="s">
        <v>619</v>
      </c>
      <c r="AV135" t="s">
        <v>623</v>
      </c>
      <c r="AW135" t="s">
        <v>156</v>
      </c>
      <c r="AX135" t="s">
        <v>307</v>
      </c>
      <c r="AY135" t="s">
        <v>5485</v>
      </c>
      <c r="AZ135" t="s">
        <v>5486</v>
      </c>
      <c r="BA135" t="s">
        <v>5486</v>
      </c>
      <c r="BB135" t="s">
        <v>5320</v>
      </c>
      <c r="BC135" t="s">
        <v>628</v>
      </c>
      <c r="BD135" t="s">
        <v>621</v>
      </c>
      <c r="BE135" t="s">
        <v>311</v>
      </c>
      <c r="BF135" t="s">
        <v>312</v>
      </c>
      <c r="BG135" t="s">
        <v>156</v>
      </c>
      <c r="BH135" t="s">
        <v>313</v>
      </c>
    </row>
    <row r="136" spans="1:60" x14ac:dyDescent="0.4">
      <c r="A136" s="64">
        <f t="shared" si="39"/>
        <v>134</v>
      </c>
      <c r="B136" s="65" t="str">
        <f t="shared" si="40"/>
        <v>2025-09-10</v>
      </c>
      <c r="C136" s="65" t="str">
        <f t="shared" si="41"/>
        <v>FRA</v>
      </c>
      <c r="D136" s="65" t="str">
        <f t="shared" si="42"/>
        <v>18050238392</v>
      </c>
      <c r="E136" s="65" t="str">
        <f t="shared" si="43"/>
        <v>566746842012</v>
      </c>
      <c r="F136" s="65" t="str">
        <f t="shared" si="44"/>
        <v>김종운</v>
      </c>
      <c r="G136" s="65" t="str">
        <f t="shared" si="45"/>
        <v>GK00002758346</v>
      </c>
      <c r="H136" s="229" t="str">
        <f t="shared" si="46"/>
        <v>목록(Manifest)</v>
      </c>
      <c r="I136" s="66">
        <f t="shared" si="47"/>
        <v>130.58000000000001</v>
      </c>
      <c r="J136" s="102">
        <f t="shared" si="48"/>
        <v>1</v>
      </c>
      <c r="K136" s="66">
        <f t="shared" si="49"/>
        <v>2</v>
      </c>
      <c r="L136" s="66">
        <f t="shared" si="50"/>
        <v>2.9</v>
      </c>
      <c r="M136" s="66">
        <f t="shared" si="51"/>
        <v>2.9</v>
      </c>
      <c r="N136" s="169">
        <f t="shared" si="52"/>
        <v>10.79</v>
      </c>
      <c r="O136" s="169">
        <f>(J136*VLOOKUP(M136/J136,Mapping!$B$22:$C$29,2,10))</f>
        <v>3.25</v>
      </c>
      <c r="P136" s="166">
        <f t="shared" si="53"/>
        <v>16.460358311529987</v>
      </c>
      <c r="Q136" s="167">
        <f>VLOOKUP(H136,Mapping!$B$3:$D$13,3,0)</f>
        <v>0</v>
      </c>
      <c r="R136" s="168">
        <f>(IF(VLOOKUP(VLOOKUP(I136,Mapping!$B$15:$D$20,2,1),Mapping!$C$15:$E$20,2,0)=7000,0,VLOOKUP(VLOOKUP(I136,Mapping!$B$15:$D$20,2,1),Mapping!$C$15:$E$20,2,0)))</f>
        <v>0</v>
      </c>
      <c r="S136" s="166"/>
      <c r="T136" s="166"/>
      <c r="U136" s="67">
        <f t="shared" si="54"/>
        <v>16.460358311529987</v>
      </c>
      <c r="V136" s="149">
        <f t="shared" si="55"/>
        <v>16.46</v>
      </c>
      <c r="W136" s="149">
        <f>MAKESHOPNCOMPANY!$C$17</f>
        <v>1402.69</v>
      </c>
      <c r="X136" t="str">
        <f t="shared" si="38"/>
        <v/>
      </c>
      <c r="AA136" t="s">
        <v>5313</v>
      </c>
      <c r="AB136" t="s">
        <v>71</v>
      </c>
      <c r="AC136" t="s">
        <v>5314</v>
      </c>
      <c r="AD136" t="s">
        <v>5487</v>
      </c>
      <c r="AE136" t="s">
        <v>1174</v>
      </c>
      <c r="AF136" t="s">
        <v>1175</v>
      </c>
      <c r="AG136" t="s">
        <v>1176</v>
      </c>
      <c r="AH136" t="s">
        <v>156</v>
      </c>
      <c r="AI136">
        <v>1</v>
      </c>
      <c r="AJ136">
        <v>2</v>
      </c>
      <c r="AK136">
        <v>2.9</v>
      </c>
      <c r="AL136">
        <v>2.9</v>
      </c>
      <c r="AM136" t="s">
        <v>14</v>
      </c>
      <c r="AN136">
        <v>130.58000000000001</v>
      </c>
      <c r="AO136" t="s">
        <v>303</v>
      </c>
      <c r="AP136" t="s">
        <v>303</v>
      </c>
      <c r="AQ136" t="s">
        <v>303</v>
      </c>
      <c r="AR136" t="s">
        <v>303</v>
      </c>
      <c r="AS136" t="s">
        <v>303</v>
      </c>
      <c r="AT136" t="s">
        <v>618</v>
      </c>
      <c r="AU136" t="s">
        <v>619</v>
      </c>
      <c r="AV136" t="s">
        <v>554</v>
      </c>
      <c r="AW136" t="s">
        <v>156</v>
      </c>
      <c r="AX136" t="s">
        <v>307</v>
      </c>
      <c r="AY136" t="s">
        <v>5487</v>
      </c>
      <c r="AZ136" t="s">
        <v>5488</v>
      </c>
      <c r="BA136" t="s">
        <v>5488</v>
      </c>
      <c r="BB136" t="s">
        <v>5320</v>
      </c>
      <c r="BC136" t="s">
        <v>628</v>
      </c>
      <c r="BD136" t="s">
        <v>621</v>
      </c>
      <c r="BE136" t="s">
        <v>311</v>
      </c>
      <c r="BF136" t="s">
        <v>312</v>
      </c>
      <c r="BG136" t="s">
        <v>156</v>
      </c>
      <c r="BH136" t="s">
        <v>313</v>
      </c>
    </row>
    <row r="137" spans="1:60" x14ac:dyDescent="0.4">
      <c r="A137" s="64">
        <f t="shared" si="39"/>
        <v>135</v>
      </c>
      <c r="B137" s="65" t="str">
        <f t="shared" si="40"/>
        <v>2025-09-10</v>
      </c>
      <c r="C137" s="65" t="str">
        <f t="shared" si="41"/>
        <v>FRA</v>
      </c>
      <c r="D137" s="65" t="str">
        <f t="shared" si="42"/>
        <v>18050238392</v>
      </c>
      <c r="E137" s="65" t="str">
        <f t="shared" si="43"/>
        <v>566746842045</v>
      </c>
      <c r="F137" s="65" t="str">
        <f t="shared" si="44"/>
        <v>이혜인</v>
      </c>
      <c r="G137" s="65" t="str">
        <f t="shared" si="45"/>
        <v>GK00002758350</v>
      </c>
      <c r="H137" s="229" t="str">
        <f t="shared" si="46"/>
        <v>목록(Manifest)</v>
      </c>
      <c r="I137" s="66">
        <f t="shared" si="47"/>
        <v>106.11</v>
      </c>
      <c r="J137" s="102">
        <f t="shared" si="48"/>
        <v>1</v>
      </c>
      <c r="K137" s="66">
        <f t="shared" si="49"/>
        <v>1.5</v>
      </c>
      <c r="L137" s="66">
        <f t="shared" si="50"/>
        <v>1.6</v>
      </c>
      <c r="M137" s="66">
        <f t="shared" si="51"/>
        <v>1.6</v>
      </c>
      <c r="N137" s="169">
        <f t="shared" si="52"/>
        <v>6.7600000000000007</v>
      </c>
      <c r="O137" s="169">
        <f>(J137*VLOOKUP(M137/J137,Mapping!$B$22:$C$29,2,10))</f>
        <v>2.75</v>
      </c>
      <c r="P137" s="166">
        <f t="shared" si="53"/>
        <v>11.149430736655997</v>
      </c>
      <c r="Q137" s="167">
        <f>VLOOKUP(H137,Mapping!$B$3:$D$13,3,0)</f>
        <v>0</v>
      </c>
      <c r="R137" s="168">
        <f>(IF(VLOOKUP(VLOOKUP(I137,Mapping!$B$15:$D$20,2,1),Mapping!$C$15:$E$20,2,0)=7000,0,VLOOKUP(VLOOKUP(I137,Mapping!$B$15:$D$20,2,1),Mapping!$C$15:$E$20,2,0)))</f>
        <v>0</v>
      </c>
      <c r="S137" s="166"/>
      <c r="T137" s="166"/>
      <c r="U137" s="67">
        <f t="shared" si="54"/>
        <v>11.149430736655997</v>
      </c>
      <c r="V137" s="149">
        <f t="shared" si="55"/>
        <v>11.15</v>
      </c>
      <c r="W137" s="149">
        <f>MAKESHOPNCOMPANY!$C$17</f>
        <v>1402.69</v>
      </c>
      <c r="X137" t="str">
        <f t="shared" si="38"/>
        <v/>
      </c>
      <c r="AA137" t="s">
        <v>5313</v>
      </c>
      <c r="AB137" t="s">
        <v>71</v>
      </c>
      <c r="AC137" t="s">
        <v>5314</v>
      </c>
      <c r="AD137" t="s">
        <v>5489</v>
      </c>
      <c r="AE137" t="s">
        <v>1306</v>
      </c>
      <c r="AF137" t="s">
        <v>1307</v>
      </c>
      <c r="AG137" t="s">
        <v>445</v>
      </c>
      <c r="AH137" t="s">
        <v>156</v>
      </c>
      <c r="AI137">
        <v>1</v>
      </c>
      <c r="AJ137">
        <v>1.5</v>
      </c>
      <c r="AK137">
        <v>1.6</v>
      </c>
      <c r="AL137">
        <v>1.6</v>
      </c>
      <c r="AM137" t="s">
        <v>14</v>
      </c>
      <c r="AN137">
        <v>106.11</v>
      </c>
      <c r="AO137" t="s">
        <v>303</v>
      </c>
      <c r="AP137" t="s">
        <v>303</v>
      </c>
      <c r="AQ137" t="s">
        <v>303</v>
      </c>
      <c r="AR137" t="s">
        <v>303</v>
      </c>
      <c r="AS137" t="s">
        <v>303</v>
      </c>
      <c r="AT137" t="s">
        <v>618</v>
      </c>
      <c r="AU137" t="s">
        <v>619</v>
      </c>
      <c r="AV137" t="s">
        <v>620</v>
      </c>
      <c r="AW137" t="s">
        <v>156</v>
      </c>
      <c r="AX137" t="s">
        <v>307</v>
      </c>
      <c r="AY137" t="s">
        <v>5489</v>
      </c>
      <c r="AZ137" t="s">
        <v>5490</v>
      </c>
      <c r="BA137" t="s">
        <v>5490</v>
      </c>
      <c r="BB137" t="s">
        <v>5320</v>
      </c>
      <c r="BC137" t="s">
        <v>628</v>
      </c>
      <c r="BD137" t="s">
        <v>621</v>
      </c>
      <c r="BE137" t="s">
        <v>311</v>
      </c>
      <c r="BF137" t="s">
        <v>312</v>
      </c>
      <c r="BG137" t="s">
        <v>156</v>
      </c>
      <c r="BH137" t="s">
        <v>313</v>
      </c>
    </row>
    <row r="138" spans="1:60" x14ac:dyDescent="0.4">
      <c r="A138" s="64">
        <f t="shared" si="39"/>
        <v>136</v>
      </c>
      <c r="B138" s="65" t="str">
        <f t="shared" si="40"/>
        <v>2025-09-10</v>
      </c>
      <c r="C138" s="65" t="str">
        <f t="shared" si="41"/>
        <v>FRA</v>
      </c>
      <c r="D138" s="65" t="str">
        <f t="shared" si="42"/>
        <v>18050238392</v>
      </c>
      <c r="E138" s="65" t="str">
        <f t="shared" si="43"/>
        <v>566746842023</v>
      </c>
      <c r="F138" s="65" t="str">
        <f t="shared" si="44"/>
        <v>박종수</v>
      </c>
      <c r="G138" s="65" t="str">
        <f t="shared" si="45"/>
        <v>GK00002758353</v>
      </c>
      <c r="H138" s="229" t="str">
        <f t="shared" si="46"/>
        <v>목록(Manifest)</v>
      </c>
      <c r="I138" s="66">
        <f t="shared" si="47"/>
        <v>145.68</v>
      </c>
      <c r="J138" s="102">
        <f t="shared" si="48"/>
        <v>1</v>
      </c>
      <c r="K138" s="66">
        <f t="shared" si="49"/>
        <v>1</v>
      </c>
      <c r="L138" s="66">
        <f t="shared" si="50"/>
        <v>1.2</v>
      </c>
      <c r="M138" s="66">
        <f t="shared" si="51"/>
        <v>1.2</v>
      </c>
      <c r="N138" s="169">
        <f t="shared" si="52"/>
        <v>5.52</v>
      </c>
      <c r="O138" s="169">
        <f>(J138*VLOOKUP(M138/J138,Mapping!$B$22:$C$29,2,10))</f>
        <v>2.75</v>
      </c>
      <c r="P138" s="166">
        <f t="shared" si="53"/>
        <v>9.6956668971761388</v>
      </c>
      <c r="Q138" s="167">
        <f>VLOOKUP(H138,Mapping!$B$3:$D$13,3,0)</f>
        <v>0</v>
      </c>
      <c r="R138" s="168">
        <f>(IF(VLOOKUP(VLOOKUP(I138,Mapping!$B$15:$D$20,2,1),Mapping!$C$15:$E$20,2,0)=7000,0,VLOOKUP(VLOOKUP(I138,Mapping!$B$15:$D$20,2,1),Mapping!$C$15:$E$20,2,0)))</f>
        <v>0</v>
      </c>
      <c r="S138" s="166"/>
      <c r="T138" s="166"/>
      <c r="U138" s="67">
        <f t="shared" si="54"/>
        <v>9.6956668971761388</v>
      </c>
      <c r="V138" s="149">
        <f t="shared" si="55"/>
        <v>9.6999999999999993</v>
      </c>
      <c r="W138" s="149">
        <f>MAKESHOPNCOMPANY!$C$17</f>
        <v>1402.69</v>
      </c>
      <c r="X138" t="str">
        <f t="shared" si="38"/>
        <v/>
      </c>
      <c r="AA138" t="s">
        <v>5313</v>
      </c>
      <c r="AB138" t="s">
        <v>71</v>
      </c>
      <c r="AC138" t="s">
        <v>5314</v>
      </c>
      <c r="AD138" t="s">
        <v>5491</v>
      </c>
      <c r="AE138" t="s">
        <v>5492</v>
      </c>
      <c r="AF138" t="s">
        <v>5493</v>
      </c>
      <c r="AG138" t="s">
        <v>5494</v>
      </c>
      <c r="AH138" t="s">
        <v>156</v>
      </c>
      <c r="AI138">
        <v>1</v>
      </c>
      <c r="AJ138">
        <v>1</v>
      </c>
      <c r="AK138">
        <v>1.2</v>
      </c>
      <c r="AL138">
        <v>1.2</v>
      </c>
      <c r="AM138" t="s">
        <v>14</v>
      </c>
      <c r="AN138">
        <v>145.68</v>
      </c>
      <c r="AO138" t="s">
        <v>303</v>
      </c>
      <c r="AP138" t="s">
        <v>303</v>
      </c>
      <c r="AQ138" t="s">
        <v>303</v>
      </c>
      <c r="AR138" t="s">
        <v>303</v>
      </c>
      <c r="AS138" t="s">
        <v>303</v>
      </c>
      <c r="AT138" t="s">
        <v>618</v>
      </c>
      <c r="AU138" t="s">
        <v>619</v>
      </c>
      <c r="AV138" t="s">
        <v>623</v>
      </c>
      <c r="AW138" t="s">
        <v>156</v>
      </c>
      <c r="AX138" t="s">
        <v>307</v>
      </c>
      <c r="AY138" t="s">
        <v>5491</v>
      </c>
      <c r="AZ138" t="s">
        <v>5495</v>
      </c>
      <c r="BA138" t="s">
        <v>5495</v>
      </c>
      <c r="BB138" t="s">
        <v>5320</v>
      </c>
      <c r="BC138" t="s">
        <v>628</v>
      </c>
      <c r="BD138" t="s">
        <v>621</v>
      </c>
      <c r="BE138" t="s">
        <v>311</v>
      </c>
      <c r="BF138" t="s">
        <v>312</v>
      </c>
      <c r="BG138" t="s">
        <v>156</v>
      </c>
      <c r="BH138" t="s">
        <v>313</v>
      </c>
    </row>
    <row r="139" spans="1:60" x14ac:dyDescent="0.4">
      <c r="A139" s="64">
        <f t="shared" si="39"/>
        <v>137</v>
      </c>
      <c r="B139" s="65" t="str">
        <f t="shared" si="40"/>
        <v>2025-09-10</v>
      </c>
      <c r="C139" s="65" t="str">
        <f t="shared" si="41"/>
        <v>FRA</v>
      </c>
      <c r="D139" s="65" t="str">
        <f t="shared" si="42"/>
        <v>18050238392</v>
      </c>
      <c r="E139" s="65" t="str">
        <f t="shared" si="43"/>
        <v>566746842060</v>
      </c>
      <c r="F139" s="65" t="str">
        <f t="shared" si="44"/>
        <v>하정아</v>
      </c>
      <c r="G139" s="65" t="str">
        <f t="shared" si="45"/>
        <v>GK00002758367</v>
      </c>
      <c r="H139" s="229" t="str">
        <f t="shared" si="46"/>
        <v>목록(Manifest)</v>
      </c>
      <c r="I139" s="66">
        <f t="shared" si="47"/>
        <v>146.9</v>
      </c>
      <c r="J139" s="102">
        <f t="shared" si="48"/>
        <v>1</v>
      </c>
      <c r="K139" s="66">
        <f t="shared" si="49"/>
        <v>1.5</v>
      </c>
      <c r="L139" s="66">
        <f t="shared" si="50"/>
        <v>0.2</v>
      </c>
      <c r="M139" s="66">
        <f t="shared" si="51"/>
        <v>1.5</v>
      </c>
      <c r="N139" s="169">
        <f t="shared" si="52"/>
        <v>6.45</v>
      </c>
      <c r="O139" s="169">
        <f>(J139*VLOOKUP(M139/J139,Mapping!$B$22:$C$29,2,10))</f>
        <v>2.75</v>
      </c>
      <c r="P139" s="166">
        <f t="shared" si="53"/>
        <v>10.78598977678603</v>
      </c>
      <c r="Q139" s="167">
        <f>VLOOKUP(H139,Mapping!$B$3:$D$13,3,0)</f>
        <v>0</v>
      </c>
      <c r="R139" s="168">
        <f>(IF(VLOOKUP(VLOOKUP(I139,Mapping!$B$15:$D$20,2,1),Mapping!$C$15:$E$20,2,0)=7000,0,VLOOKUP(VLOOKUP(I139,Mapping!$B$15:$D$20,2,1),Mapping!$C$15:$E$20,2,0)))</f>
        <v>0</v>
      </c>
      <c r="S139" s="166"/>
      <c r="T139" s="166"/>
      <c r="U139" s="67">
        <f t="shared" si="54"/>
        <v>10.78598977678603</v>
      </c>
      <c r="V139" s="149">
        <f t="shared" si="55"/>
        <v>10.79</v>
      </c>
      <c r="W139" s="149">
        <f>MAKESHOPNCOMPANY!$C$17</f>
        <v>1402.69</v>
      </c>
      <c r="X139" t="str">
        <f t="shared" si="38"/>
        <v/>
      </c>
      <c r="AA139" t="s">
        <v>5313</v>
      </c>
      <c r="AB139" t="s">
        <v>71</v>
      </c>
      <c r="AC139" t="s">
        <v>5314</v>
      </c>
      <c r="AD139" t="s">
        <v>5496</v>
      </c>
      <c r="AE139" t="s">
        <v>689</v>
      </c>
      <c r="AF139" t="s">
        <v>690</v>
      </c>
      <c r="AG139" t="s">
        <v>691</v>
      </c>
      <c r="AH139" t="s">
        <v>156</v>
      </c>
      <c r="AI139">
        <v>1</v>
      </c>
      <c r="AJ139">
        <v>1.5</v>
      </c>
      <c r="AK139">
        <v>0.2</v>
      </c>
      <c r="AL139">
        <v>1.5</v>
      </c>
      <c r="AM139" t="s">
        <v>14</v>
      </c>
      <c r="AN139">
        <v>146.9</v>
      </c>
      <c r="AO139" t="s">
        <v>303</v>
      </c>
      <c r="AP139" t="s">
        <v>303</v>
      </c>
      <c r="AQ139" t="s">
        <v>303</v>
      </c>
      <c r="AR139" t="s">
        <v>303</v>
      </c>
      <c r="AS139" t="s">
        <v>303</v>
      </c>
      <c r="AT139" t="s">
        <v>618</v>
      </c>
      <c r="AU139" t="s">
        <v>619</v>
      </c>
      <c r="AV139" t="s">
        <v>623</v>
      </c>
      <c r="AW139" t="s">
        <v>156</v>
      </c>
      <c r="AX139" t="s">
        <v>307</v>
      </c>
      <c r="AY139" t="s">
        <v>5496</v>
      </c>
      <c r="AZ139" t="s">
        <v>5497</v>
      </c>
      <c r="BA139" t="s">
        <v>5497</v>
      </c>
      <c r="BB139" t="s">
        <v>5320</v>
      </c>
      <c r="BC139" t="s">
        <v>628</v>
      </c>
      <c r="BD139" t="s">
        <v>621</v>
      </c>
      <c r="BE139" t="s">
        <v>311</v>
      </c>
      <c r="BF139" t="s">
        <v>312</v>
      </c>
      <c r="BG139" t="s">
        <v>156</v>
      </c>
      <c r="BH139" t="s">
        <v>313</v>
      </c>
    </row>
    <row r="140" spans="1:60" x14ac:dyDescent="0.4">
      <c r="A140" s="64">
        <f t="shared" si="39"/>
        <v>138</v>
      </c>
      <c r="B140" s="65" t="str">
        <f t="shared" si="40"/>
        <v>2025-09-10</v>
      </c>
      <c r="C140" s="65" t="str">
        <f t="shared" si="41"/>
        <v>FRA</v>
      </c>
      <c r="D140" s="65" t="str">
        <f t="shared" si="42"/>
        <v>18050238392</v>
      </c>
      <c r="E140" s="65" t="str">
        <f t="shared" si="43"/>
        <v>566746842126</v>
      </c>
      <c r="F140" s="65" t="str">
        <f t="shared" si="44"/>
        <v>최희진</v>
      </c>
      <c r="G140" s="65" t="str">
        <f t="shared" si="45"/>
        <v>GK00002758388</v>
      </c>
      <c r="H140" s="229" t="str">
        <f t="shared" si="46"/>
        <v>간이(Simple)</v>
      </c>
      <c r="I140" s="66">
        <f t="shared" si="47"/>
        <v>170.23</v>
      </c>
      <c r="J140" s="102">
        <f t="shared" si="48"/>
        <v>1</v>
      </c>
      <c r="K140" s="66">
        <f t="shared" si="49"/>
        <v>7.5</v>
      </c>
      <c r="L140" s="66">
        <f t="shared" si="50"/>
        <v>8.1999999999999993</v>
      </c>
      <c r="M140" s="66">
        <f t="shared" si="51"/>
        <v>8.5</v>
      </c>
      <c r="N140" s="169">
        <f t="shared" si="52"/>
        <v>28.150000000000002</v>
      </c>
      <c r="O140" s="169">
        <f>(J140*VLOOKUP(M140/J140,Mapping!$B$22:$C$29,2,10))</f>
        <v>5.25</v>
      </c>
      <c r="P140" s="166">
        <f t="shared" si="53"/>
        <v>39.157832450505815</v>
      </c>
      <c r="Q140" s="167">
        <f>VLOOKUP(H140,Mapping!$B$3:$D$13,3,0)</f>
        <v>0.8</v>
      </c>
      <c r="R140" s="168">
        <f>(IF(VLOOKUP(VLOOKUP(I140,Mapping!$B$15:$D$20,2,1),Mapping!$C$15:$E$20,2,0)=7000,0,VLOOKUP(VLOOKUP(I140,Mapping!$B$15:$D$20,2,1),Mapping!$C$15:$E$20,2,0)))</f>
        <v>0</v>
      </c>
      <c r="S140" s="166"/>
      <c r="T140" s="166"/>
      <c r="U140" s="67">
        <f t="shared" si="54"/>
        <v>39.957832450505812</v>
      </c>
      <c r="V140" s="149">
        <f t="shared" si="55"/>
        <v>39.96</v>
      </c>
      <c r="W140" s="149">
        <f>MAKESHOPNCOMPANY!$C$17</f>
        <v>1402.69</v>
      </c>
      <c r="X140" t="str">
        <f t="shared" si="38"/>
        <v/>
      </c>
      <c r="AA140" t="s">
        <v>5313</v>
      </c>
      <c r="AB140" t="s">
        <v>71</v>
      </c>
      <c r="AC140" t="s">
        <v>5314</v>
      </c>
      <c r="AD140" t="s">
        <v>5498</v>
      </c>
      <c r="AE140" t="s">
        <v>5499</v>
      </c>
      <c r="AF140" t="s">
        <v>5500</v>
      </c>
      <c r="AG140" t="s">
        <v>2208</v>
      </c>
      <c r="AH140" t="s">
        <v>156</v>
      </c>
      <c r="AI140">
        <v>1</v>
      </c>
      <c r="AJ140">
        <v>7.5</v>
      </c>
      <c r="AK140">
        <v>8.1999999999999993</v>
      </c>
      <c r="AL140">
        <v>8.5</v>
      </c>
      <c r="AM140" t="s">
        <v>15</v>
      </c>
      <c r="AN140">
        <v>170.23</v>
      </c>
      <c r="AO140" t="s">
        <v>303</v>
      </c>
      <c r="AP140" t="s">
        <v>303</v>
      </c>
      <c r="AQ140" t="s">
        <v>303</v>
      </c>
      <c r="AR140" t="s">
        <v>303</v>
      </c>
      <c r="AS140" t="s">
        <v>303</v>
      </c>
      <c r="AT140" t="s">
        <v>618</v>
      </c>
      <c r="AU140" t="s">
        <v>619</v>
      </c>
      <c r="AV140" t="s">
        <v>5501</v>
      </c>
      <c r="AW140" t="s">
        <v>156</v>
      </c>
      <c r="AX140" t="s">
        <v>307</v>
      </c>
      <c r="AY140" t="s">
        <v>5498</v>
      </c>
      <c r="AZ140" t="s">
        <v>5502</v>
      </c>
      <c r="BA140" t="s">
        <v>5502</v>
      </c>
      <c r="BB140" t="s">
        <v>5320</v>
      </c>
      <c r="BC140" t="s">
        <v>628</v>
      </c>
      <c r="BD140" t="s">
        <v>621</v>
      </c>
      <c r="BE140" t="s">
        <v>311</v>
      </c>
      <c r="BF140" t="s">
        <v>312</v>
      </c>
      <c r="BG140" t="s">
        <v>156</v>
      </c>
      <c r="BH140" t="s">
        <v>313</v>
      </c>
    </row>
    <row r="141" spans="1:60" x14ac:dyDescent="0.4">
      <c r="A141" s="64">
        <f t="shared" si="39"/>
        <v>139</v>
      </c>
      <c r="B141" s="65" t="str">
        <f t="shared" si="40"/>
        <v>2025-09-10</v>
      </c>
      <c r="C141" s="65" t="str">
        <f t="shared" si="41"/>
        <v>FRA</v>
      </c>
      <c r="D141" s="65" t="str">
        <f t="shared" si="42"/>
        <v>18050238392</v>
      </c>
      <c r="E141" s="65" t="str">
        <f t="shared" si="43"/>
        <v>566746841953</v>
      </c>
      <c r="F141" s="65" t="str">
        <f t="shared" si="44"/>
        <v>장미연</v>
      </c>
      <c r="G141" s="65" t="str">
        <f t="shared" si="45"/>
        <v>GK00002760032</v>
      </c>
      <c r="H141" s="229" t="str">
        <f t="shared" si="46"/>
        <v>일반(목록배제,Normal-Manifest Exception)</v>
      </c>
      <c r="I141" s="66">
        <f t="shared" si="47"/>
        <v>34.619999999999997</v>
      </c>
      <c r="J141" s="102">
        <f t="shared" si="48"/>
        <v>1</v>
      </c>
      <c r="K141" s="66">
        <f t="shared" si="49"/>
        <v>0.5</v>
      </c>
      <c r="L141" s="66">
        <f t="shared" si="50"/>
        <v>0.2</v>
      </c>
      <c r="M141" s="66">
        <f t="shared" si="51"/>
        <v>0.5</v>
      </c>
      <c r="N141" s="169">
        <f t="shared" si="52"/>
        <v>3.35</v>
      </c>
      <c r="O141" s="169">
        <f>(J141*VLOOKUP(M141/J141,Mapping!$B$22:$C$29,2,10))</f>
        <v>2.75</v>
      </c>
      <c r="P141" s="166">
        <f t="shared" si="53"/>
        <v>7.1515801780863901</v>
      </c>
      <c r="Q141" s="167">
        <f>VLOOKUP(H141,Mapping!$B$3:$D$13,3,0)</f>
        <v>0.8</v>
      </c>
      <c r="R141" s="168">
        <f>(IF(VLOOKUP(VLOOKUP(I141,Mapping!$B$15:$D$20,2,1),Mapping!$C$15:$E$20,2,0)=7000,0,VLOOKUP(VLOOKUP(I141,Mapping!$B$15:$D$20,2,1),Mapping!$C$15:$E$20,2,0)))</f>
        <v>0</v>
      </c>
      <c r="S141" s="166"/>
      <c r="T141" s="166"/>
      <c r="U141" s="67">
        <f t="shared" si="54"/>
        <v>7.9515801780863899</v>
      </c>
      <c r="V141" s="149">
        <f t="shared" si="55"/>
        <v>7.95</v>
      </c>
      <c r="W141" s="149">
        <f>MAKESHOPNCOMPANY!$C$17</f>
        <v>1402.69</v>
      </c>
      <c r="X141" t="str">
        <f t="shared" si="38"/>
        <v/>
      </c>
      <c r="AA141" t="s">
        <v>5313</v>
      </c>
      <c r="AB141" t="s">
        <v>71</v>
      </c>
      <c r="AC141" t="s">
        <v>5314</v>
      </c>
      <c r="AD141" t="s">
        <v>5503</v>
      </c>
      <c r="AE141" t="s">
        <v>5504</v>
      </c>
      <c r="AF141" t="s">
        <v>5505</v>
      </c>
      <c r="AG141" t="s">
        <v>5506</v>
      </c>
      <c r="AH141" t="s">
        <v>156</v>
      </c>
      <c r="AI141">
        <v>1</v>
      </c>
      <c r="AJ141">
        <v>0.5</v>
      </c>
      <c r="AK141">
        <v>0.2</v>
      </c>
      <c r="AL141">
        <v>0.5</v>
      </c>
      <c r="AM141" t="s">
        <v>110</v>
      </c>
      <c r="AN141">
        <v>34.619999999999997</v>
      </c>
      <c r="AO141" t="s">
        <v>303</v>
      </c>
      <c r="AP141" t="s">
        <v>303</v>
      </c>
      <c r="AQ141" t="s">
        <v>303</v>
      </c>
      <c r="AR141" t="s">
        <v>303</v>
      </c>
      <c r="AS141" t="s">
        <v>303</v>
      </c>
      <c r="AT141" t="s">
        <v>618</v>
      </c>
      <c r="AU141" t="s">
        <v>619</v>
      </c>
      <c r="AV141" t="s">
        <v>716</v>
      </c>
      <c r="AW141" t="s">
        <v>156</v>
      </c>
      <c r="AX141" t="s">
        <v>307</v>
      </c>
      <c r="AY141" t="s">
        <v>5503</v>
      </c>
      <c r="AZ141" t="s">
        <v>5507</v>
      </c>
      <c r="BA141" t="s">
        <v>5507</v>
      </c>
      <c r="BB141" t="s">
        <v>5320</v>
      </c>
      <c r="BC141" t="s">
        <v>628</v>
      </c>
      <c r="BD141" t="s">
        <v>621</v>
      </c>
      <c r="BE141" t="s">
        <v>311</v>
      </c>
      <c r="BF141" t="s">
        <v>312</v>
      </c>
      <c r="BG141" t="s">
        <v>156</v>
      </c>
      <c r="BH141" t="s">
        <v>313</v>
      </c>
    </row>
    <row r="142" spans="1:60" x14ac:dyDescent="0.4">
      <c r="A142" s="64">
        <f t="shared" si="39"/>
        <v>140</v>
      </c>
      <c r="B142" s="65" t="str">
        <f t="shared" si="40"/>
        <v>2025-09-10</v>
      </c>
      <c r="C142" s="65" t="str">
        <f t="shared" si="41"/>
        <v>FRA</v>
      </c>
      <c r="D142" s="65" t="str">
        <f t="shared" si="42"/>
        <v>18050238392</v>
      </c>
      <c r="E142" s="65" t="str">
        <f t="shared" si="43"/>
        <v>566746842093</v>
      </c>
      <c r="F142" s="65" t="str">
        <f t="shared" si="44"/>
        <v>김강미</v>
      </c>
      <c r="G142" s="65" t="str">
        <f t="shared" si="45"/>
        <v>GK00002760034</v>
      </c>
      <c r="H142" s="229" t="str">
        <f t="shared" si="46"/>
        <v>목록(Manifest)</v>
      </c>
      <c r="I142" s="66">
        <f t="shared" si="47"/>
        <v>136.49</v>
      </c>
      <c r="J142" s="102">
        <f t="shared" si="48"/>
        <v>1</v>
      </c>
      <c r="K142" s="66">
        <f t="shared" si="49"/>
        <v>1</v>
      </c>
      <c r="L142" s="66">
        <f t="shared" si="50"/>
        <v>1.1000000000000001</v>
      </c>
      <c r="M142" s="66">
        <f t="shared" si="51"/>
        <v>1.1000000000000001</v>
      </c>
      <c r="N142" s="169">
        <f t="shared" si="52"/>
        <v>5.2100000000000009</v>
      </c>
      <c r="O142" s="169">
        <f>(J142*VLOOKUP(M142/J142,Mapping!$B$22:$C$29,2,10))</f>
        <v>2.75</v>
      </c>
      <c r="P142" s="166">
        <f t="shared" si="53"/>
        <v>9.3322259373061769</v>
      </c>
      <c r="Q142" s="167">
        <f>VLOOKUP(H142,Mapping!$B$3:$D$13,3,0)</f>
        <v>0</v>
      </c>
      <c r="R142" s="168">
        <f>(IF(VLOOKUP(VLOOKUP(I142,Mapping!$B$15:$D$20,2,1),Mapping!$C$15:$E$20,2,0)=7000,0,VLOOKUP(VLOOKUP(I142,Mapping!$B$15:$D$20,2,1),Mapping!$C$15:$E$20,2,0)))</f>
        <v>0</v>
      </c>
      <c r="S142" s="166"/>
      <c r="T142" s="166"/>
      <c r="U142" s="67">
        <f t="shared" si="54"/>
        <v>9.3322259373061769</v>
      </c>
      <c r="V142" s="149">
        <f t="shared" si="55"/>
        <v>9.33</v>
      </c>
      <c r="W142" s="149">
        <f>MAKESHOPNCOMPANY!$C$17</f>
        <v>1402.69</v>
      </c>
      <c r="X142" t="str">
        <f t="shared" si="38"/>
        <v/>
      </c>
      <c r="AA142" t="s">
        <v>5313</v>
      </c>
      <c r="AB142" t="s">
        <v>71</v>
      </c>
      <c r="AC142" t="s">
        <v>5314</v>
      </c>
      <c r="AD142" t="s">
        <v>5508</v>
      </c>
      <c r="AE142" t="s">
        <v>183</v>
      </c>
      <c r="AF142" t="s">
        <v>702</v>
      </c>
      <c r="AG142" t="s">
        <v>703</v>
      </c>
      <c r="AH142" t="s">
        <v>156</v>
      </c>
      <c r="AI142">
        <v>1</v>
      </c>
      <c r="AJ142">
        <v>1</v>
      </c>
      <c r="AK142">
        <v>1.1000000000000001</v>
      </c>
      <c r="AL142">
        <v>1.1000000000000001</v>
      </c>
      <c r="AM142" t="s">
        <v>14</v>
      </c>
      <c r="AN142">
        <v>136.49</v>
      </c>
      <c r="AO142" t="s">
        <v>303</v>
      </c>
      <c r="AP142" t="s">
        <v>303</v>
      </c>
      <c r="AQ142" t="s">
        <v>303</v>
      </c>
      <c r="AR142" t="s">
        <v>303</v>
      </c>
      <c r="AS142" t="s">
        <v>303</v>
      </c>
      <c r="AT142" t="s">
        <v>618</v>
      </c>
      <c r="AU142" t="s">
        <v>619</v>
      </c>
      <c r="AV142" t="s">
        <v>664</v>
      </c>
      <c r="AW142" t="s">
        <v>156</v>
      </c>
      <c r="AX142" t="s">
        <v>307</v>
      </c>
      <c r="AY142" t="s">
        <v>5508</v>
      </c>
      <c r="AZ142" t="s">
        <v>5509</v>
      </c>
      <c r="BA142" t="s">
        <v>5509</v>
      </c>
      <c r="BB142" t="s">
        <v>5320</v>
      </c>
      <c r="BC142" t="s">
        <v>628</v>
      </c>
      <c r="BD142" t="s">
        <v>621</v>
      </c>
      <c r="BE142" t="s">
        <v>311</v>
      </c>
      <c r="BF142" t="s">
        <v>312</v>
      </c>
      <c r="BG142" t="s">
        <v>156</v>
      </c>
      <c r="BH142" t="s">
        <v>313</v>
      </c>
    </row>
    <row r="143" spans="1:60" x14ac:dyDescent="0.4">
      <c r="A143" s="64">
        <f t="shared" si="39"/>
        <v>141</v>
      </c>
      <c r="B143" s="65" t="str">
        <f t="shared" si="40"/>
        <v>2025-09-10</v>
      </c>
      <c r="C143" s="65" t="str">
        <f t="shared" si="41"/>
        <v>FRA</v>
      </c>
      <c r="D143" s="65" t="str">
        <f t="shared" si="42"/>
        <v>18050238392</v>
      </c>
      <c r="E143" s="65" t="str">
        <f t="shared" si="43"/>
        <v>566746842082</v>
      </c>
      <c r="F143" s="65" t="str">
        <f t="shared" si="44"/>
        <v>방선영</v>
      </c>
      <c r="G143" s="65" t="str">
        <f t="shared" si="45"/>
        <v>GK00002760112</v>
      </c>
      <c r="H143" s="229" t="str">
        <f t="shared" si="46"/>
        <v>목록(Manifest)</v>
      </c>
      <c r="I143" s="66">
        <f t="shared" si="47"/>
        <v>132.91</v>
      </c>
      <c r="J143" s="102">
        <f t="shared" si="48"/>
        <v>1</v>
      </c>
      <c r="K143" s="66">
        <f t="shared" si="49"/>
        <v>0.5</v>
      </c>
      <c r="L143" s="66">
        <f t="shared" si="50"/>
        <v>0.2</v>
      </c>
      <c r="M143" s="66">
        <f t="shared" si="51"/>
        <v>0.5</v>
      </c>
      <c r="N143" s="169">
        <f t="shared" si="52"/>
        <v>3.35</v>
      </c>
      <c r="O143" s="169">
        <f>(J143*VLOOKUP(M143/J143,Mapping!$B$22:$C$29,2,10))</f>
        <v>2.75</v>
      </c>
      <c r="P143" s="166">
        <f t="shared" si="53"/>
        <v>7.1515801780863901</v>
      </c>
      <c r="Q143" s="167">
        <f>VLOOKUP(H143,Mapping!$B$3:$D$13,3,0)</f>
        <v>0</v>
      </c>
      <c r="R143" s="168">
        <f>(IF(VLOOKUP(VLOOKUP(I143,Mapping!$B$15:$D$20,2,1),Mapping!$C$15:$E$20,2,0)=7000,0,VLOOKUP(VLOOKUP(I143,Mapping!$B$15:$D$20,2,1),Mapping!$C$15:$E$20,2,0)))</f>
        <v>0</v>
      </c>
      <c r="S143" s="166"/>
      <c r="T143" s="166"/>
      <c r="U143" s="67">
        <f t="shared" si="54"/>
        <v>7.1515801780863901</v>
      </c>
      <c r="V143" s="149">
        <f t="shared" si="55"/>
        <v>7.15</v>
      </c>
      <c r="W143" s="149">
        <f>MAKESHOPNCOMPANY!$C$17</f>
        <v>1402.69</v>
      </c>
      <c r="X143" t="str">
        <f t="shared" si="38"/>
        <v/>
      </c>
      <c r="AA143" t="s">
        <v>5313</v>
      </c>
      <c r="AB143" t="s">
        <v>71</v>
      </c>
      <c r="AC143" t="s">
        <v>5314</v>
      </c>
      <c r="AD143" t="s">
        <v>5510</v>
      </c>
      <c r="AE143" t="s">
        <v>5511</v>
      </c>
      <c r="AF143" t="s">
        <v>5512</v>
      </c>
      <c r="AG143" t="s">
        <v>5513</v>
      </c>
      <c r="AH143" t="s">
        <v>156</v>
      </c>
      <c r="AI143">
        <v>1</v>
      </c>
      <c r="AJ143">
        <v>0.5</v>
      </c>
      <c r="AK143">
        <v>0.2</v>
      </c>
      <c r="AL143">
        <v>0.5</v>
      </c>
      <c r="AM143" t="s">
        <v>14</v>
      </c>
      <c r="AN143">
        <v>132.91</v>
      </c>
      <c r="AO143" t="s">
        <v>303</v>
      </c>
      <c r="AP143" t="s">
        <v>303</v>
      </c>
      <c r="AQ143" t="s">
        <v>303</v>
      </c>
      <c r="AR143" t="s">
        <v>303</v>
      </c>
      <c r="AS143" t="s">
        <v>303</v>
      </c>
      <c r="AT143" t="s">
        <v>618</v>
      </c>
      <c r="AU143" t="s">
        <v>619</v>
      </c>
      <c r="AV143" t="s">
        <v>5514</v>
      </c>
      <c r="AW143" t="s">
        <v>156</v>
      </c>
      <c r="AX143" t="s">
        <v>307</v>
      </c>
      <c r="AY143" t="s">
        <v>5510</v>
      </c>
      <c r="AZ143" t="s">
        <v>5515</v>
      </c>
      <c r="BA143" t="s">
        <v>5515</v>
      </c>
      <c r="BB143" t="s">
        <v>5320</v>
      </c>
      <c r="BC143" t="s">
        <v>628</v>
      </c>
      <c r="BD143" t="s">
        <v>621</v>
      </c>
      <c r="BE143" t="s">
        <v>311</v>
      </c>
      <c r="BF143" t="s">
        <v>312</v>
      </c>
      <c r="BG143" t="s">
        <v>156</v>
      </c>
      <c r="BH143" t="s">
        <v>313</v>
      </c>
    </row>
    <row r="144" spans="1:60" x14ac:dyDescent="0.4">
      <c r="A144" s="64">
        <f t="shared" si="39"/>
        <v>142</v>
      </c>
      <c r="B144" s="65" t="str">
        <f t="shared" si="40"/>
        <v>2025-09-10</v>
      </c>
      <c r="C144" s="65" t="str">
        <f t="shared" si="41"/>
        <v>FRA</v>
      </c>
      <c r="D144" s="65" t="str">
        <f t="shared" si="42"/>
        <v>18050238392</v>
      </c>
      <c r="E144" s="65" t="str">
        <f t="shared" si="43"/>
        <v>566746841861</v>
      </c>
      <c r="F144" s="65" t="str">
        <f t="shared" si="44"/>
        <v>김영훈</v>
      </c>
      <c r="G144" s="65" t="str">
        <f t="shared" si="45"/>
        <v>GK00002753181</v>
      </c>
      <c r="H144" s="229" t="str">
        <f t="shared" si="46"/>
        <v>목록(Manifest)</v>
      </c>
      <c r="I144" s="66">
        <f t="shared" si="47"/>
        <v>139.91</v>
      </c>
      <c r="J144" s="102">
        <f t="shared" si="48"/>
        <v>1</v>
      </c>
      <c r="K144" s="66">
        <f t="shared" si="49"/>
        <v>4</v>
      </c>
      <c r="L144" s="66">
        <f t="shared" si="50"/>
        <v>5.4</v>
      </c>
      <c r="M144" s="66">
        <f t="shared" si="51"/>
        <v>5.5</v>
      </c>
      <c r="N144" s="169">
        <f t="shared" si="52"/>
        <v>18.850000000000001</v>
      </c>
      <c r="O144" s="169">
        <f>(J144*VLOOKUP(M144/J144,Mapping!$B$22:$C$29,2,10))</f>
        <v>4.25</v>
      </c>
      <c r="P144" s="166">
        <f t="shared" si="53"/>
        <v>27.082213461277973</v>
      </c>
      <c r="Q144" s="167">
        <f>VLOOKUP(H144,Mapping!$B$3:$D$13,3,0)</f>
        <v>0</v>
      </c>
      <c r="R144" s="168">
        <f>(IF(VLOOKUP(VLOOKUP(I144,Mapping!$B$15:$D$20,2,1),Mapping!$C$15:$E$20,2,0)=7000,0,VLOOKUP(VLOOKUP(I144,Mapping!$B$15:$D$20,2,1),Mapping!$C$15:$E$20,2,0)))</f>
        <v>0</v>
      </c>
      <c r="S144" s="166"/>
      <c r="T144" s="166"/>
      <c r="U144" s="67">
        <f t="shared" si="54"/>
        <v>27.082213461277973</v>
      </c>
      <c r="V144" s="149">
        <f t="shared" si="55"/>
        <v>27.08</v>
      </c>
      <c r="W144" s="149">
        <f>MAKESHOPNCOMPANY!$C$17</f>
        <v>1402.69</v>
      </c>
      <c r="X144" t="str">
        <f t="shared" si="38"/>
        <v/>
      </c>
      <c r="AA144" t="s">
        <v>5313</v>
      </c>
      <c r="AB144" t="s">
        <v>71</v>
      </c>
      <c r="AC144" t="s">
        <v>5314</v>
      </c>
      <c r="AD144" t="s">
        <v>5516</v>
      </c>
      <c r="AE144" t="s">
        <v>235</v>
      </c>
      <c r="AF144" t="s">
        <v>490</v>
      </c>
      <c r="AG144" t="s">
        <v>491</v>
      </c>
      <c r="AH144" t="s">
        <v>156</v>
      </c>
      <c r="AI144">
        <v>1</v>
      </c>
      <c r="AJ144">
        <v>4</v>
      </c>
      <c r="AK144">
        <v>5.4</v>
      </c>
      <c r="AL144">
        <v>5.5</v>
      </c>
      <c r="AM144" t="s">
        <v>14</v>
      </c>
      <c r="AN144">
        <v>139.91</v>
      </c>
      <c r="AO144" t="s">
        <v>303</v>
      </c>
      <c r="AP144" t="s">
        <v>303</v>
      </c>
      <c r="AQ144" t="s">
        <v>303</v>
      </c>
      <c r="AR144" t="s">
        <v>303</v>
      </c>
      <c r="AS144" t="s">
        <v>303</v>
      </c>
      <c r="AT144" t="s">
        <v>618</v>
      </c>
      <c r="AU144" t="s">
        <v>619</v>
      </c>
      <c r="AV144" t="s">
        <v>620</v>
      </c>
      <c r="AW144" t="s">
        <v>156</v>
      </c>
      <c r="AX144" t="s">
        <v>307</v>
      </c>
      <c r="AY144" t="s">
        <v>5516</v>
      </c>
      <c r="AZ144" t="s">
        <v>5517</v>
      </c>
      <c r="BA144" t="s">
        <v>5517</v>
      </c>
      <c r="BB144" t="s">
        <v>5320</v>
      </c>
      <c r="BC144" t="s">
        <v>628</v>
      </c>
      <c r="BD144" t="s">
        <v>621</v>
      </c>
      <c r="BE144" t="s">
        <v>311</v>
      </c>
      <c r="BF144" t="s">
        <v>312</v>
      </c>
      <c r="BG144" t="s">
        <v>156</v>
      </c>
      <c r="BH144" t="s">
        <v>313</v>
      </c>
    </row>
    <row r="145" spans="1:60" x14ac:dyDescent="0.4">
      <c r="A145" s="64">
        <f t="shared" si="39"/>
        <v>143</v>
      </c>
      <c r="B145" s="65" t="str">
        <f t="shared" si="40"/>
        <v>2025-09-10</v>
      </c>
      <c r="C145" s="65" t="str">
        <f t="shared" si="41"/>
        <v>FRA</v>
      </c>
      <c r="D145" s="65" t="str">
        <f t="shared" si="42"/>
        <v>18050238392</v>
      </c>
      <c r="E145" s="65" t="str">
        <f t="shared" si="43"/>
        <v>566746842513</v>
      </c>
      <c r="F145" s="65" t="str">
        <f t="shared" si="44"/>
        <v>김용성</v>
      </c>
      <c r="G145" s="65" t="str">
        <f t="shared" si="45"/>
        <v>GK00002745463</v>
      </c>
      <c r="H145" s="229" t="str">
        <f t="shared" si="46"/>
        <v>목록(Manifest)</v>
      </c>
      <c r="I145" s="66">
        <f t="shared" si="47"/>
        <v>42</v>
      </c>
      <c r="J145" s="102">
        <f t="shared" si="48"/>
        <v>1</v>
      </c>
      <c r="K145" s="66">
        <f t="shared" si="49"/>
        <v>1</v>
      </c>
      <c r="L145" s="66">
        <f t="shared" si="50"/>
        <v>1.4</v>
      </c>
      <c r="M145" s="66">
        <f t="shared" si="51"/>
        <v>1.4</v>
      </c>
      <c r="N145" s="169">
        <f t="shared" si="52"/>
        <v>6.14</v>
      </c>
      <c r="O145" s="169">
        <f>(J145*VLOOKUP(M145/J145,Mapping!$B$22:$C$29,2,10))</f>
        <v>2.75</v>
      </c>
      <c r="P145" s="166">
        <f t="shared" si="53"/>
        <v>10.422548816916068</v>
      </c>
      <c r="Q145" s="167">
        <f>VLOOKUP(H145,Mapping!$B$3:$D$13,3,0)</f>
        <v>0</v>
      </c>
      <c r="R145" s="168">
        <f>(IF(VLOOKUP(VLOOKUP(I145,Mapping!$B$15:$D$20,2,1),Mapping!$C$15:$E$20,2,0)=7000,0,VLOOKUP(VLOOKUP(I145,Mapping!$B$15:$D$20,2,1),Mapping!$C$15:$E$20,2,0)))</f>
        <v>0</v>
      </c>
      <c r="S145" s="166"/>
      <c r="T145" s="166"/>
      <c r="U145" s="67">
        <f t="shared" si="54"/>
        <v>10.422548816916068</v>
      </c>
      <c r="V145" s="149">
        <f t="shared" si="55"/>
        <v>10.42</v>
      </c>
      <c r="W145" s="149">
        <f>MAKESHOPNCOMPANY!$C$17</f>
        <v>1402.69</v>
      </c>
      <c r="X145" t="str">
        <f t="shared" si="38"/>
        <v/>
      </c>
      <c r="AA145" t="s">
        <v>5313</v>
      </c>
      <c r="AB145" t="s">
        <v>71</v>
      </c>
      <c r="AC145" t="s">
        <v>5314</v>
      </c>
      <c r="AD145" t="s">
        <v>5518</v>
      </c>
      <c r="AE145" t="s">
        <v>987</v>
      </c>
      <c r="AF145" t="s">
        <v>988</v>
      </c>
      <c r="AG145" t="s">
        <v>989</v>
      </c>
      <c r="AH145" t="s">
        <v>156</v>
      </c>
      <c r="AI145">
        <v>1</v>
      </c>
      <c r="AJ145">
        <v>1</v>
      </c>
      <c r="AK145">
        <v>1.4</v>
      </c>
      <c r="AL145">
        <v>1.4</v>
      </c>
      <c r="AM145" t="s">
        <v>14</v>
      </c>
      <c r="AN145">
        <v>42</v>
      </c>
      <c r="AO145" t="s">
        <v>303</v>
      </c>
      <c r="AP145" t="s">
        <v>303</v>
      </c>
      <c r="AQ145" t="s">
        <v>303</v>
      </c>
      <c r="AR145" t="s">
        <v>303</v>
      </c>
      <c r="AS145" t="s">
        <v>303</v>
      </c>
      <c r="AT145" t="s">
        <v>618</v>
      </c>
      <c r="AU145" t="s">
        <v>619</v>
      </c>
      <c r="AV145" t="s">
        <v>5519</v>
      </c>
      <c r="AW145" t="s">
        <v>156</v>
      </c>
      <c r="AX145" t="s">
        <v>307</v>
      </c>
      <c r="AY145" t="s">
        <v>5518</v>
      </c>
      <c r="AZ145" t="s">
        <v>5520</v>
      </c>
      <c r="BA145" t="s">
        <v>5520</v>
      </c>
      <c r="BB145" t="s">
        <v>5320</v>
      </c>
      <c r="BC145" t="s">
        <v>628</v>
      </c>
      <c r="BD145" t="s">
        <v>621</v>
      </c>
      <c r="BE145" t="s">
        <v>311</v>
      </c>
      <c r="BF145" t="s">
        <v>312</v>
      </c>
      <c r="BG145" t="s">
        <v>156</v>
      </c>
      <c r="BH145" t="s">
        <v>313</v>
      </c>
    </row>
    <row r="146" spans="1:60" x14ac:dyDescent="0.4">
      <c r="A146" s="64">
        <f t="shared" si="39"/>
        <v>144</v>
      </c>
      <c r="B146" s="65" t="str">
        <f t="shared" si="40"/>
        <v>2025-09-10</v>
      </c>
      <c r="C146" s="65" t="str">
        <f t="shared" si="41"/>
        <v>FRA</v>
      </c>
      <c r="D146" s="65" t="str">
        <f t="shared" si="42"/>
        <v>18050238392</v>
      </c>
      <c r="E146" s="65" t="str">
        <f t="shared" si="43"/>
        <v>566746842550</v>
      </c>
      <c r="F146" s="65" t="str">
        <f t="shared" si="44"/>
        <v>곽혜진</v>
      </c>
      <c r="G146" s="65" t="str">
        <f t="shared" si="45"/>
        <v>GK00002739576</v>
      </c>
      <c r="H146" s="229" t="str">
        <f t="shared" si="46"/>
        <v>목록(Manifest)</v>
      </c>
      <c r="I146" s="66">
        <f t="shared" si="47"/>
        <v>139.56</v>
      </c>
      <c r="J146" s="102">
        <f t="shared" si="48"/>
        <v>1</v>
      </c>
      <c r="K146" s="66">
        <f t="shared" si="49"/>
        <v>5.5</v>
      </c>
      <c r="L146" s="66">
        <f t="shared" si="50"/>
        <v>8.1</v>
      </c>
      <c r="M146" s="66">
        <f t="shared" si="51"/>
        <v>8.5</v>
      </c>
      <c r="N146" s="169">
        <f t="shared" si="52"/>
        <v>28.150000000000002</v>
      </c>
      <c r="O146" s="169">
        <f>(J146*VLOOKUP(M146/J146,Mapping!$B$22:$C$29,2,10))</f>
        <v>5.25</v>
      </c>
      <c r="P146" s="166">
        <f t="shared" si="53"/>
        <v>39.157832450505815</v>
      </c>
      <c r="Q146" s="167">
        <f>VLOOKUP(H146,Mapping!$B$3:$D$13,3,0)</f>
        <v>0</v>
      </c>
      <c r="R146" s="168">
        <f>(IF(VLOOKUP(VLOOKUP(I146,Mapping!$B$15:$D$20,2,1),Mapping!$C$15:$E$20,2,0)=7000,0,VLOOKUP(VLOOKUP(I146,Mapping!$B$15:$D$20,2,1),Mapping!$C$15:$E$20,2,0)))</f>
        <v>0</v>
      </c>
      <c r="S146" s="166"/>
      <c r="T146" s="166"/>
      <c r="U146" s="67">
        <f t="shared" si="54"/>
        <v>39.157832450505815</v>
      </c>
      <c r="V146" s="149">
        <f t="shared" si="55"/>
        <v>39.159999999999997</v>
      </c>
      <c r="W146" s="149">
        <f>MAKESHOPNCOMPANY!$C$17</f>
        <v>1402.69</v>
      </c>
      <c r="X146" t="str">
        <f t="shared" si="38"/>
        <v/>
      </c>
      <c r="AA146" t="s">
        <v>5313</v>
      </c>
      <c r="AB146" t="s">
        <v>71</v>
      </c>
      <c r="AC146" t="s">
        <v>5314</v>
      </c>
      <c r="AD146" t="s">
        <v>5521</v>
      </c>
      <c r="AE146" t="s">
        <v>5522</v>
      </c>
      <c r="AF146" t="s">
        <v>5523</v>
      </c>
      <c r="AG146" t="s">
        <v>5524</v>
      </c>
      <c r="AH146" t="s">
        <v>156</v>
      </c>
      <c r="AI146">
        <v>1</v>
      </c>
      <c r="AJ146">
        <v>5.5</v>
      </c>
      <c r="AK146">
        <v>8.1</v>
      </c>
      <c r="AL146">
        <v>8.5</v>
      </c>
      <c r="AM146" t="s">
        <v>14</v>
      </c>
      <c r="AN146">
        <v>139.56</v>
      </c>
      <c r="AO146" t="s">
        <v>303</v>
      </c>
      <c r="AP146" t="s">
        <v>303</v>
      </c>
      <c r="AQ146" t="s">
        <v>303</v>
      </c>
      <c r="AR146" t="s">
        <v>303</v>
      </c>
      <c r="AS146" t="s">
        <v>303</v>
      </c>
      <c r="AT146" t="s">
        <v>618</v>
      </c>
      <c r="AU146" t="s">
        <v>619</v>
      </c>
      <c r="AV146" t="s">
        <v>376</v>
      </c>
      <c r="AW146" t="s">
        <v>156</v>
      </c>
      <c r="AX146" t="s">
        <v>307</v>
      </c>
      <c r="AY146" t="s">
        <v>5521</v>
      </c>
      <c r="AZ146" t="s">
        <v>5525</v>
      </c>
      <c r="BA146" t="s">
        <v>5525</v>
      </c>
      <c r="BB146" t="s">
        <v>5320</v>
      </c>
      <c r="BC146" t="s">
        <v>628</v>
      </c>
      <c r="BD146" t="s">
        <v>621</v>
      </c>
      <c r="BE146" t="s">
        <v>311</v>
      </c>
      <c r="BF146" t="s">
        <v>312</v>
      </c>
      <c r="BG146" t="s">
        <v>156</v>
      </c>
      <c r="BH146" t="s">
        <v>313</v>
      </c>
    </row>
    <row r="147" spans="1:60" x14ac:dyDescent="0.4">
      <c r="A147" s="64">
        <f t="shared" si="39"/>
        <v>145</v>
      </c>
      <c r="B147" s="65" t="str">
        <f t="shared" si="40"/>
        <v>2025-09-10</v>
      </c>
      <c r="C147" s="65" t="str">
        <f t="shared" si="41"/>
        <v>FRA</v>
      </c>
      <c r="D147" s="65" t="str">
        <f t="shared" si="42"/>
        <v>18050238392</v>
      </c>
      <c r="E147" s="65" t="str">
        <f t="shared" si="43"/>
        <v>566746842546</v>
      </c>
      <c r="F147" s="65" t="str">
        <f t="shared" si="44"/>
        <v>임혜영</v>
      </c>
      <c r="G147" s="65" t="str">
        <f t="shared" si="45"/>
        <v>GK00002758041</v>
      </c>
      <c r="H147" s="229" t="str">
        <f t="shared" si="46"/>
        <v>목록(Manifest)</v>
      </c>
      <c r="I147" s="66">
        <f t="shared" si="47"/>
        <v>146.88</v>
      </c>
      <c r="J147" s="102">
        <f t="shared" si="48"/>
        <v>1</v>
      </c>
      <c r="K147" s="66">
        <f t="shared" si="49"/>
        <v>7</v>
      </c>
      <c r="L147" s="66">
        <f t="shared" si="50"/>
        <v>9</v>
      </c>
      <c r="M147" s="66">
        <f t="shared" si="51"/>
        <v>9</v>
      </c>
      <c r="N147" s="169">
        <f t="shared" si="52"/>
        <v>29.700000000000003</v>
      </c>
      <c r="O147" s="169">
        <f>(J147*VLOOKUP(M147/J147,Mapping!$B$22:$C$29,2,10))</f>
        <v>5.25</v>
      </c>
      <c r="P147" s="166">
        <f t="shared" si="53"/>
        <v>40.975037249855632</v>
      </c>
      <c r="Q147" s="167">
        <f>VLOOKUP(H147,Mapping!$B$3:$D$13,3,0)</f>
        <v>0</v>
      </c>
      <c r="R147" s="168">
        <f>(IF(VLOOKUP(VLOOKUP(I147,Mapping!$B$15:$D$20,2,1),Mapping!$C$15:$E$20,2,0)=7000,0,VLOOKUP(VLOOKUP(I147,Mapping!$B$15:$D$20,2,1),Mapping!$C$15:$E$20,2,0)))</f>
        <v>0</v>
      </c>
      <c r="S147" s="166"/>
      <c r="T147" s="166"/>
      <c r="U147" s="67">
        <f t="shared" si="54"/>
        <v>40.975037249855632</v>
      </c>
      <c r="V147" s="149">
        <f t="shared" si="55"/>
        <v>40.98</v>
      </c>
      <c r="W147" s="149">
        <f>MAKESHOPNCOMPANY!$C$17</f>
        <v>1402.69</v>
      </c>
      <c r="X147" t="str">
        <f t="shared" si="38"/>
        <v/>
      </c>
      <c r="AA147" t="s">
        <v>5313</v>
      </c>
      <c r="AB147" t="s">
        <v>71</v>
      </c>
      <c r="AC147" t="s">
        <v>5314</v>
      </c>
      <c r="AD147" t="s">
        <v>5526</v>
      </c>
      <c r="AE147" t="s">
        <v>5527</v>
      </c>
      <c r="AF147" t="s">
        <v>5528</v>
      </c>
      <c r="AG147" t="s">
        <v>5529</v>
      </c>
      <c r="AH147" t="s">
        <v>156</v>
      </c>
      <c r="AI147">
        <v>1</v>
      </c>
      <c r="AJ147">
        <v>7</v>
      </c>
      <c r="AK147">
        <v>9</v>
      </c>
      <c r="AL147">
        <v>9</v>
      </c>
      <c r="AM147" t="s">
        <v>14</v>
      </c>
      <c r="AN147">
        <v>146.88</v>
      </c>
      <c r="AO147" t="s">
        <v>303</v>
      </c>
      <c r="AP147" t="s">
        <v>303</v>
      </c>
      <c r="AQ147" t="s">
        <v>303</v>
      </c>
      <c r="AR147" t="s">
        <v>303</v>
      </c>
      <c r="AS147" t="s">
        <v>303</v>
      </c>
      <c r="AT147" t="s">
        <v>618</v>
      </c>
      <c r="AU147" t="s">
        <v>619</v>
      </c>
      <c r="AV147" t="s">
        <v>387</v>
      </c>
      <c r="AW147" t="s">
        <v>156</v>
      </c>
      <c r="AX147" t="s">
        <v>307</v>
      </c>
      <c r="AY147" t="s">
        <v>5526</v>
      </c>
      <c r="AZ147" t="s">
        <v>5530</v>
      </c>
      <c r="BA147" t="s">
        <v>5530</v>
      </c>
      <c r="BB147" t="s">
        <v>5320</v>
      </c>
      <c r="BC147" t="s">
        <v>628</v>
      </c>
      <c r="BD147" t="s">
        <v>621</v>
      </c>
      <c r="BE147" t="s">
        <v>311</v>
      </c>
      <c r="BF147" t="s">
        <v>312</v>
      </c>
      <c r="BG147" t="s">
        <v>156</v>
      </c>
      <c r="BH147" t="s">
        <v>313</v>
      </c>
    </row>
    <row r="148" spans="1:60" x14ac:dyDescent="0.4">
      <c r="A148" s="64">
        <f t="shared" si="39"/>
        <v>146</v>
      </c>
      <c r="B148" s="65" t="str">
        <f t="shared" si="40"/>
        <v>2025-09-10</v>
      </c>
      <c r="C148" s="65" t="str">
        <f t="shared" si="41"/>
        <v>FRA</v>
      </c>
      <c r="D148" s="65" t="str">
        <f t="shared" si="42"/>
        <v>18050238392</v>
      </c>
      <c r="E148" s="65" t="str">
        <f t="shared" si="43"/>
        <v>566746842502</v>
      </c>
      <c r="F148" s="65" t="str">
        <f t="shared" si="44"/>
        <v>홍유미</v>
      </c>
      <c r="G148" s="65" t="str">
        <f t="shared" si="45"/>
        <v>GK00002758347</v>
      </c>
      <c r="H148" s="229" t="str">
        <f t="shared" si="46"/>
        <v>목록(Manifest)</v>
      </c>
      <c r="I148" s="66">
        <f t="shared" si="47"/>
        <v>134.18</v>
      </c>
      <c r="J148" s="102">
        <f t="shared" si="48"/>
        <v>1</v>
      </c>
      <c r="K148" s="66">
        <f t="shared" si="49"/>
        <v>1</v>
      </c>
      <c r="L148" s="66">
        <f t="shared" si="50"/>
        <v>1.8</v>
      </c>
      <c r="M148" s="66">
        <f t="shared" si="51"/>
        <v>1.8</v>
      </c>
      <c r="N148" s="169">
        <f t="shared" si="52"/>
        <v>7.3800000000000008</v>
      </c>
      <c r="O148" s="169">
        <f>(J148*VLOOKUP(M148/J148,Mapping!$B$22:$C$29,2,10))</f>
        <v>2.75</v>
      </c>
      <c r="P148" s="166">
        <f t="shared" si="53"/>
        <v>11.876312656395925</v>
      </c>
      <c r="Q148" s="167">
        <f>VLOOKUP(H148,Mapping!$B$3:$D$13,3,0)</f>
        <v>0</v>
      </c>
      <c r="R148" s="168">
        <f>(IF(VLOOKUP(VLOOKUP(I148,Mapping!$B$15:$D$20,2,1),Mapping!$C$15:$E$20,2,0)=7000,0,VLOOKUP(VLOOKUP(I148,Mapping!$B$15:$D$20,2,1),Mapping!$C$15:$E$20,2,0)))</f>
        <v>0</v>
      </c>
      <c r="S148" s="166"/>
      <c r="T148" s="166"/>
      <c r="U148" s="67">
        <f t="shared" si="54"/>
        <v>11.876312656395925</v>
      </c>
      <c r="V148" s="149">
        <f t="shared" si="55"/>
        <v>11.88</v>
      </c>
      <c r="W148" s="149">
        <f>MAKESHOPNCOMPANY!$C$17</f>
        <v>1402.69</v>
      </c>
      <c r="X148" t="str">
        <f t="shared" si="38"/>
        <v/>
      </c>
      <c r="AA148" t="s">
        <v>5313</v>
      </c>
      <c r="AB148" t="s">
        <v>71</v>
      </c>
      <c r="AC148" t="s">
        <v>5314</v>
      </c>
      <c r="AD148" t="s">
        <v>5531</v>
      </c>
      <c r="AE148" t="s">
        <v>5532</v>
      </c>
      <c r="AF148" t="s">
        <v>5533</v>
      </c>
      <c r="AG148" t="s">
        <v>5534</v>
      </c>
      <c r="AH148" t="s">
        <v>156</v>
      </c>
      <c r="AI148">
        <v>1</v>
      </c>
      <c r="AJ148">
        <v>1</v>
      </c>
      <c r="AK148">
        <v>1.8</v>
      </c>
      <c r="AL148">
        <v>1.8</v>
      </c>
      <c r="AM148" t="s">
        <v>14</v>
      </c>
      <c r="AN148">
        <v>134.18</v>
      </c>
      <c r="AO148" t="s">
        <v>303</v>
      </c>
      <c r="AP148" t="s">
        <v>303</v>
      </c>
      <c r="AQ148" t="s">
        <v>303</v>
      </c>
      <c r="AR148" t="s">
        <v>303</v>
      </c>
      <c r="AS148" t="s">
        <v>303</v>
      </c>
      <c r="AT148" t="s">
        <v>618</v>
      </c>
      <c r="AU148" t="s">
        <v>619</v>
      </c>
      <c r="AV148" t="s">
        <v>623</v>
      </c>
      <c r="AW148" t="s">
        <v>156</v>
      </c>
      <c r="AX148" t="s">
        <v>307</v>
      </c>
      <c r="AY148" t="s">
        <v>5531</v>
      </c>
      <c r="AZ148" t="s">
        <v>5535</v>
      </c>
      <c r="BA148" t="s">
        <v>5535</v>
      </c>
      <c r="BB148" t="s">
        <v>5320</v>
      </c>
      <c r="BC148" t="s">
        <v>628</v>
      </c>
      <c r="BD148" t="s">
        <v>621</v>
      </c>
      <c r="BE148" t="s">
        <v>311</v>
      </c>
      <c r="BF148" t="s">
        <v>312</v>
      </c>
      <c r="BG148" t="s">
        <v>156</v>
      </c>
      <c r="BH148" t="s">
        <v>313</v>
      </c>
    </row>
    <row r="149" spans="1:60" x14ac:dyDescent="0.4">
      <c r="A149" s="64">
        <f t="shared" si="39"/>
        <v>147</v>
      </c>
      <c r="B149" s="65" t="str">
        <f t="shared" si="40"/>
        <v>2025-09-10</v>
      </c>
      <c r="C149" s="65" t="str">
        <f t="shared" si="41"/>
        <v>FRA</v>
      </c>
      <c r="D149" s="65" t="str">
        <f t="shared" si="42"/>
        <v>18050238392</v>
      </c>
      <c r="E149" s="65" t="str">
        <f t="shared" si="43"/>
        <v>566746842491</v>
      </c>
      <c r="F149" s="65" t="str">
        <f t="shared" si="44"/>
        <v>송희은</v>
      </c>
      <c r="G149" s="65" t="str">
        <f t="shared" si="45"/>
        <v>GK00002758351</v>
      </c>
      <c r="H149" s="229" t="str">
        <f t="shared" si="46"/>
        <v>목록(Manifest)</v>
      </c>
      <c r="I149" s="66">
        <f t="shared" si="47"/>
        <v>75.84</v>
      </c>
      <c r="J149" s="102">
        <f t="shared" si="48"/>
        <v>1</v>
      </c>
      <c r="K149" s="66">
        <f t="shared" si="49"/>
        <v>0.5</v>
      </c>
      <c r="L149" s="66">
        <f t="shared" si="50"/>
        <v>0.8</v>
      </c>
      <c r="M149" s="66">
        <f t="shared" si="51"/>
        <v>0.8</v>
      </c>
      <c r="N149" s="169">
        <f t="shared" si="52"/>
        <v>4.28</v>
      </c>
      <c r="O149" s="169">
        <f>(J149*VLOOKUP(M149/J149,Mapping!$B$22:$C$29,2,10))</f>
        <v>2.75</v>
      </c>
      <c r="P149" s="166">
        <f t="shared" si="53"/>
        <v>8.2419030576962822</v>
      </c>
      <c r="Q149" s="167">
        <f>VLOOKUP(H149,Mapping!$B$3:$D$13,3,0)</f>
        <v>0</v>
      </c>
      <c r="R149" s="168">
        <f>(IF(VLOOKUP(VLOOKUP(I149,Mapping!$B$15:$D$20,2,1),Mapping!$C$15:$E$20,2,0)=7000,0,VLOOKUP(VLOOKUP(I149,Mapping!$B$15:$D$20,2,1),Mapping!$C$15:$E$20,2,0)))</f>
        <v>0</v>
      </c>
      <c r="S149" s="166"/>
      <c r="T149" s="166"/>
      <c r="U149" s="67">
        <f t="shared" si="54"/>
        <v>8.2419030576962822</v>
      </c>
      <c r="V149" s="149">
        <f t="shared" si="55"/>
        <v>8.24</v>
      </c>
      <c r="W149" s="149">
        <f>MAKESHOPNCOMPANY!$C$17</f>
        <v>1402.69</v>
      </c>
      <c r="X149" t="str">
        <f t="shared" si="38"/>
        <v/>
      </c>
      <c r="AA149" t="s">
        <v>5313</v>
      </c>
      <c r="AB149" t="s">
        <v>71</v>
      </c>
      <c r="AC149" t="s">
        <v>5314</v>
      </c>
      <c r="AD149" t="s">
        <v>5536</v>
      </c>
      <c r="AE149" t="s">
        <v>5537</v>
      </c>
      <c r="AF149" t="s">
        <v>5538</v>
      </c>
      <c r="AG149" t="s">
        <v>5539</v>
      </c>
      <c r="AH149" t="s">
        <v>156</v>
      </c>
      <c r="AI149">
        <v>1</v>
      </c>
      <c r="AJ149">
        <v>0.5</v>
      </c>
      <c r="AK149">
        <v>0.8</v>
      </c>
      <c r="AL149">
        <v>0.8</v>
      </c>
      <c r="AM149" t="s">
        <v>14</v>
      </c>
      <c r="AN149">
        <v>75.84</v>
      </c>
      <c r="AO149" t="s">
        <v>303</v>
      </c>
      <c r="AP149" t="s">
        <v>303</v>
      </c>
      <c r="AQ149" t="s">
        <v>303</v>
      </c>
      <c r="AR149" t="s">
        <v>303</v>
      </c>
      <c r="AS149" t="s">
        <v>303</v>
      </c>
      <c r="AT149" t="s">
        <v>618</v>
      </c>
      <c r="AU149" t="s">
        <v>619</v>
      </c>
      <c r="AV149" t="s">
        <v>623</v>
      </c>
      <c r="AW149" t="s">
        <v>156</v>
      </c>
      <c r="AX149" t="s">
        <v>307</v>
      </c>
      <c r="AY149" t="s">
        <v>5536</v>
      </c>
      <c r="AZ149" t="s">
        <v>5540</v>
      </c>
      <c r="BA149" t="s">
        <v>5540</v>
      </c>
      <c r="BB149" t="s">
        <v>5320</v>
      </c>
      <c r="BC149" t="s">
        <v>628</v>
      </c>
      <c r="BD149" t="s">
        <v>621</v>
      </c>
      <c r="BE149" t="s">
        <v>311</v>
      </c>
      <c r="BF149" t="s">
        <v>312</v>
      </c>
      <c r="BG149" t="s">
        <v>156</v>
      </c>
      <c r="BH149" t="s">
        <v>313</v>
      </c>
    </row>
    <row r="150" spans="1:60" x14ac:dyDescent="0.4">
      <c r="A150" s="64">
        <f t="shared" si="39"/>
        <v>148</v>
      </c>
      <c r="B150" s="65" t="str">
        <f t="shared" si="40"/>
        <v>2025-09-10</v>
      </c>
      <c r="C150" s="65" t="str">
        <f t="shared" si="41"/>
        <v>FRA</v>
      </c>
      <c r="D150" s="65" t="str">
        <f t="shared" si="42"/>
        <v>18050238392</v>
      </c>
      <c r="E150" s="65" t="str">
        <f t="shared" si="43"/>
        <v>566746842410</v>
      </c>
      <c r="F150" s="65" t="str">
        <f t="shared" si="44"/>
        <v>이진</v>
      </c>
      <c r="G150" s="65" t="str">
        <f t="shared" si="45"/>
        <v>GK00002758357</v>
      </c>
      <c r="H150" s="229" t="str">
        <f t="shared" si="46"/>
        <v>목록(Manifest)</v>
      </c>
      <c r="I150" s="66">
        <f t="shared" si="47"/>
        <v>110.85</v>
      </c>
      <c r="J150" s="102">
        <f t="shared" si="48"/>
        <v>1</v>
      </c>
      <c r="K150" s="66">
        <f t="shared" si="49"/>
        <v>0.6</v>
      </c>
      <c r="L150" s="66">
        <f t="shared" si="50"/>
        <v>0.2</v>
      </c>
      <c r="M150" s="66">
        <f t="shared" si="51"/>
        <v>0.6</v>
      </c>
      <c r="N150" s="169">
        <f t="shared" si="52"/>
        <v>3.66</v>
      </c>
      <c r="O150" s="169">
        <f>(J150*VLOOKUP(M150/J150,Mapping!$B$22:$C$29,2,10))</f>
        <v>2.75</v>
      </c>
      <c r="P150" s="166">
        <f t="shared" si="53"/>
        <v>7.5150211379563547</v>
      </c>
      <c r="Q150" s="167">
        <f>VLOOKUP(H150,Mapping!$B$3:$D$13,3,0)</f>
        <v>0</v>
      </c>
      <c r="R150" s="168">
        <f>(IF(VLOOKUP(VLOOKUP(I150,Mapping!$B$15:$D$20,2,1),Mapping!$C$15:$E$20,2,0)=7000,0,VLOOKUP(VLOOKUP(I150,Mapping!$B$15:$D$20,2,1),Mapping!$C$15:$E$20,2,0)))</f>
        <v>0</v>
      </c>
      <c r="S150" s="166"/>
      <c r="T150" s="166"/>
      <c r="U150" s="67">
        <f t="shared" si="54"/>
        <v>7.5150211379563547</v>
      </c>
      <c r="V150" s="149">
        <f t="shared" si="55"/>
        <v>7.52</v>
      </c>
      <c r="W150" s="149">
        <f>MAKESHOPNCOMPANY!$C$17</f>
        <v>1402.69</v>
      </c>
      <c r="X150" t="str">
        <f t="shared" si="38"/>
        <v/>
      </c>
      <c r="AA150" t="s">
        <v>5313</v>
      </c>
      <c r="AB150" t="s">
        <v>71</v>
      </c>
      <c r="AC150" t="s">
        <v>5314</v>
      </c>
      <c r="AD150" t="s">
        <v>5541</v>
      </c>
      <c r="AE150" t="s">
        <v>5542</v>
      </c>
      <c r="AF150" t="s">
        <v>5543</v>
      </c>
      <c r="AG150" t="s">
        <v>872</v>
      </c>
      <c r="AH150" t="s">
        <v>156</v>
      </c>
      <c r="AI150">
        <v>1</v>
      </c>
      <c r="AJ150">
        <v>0.6</v>
      </c>
      <c r="AK150">
        <v>0.2</v>
      </c>
      <c r="AL150">
        <v>0.6</v>
      </c>
      <c r="AM150" t="s">
        <v>14</v>
      </c>
      <c r="AN150">
        <v>110.85</v>
      </c>
      <c r="AO150" t="s">
        <v>303</v>
      </c>
      <c r="AP150" t="s">
        <v>303</v>
      </c>
      <c r="AQ150" t="s">
        <v>303</v>
      </c>
      <c r="AR150" t="s">
        <v>303</v>
      </c>
      <c r="AS150" t="s">
        <v>303</v>
      </c>
      <c r="AT150" t="s">
        <v>618</v>
      </c>
      <c r="AU150" t="s">
        <v>619</v>
      </c>
      <c r="AV150" t="s">
        <v>666</v>
      </c>
      <c r="AW150" t="s">
        <v>156</v>
      </c>
      <c r="AX150" t="s">
        <v>307</v>
      </c>
      <c r="AY150" t="s">
        <v>5541</v>
      </c>
      <c r="AZ150" t="s">
        <v>5544</v>
      </c>
      <c r="BA150" t="s">
        <v>5544</v>
      </c>
      <c r="BB150" t="s">
        <v>5320</v>
      </c>
      <c r="BC150" t="s">
        <v>628</v>
      </c>
      <c r="BD150" t="s">
        <v>621</v>
      </c>
      <c r="BE150" t="s">
        <v>311</v>
      </c>
      <c r="BF150" t="s">
        <v>312</v>
      </c>
      <c r="BG150" t="s">
        <v>156</v>
      </c>
      <c r="BH150" t="s">
        <v>313</v>
      </c>
    </row>
    <row r="151" spans="1:60" x14ac:dyDescent="0.4">
      <c r="A151" s="64">
        <f t="shared" si="39"/>
        <v>149</v>
      </c>
      <c r="B151" s="65" t="str">
        <f t="shared" si="40"/>
        <v>2025-09-10</v>
      </c>
      <c r="C151" s="65" t="str">
        <f t="shared" si="41"/>
        <v>FRA</v>
      </c>
      <c r="D151" s="65" t="str">
        <f t="shared" si="42"/>
        <v>18050238392</v>
      </c>
      <c r="E151" s="65" t="str">
        <f t="shared" si="43"/>
        <v>566746842535</v>
      </c>
      <c r="F151" s="65" t="str">
        <f t="shared" si="44"/>
        <v>최웅</v>
      </c>
      <c r="G151" s="65" t="str">
        <f t="shared" si="45"/>
        <v>GK00002758396</v>
      </c>
      <c r="H151" s="229" t="str">
        <f t="shared" si="46"/>
        <v>간이(Simple)</v>
      </c>
      <c r="I151" s="66">
        <f t="shared" si="47"/>
        <v>1152.04</v>
      </c>
      <c r="J151" s="102">
        <f t="shared" si="48"/>
        <v>1</v>
      </c>
      <c r="K151" s="66">
        <f t="shared" si="49"/>
        <v>15</v>
      </c>
      <c r="L151" s="66">
        <f t="shared" si="50"/>
        <v>22.2</v>
      </c>
      <c r="M151" s="66">
        <f t="shared" si="51"/>
        <v>22.5</v>
      </c>
      <c r="N151" s="169">
        <f t="shared" si="52"/>
        <v>71.55</v>
      </c>
      <c r="O151" s="169">
        <f>(J151*VLOOKUP(M151/J151,Mapping!$B$22:$C$29,2,10))</f>
        <v>7.25</v>
      </c>
      <c r="P151" s="166">
        <f t="shared" si="53"/>
        <v>92.384347218558617</v>
      </c>
      <c r="Q151" s="167">
        <f>VLOOKUP(H151,Mapping!$B$3:$D$13,3,0)</f>
        <v>0.8</v>
      </c>
      <c r="R151" s="168">
        <f>(IF(VLOOKUP(VLOOKUP(I151,Mapping!$B$15:$D$20,2,1),Mapping!$C$15:$E$20,2,0)=7000,0,VLOOKUP(VLOOKUP(I151,Mapping!$B$15:$D$20,2,1),Mapping!$C$15:$E$20,2,0)))</f>
        <v>0</v>
      </c>
      <c r="S151" s="166"/>
      <c r="T151" s="166"/>
      <c r="U151" s="67">
        <f t="shared" si="54"/>
        <v>93.184347218558614</v>
      </c>
      <c r="V151" s="149">
        <f t="shared" si="55"/>
        <v>93.18</v>
      </c>
      <c r="W151" s="149">
        <f>MAKESHOPNCOMPANY!$C$17</f>
        <v>1402.69</v>
      </c>
      <c r="X151" t="str">
        <f t="shared" si="38"/>
        <v/>
      </c>
      <c r="AA151" t="s">
        <v>5313</v>
      </c>
      <c r="AB151" t="s">
        <v>71</v>
      </c>
      <c r="AC151" t="s">
        <v>5314</v>
      </c>
      <c r="AD151" t="s">
        <v>5545</v>
      </c>
      <c r="AE151" t="s">
        <v>5546</v>
      </c>
      <c r="AF151" t="s">
        <v>5547</v>
      </c>
      <c r="AG151" t="s">
        <v>5548</v>
      </c>
      <c r="AH151" t="s">
        <v>156</v>
      </c>
      <c r="AI151">
        <v>1</v>
      </c>
      <c r="AJ151">
        <v>15</v>
      </c>
      <c r="AK151">
        <v>22.2</v>
      </c>
      <c r="AL151">
        <v>22.5</v>
      </c>
      <c r="AM151" t="s">
        <v>15</v>
      </c>
      <c r="AN151">
        <v>1152.04</v>
      </c>
      <c r="AO151" t="s">
        <v>303</v>
      </c>
      <c r="AP151" t="s">
        <v>303</v>
      </c>
      <c r="AQ151" t="s">
        <v>303</v>
      </c>
      <c r="AR151" t="s">
        <v>303</v>
      </c>
      <c r="AS151" t="s">
        <v>303</v>
      </c>
      <c r="AT151" t="s">
        <v>618</v>
      </c>
      <c r="AU151" t="s">
        <v>619</v>
      </c>
      <c r="AV151" t="s">
        <v>644</v>
      </c>
      <c r="AW151" t="s">
        <v>156</v>
      </c>
      <c r="AX151" t="s">
        <v>307</v>
      </c>
      <c r="AY151" t="s">
        <v>5545</v>
      </c>
      <c r="AZ151" t="s">
        <v>5549</v>
      </c>
      <c r="BA151" t="s">
        <v>5549</v>
      </c>
      <c r="BB151" t="s">
        <v>5320</v>
      </c>
      <c r="BC151" t="s">
        <v>628</v>
      </c>
      <c r="BD151" t="s">
        <v>621</v>
      </c>
      <c r="BE151" t="s">
        <v>311</v>
      </c>
      <c r="BF151" t="s">
        <v>312</v>
      </c>
      <c r="BG151" t="s">
        <v>156</v>
      </c>
      <c r="BH151" t="s">
        <v>313</v>
      </c>
    </row>
    <row r="152" spans="1:60" x14ac:dyDescent="0.4">
      <c r="A152" s="64">
        <f t="shared" si="39"/>
        <v>150</v>
      </c>
      <c r="B152" s="65" t="str">
        <f t="shared" si="40"/>
        <v>2025-09-10</v>
      </c>
      <c r="C152" s="65" t="str">
        <f t="shared" si="41"/>
        <v>FRA</v>
      </c>
      <c r="D152" s="65" t="str">
        <f t="shared" si="42"/>
        <v>18050238392</v>
      </c>
      <c r="E152" s="65" t="str">
        <f t="shared" si="43"/>
        <v>566746842406</v>
      </c>
      <c r="F152" s="65" t="str">
        <f t="shared" si="44"/>
        <v>정란</v>
      </c>
      <c r="G152" s="65" t="str">
        <f t="shared" si="45"/>
        <v>GK00002758614</v>
      </c>
      <c r="H152" s="229" t="str">
        <f t="shared" si="46"/>
        <v>선별(검사,Manifest-Inspection)</v>
      </c>
      <c r="I152" s="66">
        <f t="shared" si="47"/>
        <v>126.01</v>
      </c>
      <c r="J152" s="102">
        <f t="shared" si="48"/>
        <v>1</v>
      </c>
      <c r="K152" s="66">
        <f t="shared" si="49"/>
        <v>1</v>
      </c>
      <c r="L152" s="66">
        <f t="shared" si="50"/>
        <v>0.2</v>
      </c>
      <c r="M152" s="66">
        <f t="shared" si="51"/>
        <v>1</v>
      </c>
      <c r="N152" s="169">
        <f t="shared" si="52"/>
        <v>4.9000000000000004</v>
      </c>
      <c r="O152" s="169">
        <f>(J152*VLOOKUP(M152/J152,Mapping!$B$22:$C$29,2,10))</f>
        <v>2.75</v>
      </c>
      <c r="P152" s="166">
        <f t="shared" si="53"/>
        <v>8.9687849774362114</v>
      </c>
      <c r="Q152" s="167">
        <f>VLOOKUP(H152,Mapping!$B$3:$D$13,3,0)</f>
        <v>0</v>
      </c>
      <c r="R152" s="168">
        <f>(IF(VLOOKUP(VLOOKUP(I152,Mapping!$B$15:$D$20,2,1),Mapping!$C$15:$E$20,2,0)=7000,0,VLOOKUP(VLOOKUP(I152,Mapping!$B$15:$D$20,2,1),Mapping!$C$15:$E$20,2,0)))</f>
        <v>0</v>
      </c>
      <c r="S152" s="166"/>
      <c r="T152" s="166"/>
      <c r="U152" s="67">
        <f t="shared" si="54"/>
        <v>8.9687849774362114</v>
      </c>
      <c r="V152" s="149">
        <f t="shared" si="55"/>
        <v>8.9700000000000006</v>
      </c>
      <c r="W152" s="149">
        <f>MAKESHOPNCOMPANY!$C$17</f>
        <v>1402.69</v>
      </c>
      <c r="X152" t="str">
        <f t="shared" si="38"/>
        <v/>
      </c>
      <c r="AA152" t="s">
        <v>5313</v>
      </c>
      <c r="AB152" t="s">
        <v>71</v>
      </c>
      <c r="AC152" t="s">
        <v>5314</v>
      </c>
      <c r="AD152" t="s">
        <v>5550</v>
      </c>
      <c r="AE152" t="s">
        <v>5551</v>
      </c>
      <c r="AF152" t="s">
        <v>5552</v>
      </c>
      <c r="AG152" t="s">
        <v>502</v>
      </c>
      <c r="AH152" t="s">
        <v>156</v>
      </c>
      <c r="AI152">
        <v>1</v>
      </c>
      <c r="AJ152">
        <v>1</v>
      </c>
      <c r="AK152">
        <v>0.2</v>
      </c>
      <c r="AL152">
        <v>1</v>
      </c>
      <c r="AM152" t="s">
        <v>111</v>
      </c>
      <c r="AN152">
        <v>126.01</v>
      </c>
      <c r="AO152" t="s">
        <v>303</v>
      </c>
      <c r="AP152" t="s">
        <v>303</v>
      </c>
      <c r="AQ152" t="s">
        <v>303</v>
      </c>
      <c r="AR152" t="s">
        <v>303</v>
      </c>
      <c r="AS152" t="s">
        <v>303</v>
      </c>
      <c r="AT152" t="s">
        <v>618</v>
      </c>
      <c r="AU152" t="s">
        <v>619</v>
      </c>
      <c r="AV152" t="s">
        <v>623</v>
      </c>
      <c r="AW152" t="s">
        <v>156</v>
      </c>
      <c r="AX152" t="s">
        <v>307</v>
      </c>
      <c r="AY152" t="s">
        <v>5550</v>
      </c>
      <c r="AZ152" t="s">
        <v>5553</v>
      </c>
      <c r="BA152" t="s">
        <v>5553</v>
      </c>
      <c r="BB152" t="s">
        <v>5320</v>
      </c>
      <c r="BC152" t="s">
        <v>628</v>
      </c>
      <c r="BD152" t="s">
        <v>621</v>
      </c>
      <c r="BE152" t="s">
        <v>311</v>
      </c>
      <c r="BF152" t="s">
        <v>312</v>
      </c>
      <c r="BG152" t="s">
        <v>156</v>
      </c>
      <c r="BH152" t="s">
        <v>313</v>
      </c>
    </row>
    <row r="153" spans="1:60" x14ac:dyDescent="0.4">
      <c r="A153" s="64">
        <f t="shared" si="39"/>
        <v>151</v>
      </c>
      <c r="B153" s="65" t="str">
        <f t="shared" si="40"/>
        <v>2025-09-10</v>
      </c>
      <c r="C153" s="65" t="str">
        <f t="shared" si="41"/>
        <v>FRA</v>
      </c>
      <c r="D153" s="65" t="str">
        <f t="shared" si="42"/>
        <v>18050238392</v>
      </c>
      <c r="E153" s="65" t="str">
        <f t="shared" si="43"/>
        <v>566746842480</v>
      </c>
      <c r="F153" s="65" t="str">
        <f t="shared" si="44"/>
        <v>김민재</v>
      </c>
      <c r="G153" s="65" t="str">
        <f t="shared" si="45"/>
        <v>GK00002761206</v>
      </c>
      <c r="H153" s="229" t="str">
        <f t="shared" si="46"/>
        <v>간이(Simple)</v>
      </c>
      <c r="I153" s="66">
        <f t="shared" si="47"/>
        <v>366.51</v>
      </c>
      <c r="J153" s="102">
        <f t="shared" si="48"/>
        <v>1</v>
      </c>
      <c r="K153" s="66">
        <f t="shared" si="49"/>
        <v>15</v>
      </c>
      <c r="L153" s="66">
        <f t="shared" si="50"/>
        <v>22.2</v>
      </c>
      <c r="M153" s="66">
        <f t="shared" si="51"/>
        <v>22.5</v>
      </c>
      <c r="N153" s="169">
        <f t="shared" si="52"/>
        <v>71.55</v>
      </c>
      <c r="O153" s="169">
        <f>(J153*VLOOKUP(M153/J153,Mapping!$B$22:$C$29,2,10))</f>
        <v>7.25</v>
      </c>
      <c r="P153" s="166">
        <f t="shared" si="53"/>
        <v>92.384347218558617</v>
      </c>
      <c r="Q153" s="167">
        <f>VLOOKUP(H153,Mapping!$B$3:$D$13,3,0)</f>
        <v>0.8</v>
      </c>
      <c r="R153" s="168">
        <f>(IF(VLOOKUP(VLOOKUP(I153,Mapping!$B$15:$D$20,2,1),Mapping!$C$15:$E$20,2,0)=7000,0,VLOOKUP(VLOOKUP(I153,Mapping!$B$15:$D$20,2,1),Mapping!$C$15:$E$20,2,0)))</f>
        <v>0</v>
      </c>
      <c r="S153" s="166"/>
      <c r="T153" s="166"/>
      <c r="U153" s="67">
        <f t="shared" si="54"/>
        <v>93.184347218558614</v>
      </c>
      <c r="V153" s="149">
        <f t="shared" si="55"/>
        <v>93.18</v>
      </c>
      <c r="W153" s="149">
        <f>MAKESHOPNCOMPANY!$C$17</f>
        <v>1402.69</v>
      </c>
      <c r="X153" t="str">
        <f t="shared" si="38"/>
        <v/>
      </c>
      <c r="AA153" t="s">
        <v>5313</v>
      </c>
      <c r="AB153" t="s">
        <v>71</v>
      </c>
      <c r="AC153" t="s">
        <v>5314</v>
      </c>
      <c r="AD153" t="s">
        <v>5554</v>
      </c>
      <c r="AE153" t="s">
        <v>961</v>
      </c>
      <c r="AF153" t="s">
        <v>5555</v>
      </c>
      <c r="AG153" t="s">
        <v>3204</v>
      </c>
      <c r="AH153" t="s">
        <v>156</v>
      </c>
      <c r="AI153">
        <v>1</v>
      </c>
      <c r="AJ153">
        <v>15</v>
      </c>
      <c r="AK153">
        <v>22.2</v>
      </c>
      <c r="AL153">
        <v>22.5</v>
      </c>
      <c r="AM153" t="s">
        <v>15</v>
      </c>
      <c r="AN153">
        <v>366.51</v>
      </c>
      <c r="AO153" t="s">
        <v>303</v>
      </c>
      <c r="AP153" t="s">
        <v>303</v>
      </c>
      <c r="AQ153" t="s">
        <v>303</v>
      </c>
      <c r="AR153" t="s">
        <v>303</v>
      </c>
      <c r="AS153" t="s">
        <v>303</v>
      </c>
      <c r="AT153" t="s">
        <v>618</v>
      </c>
      <c r="AU153" t="s">
        <v>619</v>
      </c>
      <c r="AV153" t="s">
        <v>644</v>
      </c>
      <c r="AW153" t="s">
        <v>156</v>
      </c>
      <c r="AX153" t="s">
        <v>307</v>
      </c>
      <c r="AY153" t="s">
        <v>5554</v>
      </c>
      <c r="AZ153" t="s">
        <v>5556</v>
      </c>
      <c r="BA153" t="s">
        <v>5556</v>
      </c>
      <c r="BB153" t="s">
        <v>5320</v>
      </c>
      <c r="BC153" t="s">
        <v>628</v>
      </c>
      <c r="BD153" t="s">
        <v>621</v>
      </c>
      <c r="BE153" t="s">
        <v>311</v>
      </c>
      <c r="BF153" t="s">
        <v>312</v>
      </c>
      <c r="BG153" t="s">
        <v>156</v>
      </c>
      <c r="BH153" t="s">
        <v>313</v>
      </c>
    </row>
    <row r="154" spans="1:60" x14ac:dyDescent="0.4">
      <c r="A154" s="64">
        <f t="shared" si="39"/>
        <v>152</v>
      </c>
      <c r="B154" s="65" t="str">
        <f t="shared" si="40"/>
        <v>2025-09-10</v>
      </c>
      <c r="C154" s="65" t="str">
        <f t="shared" si="41"/>
        <v>FRA</v>
      </c>
      <c r="D154" s="65" t="str">
        <f t="shared" si="42"/>
        <v>18050238392</v>
      </c>
      <c r="E154" s="65" t="str">
        <f t="shared" si="43"/>
        <v>566746842454</v>
      </c>
      <c r="F154" s="65" t="str">
        <f t="shared" si="44"/>
        <v>임소영</v>
      </c>
      <c r="G154" s="65" t="str">
        <f t="shared" si="45"/>
        <v>GK00002761214</v>
      </c>
      <c r="H154" s="229" t="str">
        <f t="shared" si="46"/>
        <v>간이(Simple)</v>
      </c>
      <c r="I154" s="66">
        <f t="shared" si="47"/>
        <v>1152.04</v>
      </c>
      <c r="J154" s="102">
        <f t="shared" si="48"/>
        <v>1</v>
      </c>
      <c r="K154" s="66">
        <f t="shared" si="49"/>
        <v>15</v>
      </c>
      <c r="L154" s="66">
        <f t="shared" si="50"/>
        <v>22.2</v>
      </c>
      <c r="M154" s="66">
        <f t="shared" si="51"/>
        <v>22.5</v>
      </c>
      <c r="N154" s="169">
        <f t="shared" si="52"/>
        <v>71.55</v>
      </c>
      <c r="O154" s="169">
        <f>(J154*VLOOKUP(M154/J154,Mapping!$B$22:$C$29,2,10))</f>
        <v>7.25</v>
      </c>
      <c r="P154" s="166">
        <f t="shared" si="53"/>
        <v>92.384347218558617</v>
      </c>
      <c r="Q154" s="167">
        <f>VLOOKUP(H154,Mapping!$B$3:$D$13,3,0)</f>
        <v>0.8</v>
      </c>
      <c r="R154" s="168">
        <f>(IF(VLOOKUP(VLOOKUP(I154,Mapping!$B$15:$D$20,2,1),Mapping!$C$15:$E$20,2,0)=7000,0,VLOOKUP(VLOOKUP(I154,Mapping!$B$15:$D$20,2,1),Mapping!$C$15:$E$20,2,0)))</f>
        <v>0</v>
      </c>
      <c r="S154" s="166"/>
      <c r="T154" s="166"/>
      <c r="U154" s="67">
        <f t="shared" si="54"/>
        <v>93.184347218558614</v>
      </c>
      <c r="V154" s="149">
        <f t="shared" si="55"/>
        <v>93.18</v>
      </c>
      <c r="W154" s="149">
        <f>MAKESHOPNCOMPANY!$C$17</f>
        <v>1402.69</v>
      </c>
      <c r="X154" t="str">
        <f t="shared" si="38"/>
        <v/>
      </c>
      <c r="AA154" t="s">
        <v>5313</v>
      </c>
      <c r="AB154" t="s">
        <v>71</v>
      </c>
      <c r="AC154" t="s">
        <v>5314</v>
      </c>
      <c r="AD154" t="s">
        <v>5557</v>
      </c>
      <c r="AE154" t="s">
        <v>5558</v>
      </c>
      <c r="AF154" t="s">
        <v>5559</v>
      </c>
      <c r="AG154" t="s">
        <v>5560</v>
      </c>
      <c r="AH154" t="s">
        <v>156</v>
      </c>
      <c r="AI154">
        <v>1</v>
      </c>
      <c r="AJ154">
        <v>15</v>
      </c>
      <c r="AK154">
        <v>22.2</v>
      </c>
      <c r="AL154">
        <v>22.5</v>
      </c>
      <c r="AM154" t="s">
        <v>15</v>
      </c>
      <c r="AN154">
        <v>1152.04</v>
      </c>
      <c r="AO154" t="s">
        <v>303</v>
      </c>
      <c r="AP154" t="s">
        <v>303</v>
      </c>
      <c r="AQ154" t="s">
        <v>303</v>
      </c>
      <c r="AR154" t="s">
        <v>303</v>
      </c>
      <c r="AS154" t="s">
        <v>303</v>
      </c>
      <c r="AT154" t="s">
        <v>618</v>
      </c>
      <c r="AU154" t="s">
        <v>619</v>
      </c>
      <c r="AV154" t="s">
        <v>644</v>
      </c>
      <c r="AW154" t="s">
        <v>156</v>
      </c>
      <c r="AX154" t="s">
        <v>307</v>
      </c>
      <c r="AY154" t="s">
        <v>5557</v>
      </c>
      <c r="AZ154" t="s">
        <v>5561</v>
      </c>
      <c r="BA154" t="s">
        <v>5561</v>
      </c>
      <c r="BB154" t="s">
        <v>5320</v>
      </c>
      <c r="BC154" t="s">
        <v>628</v>
      </c>
      <c r="BD154" t="s">
        <v>621</v>
      </c>
      <c r="BE154" t="s">
        <v>311</v>
      </c>
      <c r="BF154" t="s">
        <v>312</v>
      </c>
      <c r="BG154" t="s">
        <v>156</v>
      </c>
      <c r="BH154" t="s">
        <v>313</v>
      </c>
    </row>
    <row r="155" spans="1:60" x14ac:dyDescent="0.4">
      <c r="A155" s="64">
        <f t="shared" si="39"/>
        <v>153</v>
      </c>
      <c r="B155" s="65" t="str">
        <f t="shared" si="40"/>
        <v>2025-09-10</v>
      </c>
      <c r="C155" s="65" t="str">
        <f t="shared" si="41"/>
        <v>FRA</v>
      </c>
      <c r="D155" s="65" t="str">
        <f t="shared" si="42"/>
        <v>18050238392</v>
      </c>
      <c r="E155" s="65" t="str">
        <f t="shared" si="43"/>
        <v>566746842476</v>
      </c>
      <c r="F155" s="65" t="str">
        <f t="shared" si="44"/>
        <v>이지언</v>
      </c>
      <c r="G155" s="65" t="str">
        <f t="shared" si="45"/>
        <v>GK00002761814</v>
      </c>
      <c r="H155" s="229" t="str">
        <f t="shared" si="46"/>
        <v>간이(Simple)</v>
      </c>
      <c r="I155" s="66">
        <f t="shared" si="47"/>
        <v>482.03</v>
      </c>
      <c r="J155" s="102">
        <f t="shared" si="48"/>
        <v>1</v>
      </c>
      <c r="K155" s="66">
        <f t="shared" si="49"/>
        <v>15</v>
      </c>
      <c r="L155" s="66">
        <f t="shared" si="50"/>
        <v>22.2</v>
      </c>
      <c r="M155" s="66">
        <f t="shared" si="51"/>
        <v>22.5</v>
      </c>
      <c r="N155" s="169">
        <f t="shared" si="52"/>
        <v>71.55</v>
      </c>
      <c r="O155" s="169">
        <f>(J155*VLOOKUP(M155/J155,Mapping!$B$22:$C$29,2,10))</f>
        <v>7.25</v>
      </c>
      <c r="P155" s="166">
        <f t="shared" si="53"/>
        <v>92.384347218558617</v>
      </c>
      <c r="Q155" s="167">
        <f>VLOOKUP(H155,Mapping!$B$3:$D$13,3,0)</f>
        <v>0.8</v>
      </c>
      <c r="R155" s="168">
        <f>(IF(VLOOKUP(VLOOKUP(I155,Mapping!$B$15:$D$20,2,1),Mapping!$C$15:$E$20,2,0)=7000,0,VLOOKUP(VLOOKUP(I155,Mapping!$B$15:$D$20,2,1),Mapping!$C$15:$E$20,2,0)))</f>
        <v>0</v>
      </c>
      <c r="S155" s="166"/>
      <c r="T155" s="166"/>
      <c r="U155" s="67">
        <f t="shared" si="54"/>
        <v>93.184347218558614</v>
      </c>
      <c r="V155" s="149">
        <f t="shared" si="55"/>
        <v>93.18</v>
      </c>
      <c r="W155" s="149">
        <f>MAKESHOPNCOMPANY!$C$17</f>
        <v>1402.69</v>
      </c>
      <c r="X155" t="str">
        <f t="shared" si="38"/>
        <v/>
      </c>
      <c r="AA155" t="s">
        <v>5313</v>
      </c>
      <c r="AB155" t="s">
        <v>71</v>
      </c>
      <c r="AC155" t="s">
        <v>5314</v>
      </c>
      <c r="AD155" t="s">
        <v>5562</v>
      </c>
      <c r="AE155" t="s">
        <v>5563</v>
      </c>
      <c r="AF155" t="s">
        <v>5564</v>
      </c>
      <c r="AG155" t="s">
        <v>5565</v>
      </c>
      <c r="AH155" t="s">
        <v>156</v>
      </c>
      <c r="AI155">
        <v>1</v>
      </c>
      <c r="AJ155">
        <v>15</v>
      </c>
      <c r="AK155">
        <v>22.2</v>
      </c>
      <c r="AL155">
        <v>22.5</v>
      </c>
      <c r="AM155" t="s">
        <v>15</v>
      </c>
      <c r="AN155">
        <v>482.03</v>
      </c>
      <c r="AO155" t="s">
        <v>303</v>
      </c>
      <c r="AP155" t="s">
        <v>303</v>
      </c>
      <c r="AQ155" t="s">
        <v>303</v>
      </c>
      <c r="AR155" t="s">
        <v>303</v>
      </c>
      <c r="AS155" t="s">
        <v>303</v>
      </c>
      <c r="AT155" t="s">
        <v>618</v>
      </c>
      <c r="AU155" t="s">
        <v>619</v>
      </c>
      <c r="AV155" t="s">
        <v>644</v>
      </c>
      <c r="AW155" t="s">
        <v>156</v>
      </c>
      <c r="AX155" t="s">
        <v>307</v>
      </c>
      <c r="AY155" t="s">
        <v>5562</v>
      </c>
      <c r="AZ155" t="s">
        <v>5566</v>
      </c>
      <c r="BA155" t="s">
        <v>5566</v>
      </c>
      <c r="BB155" t="s">
        <v>5320</v>
      </c>
      <c r="BC155" t="s">
        <v>628</v>
      </c>
      <c r="BD155" t="s">
        <v>621</v>
      </c>
      <c r="BE155" t="s">
        <v>311</v>
      </c>
      <c r="BF155" t="s">
        <v>312</v>
      </c>
      <c r="BG155" t="s">
        <v>156</v>
      </c>
      <c r="BH155" t="s">
        <v>313</v>
      </c>
    </row>
    <row r="156" spans="1:60" x14ac:dyDescent="0.4">
      <c r="A156" s="64">
        <f t="shared" si="39"/>
        <v>154</v>
      </c>
      <c r="B156" s="65" t="str">
        <f t="shared" si="40"/>
        <v>2025-09-10</v>
      </c>
      <c r="C156" s="65" t="str">
        <f t="shared" si="41"/>
        <v>FRA</v>
      </c>
      <c r="D156" s="65" t="str">
        <f t="shared" si="42"/>
        <v>18050238392</v>
      </c>
      <c r="E156" s="65" t="str">
        <f t="shared" si="43"/>
        <v>566746842465</v>
      </c>
      <c r="F156" s="65" t="str">
        <f t="shared" si="44"/>
        <v>김희진</v>
      </c>
      <c r="G156" s="65" t="str">
        <f t="shared" si="45"/>
        <v>GK00002762640</v>
      </c>
      <c r="H156" s="229" t="str">
        <f t="shared" si="46"/>
        <v>목록(Manifest)</v>
      </c>
      <c r="I156" s="66">
        <f t="shared" si="47"/>
        <v>11.49</v>
      </c>
      <c r="J156" s="102">
        <f t="shared" si="48"/>
        <v>1</v>
      </c>
      <c r="K156" s="66">
        <f t="shared" si="49"/>
        <v>0.5</v>
      </c>
      <c r="L156" s="66">
        <f t="shared" si="50"/>
        <v>0.2</v>
      </c>
      <c r="M156" s="66">
        <f t="shared" si="51"/>
        <v>0.5</v>
      </c>
      <c r="N156" s="169">
        <f t="shared" si="52"/>
        <v>3.35</v>
      </c>
      <c r="O156" s="169">
        <f>(J156*VLOOKUP(M156/J156,Mapping!$B$22:$C$29,2,10))</f>
        <v>2.75</v>
      </c>
      <c r="P156" s="166">
        <f t="shared" si="53"/>
        <v>7.1515801780863901</v>
      </c>
      <c r="Q156" s="167">
        <f>VLOOKUP(H156,Mapping!$B$3:$D$13,3,0)</f>
        <v>0</v>
      </c>
      <c r="R156" s="168">
        <f>(IF(VLOOKUP(VLOOKUP(I156,Mapping!$B$15:$D$20,2,1),Mapping!$C$15:$E$20,2,0)=7000,0,VLOOKUP(VLOOKUP(I156,Mapping!$B$15:$D$20,2,1),Mapping!$C$15:$E$20,2,0)))</f>
        <v>0</v>
      </c>
      <c r="S156" s="166"/>
      <c r="T156" s="166"/>
      <c r="U156" s="67">
        <f t="shared" si="54"/>
        <v>7.1515801780863901</v>
      </c>
      <c r="V156" s="149">
        <f t="shared" si="55"/>
        <v>7.15</v>
      </c>
      <c r="W156" s="149">
        <f>MAKESHOPNCOMPANY!$C$17</f>
        <v>1402.69</v>
      </c>
      <c r="X156" t="str">
        <f t="shared" si="38"/>
        <v/>
      </c>
      <c r="AA156" t="s">
        <v>5313</v>
      </c>
      <c r="AB156" t="s">
        <v>71</v>
      </c>
      <c r="AC156" t="s">
        <v>5314</v>
      </c>
      <c r="AD156" t="s">
        <v>5567</v>
      </c>
      <c r="AE156" t="s">
        <v>928</v>
      </c>
      <c r="AF156" t="s">
        <v>5568</v>
      </c>
      <c r="AG156" t="s">
        <v>5569</v>
      </c>
      <c r="AH156" t="s">
        <v>156</v>
      </c>
      <c r="AI156">
        <v>1</v>
      </c>
      <c r="AJ156">
        <v>0.5</v>
      </c>
      <c r="AK156">
        <v>0.2</v>
      </c>
      <c r="AL156">
        <v>0.5</v>
      </c>
      <c r="AM156" t="s">
        <v>14</v>
      </c>
      <c r="AN156">
        <v>11.49</v>
      </c>
      <c r="AO156" t="s">
        <v>303</v>
      </c>
      <c r="AP156" t="s">
        <v>303</v>
      </c>
      <c r="AQ156" t="s">
        <v>303</v>
      </c>
      <c r="AR156" t="s">
        <v>303</v>
      </c>
      <c r="AS156" t="s">
        <v>303</v>
      </c>
      <c r="AT156" t="s">
        <v>618</v>
      </c>
      <c r="AU156" t="s">
        <v>619</v>
      </c>
      <c r="AV156" t="s">
        <v>620</v>
      </c>
      <c r="AW156" t="s">
        <v>156</v>
      </c>
      <c r="AX156" t="s">
        <v>307</v>
      </c>
      <c r="AY156" t="s">
        <v>5567</v>
      </c>
      <c r="AZ156" t="s">
        <v>5570</v>
      </c>
      <c r="BA156" t="s">
        <v>5570</v>
      </c>
      <c r="BB156" t="s">
        <v>5320</v>
      </c>
      <c r="BC156" t="s">
        <v>628</v>
      </c>
      <c r="BD156" t="s">
        <v>621</v>
      </c>
      <c r="BE156" t="s">
        <v>311</v>
      </c>
      <c r="BF156" t="s">
        <v>312</v>
      </c>
      <c r="BG156" t="s">
        <v>156</v>
      </c>
      <c r="BH156" t="s">
        <v>313</v>
      </c>
    </row>
    <row r="157" spans="1:60" x14ac:dyDescent="0.4">
      <c r="A157" s="64">
        <f t="shared" si="39"/>
        <v>155</v>
      </c>
      <c r="B157" s="65" t="str">
        <f t="shared" si="40"/>
        <v>2025-09-10</v>
      </c>
      <c r="C157" s="65" t="str">
        <f t="shared" si="41"/>
        <v>FRA</v>
      </c>
      <c r="D157" s="65" t="str">
        <f t="shared" si="42"/>
        <v>18050238392</v>
      </c>
      <c r="E157" s="65" t="str">
        <f t="shared" si="43"/>
        <v>566746842524</v>
      </c>
      <c r="F157" s="65" t="str">
        <f t="shared" si="44"/>
        <v>이신애</v>
      </c>
      <c r="G157" s="65" t="str">
        <f t="shared" si="45"/>
        <v>GK00002762642</v>
      </c>
      <c r="H157" s="229" t="str">
        <f t="shared" si="46"/>
        <v>목록(Manifest)</v>
      </c>
      <c r="I157" s="66">
        <f t="shared" si="47"/>
        <v>65.36</v>
      </c>
      <c r="J157" s="102">
        <f t="shared" si="48"/>
        <v>1</v>
      </c>
      <c r="K157" s="66">
        <f t="shared" si="49"/>
        <v>1</v>
      </c>
      <c r="L157" s="66">
        <f t="shared" si="50"/>
        <v>0.2</v>
      </c>
      <c r="M157" s="66">
        <f t="shared" si="51"/>
        <v>1</v>
      </c>
      <c r="N157" s="169">
        <f t="shared" si="52"/>
        <v>4.9000000000000004</v>
      </c>
      <c r="O157" s="169">
        <f>(J157*VLOOKUP(M157/J157,Mapping!$B$22:$C$29,2,10))</f>
        <v>2.75</v>
      </c>
      <c r="P157" s="166">
        <f t="shared" si="53"/>
        <v>8.9687849774362114</v>
      </c>
      <c r="Q157" s="167">
        <f>VLOOKUP(H157,Mapping!$B$3:$D$13,3,0)</f>
        <v>0</v>
      </c>
      <c r="R157" s="168">
        <f>(IF(VLOOKUP(VLOOKUP(I157,Mapping!$B$15:$D$20,2,1),Mapping!$C$15:$E$20,2,0)=7000,0,VLOOKUP(VLOOKUP(I157,Mapping!$B$15:$D$20,2,1),Mapping!$C$15:$E$20,2,0)))</f>
        <v>0</v>
      </c>
      <c r="S157" s="166"/>
      <c r="T157" s="166"/>
      <c r="U157" s="67">
        <f t="shared" si="54"/>
        <v>8.9687849774362114</v>
      </c>
      <c r="V157" s="149">
        <f t="shared" si="55"/>
        <v>8.9700000000000006</v>
      </c>
      <c r="W157" s="149">
        <f>MAKESHOPNCOMPANY!$C$17</f>
        <v>1402.69</v>
      </c>
      <c r="X157" t="str">
        <f t="shared" si="38"/>
        <v/>
      </c>
      <c r="AA157" t="s">
        <v>5313</v>
      </c>
      <c r="AB157" t="s">
        <v>71</v>
      </c>
      <c r="AC157" t="s">
        <v>5314</v>
      </c>
      <c r="AD157" t="s">
        <v>5571</v>
      </c>
      <c r="AE157" t="s">
        <v>5572</v>
      </c>
      <c r="AF157" t="s">
        <v>5573</v>
      </c>
      <c r="AG157" t="s">
        <v>5574</v>
      </c>
      <c r="AH157" t="s">
        <v>156</v>
      </c>
      <c r="AI157">
        <v>1</v>
      </c>
      <c r="AJ157">
        <v>1</v>
      </c>
      <c r="AK157">
        <v>0.2</v>
      </c>
      <c r="AL157">
        <v>1</v>
      </c>
      <c r="AM157" t="s">
        <v>14</v>
      </c>
      <c r="AN157">
        <v>65.36</v>
      </c>
      <c r="AO157" t="s">
        <v>303</v>
      </c>
      <c r="AP157" t="s">
        <v>303</v>
      </c>
      <c r="AQ157" t="s">
        <v>303</v>
      </c>
      <c r="AR157" t="s">
        <v>303</v>
      </c>
      <c r="AS157" t="s">
        <v>303</v>
      </c>
      <c r="AT157" t="s">
        <v>618</v>
      </c>
      <c r="AU157" t="s">
        <v>619</v>
      </c>
      <c r="AV157" t="s">
        <v>623</v>
      </c>
      <c r="AW157" t="s">
        <v>156</v>
      </c>
      <c r="AX157" t="s">
        <v>307</v>
      </c>
      <c r="AY157" t="s">
        <v>5571</v>
      </c>
      <c r="AZ157" t="s">
        <v>5575</v>
      </c>
      <c r="BA157" t="s">
        <v>5575</v>
      </c>
      <c r="BB157" t="s">
        <v>5320</v>
      </c>
      <c r="BC157" t="s">
        <v>628</v>
      </c>
      <c r="BD157" t="s">
        <v>621</v>
      </c>
      <c r="BE157" t="s">
        <v>311</v>
      </c>
      <c r="BF157" t="s">
        <v>312</v>
      </c>
      <c r="BG157" t="s">
        <v>156</v>
      </c>
      <c r="BH157" t="s">
        <v>313</v>
      </c>
    </row>
    <row r="158" spans="1:60" x14ac:dyDescent="0.4">
      <c r="A158" s="64">
        <f t="shared" si="39"/>
        <v>156</v>
      </c>
      <c r="B158" s="65" t="str">
        <f t="shared" si="40"/>
        <v>2025-09-10</v>
      </c>
      <c r="C158" s="65" t="str">
        <f t="shared" si="41"/>
        <v>FRA</v>
      </c>
      <c r="D158" s="65" t="str">
        <f t="shared" si="42"/>
        <v>18050238392</v>
      </c>
      <c r="E158" s="65" t="str">
        <f t="shared" si="43"/>
        <v>566746842395</v>
      </c>
      <c r="F158" s="65" t="str">
        <f t="shared" si="44"/>
        <v>서종희</v>
      </c>
      <c r="G158" s="65" t="str">
        <f t="shared" si="45"/>
        <v>GK00002762645</v>
      </c>
      <c r="H158" s="229" t="str">
        <f t="shared" si="46"/>
        <v>일반(목록배제,Normal-Manifest Exception)</v>
      </c>
      <c r="I158" s="66">
        <f t="shared" si="47"/>
        <v>35.229999999999997</v>
      </c>
      <c r="J158" s="102">
        <f t="shared" si="48"/>
        <v>1</v>
      </c>
      <c r="K158" s="66">
        <f t="shared" si="49"/>
        <v>2</v>
      </c>
      <c r="L158" s="66">
        <f t="shared" si="50"/>
        <v>0.2</v>
      </c>
      <c r="M158" s="66">
        <f t="shared" si="51"/>
        <v>2</v>
      </c>
      <c r="N158" s="169">
        <f t="shared" si="52"/>
        <v>8</v>
      </c>
      <c r="O158" s="169">
        <f>(J158*VLOOKUP(M158/J158,Mapping!$B$22:$C$29,2,10))</f>
        <v>2.75</v>
      </c>
      <c r="P158" s="166">
        <f t="shared" si="53"/>
        <v>12.603194576135852</v>
      </c>
      <c r="Q158" s="167">
        <f>VLOOKUP(H158,Mapping!$B$3:$D$13,3,0)</f>
        <v>0.8</v>
      </c>
      <c r="R158" s="168">
        <f>(IF(VLOOKUP(VLOOKUP(I158,Mapping!$B$15:$D$20,2,1),Mapping!$C$15:$E$20,2,0)=7000,0,VLOOKUP(VLOOKUP(I158,Mapping!$B$15:$D$20,2,1),Mapping!$C$15:$E$20,2,0)))</f>
        <v>0</v>
      </c>
      <c r="S158" s="166"/>
      <c r="T158" s="166"/>
      <c r="U158" s="67">
        <f t="shared" si="54"/>
        <v>13.403194576135853</v>
      </c>
      <c r="V158" s="149">
        <f t="shared" si="55"/>
        <v>13.4</v>
      </c>
      <c r="W158" s="149">
        <f>MAKESHOPNCOMPANY!$C$17</f>
        <v>1402.69</v>
      </c>
      <c r="X158" t="str">
        <f t="shared" si="38"/>
        <v/>
      </c>
      <c r="AA158" t="s">
        <v>5313</v>
      </c>
      <c r="AB158" t="s">
        <v>71</v>
      </c>
      <c r="AC158" t="s">
        <v>5314</v>
      </c>
      <c r="AD158" t="s">
        <v>5576</v>
      </c>
      <c r="AE158" t="s">
        <v>211</v>
      </c>
      <c r="AF158" t="s">
        <v>569</v>
      </c>
      <c r="AG158" t="s">
        <v>570</v>
      </c>
      <c r="AH158" t="s">
        <v>156</v>
      </c>
      <c r="AI158">
        <v>1</v>
      </c>
      <c r="AJ158">
        <v>2</v>
      </c>
      <c r="AK158">
        <v>0.2</v>
      </c>
      <c r="AL158">
        <v>2</v>
      </c>
      <c r="AM158" t="s">
        <v>110</v>
      </c>
      <c r="AN158">
        <v>35.229999999999997</v>
      </c>
      <c r="AO158" t="s">
        <v>303</v>
      </c>
      <c r="AP158" t="s">
        <v>303</v>
      </c>
      <c r="AQ158" t="s">
        <v>303</v>
      </c>
      <c r="AR158" t="s">
        <v>303</v>
      </c>
      <c r="AS158" t="s">
        <v>303</v>
      </c>
      <c r="AT158" t="s">
        <v>618</v>
      </c>
      <c r="AU158" t="s">
        <v>619</v>
      </c>
      <c r="AV158" t="s">
        <v>1163</v>
      </c>
      <c r="AW158" t="s">
        <v>156</v>
      </c>
      <c r="AX158" t="s">
        <v>307</v>
      </c>
      <c r="AY158" t="s">
        <v>5576</v>
      </c>
      <c r="AZ158" t="s">
        <v>5577</v>
      </c>
      <c r="BA158" t="s">
        <v>5577</v>
      </c>
      <c r="BB158" t="s">
        <v>5320</v>
      </c>
      <c r="BC158" t="s">
        <v>628</v>
      </c>
      <c r="BD158" t="s">
        <v>621</v>
      </c>
      <c r="BE158" t="s">
        <v>311</v>
      </c>
      <c r="BF158" t="s">
        <v>312</v>
      </c>
      <c r="BG158" t="s">
        <v>156</v>
      </c>
      <c r="BH158" t="s">
        <v>313</v>
      </c>
    </row>
    <row r="159" spans="1:60" x14ac:dyDescent="0.4">
      <c r="A159" s="64">
        <f t="shared" si="39"/>
        <v>157</v>
      </c>
      <c r="B159" s="65" t="str">
        <f t="shared" si="40"/>
        <v>2025-09-10</v>
      </c>
      <c r="C159" s="65" t="str">
        <f t="shared" si="41"/>
        <v>FRA</v>
      </c>
      <c r="D159" s="65" t="str">
        <f t="shared" si="42"/>
        <v>18050238392</v>
      </c>
      <c r="E159" s="65" t="str">
        <f t="shared" si="43"/>
        <v>566746842432</v>
      </c>
      <c r="F159" s="65" t="str">
        <f t="shared" si="44"/>
        <v>천영주</v>
      </c>
      <c r="G159" s="65" t="str">
        <f t="shared" si="45"/>
        <v>GK00002763091</v>
      </c>
      <c r="H159" s="229" t="str">
        <f t="shared" si="46"/>
        <v>목록(Manifest)</v>
      </c>
      <c r="I159" s="66">
        <f t="shared" si="47"/>
        <v>140.01</v>
      </c>
      <c r="J159" s="102">
        <f t="shared" si="48"/>
        <v>1</v>
      </c>
      <c r="K159" s="66">
        <f t="shared" si="49"/>
        <v>1</v>
      </c>
      <c r="L159" s="66">
        <f t="shared" si="50"/>
        <v>0.2</v>
      </c>
      <c r="M159" s="66">
        <f t="shared" si="51"/>
        <v>1</v>
      </c>
      <c r="N159" s="169">
        <f t="shared" si="52"/>
        <v>4.9000000000000004</v>
      </c>
      <c r="O159" s="169">
        <f>(J159*VLOOKUP(M159/J159,Mapping!$B$22:$C$29,2,10))</f>
        <v>2.75</v>
      </c>
      <c r="P159" s="166">
        <f t="shared" si="53"/>
        <v>8.9687849774362114</v>
      </c>
      <c r="Q159" s="167">
        <f>VLOOKUP(H159,Mapping!$B$3:$D$13,3,0)</f>
        <v>0</v>
      </c>
      <c r="R159" s="168">
        <f>(IF(VLOOKUP(VLOOKUP(I159,Mapping!$B$15:$D$20,2,1),Mapping!$C$15:$E$20,2,0)=7000,0,VLOOKUP(VLOOKUP(I159,Mapping!$B$15:$D$20,2,1),Mapping!$C$15:$E$20,2,0)))</f>
        <v>0</v>
      </c>
      <c r="S159" s="166"/>
      <c r="T159" s="166"/>
      <c r="U159" s="67">
        <f t="shared" si="54"/>
        <v>8.9687849774362114</v>
      </c>
      <c r="V159" s="149">
        <f t="shared" si="55"/>
        <v>8.9700000000000006</v>
      </c>
      <c r="W159" s="149">
        <f>MAKESHOPNCOMPANY!$C$17</f>
        <v>1402.69</v>
      </c>
      <c r="X159" t="str">
        <f t="shared" si="38"/>
        <v/>
      </c>
      <c r="AA159" t="s">
        <v>5313</v>
      </c>
      <c r="AB159" t="s">
        <v>71</v>
      </c>
      <c r="AC159" t="s">
        <v>5314</v>
      </c>
      <c r="AD159" t="s">
        <v>5578</v>
      </c>
      <c r="AE159" t="s">
        <v>5579</v>
      </c>
      <c r="AF159" t="s">
        <v>5580</v>
      </c>
      <c r="AG159" t="s">
        <v>548</v>
      </c>
      <c r="AH159" t="s">
        <v>156</v>
      </c>
      <c r="AI159">
        <v>1</v>
      </c>
      <c r="AJ159">
        <v>1</v>
      </c>
      <c r="AK159">
        <v>0.2</v>
      </c>
      <c r="AL159">
        <v>1</v>
      </c>
      <c r="AM159" t="s">
        <v>14</v>
      </c>
      <c r="AN159">
        <v>140.01</v>
      </c>
      <c r="AO159" t="s">
        <v>303</v>
      </c>
      <c r="AP159" t="s">
        <v>303</v>
      </c>
      <c r="AQ159" t="s">
        <v>303</v>
      </c>
      <c r="AR159" t="s">
        <v>303</v>
      </c>
      <c r="AS159" t="s">
        <v>303</v>
      </c>
      <c r="AT159" t="s">
        <v>618</v>
      </c>
      <c r="AU159" t="s">
        <v>619</v>
      </c>
      <c r="AV159" t="s">
        <v>623</v>
      </c>
      <c r="AW159" t="s">
        <v>156</v>
      </c>
      <c r="AX159" t="s">
        <v>307</v>
      </c>
      <c r="AY159" t="s">
        <v>5578</v>
      </c>
      <c r="AZ159" t="s">
        <v>5581</v>
      </c>
      <c r="BA159" t="s">
        <v>5581</v>
      </c>
      <c r="BB159" t="s">
        <v>5320</v>
      </c>
      <c r="BC159" t="s">
        <v>628</v>
      </c>
      <c r="BD159" t="s">
        <v>621</v>
      </c>
      <c r="BE159" t="s">
        <v>311</v>
      </c>
      <c r="BF159" t="s">
        <v>312</v>
      </c>
      <c r="BG159" t="s">
        <v>156</v>
      </c>
      <c r="BH159" t="s">
        <v>313</v>
      </c>
    </row>
    <row r="160" spans="1:60" x14ac:dyDescent="0.4">
      <c r="A160" s="64">
        <f t="shared" si="39"/>
        <v>158</v>
      </c>
      <c r="B160" s="65" t="str">
        <f t="shared" si="40"/>
        <v>2025-09-10</v>
      </c>
      <c r="C160" s="65" t="str">
        <f t="shared" si="41"/>
        <v>FRA</v>
      </c>
      <c r="D160" s="65" t="str">
        <f t="shared" si="42"/>
        <v>18050238392</v>
      </c>
      <c r="E160" s="65" t="str">
        <f t="shared" si="43"/>
        <v>566746842443</v>
      </c>
      <c r="F160" s="65" t="str">
        <f t="shared" si="44"/>
        <v>황규봉</v>
      </c>
      <c r="G160" s="65" t="str">
        <f t="shared" si="45"/>
        <v>GK00002763227</v>
      </c>
      <c r="H160" s="229" t="str">
        <f t="shared" si="46"/>
        <v>목록(Manifest)</v>
      </c>
      <c r="I160" s="66">
        <f t="shared" si="47"/>
        <v>149.35</v>
      </c>
      <c r="J160" s="102">
        <f t="shared" si="48"/>
        <v>1</v>
      </c>
      <c r="K160" s="66">
        <f t="shared" si="49"/>
        <v>1</v>
      </c>
      <c r="L160" s="66">
        <f t="shared" si="50"/>
        <v>0.2</v>
      </c>
      <c r="M160" s="66">
        <f t="shared" si="51"/>
        <v>1</v>
      </c>
      <c r="N160" s="169">
        <f t="shared" si="52"/>
        <v>4.9000000000000004</v>
      </c>
      <c r="O160" s="169">
        <f>(J160*VLOOKUP(M160/J160,Mapping!$B$22:$C$29,2,10))</f>
        <v>2.75</v>
      </c>
      <c r="P160" s="166">
        <f t="shared" si="53"/>
        <v>8.9687849774362114</v>
      </c>
      <c r="Q160" s="167">
        <f>VLOOKUP(H160,Mapping!$B$3:$D$13,3,0)</f>
        <v>0</v>
      </c>
      <c r="R160" s="168">
        <f>(IF(VLOOKUP(VLOOKUP(I160,Mapping!$B$15:$D$20,2,1),Mapping!$C$15:$E$20,2,0)=7000,0,VLOOKUP(VLOOKUP(I160,Mapping!$B$15:$D$20,2,1),Mapping!$C$15:$E$20,2,0)))</f>
        <v>0</v>
      </c>
      <c r="S160" s="166"/>
      <c r="T160" s="166"/>
      <c r="U160" s="67">
        <f t="shared" si="54"/>
        <v>8.9687849774362114</v>
      </c>
      <c r="V160" s="149">
        <f t="shared" si="55"/>
        <v>8.9700000000000006</v>
      </c>
      <c r="W160" s="149">
        <f>MAKESHOPNCOMPANY!$C$17</f>
        <v>1402.69</v>
      </c>
      <c r="X160" t="str">
        <f t="shared" si="38"/>
        <v/>
      </c>
      <c r="AA160" t="s">
        <v>5313</v>
      </c>
      <c r="AB160" t="s">
        <v>71</v>
      </c>
      <c r="AC160" t="s">
        <v>5314</v>
      </c>
      <c r="AD160" t="s">
        <v>5582</v>
      </c>
      <c r="AE160" t="s">
        <v>5583</v>
      </c>
      <c r="AF160" t="s">
        <v>5584</v>
      </c>
      <c r="AG160" t="s">
        <v>592</v>
      </c>
      <c r="AH160" t="s">
        <v>156</v>
      </c>
      <c r="AI160">
        <v>1</v>
      </c>
      <c r="AJ160">
        <v>1</v>
      </c>
      <c r="AK160">
        <v>0.2</v>
      </c>
      <c r="AL160">
        <v>1</v>
      </c>
      <c r="AM160" t="s">
        <v>14</v>
      </c>
      <c r="AN160">
        <v>149.35</v>
      </c>
      <c r="AO160" t="s">
        <v>303</v>
      </c>
      <c r="AP160" t="s">
        <v>303</v>
      </c>
      <c r="AQ160" t="s">
        <v>303</v>
      </c>
      <c r="AR160" t="s">
        <v>303</v>
      </c>
      <c r="AS160" t="s">
        <v>303</v>
      </c>
      <c r="AT160" t="s">
        <v>618</v>
      </c>
      <c r="AU160" t="s">
        <v>619</v>
      </c>
      <c r="AV160" t="s">
        <v>623</v>
      </c>
      <c r="AW160" t="s">
        <v>156</v>
      </c>
      <c r="AX160" t="s">
        <v>307</v>
      </c>
      <c r="AY160" t="s">
        <v>5582</v>
      </c>
      <c r="AZ160" t="s">
        <v>5585</v>
      </c>
      <c r="BA160" t="s">
        <v>5585</v>
      </c>
      <c r="BB160" t="s">
        <v>5320</v>
      </c>
      <c r="BC160" t="s">
        <v>628</v>
      </c>
      <c r="BD160" t="s">
        <v>621</v>
      </c>
      <c r="BE160" t="s">
        <v>311</v>
      </c>
      <c r="BF160" t="s">
        <v>312</v>
      </c>
      <c r="BG160" t="s">
        <v>156</v>
      </c>
      <c r="BH160" t="s">
        <v>313</v>
      </c>
    </row>
    <row r="161" spans="1:60" x14ac:dyDescent="0.4">
      <c r="A161" s="64">
        <f t="shared" si="39"/>
        <v>159</v>
      </c>
      <c r="B161" s="65" t="str">
        <f t="shared" si="40"/>
        <v>2025-09-10</v>
      </c>
      <c r="C161" s="65" t="str">
        <f t="shared" si="41"/>
        <v>FRA</v>
      </c>
      <c r="D161" s="65" t="str">
        <f t="shared" si="42"/>
        <v>18050238392</v>
      </c>
      <c r="E161" s="65" t="str">
        <f t="shared" si="43"/>
        <v>566746842421</v>
      </c>
      <c r="F161" s="65" t="str">
        <f t="shared" si="44"/>
        <v>하수연</v>
      </c>
      <c r="G161" s="65" t="str">
        <f t="shared" si="45"/>
        <v>GK00002765267</v>
      </c>
      <c r="H161" s="229" t="str">
        <f t="shared" si="46"/>
        <v>간이(Simple)</v>
      </c>
      <c r="I161" s="66">
        <f t="shared" si="47"/>
        <v>418.78</v>
      </c>
      <c r="J161" s="102">
        <f t="shared" si="48"/>
        <v>1</v>
      </c>
      <c r="K161" s="66">
        <f t="shared" si="49"/>
        <v>3</v>
      </c>
      <c r="L161" s="66">
        <f t="shared" si="50"/>
        <v>5.7</v>
      </c>
      <c r="M161" s="66">
        <f t="shared" si="51"/>
        <v>6</v>
      </c>
      <c r="N161" s="169">
        <f t="shared" si="52"/>
        <v>20.400000000000002</v>
      </c>
      <c r="O161" s="169">
        <f>(J161*VLOOKUP(M161/J161,Mapping!$B$22:$C$29,2,10))</f>
        <v>4.25</v>
      </c>
      <c r="P161" s="166">
        <f t="shared" si="53"/>
        <v>28.899418260627794</v>
      </c>
      <c r="Q161" s="167">
        <f>VLOOKUP(H161,Mapping!$B$3:$D$13,3,0)</f>
        <v>0.8</v>
      </c>
      <c r="R161" s="168">
        <f>(IF(VLOOKUP(VLOOKUP(I161,Mapping!$B$15:$D$20,2,1),Mapping!$C$15:$E$20,2,0)=7000,0,VLOOKUP(VLOOKUP(I161,Mapping!$B$15:$D$20,2,1),Mapping!$C$15:$E$20,2,0)))</f>
        <v>0</v>
      </c>
      <c r="S161" s="166"/>
      <c r="T161" s="166"/>
      <c r="U161" s="67">
        <f t="shared" si="54"/>
        <v>29.699418260627795</v>
      </c>
      <c r="V161" s="149">
        <f t="shared" si="55"/>
        <v>29.7</v>
      </c>
      <c r="W161" s="149">
        <f>MAKESHOPNCOMPANY!$C$17</f>
        <v>1402.69</v>
      </c>
      <c r="X161" t="str">
        <f t="shared" si="38"/>
        <v>[사업자]</v>
      </c>
      <c r="AA161" t="s">
        <v>5313</v>
      </c>
      <c r="AB161" t="s">
        <v>71</v>
      </c>
      <c r="AC161" t="s">
        <v>5314</v>
      </c>
      <c r="AD161" t="s">
        <v>5586</v>
      </c>
      <c r="AE161" t="s">
        <v>247</v>
      </c>
      <c r="AF161" t="s">
        <v>588</v>
      </c>
      <c r="AG161" t="s">
        <v>589</v>
      </c>
      <c r="AH161" t="s">
        <v>157</v>
      </c>
      <c r="AI161">
        <v>1</v>
      </c>
      <c r="AJ161">
        <v>3</v>
      </c>
      <c r="AK161">
        <v>5.7</v>
      </c>
      <c r="AL161">
        <v>6</v>
      </c>
      <c r="AM161" t="s">
        <v>15</v>
      </c>
      <c r="AN161">
        <v>418.78</v>
      </c>
      <c r="AO161" t="s">
        <v>303</v>
      </c>
      <c r="AP161" t="s">
        <v>303</v>
      </c>
      <c r="AQ161" t="s">
        <v>303</v>
      </c>
      <c r="AR161" t="s">
        <v>303</v>
      </c>
      <c r="AS161" t="s">
        <v>303</v>
      </c>
      <c r="AT161" t="s">
        <v>618</v>
      </c>
      <c r="AU161" t="s">
        <v>619</v>
      </c>
      <c r="AV161" t="s">
        <v>711</v>
      </c>
      <c r="AW161" t="s">
        <v>156</v>
      </c>
      <c r="AX161" t="s">
        <v>307</v>
      </c>
      <c r="AY161" t="s">
        <v>5586</v>
      </c>
      <c r="AZ161" t="s">
        <v>5587</v>
      </c>
      <c r="BA161" t="s">
        <v>5587</v>
      </c>
      <c r="BB161" t="s">
        <v>5320</v>
      </c>
      <c r="BC161" t="s">
        <v>628</v>
      </c>
      <c r="BD161" t="s">
        <v>621</v>
      </c>
      <c r="BE161" t="s">
        <v>311</v>
      </c>
      <c r="BF161" t="s">
        <v>312</v>
      </c>
      <c r="BG161" t="s">
        <v>156</v>
      </c>
      <c r="BH161" t="s">
        <v>313</v>
      </c>
    </row>
    <row r="162" spans="1:60" x14ac:dyDescent="0.4">
      <c r="A162" s="64">
        <f t="shared" si="39"/>
        <v>160</v>
      </c>
      <c r="B162" s="65" t="str">
        <f t="shared" si="40"/>
        <v>2025-09-10</v>
      </c>
      <c r="C162" s="65" t="str">
        <f t="shared" si="41"/>
        <v>FRA</v>
      </c>
      <c r="D162" s="65" t="str">
        <f t="shared" si="42"/>
        <v>18050238392</v>
      </c>
      <c r="E162" s="65" t="str">
        <f t="shared" si="43"/>
        <v>566746842620</v>
      </c>
      <c r="F162" s="65" t="str">
        <f t="shared" si="44"/>
        <v>강나윤</v>
      </c>
      <c r="G162" s="65" t="str">
        <f t="shared" si="45"/>
        <v>GK00002740226</v>
      </c>
      <c r="H162" s="229" t="str">
        <f t="shared" si="46"/>
        <v>목록(Manifest)</v>
      </c>
      <c r="I162" s="66">
        <f t="shared" si="47"/>
        <v>82.17</v>
      </c>
      <c r="J162" s="102">
        <f t="shared" si="48"/>
        <v>1</v>
      </c>
      <c r="K162" s="66">
        <f t="shared" si="49"/>
        <v>0.5</v>
      </c>
      <c r="L162" s="66">
        <f t="shared" si="50"/>
        <v>0.2</v>
      </c>
      <c r="M162" s="66">
        <f t="shared" si="51"/>
        <v>0.5</v>
      </c>
      <c r="N162" s="169">
        <f t="shared" si="52"/>
        <v>3.35</v>
      </c>
      <c r="O162" s="169">
        <f>(J162*VLOOKUP(M162/J162,Mapping!$B$22:$C$29,2,10))</f>
        <v>2.75</v>
      </c>
      <c r="P162" s="166">
        <f t="shared" si="53"/>
        <v>7.1515801780863901</v>
      </c>
      <c r="Q162" s="167">
        <f>VLOOKUP(H162,Mapping!$B$3:$D$13,3,0)</f>
        <v>0</v>
      </c>
      <c r="R162" s="168">
        <f>(IF(VLOOKUP(VLOOKUP(I162,Mapping!$B$15:$D$20,2,1),Mapping!$C$15:$E$20,2,0)=7000,0,VLOOKUP(VLOOKUP(I162,Mapping!$B$15:$D$20,2,1),Mapping!$C$15:$E$20,2,0)))</f>
        <v>0</v>
      </c>
      <c r="S162" s="166"/>
      <c r="T162" s="166"/>
      <c r="U162" s="67">
        <f t="shared" si="54"/>
        <v>7.1515801780863901</v>
      </c>
      <c r="V162" s="149">
        <f t="shared" si="55"/>
        <v>7.15</v>
      </c>
      <c r="W162" s="149">
        <f>MAKESHOPNCOMPANY!$C$17</f>
        <v>1402.69</v>
      </c>
      <c r="X162" t="str">
        <f t="shared" si="38"/>
        <v/>
      </c>
      <c r="AA162" t="s">
        <v>5313</v>
      </c>
      <c r="AB162" t="s">
        <v>71</v>
      </c>
      <c r="AC162" t="s">
        <v>5314</v>
      </c>
      <c r="AD162" t="s">
        <v>5588</v>
      </c>
      <c r="AE162" t="s">
        <v>4726</v>
      </c>
      <c r="AF162" t="s">
        <v>4727</v>
      </c>
      <c r="AG162" t="s">
        <v>4728</v>
      </c>
      <c r="AH162" t="s">
        <v>156</v>
      </c>
      <c r="AI162">
        <v>1</v>
      </c>
      <c r="AJ162">
        <v>0.5</v>
      </c>
      <c r="AK162">
        <v>0.2</v>
      </c>
      <c r="AL162">
        <v>0.5</v>
      </c>
      <c r="AM162" t="s">
        <v>14</v>
      </c>
      <c r="AN162">
        <v>82.17</v>
      </c>
      <c r="AO162" t="s">
        <v>303</v>
      </c>
      <c r="AP162" t="s">
        <v>303</v>
      </c>
      <c r="AQ162" t="s">
        <v>303</v>
      </c>
      <c r="AR162" t="s">
        <v>303</v>
      </c>
      <c r="AS162" t="s">
        <v>303</v>
      </c>
      <c r="AT162" t="s">
        <v>618</v>
      </c>
      <c r="AU162" t="s">
        <v>619</v>
      </c>
      <c r="AV162" t="s">
        <v>5589</v>
      </c>
      <c r="AW162" t="s">
        <v>156</v>
      </c>
      <c r="AX162" t="s">
        <v>307</v>
      </c>
      <c r="AY162" t="s">
        <v>5588</v>
      </c>
      <c r="AZ162" t="s">
        <v>5590</v>
      </c>
      <c r="BA162" t="s">
        <v>5590</v>
      </c>
      <c r="BB162" t="s">
        <v>5320</v>
      </c>
      <c r="BC162" t="s">
        <v>628</v>
      </c>
      <c r="BD162" t="s">
        <v>621</v>
      </c>
      <c r="BE162" t="s">
        <v>311</v>
      </c>
      <c r="BF162" t="s">
        <v>312</v>
      </c>
      <c r="BG162" t="s">
        <v>156</v>
      </c>
      <c r="BH162" t="s">
        <v>313</v>
      </c>
    </row>
    <row r="163" spans="1:60" x14ac:dyDescent="0.4">
      <c r="A163" s="64">
        <f t="shared" si="39"/>
        <v>161</v>
      </c>
      <c r="B163" s="65" t="str">
        <f t="shared" si="40"/>
        <v>2025-09-10</v>
      </c>
      <c r="C163" s="65" t="str">
        <f t="shared" si="41"/>
        <v>FRA</v>
      </c>
      <c r="D163" s="65" t="str">
        <f t="shared" si="42"/>
        <v>18050238392</v>
      </c>
      <c r="E163" s="65" t="str">
        <f t="shared" si="43"/>
        <v>566746842642</v>
      </c>
      <c r="F163" s="65" t="str">
        <f t="shared" si="44"/>
        <v>오혜룡</v>
      </c>
      <c r="G163" s="65" t="str">
        <f t="shared" si="45"/>
        <v>GK00002757192</v>
      </c>
      <c r="H163" s="229" t="str">
        <f t="shared" si="46"/>
        <v>목록(Manifest)</v>
      </c>
      <c r="I163" s="66">
        <f t="shared" si="47"/>
        <v>137.63999999999999</v>
      </c>
      <c r="J163" s="102">
        <f t="shared" si="48"/>
        <v>1</v>
      </c>
      <c r="K163" s="66">
        <f t="shared" si="49"/>
        <v>0.5</v>
      </c>
      <c r="L163" s="66">
        <f t="shared" si="50"/>
        <v>0.2</v>
      </c>
      <c r="M163" s="66">
        <f t="shared" si="51"/>
        <v>0.5</v>
      </c>
      <c r="N163" s="169">
        <f t="shared" si="52"/>
        <v>3.35</v>
      </c>
      <c r="O163" s="169">
        <f>(J163*VLOOKUP(M163/J163,Mapping!$B$22:$C$29,2,10))</f>
        <v>2.75</v>
      </c>
      <c r="P163" s="166">
        <f t="shared" si="53"/>
        <v>7.1515801780863901</v>
      </c>
      <c r="Q163" s="167">
        <f>VLOOKUP(H163,Mapping!$B$3:$D$13,3,0)</f>
        <v>0</v>
      </c>
      <c r="R163" s="168">
        <f>(IF(VLOOKUP(VLOOKUP(I163,Mapping!$B$15:$D$20,2,1),Mapping!$C$15:$E$20,2,0)=7000,0,VLOOKUP(VLOOKUP(I163,Mapping!$B$15:$D$20,2,1),Mapping!$C$15:$E$20,2,0)))</f>
        <v>0</v>
      </c>
      <c r="S163" s="166"/>
      <c r="T163" s="166"/>
      <c r="U163" s="67">
        <f t="shared" si="54"/>
        <v>7.1515801780863901</v>
      </c>
      <c r="V163" s="149">
        <f t="shared" si="55"/>
        <v>7.15</v>
      </c>
      <c r="W163" s="149">
        <f>MAKESHOPNCOMPANY!$C$17</f>
        <v>1402.69</v>
      </c>
      <c r="X163" t="str">
        <f t="shared" si="38"/>
        <v/>
      </c>
      <c r="AA163" t="s">
        <v>5313</v>
      </c>
      <c r="AB163" t="s">
        <v>71</v>
      </c>
      <c r="AC163" t="s">
        <v>5314</v>
      </c>
      <c r="AD163" t="s">
        <v>5591</v>
      </c>
      <c r="AE163" t="s">
        <v>5592</v>
      </c>
      <c r="AF163" t="s">
        <v>5593</v>
      </c>
      <c r="AG163" t="s">
        <v>558</v>
      </c>
      <c r="AH163" t="s">
        <v>156</v>
      </c>
      <c r="AI163">
        <v>1</v>
      </c>
      <c r="AJ163">
        <v>0.5</v>
      </c>
      <c r="AK163">
        <v>0.2</v>
      </c>
      <c r="AL163">
        <v>0.5</v>
      </c>
      <c r="AM163" t="s">
        <v>14</v>
      </c>
      <c r="AN163">
        <v>137.63999999999999</v>
      </c>
      <c r="AO163" t="s">
        <v>303</v>
      </c>
      <c r="AP163" t="s">
        <v>303</v>
      </c>
      <c r="AQ163" t="s">
        <v>303</v>
      </c>
      <c r="AR163" t="s">
        <v>303</v>
      </c>
      <c r="AS163" t="s">
        <v>303</v>
      </c>
      <c r="AT163" t="s">
        <v>618</v>
      </c>
      <c r="AU163" t="s">
        <v>619</v>
      </c>
      <c r="AV163" t="s">
        <v>5594</v>
      </c>
      <c r="AW163" t="s">
        <v>156</v>
      </c>
      <c r="AX163" t="s">
        <v>307</v>
      </c>
      <c r="AY163" t="s">
        <v>5591</v>
      </c>
      <c r="AZ163" t="s">
        <v>5595</v>
      </c>
      <c r="BA163" t="s">
        <v>5595</v>
      </c>
      <c r="BB163" t="s">
        <v>5320</v>
      </c>
      <c r="BC163" t="s">
        <v>628</v>
      </c>
      <c r="BD163" t="s">
        <v>621</v>
      </c>
      <c r="BE163" t="s">
        <v>311</v>
      </c>
      <c r="BF163" t="s">
        <v>312</v>
      </c>
      <c r="BG163" t="s">
        <v>156</v>
      </c>
      <c r="BH163" t="s">
        <v>313</v>
      </c>
    </row>
    <row r="164" spans="1:60" x14ac:dyDescent="0.4">
      <c r="A164" s="64">
        <f t="shared" si="39"/>
        <v>162</v>
      </c>
      <c r="B164" s="65" t="str">
        <f t="shared" si="40"/>
        <v>2025-09-10</v>
      </c>
      <c r="C164" s="65" t="str">
        <f t="shared" si="41"/>
        <v>FRA</v>
      </c>
      <c r="D164" s="65" t="str">
        <f t="shared" si="42"/>
        <v>18050238392</v>
      </c>
      <c r="E164" s="65" t="str">
        <f t="shared" si="43"/>
        <v>566746842572</v>
      </c>
      <c r="F164" s="65" t="str">
        <f t="shared" si="44"/>
        <v>성재창</v>
      </c>
      <c r="G164" s="65" t="str">
        <f t="shared" si="45"/>
        <v>GK00002758337</v>
      </c>
      <c r="H164" s="229" t="str">
        <f t="shared" si="46"/>
        <v>간이(Simple)</v>
      </c>
      <c r="I164" s="66">
        <f t="shared" si="47"/>
        <v>366.51</v>
      </c>
      <c r="J164" s="102">
        <f t="shared" si="48"/>
        <v>1</v>
      </c>
      <c r="K164" s="66">
        <f t="shared" si="49"/>
        <v>15</v>
      </c>
      <c r="L164" s="66">
        <f t="shared" si="50"/>
        <v>22.2</v>
      </c>
      <c r="M164" s="66">
        <f t="shared" si="51"/>
        <v>22.5</v>
      </c>
      <c r="N164" s="169">
        <f t="shared" si="52"/>
        <v>71.55</v>
      </c>
      <c r="O164" s="169">
        <f>(J164*VLOOKUP(M164/J164,Mapping!$B$22:$C$29,2,10))</f>
        <v>7.25</v>
      </c>
      <c r="P164" s="166">
        <f t="shared" si="53"/>
        <v>92.384347218558617</v>
      </c>
      <c r="Q164" s="167">
        <f>VLOOKUP(H164,Mapping!$B$3:$D$13,3,0)</f>
        <v>0.8</v>
      </c>
      <c r="R164" s="168">
        <f>(IF(VLOOKUP(VLOOKUP(I164,Mapping!$B$15:$D$20,2,1),Mapping!$C$15:$E$20,2,0)=7000,0,VLOOKUP(VLOOKUP(I164,Mapping!$B$15:$D$20,2,1),Mapping!$C$15:$E$20,2,0)))</f>
        <v>0</v>
      </c>
      <c r="S164" s="166"/>
      <c r="T164" s="166"/>
      <c r="U164" s="67">
        <f t="shared" si="54"/>
        <v>93.184347218558614</v>
      </c>
      <c r="V164" s="149">
        <f t="shared" si="55"/>
        <v>93.18</v>
      </c>
      <c r="W164" s="149">
        <f>MAKESHOPNCOMPANY!$C$17</f>
        <v>1402.69</v>
      </c>
      <c r="X164" t="str">
        <f t="shared" si="38"/>
        <v/>
      </c>
      <c r="AA164" t="s">
        <v>5313</v>
      </c>
      <c r="AB164" t="s">
        <v>71</v>
      </c>
      <c r="AC164" t="s">
        <v>5314</v>
      </c>
      <c r="AD164" t="s">
        <v>5596</v>
      </c>
      <c r="AE164" t="s">
        <v>5597</v>
      </c>
      <c r="AF164" t="s">
        <v>5598</v>
      </c>
      <c r="AG164" t="s">
        <v>3204</v>
      </c>
      <c r="AH164" t="s">
        <v>156</v>
      </c>
      <c r="AI164">
        <v>1</v>
      </c>
      <c r="AJ164">
        <v>15</v>
      </c>
      <c r="AK164">
        <v>22.2</v>
      </c>
      <c r="AL164">
        <v>22.5</v>
      </c>
      <c r="AM164" t="s">
        <v>15</v>
      </c>
      <c r="AN164">
        <v>366.51</v>
      </c>
      <c r="AO164" t="s">
        <v>303</v>
      </c>
      <c r="AP164" t="s">
        <v>303</v>
      </c>
      <c r="AQ164" t="s">
        <v>303</v>
      </c>
      <c r="AR164" t="s">
        <v>303</v>
      </c>
      <c r="AS164" t="s">
        <v>303</v>
      </c>
      <c r="AT164" t="s">
        <v>618</v>
      </c>
      <c r="AU164" t="s">
        <v>619</v>
      </c>
      <c r="AV164" t="s">
        <v>644</v>
      </c>
      <c r="AW164" t="s">
        <v>156</v>
      </c>
      <c r="AX164" t="s">
        <v>307</v>
      </c>
      <c r="AY164" t="s">
        <v>5596</v>
      </c>
      <c r="AZ164" t="s">
        <v>5599</v>
      </c>
      <c r="BA164" t="s">
        <v>5599</v>
      </c>
      <c r="BB164" t="s">
        <v>5320</v>
      </c>
      <c r="BC164" t="s">
        <v>628</v>
      </c>
      <c r="BD164" t="s">
        <v>621</v>
      </c>
      <c r="BE164" t="s">
        <v>311</v>
      </c>
      <c r="BF164" t="s">
        <v>312</v>
      </c>
      <c r="BG164" t="s">
        <v>156</v>
      </c>
      <c r="BH164" t="s">
        <v>313</v>
      </c>
    </row>
    <row r="165" spans="1:60" x14ac:dyDescent="0.4">
      <c r="A165" s="64">
        <f t="shared" si="39"/>
        <v>163</v>
      </c>
      <c r="B165" s="65" t="str">
        <f t="shared" si="40"/>
        <v>2025-09-10</v>
      </c>
      <c r="C165" s="65" t="str">
        <f t="shared" si="41"/>
        <v>FRA</v>
      </c>
      <c r="D165" s="65" t="str">
        <f t="shared" si="42"/>
        <v>18050238392</v>
      </c>
      <c r="E165" s="65" t="str">
        <f t="shared" si="43"/>
        <v>566746842605</v>
      </c>
      <c r="F165" s="65" t="str">
        <f t="shared" si="44"/>
        <v>CHANG HYO SEUNG</v>
      </c>
      <c r="G165" s="65" t="str">
        <f t="shared" si="45"/>
        <v>GK00002758356</v>
      </c>
      <c r="H165" s="229" t="str">
        <f t="shared" si="46"/>
        <v>목록(Manifest)</v>
      </c>
      <c r="I165" s="66">
        <f t="shared" si="47"/>
        <v>114.34</v>
      </c>
      <c r="J165" s="102">
        <f t="shared" si="48"/>
        <v>1</v>
      </c>
      <c r="K165" s="66">
        <f t="shared" si="49"/>
        <v>1</v>
      </c>
      <c r="L165" s="66">
        <f t="shared" si="50"/>
        <v>3.7</v>
      </c>
      <c r="M165" s="66">
        <f t="shared" si="51"/>
        <v>3.7</v>
      </c>
      <c r="N165" s="169">
        <f t="shared" si="52"/>
        <v>13.270000000000001</v>
      </c>
      <c r="O165" s="169">
        <f>(J165*VLOOKUP(M165/J165,Mapping!$B$22:$C$29,2,10))</f>
        <v>3.25</v>
      </c>
      <c r="P165" s="166">
        <f t="shared" si="53"/>
        <v>19.367885990489704</v>
      </c>
      <c r="Q165" s="167">
        <f>VLOOKUP(H165,Mapping!$B$3:$D$13,3,0)</f>
        <v>0</v>
      </c>
      <c r="R165" s="168">
        <f>(IF(VLOOKUP(VLOOKUP(I165,Mapping!$B$15:$D$20,2,1),Mapping!$C$15:$E$20,2,0)=7000,0,VLOOKUP(VLOOKUP(I165,Mapping!$B$15:$D$20,2,1),Mapping!$C$15:$E$20,2,0)))</f>
        <v>0</v>
      </c>
      <c r="S165" s="166"/>
      <c r="T165" s="166"/>
      <c r="U165" s="67">
        <f t="shared" si="54"/>
        <v>19.367885990489704</v>
      </c>
      <c r="V165" s="149">
        <f t="shared" si="55"/>
        <v>19.37</v>
      </c>
      <c r="W165" s="149">
        <f>MAKESHOPNCOMPANY!$C$17</f>
        <v>1402.69</v>
      </c>
      <c r="X165" t="str">
        <f t="shared" si="38"/>
        <v/>
      </c>
      <c r="AA165" t="s">
        <v>5313</v>
      </c>
      <c r="AB165" t="s">
        <v>71</v>
      </c>
      <c r="AC165" t="s">
        <v>5314</v>
      </c>
      <c r="AD165" t="s">
        <v>5600</v>
      </c>
      <c r="AE165" t="s">
        <v>5601</v>
      </c>
      <c r="AF165" t="s">
        <v>5602</v>
      </c>
      <c r="AG165" t="s">
        <v>5603</v>
      </c>
      <c r="AH165" t="s">
        <v>156</v>
      </c>
      <c r="AI165">
        <v>1</v>
      </c>
      <c r="AJ165">
        <v>1</v>
      </c>
      <c r="AK165">
        <v>3.7</v>
      </c>
      <c r="AL165">
        <v>3.7</v>
      </c>
      <c r="AM165" t="s">
        <v>14</v>
      </c>
      <c r="AN165">
        <v>114.34</v>
      </c>
      <c r="AO165" t="s">
        <v>303</v>
      </c>
      <c r="AP165" t="s">
        <v>303</v>
      </c>
      <c r="AQ165" t="s">
        <v>303</v>
      </c>
      <c r="AR165" t="s">
        <v>303</v>
      </c>
      <c r="AS165" t="s">
        <v>303</v>
      </c>
      <c r="AT165" t="s">
        <v>618</v>
      </c>
      <c r="AU165" t="s">
        <v>619</v>
      </c>
      <c r="AV165" t="s">
        <v>5604</v>
      </c>
      <c r="AW165" t="s">
        <v>156</v>
      </c>
      <c r="AX165" t="s">
        <v>307</v>
      </c>
      <c r="AY165" t="s">
        <v>5600</v>
      </c>
      <c r="AZ165" t="s">
        <v>5605</v>
      </c>
      <c r="BA165" t="s">
        <v>5605</v>
      </c>
      <c r="BB165" t="s">
        <v>5320</v>
      </c>
      <c r="BC165" t="s">
        <v>628</v>
      </c>
      <c r="BD165" t="s">
        <v>621</v>
      </c>
      <c r="BE165" t="s">
        <v>311</v>
      </c>
      <c r="BF165" t="s">
        <v>312</v>
      </c>
      <c r="BG165" t="s">
        <v>156</v>
      </c>
      <c r="BH165" t="s">
        <v>313</v>
      </c>
    </row>
    <row r="166" spans="1:60" x14ac:dyDescent="0.4">
      <c r="A166" s="64">
        <f t="shared" si="39"/>
        <v>164</v>
      </c>
      <c r="B166" s="65" t="str">
        <f t="shared" si="40"/>
        <v>2025-09-10</v>
      </c>
      <c r="C166" s="65" t="str">
        <f t="shared" si="41"/>
        <v>FRA</v>
      </c>
      <c r="D166" s="65" t="str">
        <f t="shared" si="42"/>
        <v>18050238392</v>
      </c>
      <c r="E166" s="65" t="str">
        <f t="shared" si="43"/>
        <v>566746842583</v>
      </c>
      <c r="F166" s="65" t="str">
        <f t="shared" si="44"/>
        <v>백현민</v>
      </c>
      <c r="G166" s="65" t="str">
        <f t="shared" si="45"/>
        <v>GK00002758391</v>
      </c>
      <c r="H166" s="229" t="str">
        <f t="shared" si="46"/>
        <v>목록(Manifest)</v>
      </c>
      <c r="I166" s="66">
        <f t="shared" si="47"/>
        <v>146.52000000000001</v>
      </c>
      <c r="J166" s="102">
        <f t="shared" si="48"/>
        <v>1</v>
      </c>
      <c r="K166" s="66">
        <f t="shared" si="49"/>
        <v>0.5</v>
      </c>
      <c r="L166" s="66">
        <f t="shared" si="50"/>
        <v>0.2</v>
      </c>
      <c r="M166" s="66">
        <f t="shared" si="51"/>
        <v>0.5</v>
      </c>
      <c r="N166" s="169">
        <f t="shared" si="52"/>
        <v>3.35</v>
      </c>
      <c r="O166" s="169">
        <f>(J166*VLOOKUP(M166/J166,Mapping!$B$22:$C$29,2,10))</f>
        <v>2.75</v>
      </c>
      <c r="P166" s="166">
        <f t="shared" si="53"/>
        <v>7.1515801780863901</v>
      </c>
      <c r="Q166" s="167">
        <f>VLOOKUP(H166,Mapping!$B$3:$D$13,3,0)</f>
        <v>0</v>
      </c>
      <c r="R166" s="168">
        <f>(IF(VLOOKUP(VLOOKUP(I166,Mapping!$B$15:$D$20,2,1),Mapping!$C$15:$E$20,2,0)=7000,0,VLOOKUP(VLOOKUP(I166,Mapping!$B$15:$D$20,2,1),Mapping!$C$15:$E$20,2,0)))</f>
        <v>0</v>
      </c>
      <c r="S166" s="166"/>
      <c r="T166" s="166"/>
      <c r="U166" s="67">
        <f t="shared" si="54"/>
        <v>7.1515801780863901</v>
      </c>
      <c r="V166" s="149">
        <f t="shared" si="55"/>
        <v>7.15</v>
      </c>
      <c r="W166" s="149">
        <f>MAKESHOPNCOMPANY!$C$17</f>
        <v>1402.69</v>
      </c>
      <c r="X166" t="str">
        <f t="shared" si="38"/>
        <v/>
      </c>
      <c r="AA166" t="s">
        <v>5313</v>
      </c>
      <c r="AB166" t="s">
        <v>71</v>
      </c>
      <c r="AC166" t="s">
        <v>5314</v>
      </c>
      <c r="AD166" t="s">
        <v>5606</v>
      </c>
      <c r="AE166" t="s">
        <v>878</v>
      </c>
      <c r="AF166" t="s">
        <v>879</v>
      </c>
      <c r="AG166" t="s">
        <v>880</v>
      </c>
      <c r="AH166" t="s">
        <v>156</v>
      </c>
      <c r="AI166">
        <v>1</v>
      </c>
      <c r="AJ166">
        <v>0.5</v>
      </c>
      <c r="AK166">
        <v>0.2</v>
      </c>
      <c r="AL166">
        <v>0.5</v>
      </c>
      <c r="AM166" t="s">
        <v>14</v>
      </c>
      <c r="AN166">
        <v>146.52000000000001</v>
      </c>
      <c r="AO166" t="s">
        <v>303</v>
      </c>
      <c r="AP166" t="s">
        <v>303</v>
      </c>
      <c r="AQ166" t="s">
        <v>303</v>
      </c>
      <c r="AR166" t="s">
        <v>303</v>
      </c>
      <c r="AS166" t="s">
        <v>303</v>
      </c>
      <c r="AT166" t="s">
        <v>618</v>
      </c>
      <c r="AU166" t="s">
        <v>619</v>
      </c>
      <c r="AV166" t="s">
        <v>331</v>
      </c>
      <c r="AW166" t="s">
        <v>156</v>
      </c>
      <c r="AX166" t="s">
        <v>307</v>
      </c>
      <c r="AY166" t="s">
        <v>5606</v>
      </c>
      <c r="AZ166" t="s">
        <v>5607</v>
      </c>
      <c r="BA166" t="s">
        <v>5607</v>
      </c>
      <c r="BB166" t="s">
        <v>5320</v>
      </c>
      <c r="BC166" t="s">
        <v>628</v>
      </c>
      <c r="BD166" t="s">
        <v>621</v>
      </c>
      <c r="BE166" t="s">
        <v>311</v>
      </c>
      <c r="BF166" t="s">
        <v>312</v>
      </c>
      <c r="BG166" t="s">
        <v>156</v>
      </c>
      <c r="BH166" t="s">
        <v>313</v>
      </c>
    </row>
    <row r="167" spans="1:60" x14ac:dyDescent="0.4">
      <c r="A167" s="64">
        <f t="shared" si="39"/>
        <v>165</v>
      </c>
      <c r="B167" s="65" t="str">
        <f t="shared" si="40"/>
        <v>2025-09-10</v>
      </c>
      <c r="C167" s="65" t="str">
        <f t="shared" si="41"/>
        <v>FRA</v>
      </c>
      <c r="D167" s="65" t="str">
        <f t="shared" si="42"/>
        <v>18050238392</v>
      </c>
      <c r="E167" s="65" t="str">
        <f t="shared" si="43"/>
        <v>566746842561</v>
      </c>
      <c r="F167" s="65" t="str">
        <f t="shared" si="44"/>
        <v>이신애</v>
      </c>
      <c r="G167" s="65" t="str">
        <f t="shared" si="45"/>
        <v>GK00002762641</v>
      </c>
      <c r="H167" s="229" t="str">
        <f t="shared" si="46"/>
        <v>목록(Manifest)</v>
      </c>
      <c r="I167" s="66">
        <f t="shared" si="47"/>
        <v>65.36</v>
      </c>
      <c r="J167" s="102">
        <f t="shared" si="48"/>
        <v>1</v>
      </c>
      <c r="K167" s="66">
        <f t="shared" si="49"/>
        <v>1</v>
      </c>
      <c r="L167" s="66">
        <f t="shared" si="50"/>
        <v>2.2999999999999998</v>
      </c>
      <c r="M167" s="66">
        <f t="shared" si="51"/>
        <v>2.2999999999999998</v>
      </c>
      <c r="N167" s="169">
        <f t="shared" si="52"/>
        <v>8.93</v>
      </c>
      <c r="O167" s="169">
        <f>(J167*VLOOKUP(M167/J167,Mapping!$B$22:$C$29,2,10))</f>
        <v>3.25</v>
      </c>
      <c r="P167" s="166">
        <f t="shared" si="53"/>
        <v>14.279712552310203</v>
      </c>
      <c r="Q167" s="167">
        <f>VLOOKUP(H167,Mapping!$B$3:$D$13,3,0)</f>
        <v>0</v>
      </c>
      <c r="R167" s="168">
        <f>(IF(VLOOKUP(VLOOKUP(I167,Mapping!$B$15:$D$20,2,1),Mapping!$C$15:$E$20,2,0)=7000,0,VLOOKUP(VLOOKUP(I167,Mapping!$B$15:$D$20,2,1),Mapping!$C$15:$E$20,2,0)))</f>
        <v>0</v>
      </c>
      <c r="S167" s="166"/>
      <c r="T167" s="166"/>
      <c r="U167" s="67">
        <f t="shared" si="54"/>
        <v>14.279712552310203</v>
      </c>
      <c r="V167" s="149">
        <f t="shared" si="55"/>
        <v>14.28</v>
      </c>
      <c r="W167" s="149">
        <f>MAKESHOPNCOMPANY!$C$17</f>
        <v>1402.69</v>
      </c>
      <c r="X167" t="str">
        <f t="shared" si="38"/>
        <v/>
      </c>
      <c r="AA167" t="s">
        <v>5313</v>
      </c>
      <c r="AB167" t="s">
        <v>71</v>
      </c>
      <c r="AC167" t="s">
        <v>5314</v>
      </c>
      <c r="AD167" t="s">
        <v>5608</v>
      </c>
      <c r="AE167" t="s">
        <v>5572</v>
      </c>
      <c r="AF167" t="s">
        <v>5573</v>
      </c>
      <c r="AG167" t="s">
        <v>5574</v>
      </c>
      <c r="AH167" t="s">
        <v>156</v>
      </c>
      <c r="AI167">
        <v>1</v>
      </c>
      <c r="AJ167">
        <v>1</v>
      </c>
      <c r="AK167">
        <v>2.2999999999999998</v>
      </c>
      <c r="AL167">
        <v>2.2999999999999998</v>
      </c>
      <c r="AM167" t="s">
        <v>14</v>
      </c>
      <c r="AN167">
        <v>65.36</v>
      </c>
      <c r="AO167" t="s">
        <v>303</v>
      </c>
      <c r="AP167" t="s">
        <v>303</v>
      </c>
      <c r="AQ167" t="s">
        <v>303</v>
      </c>
      <c r="AR167" t="s">
        <v>303</v>
      </c>
      <c r="AS167" t="s">
        <v>303</v>
      </c>
      <c r="AT167" t="s">
        <v>618</v>
      </c>
      <c r="AU167" t="s">
        <v>619</v>
      </c>
      <c r="AV167" t="s">
        <v>623</v>
      </c>
      <c r="AW167" t="s">
        <v>156</v>
      </c>
      <c r="AX167" t="s">
        <v>307</v>
      </c>
      <c r="AY167" t="s">
        <v>5608</v>
      </c>
      <c r="AZ167" t="s">
        <v>5609</v>
      </c>
      <c r="BA167" t="s">
        <v>5609</v>
      </c>
      <c r="BB167" t="s">
        <v>5320</v>
      </c>
      <c r="BC167" t="s">
        <v>628</v>
      </c>
      <c r="BD167" t="s">
        <v>621</v>
      </c>
      <c r="BE167" t="s">
        <v>311</v>
      </c>
      <c r="BF167" t="s">
        <v>312</v>
      </c>
      <c r="BG167" t="s">
        <v>156</v>
      </c>
      <c r="BH167" t="s">
        <v>313</v>
      </c>
    </row>
    <row r="168" spans="1:60" x14ac:dyDescent="0.4">
      <c r="A168" s="64">
        <f t="shared" si="39"/>
        <v>166</v>
      </c>
      <c r="B168" s="65" t="str">
        <f t="shared" si="40"/>
        <v>2025-09-10</v>
      </c>
      <c r="C168" s="65" t="str">
        <f t="shared" si="41"/>
        <v>FRA</v>
      </c>
      <c r="D168" s="65" t="str">
        <f t="shared" si="42"/>
        <v>18050238392</v>
      </c>
      <c r="E168" s="65" t="str">
        <f t="shared" si="43"/>
        <v>566746842631</v>
      </c>
      <c r="F168" s="65" t="str">
        <f t="shared" si="44"/>
        <v>하태봉</v>
      </c>
      <c r="G168" s="65" t="str">
        <f t="shared" si="45"/>
        <v>GK00002763095</v>
      </c>
      <c r="H168" s="229" t="str">
        <f t="shared" si="46"/>
        <v>목록(Manifest)</v>
      </c>
      <c r="I168" s="66">
        <f t="shared" si="47"/>
        <v>113.19</v>
      </c>
      <c r="J168" s="102">
        <f t="shared" si="48"/>
        <v>1</v>
      </c>
      <c r="K168" s="66">
        <f t="shared" si="49"/>
        <v>1.5</v>
      </c>
      <c r="L168" s="66">
        <f t="shared" si="50"/>
        <v>0.2</v>
      </c>
      <c r="M168" s="66">
        <f t="shared" si="51"/>
        <v>1.5</v>
      </c>
      <c r="N168" s="169">
        <f t="shared" si="52"/>
        <v>6.45</v>
      </c>
      <c r="O168" s="169">
        <f>(J168*VLOOKUP(M168/J168,Mapping!$B$22:$C$29,2,10))</f>
        <v>2.75</v>
      </c>
      <c r="P168" s="166">
        <f t="shared" si="53"/>
        <v>10.78598977678603</v>
      </c>
      <c r="Q168" s="167">
        <f>VLOOKUP(H168,Mapping!$B$3:$D$13,3,0)</f>
        <v>0</v>
      </c>
      <c r="R168" s="168">
        <f>(IF(VLOOKUP(VLOOKUP(I168,Mapping!$B$15:$D$20,2,1),Mapping!$C$15:$E$20,2,0)=7000,0,VLOOKUP(VLOOKUP(I168,Mapping!$B$15:$D$20,2,1),Mapping!$C$15:$E$20,2,0)))</f>
        <v>0</v>
      </c>
      <c r="S168" s="166"/>
      <c r="T168" s="166"/>
      <c r="U168" s="67">
        <f t="shared" si="54"/>
        <v>10.78598977678603</v>
      </c>
      <c r="V168" s="149">
        <f t="shared" si="55"/>
        <v>10.79</v>
      </c>
      <c r="W168" s="149">
        <f>MAKESHOPNCOMPANY!$C$17</f>
        <v>1402.69</v>
      </c>
      <c r="X168" t="str">
        <f t="shared" si="38"/>
        <v/>
      </c>
      <c r="AA168" t="s">
        <v>5313</v>
      </c>
      <c r="AB168" t="s">
        <v>71</v>
      </c>
      <c r="AC168" t="s">
        <v>5314</v>
      </c>
      <c r="AD168" t="s">
        <v>5610</v>
      </c>
      <c r="AE168" t="s">
        <v>260</v>
      </c>
      <c r="AF168" t="s">
        <v>527</v>
      </c>
      <c r="AG168" t="s">
        <v>528</v>
      </c>
      <c r="AH168" t="s">
        <v>156</v>
      </c>
      <c r="AI168">
        <v>1</v>
      </c>
      <c r="AJ168">
        <v>1.5</v>
      </c>
      <c r="AK168">
        <v>0.2</v>
      </c>
      <c r="AL168">
        <v>1.5</v>
      </c>
      <c r="AM168" t="s">
        <v>14</v>
      </c>
      <c r="AN168">
        <v>113.19</v>
      </c>
      <c r="AO168" t="s">
        <v>303</v>
      </c>
      <c r="AP168" t="s">
        <v>303</v>
      </c>
      <c r="AQ168" t="s">
        <v>303</v>
      </c>
      <c r="AR168" t="s">
        <v>303</v>
      </c>
      <c r="AS168" t="s">
        <v>303</v>
      </c>
      <c r="AT168" t="s">
        <v>618</v>
      </c>
      <c r="AU168" t="s">
        <v>619</v>
      </c>
      <c r="AV168" t="s">
        <v>671</v>
      </c>
      <c r="AW168" t="s">
        <v>156</v>
      </c>
      <c r="AX168" t="s">
        <v>307</v>
      </c>
      <c r="AY168" t="s">
        <v>5610</v>
      </c>
      <c r="AZ168" t="s">
        <v>5611</v>
      </c>
      <c r="BA168" t="s">
        <v>5611</v>
      </c>
      <c r="BB168" t="s">
        <v>5320</v>
      </c>
      <c r="BC168" t="s">
        <v>628</v>
      </c>
      <c r="BD168" t="s">
        <v>621</v>
      </c>
      <c r="BE168" t="s">
        <v>311</v>
      </c>
      <c r="BF168" t="s">
        <v>312</v>
      </c>
      <c r="BG168" t="s">
        <v>156</v>
      </c>
      <c r="BH168" t="s">
        <v>313</v>
      </c>
    </row>
    <row r="169" spans="1:60" x14ac:dyDescent="0.4">
      <c r="A169" s="64">
        <f t="shared" si="39"/>
        <v>167</v>
      </c>
      <c r="B169" s="65" t="str">
        <f t="shared" si="40"/>
        <v>2025-09-10</v>
      </c>
      <c r="C169" s="65" t="str">
        <f t="shared" si="41"/>
        <v>FRA</v>
      </c>
      <c r="D169" s="65" t="str">
        <f t="shared" si="42"/>
        <v>18050238392</v>
      </c>
      <c r="E169" s="65" t="str">
        <f t="shared" si="43"/>
        <v>566746842616</v>
      </c>
      <c r="F169" s="65" t="str">
        <f t="shared" si="44"/>
        <v>김슬기</v>
      </c>
      <c r="G169" s="65" t="str">
        <f t="shared" si="45"/>
        <v>GK00002765636</v>
      </c>
      <c r="H169" s="229" t="str">
        <f t="shared" si="46"/>
        <v>목록(Manifest)</v>
      </c>
      <c r="I169" s="66">
        <f t="shared" si="47"/>
        <v>23.34</v>
      </c>
      <c r="J169" s="102">
        <f t="shared" si="48"/>
        <v>1</v>
      </c>
      <c r="K169" s="66">
        <f t="shared" si="49"/>
        <v>0.5</v>
      </c>
      <c r="L169" s="66">
        <f t="shared" si="50"/>
        <v>0.8</v>
      </c>
      <c r="M169" s="66">
        <f t="shared" si="51"/>
        <v>0.8</v>
      </c>
      <c r="N169" s="169">
        <f t="shared" si="52"/>
        <v>4.28</v>
      </c>
      <c r="O169" s="169">
        <f>(J169*VLOOKUP(M169/J169,Mapping!$B$22:$C$29,2,10))</f>
        <v>2.75</v>
      </c>
      <c r="P169" s="166">
        <f t="shared" si="53"/>
        <v>8.2419030576962822</v>
      </c>
      <c r="Q169" s="167">
        <f>VLOOKUP(H169,Mapping!$B$3:$D$13,3,0)</f>
        <v>0</v>
      </c>
      <c r="R169" s="168">
        <f>(IF(VLOOKUP(VLOOKUP(I169,Mapping!$B$15:$D$20,2,1),Mapping!$C$15:$E$20,2,0)=7000,0,VLOOKUP(VLOOKUP(I169,Mapping!$B$15:$D$20,2,1),Mapping!$C$15:$E$20,2,0)))</f>
        <v>0</v>
      </c>
      <c r="S169" s="166"/>
      <c r="T169" s="166"/>
      <c r="U169" s="67">
        <f t="shared" si="54"/>
        <v>8.2419030576962822</v>
      </c>
      <c r="V169" s="149">
        <f t="shared" si="55"/>
        <v>8.24</v>
      </c>
      <c r="W169" s="149">
        <f>MAKESHOPNCOMPANY!$C$17</f>
        <v>1402.69</v>
      </c>
      <c r="X169" t="str">
        <f t="shared" si="38"/>
        <v/>
      </c>
      <c r="AA169" t="s">
        <v>5313</v>
      </c>
      <c r="AB169" t="s">
        <v>71</v>
      </c>
      <c r="AC169" t="s">
        <v>5314</v>
      </c>
      <c r="AD169" t="s">
        <v>5612</v>
      </c>
      <c r="AE169" t="s">
        <v>212</v>
      </c>
      <c r="AF169" t="s">
        <v>5613</v>
      </c>
      <c r="AG169" t="s">
        <v>5614</v>
      </c>
      <c r="AH169" t="s">
        <v>156</v>
      </c>
      <c r="AI169">
        <v>1</v>
      </c>
      <c r="AJ169">
        <v>0.5</v>
      </c>
      <c r="AK169">
        <v>0.8</v>
      </c>
      <c r="AL169">
        <v>0.8</v>
      </c>
      <c r="AM169" t="s">
        <v>14</v>
      </c>
      <c r="AN169">
        <v>23.34</v>
      </c>
      <c r="AO169" t="s">
        <v>303</v>
      </c>
      <c r="AP169" t="s">
        <v>303</v>
      </c>
      <c r="AQ169" t="s">
        <v>303</v>
      </c>
      <c r="AR169" t="s">
        <v>303</v>
      </c>
      <c r="AS169" t="s">
        <v>303</v>
      </c>
      <c r="AT169" t="s">
        <v>618</v>
      </c>
      <c r="AU169" t="s">
        <v>619</v>
      </c>
      <c r="AV169" t="s">
        <v>608</v>
      </c>
      <c r="AW169" t="s">
        <v>156</v>
      </c>
      <c r="AX169" t="s">
        <v>307</v>
      </c>
      <c r="AY169" t="s">
        <v>5612</v>
      </c>
      <c r="AZ169" t="s">
        <v>5615</v>
      </c>
      <c r="BA169" t="s">
        <v>5615</v>
      </c>
      <c r="BB169" t="s">
        <v>5320</v>
      </c>
      <c r="BC169" t="s">
        <v>628</v>
      </c>
      <c r="BD169" t="s">
        <v>621</v>
      </c>
      <c r="BE169" t="s">
        <v>311</v>
      </c>
      <c r="BF169" t="s">
        <v>312</v>
      </c>
      <c r="BG169" t="s">
        <v>156</v>
      </c>
      <c r="BH169" t="s">
        <v>313</v>
      </c>
    </row>
    <row r="170" spans="1:60" x14ac:dyDescent="0.4">
      <c r="A170" s="64">
        <f t="shared" si="39"/>
        <v>168</v>
      </c>
      <c r="B170" s="65" t="str">
        <f t="shared" si="40"/>
        <v>2025-09-10</v>
      </c>
      <c r="C170" s="65" t="str">
        <f t="shared" si="41"/>
        <v>FRA</v>
      </c>
      <c r="D170" s="65" t="str">
        <f t="shared" si="42"/>
        <v>18050238392</v>
      </c>
      <c r="E170" s="65" t="str">
        <f t="shared" si="43"/>
        <v>566746842594</v>
      </c>
      <c r="F170" s="65" t="str">
        <f t="shared" si="44"/>
        <v>이혜경</v>
      </c>
      <c r="G170" s="65" t="str">
        <f t="shared" si="45"/>
        <v>GK00002760035</v>
      </c>
      <c r="H170" s="229" t="str">
        <f t="shared" si="46"/>
        <v>일반(목록배제,Normal-Manifest Exception)</v>
      </c>
      <c r="I170" s="66">
        <f t="shared" si="47"/>
        <v>25.67</v>
      </c>
      <c r="J170" s="102">
        <f t="shared" si="48"/>
        <v>1</v>
      </c>
      <c r="K170" s="66">
        <f t="shared" si="49"/>
        <v>0.5</v>
      </c>
      <c r="L170" s="66">
        <f t="shared" si="50"/>
        <v>0.2</v>
      </c>
      <c r="M170" s="66">
        <f t="shared" si="51"/>
        <v>0.5</v>
      </c>
      <c r="N170" s="169">
        <f t="shared" si="52"/>
        <v>3.35</v>
      </c>
      <c r="O170" s="169">
        <f>(J170*VLOOKUP(M170/J170,Mapping!$B$22:$C$29,2,10))</f>
        <v>2.75</v>
      </c>
      <c r="P170" s="166">
        <f t="shared" si="53"/>
        <v>7.1515801780863901</v>
      </c>
      <c r="Q170" s="167">
        <f>VLOOKUP(H170,Mapping!$B$3:$D$13,3,0)</f>
        <v>0.8</v>
      </c>
      <c r="R170" s="168">
        <f>(IF(VLOOKUP(VLOOKUP(I170,Mapping!$B$15:$D$20,2,1),Mapping!$C$15:$E$20,2,0)=7000,0,VLOOKUP(VLOOKUP(I170,Mapping!$B$15:$D$20,2,1),Mapping!$C$15:$E$20,2,0)))</f>
        <v>0</v>
      </c>
      <c r="S170" s="166"/>
      <c r="T170" s="166"/>
      <c r="U170" s="67">
        <f t="shared" si="54"/>
        <v>7.9515801780863899</v>
      </c>
      <c r="V170" s="149">
        <f t="shared" si="55"/>
        <v>7.95</v>
      </c>
      <c r="W170" s="149">
        <f>MAKESHOPNCOMPANY!$C$17</f>
        <v>1402.69</v>
      </c>
      <c r="X170" t="str">
        <f t="shared" si="38"/>
        <v/>
      </c>
      <c r="AA170" t="s">
        <v>5313</v>
      </c>
      <c r="AB170" t="s">
        <v>71</v>
      </c>
      <c r="AC170" t="s">
        <v>5314</v>
      </c>
      <c r="AD170" t="s">
        <v>5616</v>
      </c>
      <c r="AE170" t="s">
        <v>1217</v>
      </c>
      <c r="AF170" t="s">
        <v>1218</v>
      </c>
      <c r="AG170" t="s">
        <v>1219</v>
      </c>
      <c r="AH170" t="s">
        <v>156</v>
      </c>
      <c r="AI170">
        <v>1</v>
      </c>
      <c r="AJ170">
        <v>0.5</v>
      </c>
      <c r="AK170">
        <v>0.2</v>
      </c>
      <c r="AL170">
        <v>0.5</v>
      </c>
      <c r="AM170" t="s">
        <v>110</v>
      </c>
      <c r="AN170">
        <v>25.67</v>
      </c>
      <c r="AO170" t="s">
        <v>303</v>
      </c>
      <c r="AP170" t="s">
        <v>303</v>
      </c>
      <c r="AQ170" t="s">
        <v>303</v>
      </c>
      <c r="AR170" t="s">
        <v>303</v>
      </c>
      <c r="AS170" t="s">
        <v>303</v>
      </c>
      <c r="AT170" t="s">
        <v>618</v>
      </c>
      <c r="AU170" t="s">
        <v>619</v>
      </c>
      <c r="AV170" t="s">
        <v>5617</v>
      </c>
      <c r="AW170" t="s">
        <v>156</v>
      </c>
      <c r="AX170" t="s">
        <v>307</v>
      </c>
      <c r="AY170" t="s">
        <v>5616</v>
      </c>
      <c r="AZ170" t="s">
        <v>5618</v>
      </c>
      <c r="BA170" t="s">
        <v>5618</v>
      </c>
      <c r="BB170" t="s">
        <v>5320</v>
      </c>
      <c r="BC170" t="s">
        <v>628</v>
      </c>
      <c r="BD170" t="s">
        <v>621</v>
      </c>
      <c r="BE170" t="s">
        <v>311</v>
      </c>
      <c r="BF170" t="s">
        <v>312</v>
      </c>
      <c r="BG170" t="s">
        <v>156</v>
      </c>
      <c r="BH170" t="s">
        <v>313</v>
      </c>
    </row>
    <row r="171" spans="1:60" x14ac:dyDescent="0.4">
      <c r="A171" s="64">
        <f t="shared" si="39"/>
        <v>169</v>
      </c>
      <c r="B171" s="65" t="str">
        <f t="shared" si="40"/>
        <v>2025-09-11</v>
      </c>
      <c r="C171" s="65" t="str">
        <f t="shared" si="41"/>
        <v>FRA</v>
      </c>
      <c r="D171" s="65" t="str">
        <f t="shared" si="42"/>
        <v>18050238333</v>
      </c>
      <c r="E171" s="65" t="str">
        <f t="shared" si="43"/>
        <v>566746842793</v>
      </c>
      <c r="F171" s="65" t="str">
        <f t="shared" si="44"/>
        <v>김규리</v>
      </c>
      <c r="G171" s="65" t="str">
        <f t="shared" si="45"/>
        <v>GK00002755076</v>
      </c>
      <c r="H171" s="229" t="str">
        <f t="shared" si="46"/>
        <v>목록(Manifest)</v>
      </c>
      <c r="I171" s="66">
        <f t="shared" si="47"/>
        <v>58.33</v>
      </c>
      <c r="J171" s="102">
        <f t="shared" si="48"/>
        <v>1</v>
      </c>
      <c r="K171" s="66">
        <f t="shared" si="49"/>
        <v>3</v>
      </c>
      <c r="L171" s="66">
        <f t="shared" si="50"/>
        <v>3.9</v>
      </c>
      <c r="M171" s="66">
        <f t="shared" si="51"/>
        <v>3.9</v>
      </c>
      <c r="N171" s="169">
        <f t="shared" si="52"/>
        <v>13.889999999999999</v>
      </c>
      <c r="O171" s="169">
        <f>(J171*VLOOKUP(M171/J171,Mapping!$B$22:$C$29,2,10))</f>
        <v>3.25</v>
      </c>
      <c r="P171" s="166">
        <f t="shared" si="53"/>
        <v>20.094767910229628</v>
      </c>
      <c r="Q171" s="167">
        <f>VLOOKUP(H171,Mapping!$B$3:$D$13,3,0)</f>
        <v>0</v>
      </c>
      <c r="R171" s="168">
        <f>(IF(VLOOKUP(VLOOKUP(I171,Mapping!$B$15:$D$20,2,1),Mapping!$C$15:$E$20,2,0)=7000,0,VLOOKUP(VLOOKUP(I171,Mapping!$B$15:$D$20,2,1),Mapping!$C$15:$E$20,2,0)))</f>
        <v>0</v>
      </c>
      <c r="S171" s="166"/>
      <c r="T171" s="166"/>
      <c r="U171" s="67">
        <f t="shared" si="54"/>
        <v>20.094767910229628</v>
      </c>
      <c r="V171" s="149">
        <f t="shared" si="55"/>
        <v>20.09</v>
      </c>
      <c r="W171" s="149">
        <f>MAKESHOPNCOMPANY!$C$17</f>
        <v>1402.69</v>
      </c>
      <c r="X171" t="str">
        <f t="shared" si="38"/>
        <v/>
      </c>
      <c r="AA171" t="s">
        <v>2254</v>
      </c>
      <c r="AB171" t="s">
        <v>71</v>
      </c>
      <c r="AC171" t="s">
        <v>5619</v>
      </c>
      <c r="AD171" t="s">
        <v>5620</v>
      </c>
      <c r="AE171" t="s">
        <v>5621</v>
      </c>
      <c r="AF171" t="s">
        <v>5622</v>
      </c>
      <c r="AG171" t="s">
        <v>778</v>
      </c>
      <c r="AH171" t="s">
        <v>156</v>
      </c>
      <c r="AI171">
        <v>1</v>
      </c>
      <c r="AJ171">
        <v>3</v>
      </c>
      <c r="AK171">
        <v>3.9</v>
      </c>
      <c r="AL171">
        <v>3.9</v>
      </c>
      <c r="AM171" t="s">
        <v>14</v>
      </c>
      <c r="AN171">
        <v>58.33</v>
      </c>
      <c r="AO171" t="s">
        <v>303</v>
      </c>
      <c r="AP171" t="s">
        <v>303</v>
      </c>
      <c r="AQ171" t="s">
        <v>303</v>
      </c>
      <c r="AR171" t="s">
        <v>303</v>
      </c>
      <c r="AS171" t="s">
        <v>303</v>
      </c>
      <c r="AT171" t="s">
        <v>618</v>
      </c>
      <c r="AU171" t="s">
        <v>619</v>
      </c>
      <c r="AV171" t="s">
        <v>5623</v>
      </c>
      <c r="AW171" t="s">
        <v>156</v>
      </c>
      <c r="AX171" t="s">
        <v>307</v>
      </c>
      <c r="AY171" t="s">
        <v>5620</v>
      </c>
      <c r="AZ171" t="s">
        <v>5624</v>
      </c>
      <c r="BA171" t="s">
        <v>5624</v>
      </c>
      <c r="BB171" t="s">
        <v>1301</v>
      </c>
      <c r="BC171" t="s">
        <v>628</v>
      </c>
      <c r="BD171" t="s">
        <v>621</v>
      </c>
      <c r="BE171" t="s">
        <v>311</v>
      </c>
      <c r="BF171" t="s">
        <v>312</v>
      </c>
      <c r="BG171" t="s">
        <v>156</v>
      </c>
      <c r="BH171" t="s">
        <v>313</v>
      </c>
    </row>
    <row r="172" spans="1:60" x14ac:dyDescent="0.4">
      <c r="A172" s="64">
        <f t="shared" si="39"/>
        <v>170</v>
      </c>
      <c r="B172" s="65" t="str">
        <f t="shared" si="40"/>
        <v>2025-09-11</v>
      </c>
      <c r="C172" s="65" t="str">
        <f t="shared" si="41"/>
        <v>FRA</v>
      </c>
      <c r="D172" s="65" t="str">
        <f t="shared" si="42"/>
        <v>18050238333</v>
      </c>
      <c r="E172" s="65" t="str">
        <f t="shared" si="43"/>
        <v>566746842782</v>
      </c>
      <c r="F172" s="65" t="str">
        <f t="shared" si="44"/>
        <v>석순희</v>
      </c>
      <c r="G172" s="65" t="str">
        <f t="shared" si="45"/>
        <v>GK00002766539</v>
      </c>
      <c r="H172" s="229" t="str">
        <f t="shared" si="46"/>
        <v>선별(검사,Manifest-Inspection)</v>
      </c>
      <c r="I172" s="66">
        <f t="shared" si="47"/>
        <v>78.75</v>
      </c>
      <c r="J172" s="102">
        <f t="shared" si="48"/>
        <v>1</v>
      </c>
      <c r="K172" s="66">
        <f t="shared" si="49"/>
        <v>1</v>
      </c>
      <c r="L172" s="66">
        <f t="shared" si="50"/>
        <v>1.1000000000000001</v>
      </c>
      <c r="M172" s="66">
        <f t="shared" si="51"/>
        <v>1.1000000000000001</v>
      </c>
      <c r="N172" s="169">
        <f t="shared" si="52"/>
        <v>5.2100000000000009</v>
      </c>
      <c r="O172" s="169">
        <f>(J172*VLOOKUP(M172/J172,Mapping!$B$22:$C$29,2,10))</f>
        <v>2.75</v>
      </c>
      <c r="P172" s="166">
        <f t="shared" si="53"/>
        <v>9.3322259373061769</v>
      </c>
      <c r="Q172" s="167">
        <f>VLOOKUP(H172,Mapping!$B$3:$D$13,3,0)</f>
        <v>0</v>
      </c>
      <c r="R172" s="168">
        <f>(IF(VLOOKUP(VLOOKUP(I172,Mapping!$B$15:$D$20,2,1),Mapping!$C$15:$E$20,2,0)=7000,0,VLOOKUP(VLOOKUP(I172,Mapping!$B$15:$D$20,2,1),Mapping!$C$15:$E$20,2,0)))</f>
        <v>0</v>
      </c>
      <c r="S172" s="166"/>
      <c r="T172" s="166"/>
      <c r="U172" s="67">
        <f t="shared" si="54"/>
        <v>9.3322259373061769</v>
      </c>
      <c r="V172" s="149">
        <f t="shared" si="55"/>
        <v>9.33</v>
      </c>
      <c r="W172" s="149">
        <f>MAKESHOPNCOMPANY!$C$17</f>
        <v>1402.69</v>
      </c>
      <c r="X172" t="str">
        <f t="shared" si="38"/>
        <v/>
      </c>
      <c r="AA172" t="s">
        <v>2254</v>
      </c>
      <c r="AB172" t="s">
        <v>71</v>
      </c>
      <c r="AC172" t="s">
        <v>5619</v>
      </c>
      <c r="AD172" t="s">
        <v>5625</v>
      </c>
      <c r="AE172" t="s">
        <v>5626</v>
      </c>
      <c r="AF172" t="s">
        <v>5627</v>
      </c>
      <c r="AG172" t="s">
        <v>5628</v>
      </c>
      <c r="AH172" t="s">
        <v>156</v>
      </c>
      <c r="AI172">
        <v>1</v>
      </c>
      <c r="AJ172">
        <v>1</v>
      </c>
      <c r="AK172">
        <v>1.1000000000000001</v>
      </c>
      <c r="AL172">
        <v>1.1000000000000001</v>
      </c>
      <c r="AM172" t="s">
        <v>111</v>
      </c>
      <c r="AN172">
        <v>78.75</v>
      </c>
      <c r="AO172" t="s">
        <v>303</v>
      </c>
      <c r="AP172" t="s">
        <v>303</v>
      </c>
      <c r="AQ172" t="s">
        <v>303</v>
      </c>
      <c r="AR172" t="s">
        <v>303</v>
      </c>
      <c r="AS172" t="s">
        <v>303</v>
      </c>
      <c r="AT172" t="s">
        <v>618</v>
      </c>
      <c r="AU172" t="s">
        <v>619</v>
      </c>
      <c r="AV172" t="s">
        <v>620</v>
      </c>
      <c r="AW172" t="s">
        <v>156</v>
      </c>
      <c r="AX172" t="s">
        <v>307</v>
      </c>
      <c r="AY172" t="s">
        <v>5625</v>
      </c>
      <c r="AZ172" t="s">
        <v>5629</v>
      </c>
      <c r="BA172" t="s">
        <v>5629</v>
      </c>
      <c r="BB172" t="s">
        <v>1301</v>
      </c>
      <c r="BC172" t="s">
        <v>628</v>
      </c>
      <c r="BD172" t="s">
        <v>621</v>
      </c>
      <c r="BE172" t="s">
        <v>311</v>
      </c>
      <c r="BF172" t="s">
        <v>312</v>
      </c>
      <c r="BG172" t="s">
        <v>156</v>
      </c>
      <c r="BH172" t="s">
        <v>313</v>
      </c>
    </row>
    <row r="173" spans="1:60" x14ac:dyDescent="0.4">
      <c r="A173" s="64">
        <f t="shared" si="39"/>
        <v>171</v>
      </c>
      <c r="B173" s="65" t="str">
        <f t="shared" si="40"/>
        <v>2025-09-11</v>
      </c>
      <c r="C173" s="65" t="str">
        <f t="shared" si="41"/>
        <v>FRA</v>
      </c>
      <c r="D173" s="65" t="str">
        <f t="shared" si="42"/>
        <v>18050238333</v>
      </c>
      <c r="E173" s="65" t="str">
        <f t="shared" si="43"/>
        <v>566746842690</v>
      </c>
      <c r="F173" s="65" t="str">
        <f t="shared" si="44"/>
        <v>이예미</v>
      </c>
      <c r="G173" s="65" t="str">
        <f t="shared" si="45"/>
        <v>GK00002753188</v>
      </c>
      <c r="H173" s="229" t="str">
        <f t="shared" si="46"/>
        <v>일반(목록배제,Normal-Manifest Exception)</v>
      </c>
      <c r="I173" s="66">
        <f t="shared" si="47"/>
        <v>54.82</v>
      </c>
      <c r="J173" s="102">
        <f t="shared" si="48"/>
        <v>1</v>
      </c>
      <c r="K173" s="66">
        <f t="shared" si="49"/>
        <v>1</v>
      </c>
      <c r="L173" s="66">
        <f t="shared" si="50"/>
        <v>1.6</v>
      </c>
      <c r="M173" s="66">
        <f t="shared" si="51"/>
        <v>1.6</v>
      </c>
      <c r="N173" s="169">
        <f t="shared" si="52"/>
        <v>6.7600000000000007</v>
      </c>
      <c r="O173" s="169">
        <f>(J173*VLOOKUP(M173/J173,Mapping!$B$22:$C$29,2,10))</f>
        <v>2.75</v>
      </c>
      <c r="P173" s="166">
        <f t="shared" si="53"/>
        <v>11.149430736655997</v>
      </c>
      <c r="Q173" s="167">
        <f>VLOOKUP(H173,Mapping!$B$3:$D$13,3,0)</f>
        <v>0.8</v>
      </c>
      <c r="R173" s="168">
        <f>(IF(VLOOKUP(VLOOKUP(I173,Mapping!$B$15:$D$20,2,1),Mapping!$C$15:$E$20,2,0)=7000,0,VLOOKUP(VLOOKUP(I173,Mapping!$B$15:$D$20,2,1),Mapping!$C$15:$E$20,2,0)))</f>
        <v>0</v>
      </c>
      <c r="S173" s="166"/>
      <c r="T173" s="166"/>
      <c r="U173" s="67">
        <f t="shared" si="54"/>
        <v>11.949430736655998</v>
      </c>
      <c r="V173" s="149">
        <f t="shared" si="55"/>
        <v>11.95</v>
      </c>
      <c r="W173" s="149">
        <f>MAKESHOPNCOMPANY!$C$17</f>
        <v>1402.69</v>
      </c>
      <c r="X173" t="str">
        <f t="shared" si="38"/>
        <v/>
      </c>
      <c r="AA173" t="s">
        <v>2254</v>
      </c>
      <c r="AB173" t="s">
        <v>71</v>
      </c>
      <c r="AC173" t="s">
        <v>5619</v>
      </c>
      <c r="AD173" t="s">
        <v>5630</v>
      </c>
      <c r="AE173" t="s">
        <v>5631</v>
      </c>
      <c r="AF173" t="s">
        <v>5632</v>
      </c>
      <c r="AG173" t="s">
        <v>2817</v>
      </c>
      <c r="AH173" t="s">
        <v>156</v>
      </c>
      <c r="AI173">
        <v>1</v>
      </c>
      <c r="AJ173">
        <v>1</v>
      </c>
      <c r="AK173">
        <v>1.6</v>
      </c>
      <c r="AL173">
        <v>1.6</v>
      </c>
      <c r="AM173" t="s">
        <v>110</v>
      </c>
      <c r="AN173">
        <v>54.82</v>
      </c>
      <c r="AO173" t="s">
        <v>303</v>
      </c>
      <c r="AP173" t="s">
        <v>303</v>
      </c>
      <c r="AQ173" t="s">
        <v>303</v>
      </c>
      <c r="AR173" t="s">
        <v>303</v>
      </c>
      <c r="AS173" t="s">
        <v>303</v>
      </c>
      <c r="AT173" t="s">
        <v>618</v>
      </c>
      <c r="AU173" t="s">
        <v>619</v>
      </c>
      <c r="AV173" t="s">
        <v>5633</v>
      </c>
      <c r="AW173" t="s">
        <v>156</v>
      </c>
      <c r="AX173" t="s">
        <v>307</v>
      </c>
      <c r="AY173" t="s">
        <v>5630</v>
      </c>
      <c r="AZ173" t="s">
        <v>5634</v>
      </c>
      <c r="BA173" t="s">
        <v>5634</v>
      </c>
      <c r="BB173" t="s">
        <v>1301</v>
      </c>
      <c r="BC173" t="s">
        <v>628</v>
      </c>
      <c r="BD173" t="s">
        <v>621</v>
      </c>
      <c r="BE173" t="s">
        <v>311</v>
      </c>
      <c r="BF173" t="s">
        <v>312</v>
      </c>
      <c r="BG173" t="s">
        <v>156</v>
      </c>
      <c r="BH173" t="s">
        <v>313</v>
      </c>
    </row>
    <row r="174" spans="1:60" x14ac:dyDescent="0.4">
      <c r="A174" s="64">
        <f t="shared" si="39"/>
        <v>172</v>
      </c>
      <c r="B174" s="65" t="str">
        <f t="shared" si="40"/>
        <v>2025-09-11</v>
      </c>
      <c r="C174" s="65" t="str">
        <f t="shared" si="41"/>
        <v>FRA</v>
      </c>
      <c r="D174" s="65" t="str">
        <f t="shared" si="42"/>
        <v>18050238333</v>
      </c>
      <c r="E174" s="65" t="str">
        <f t="shared" si="43"/>
        <v>566746842712</v>
      </c>
      <c r="F174" s="65" t="str">
        <f t="shared" si="44"/>
        <v>강영수</v>
      </c>
      <c r="G174" s="65" t="str">
        <f t="shared" si="45"/>
        <v>GK00002755883</v>
      </c>
      <c r="H174" s="229" t="str">
        <f t="shared" si="46"/>
        <v>목록(Manifest)</v>
      </c>
      <c r="I174" s="66">
        <f t="shared" si="47"/>
        <v>89.75</v>
      </c>
      <c r="J174" s="102">
        <f t="shared" si="48"/>
        <v>1</v>
      </c>
      <c r="K174" s="66">
        <f t="shared" si="49"/>
        <v>6.5</v>
      </c>
      <c r="L174" s="66">
        <f t="shared" si="50"/>
        <v>8.6</v>
      </c>
      <c r="M174" s="66">
        <f t="shared" si="51"/>
        <v>9</v>
      </c>
      <c r="N174" s="169">
        <f t="shared" si="52"/>
        <v>29.700000000000003</v>
      </c>
      <c r="O174" s="169">
        <f>(J174*VLOOKUP(M174/J174,Mapping!$B$22:$C$29,2,10))</f>
        <v>5.25</v>
      </c>
      <c r="P174" s="166">
        <f t="shared" si="53"/>
        <v>40.975037249855632</v>
      </c>
      <c r="Q174" s="167">
        <f>VLOOKUP(H174,Mapping!$B$3:$D$13,3,0)</f>
        <v>0</v>
      </c>
      <c r="R174" s="168">
        <f>(IF(VLOOKUP(VLOOKUP(I174,Mapping!$B$15:$D$20,2,1),Mapping!$C$15:$E$20,2,0)=7000,0,VLOOKUP(VLOOKUP(I174,Mapping!$B$15:$D$20,2,1),Mapping!$C$15:$E$20,2,0)))</f>
        <v>0</v>
      </c>
      <c r="S174" s="166"/>
      <c r="T174" s="166"/>
      <c r="U174" s="67">
        <f t="shared" si="54"/>
        <v>40.975037249855632</v>
      </c>
      <c r="V174" s="149">
        <f t="shared" si="55"/>
        <v>40.98</v>
      </c>
      <c r="W174" s="149">
        <f>MAKESHOPNCOMPANY!$C$17</f>
        <v>1402.69</v>
      </c>
      <c r="X174" t="str">
        <f t="shared" si="38"/>
        <v/>
      </c>
      <c r="AA174" t="s">
        <v>2254</v>
      </c>
      <c r="AB174" t="s">
        <v>71</v>
      </c>
      <c r="AC174" t="s">
        <v>5619</v>
      </c>
      <c r="AD174" t="s">
        <v>5635</v>
      </c>
      <c r="AE174" t="s">
        <v>1222</v>
      </c>
      <c r="AF174" t="s">
        <v>5636</v>
      </c>
      <c r="AG174" t="s">
        <v>787</v>
      </c>
      <c r="AH174" t="s">
        <v>156</v>
      </c>
      <c r="AI174">
        <v>1</v>
      </c>
      <c r="AJ174">
        <v>6.5</v>
      </c>
      <c r="AK174">
        <v>8.6</v>
      </c>
      <c r="AL174">
        <v>9</v>
      </c>
      <c r="AM174" t="s">
        <v>14</v>
      </c>
      <c r="AN174">
        <v>89.75</v>
      </c>
      <c r="AO174" t="s">
        <v>303</v>
      </c>
      <c r="AP174" t="s">
        <v>303</v>
      </c>
      <c r="AQ174" t="s">
        <v>303</v>
      </c>
      <c r="AR174" t="s">
        <v>303</v>
      </c>
      <c r="AS174" t="s">
        <v>303</v>
      </c>
      <c r="AT174" t="s">
        <v>618</v>
      </c>
      <c r="AU174" t="s">
        <v>619</v>
      </c>
      <c r="AV174" t="s">
        <v>620</v>
      </c>
      <c r="AW174" t="s">
        <v>156</v>
      </c>
      <c r="AX174" t="s">
        <v>307</v>
      </c>
      <c r="AY174" t="s">
        <v>5635</v>
      </c>
      <c r="AZ174" t="s">
        <v>5637</v>
      </c>
      <c r="BA174" t="s">
        <v>5637</v>
      </c>
      <c r="BB174" t="s">
        <v>1301</v>
      </c>
      <c r="BC174" t="s">
        <v>628</v>
      </c>
      <c r="BD174" t="s">
        <v>621</v>
      </c>
      <c r="BE174" t="s">
        <v>311</v>
      </c>
      <c r="BF174" t="s">
        <v>312</v>
      </c>
      <c r="BG174" t="s">
        <v>156</v>
      </c>
      <c r="BH174" t="s">
        <v>313</v>
      </c>
    </row>
    <row r="175" spans="1:60" x14ac:dyDescent="0.4">
      <c r="A175" s="64">
        <f t="shared" si="39"/>
        <v>173</v>
      </c>
      <c r="B175" s="65" t="str">
        <f t="shared" si="40"/>
        <v>2025-09-11</v>
      </c>
      <c r="C175" s="65" t="str">
        <f t="shared" si="41"/>
        <v>FRA</v>
      </c>
      <c r="D175" s="65" t="str">
        <f t="shared" si="42"/>
        <v>18050238333</v>
      </c>
      <c r="E175" s="65" t="str">
        <f t="shared" si="43"/>
        <v>566746842653</v>
      </c>
      <c r="F175" s="65" t="str">
        <f t="shared" si="44"/>
        <v>유미란</v>
      </c>
      <c r="G175" s="65" t="str">
        <f t="shared" si="45"/>
        <v>GK00002757571</v>
      </c>
      <c r="H175" s="229" t="str">
        <f t="shared" si="46"/>
        <v>목록(Manifest)</v>
      </c>
      <c r="I175" s="66">
        <f t="shared" si="47"/>
        <v>137.68</v>
      </c>
      <c r="J175" s="102">
        <f t="shared" si="48"/>
        <v>1</v>
      </c>
      <c r="K175" s="66">
        <f t="shared" si="49"/>
        <v>1</v>
      </c>
      <c r="L175" s="66">
        <f t="shared" si="50"/>
        <v>0.2</v>
      </c>
      <c r="M175" s="66">
        <f t="shared" si="51"/>
        <v>1</v>
      </c>
      <c r="N175" s="169">
        <f t="shared" si="52"/>
        <v>4.9000000000000004</v>
      </c>
      <c r="O175" s="169">
        <f>(J175*VLOOKUP(M175/J175,Mapping!$B$22:$C$29,2,10))</f>
        <v>2.75</v>
      </c>
      <c r="P175" s="166">
        <f t="shared" si="53"/>
        <v>8.9687849774362114</v>
      </c>
      <c r="Q175" s="167">
        <f>VLOOKUP(H175,Mapping!$B$3:$D$13,3,0)</f>
        <v>0</v>
      </c>
      <c r="R175" s="168">
        <f>(IF(VLOOKUP(VLOOKUP(I175,Mapping!$B$15:$D$20,2,1),Mapping!$C$15:$E$20,2,0)=7000,0,VLOOKUP(VLOOKUP(I175,Mapping!$B$15:$D$20,2,1),Mapping!$C$15:$E$20,2,0)))</f>
        <v>0</v>
      </c>
      <c r="S175" s="166"/>
      <c r="T175" s="166"/>
      <c r="U175" s="67">
        <f t="shared" si="54"/>
        <v>8.9687849774362114</v>
      </c>
      <c r="V175" s="149">
        <f t="shared" si="55"/>
        <v>8.9700000000000006</v>
      </c>
      <c r="W175" s="149">
        <f>MAKESHOPNCOMPANY!$C$17</f>
        <v>1402.69</v>
      </c>
      <c r="X175" t="str">
        <f t="shared" si="38"/>
        <v/>
      </c>
      <c r="AA175" t="s">
        <v>2254</v>
      </c>
      <c r="AB175" t="s">
        <v>71</v>
      </c>
      <c r="AC175" t="s">
        <v>5619</v>
      </c>
      <c r="AD175" t="s">
        <v>5638</v>
      </c>
      <c r="AE175" t="s">
        <v>5639</v>
      </c>
      <c r="AF175" t="s">
        <v>5640</v>
      </c>
      <c r="AG175" t="s">
        <v>1216</v>
      </c>
      <c r="AH175" t="s">
        <v>156</v>
      </c>
      <c r="AI175">
        <v>1</v>
      </c>
      <c r="AJ175">
        <v>1</v>
      </c>
      <c r="AK175">
        <v>0.2</v>
      </c>
      <c r="AL175">
        <v>1</v>
      </c>
      <c r="AM175" t="s">
        <v>14</v>
      </c>
      <c r="AN175">
        <v>137.68</v>
      </c>
      <c r="AO175" t="s">
        <v>303</v>
      </c>
      <c r="AP175" t="s">
        <v>303</v>
      </c>
      <c r="AQ175" t="s">
        <v>303</v>
      </c>
      <c r="AR175" t="s">
        <v>303</v>
      </c>
      <c r="AS175" t="s">
        <v>303</v>
      </c>
      <c r="AT175" t="s">
        <v>618</v>
      </c>
      <c r="AU175" t="s">
        <v>619</v>
      </c>
      <c r="AV175" t="s">
        <v>5641</v>
      </c>
      <c r="AW175" t="s">
        <v>156</v>
      </c>
      <c r="AX175" t="s">
        <v>307</v>
      </c>
      <c r="AY175" t="s">
        <v>5638</v>
      </c>
      <c r="AZ175" t="s">
        <v>5642</v>
      </c>
      <c r="BA175" t="s">
        <v>5642</v>
      </c>
      <c r="BB175" t="s">
        <v>1301</v>
      </c>
      <c r="BC175" t="s">
        <v>628</v>
      </c>
      <c r="BD175" t="s">
        <v>621</v>
      </c>
      <c r="BE175" t="s">
        <v>311</v>
      </c>
      <c r="BF175" t="s">
        <v>312</v>
      </c>
      <c r="BG175" t="s">
        <v>156</v>
      </c>
      <c r="BH175" t="s">
        <v>313</v>
      </c>
    </row>
    <row r="176" spans="1:60" x14ac:dyDescent="0.4">
      <c r="A176" s="64">
        <f t="shared" si="39"/>
        <v>174</v>
      </c>
      <c r="B176" s="65" t="str">
        <f t="shared" si="40"/>
        <v>2025-09-11</v>
      </c>
      <c r="C176" s="65" t="str">
        <f t="shared" si="41"/>
        <v>FRA</v>
      </c>
      <c r="D176" s="65" t="str">
        <f t="shared" si="42"/>
        <v>18050238333</v>
      </c>
      <c r="E176" s="65" t="str">
        <f t="shared" si="43"/>
        <v>566746842664</v>
      </c>
      <c r="F176" s="65" t="str">
        <f t="shared" si="44"/>
        <v>이선경</v>
      </c>
      <c r="G176" s="65" t="str">
        <f t="shared" si="45"/>
        <v>GK00002758026</v>
      </c>
      <c r="H176" s="229" t="str">
        <f t="shared" si="46"/>
        <v>목록(Manifest)</v>
      </c>
      <c r="I176" s="66">
        <f t="shared" si="47"/>
        <v>81.680000000000007</v>
      </c>
      <c r="J176" s="102">
        <f t="shared" si="48"/>
        <v>1</v>
      </c>
      <c r="K176" s="66">
        <f t="shared" si="49"/>
        <v>1</v>
      </c>
      <c r="L176" s="66">
        <f t="shared" si="50"/>
        <v>0.2</v>
      </c>
      <c r="M176" s="66">
        <f t="shared" si="51"/>
        <v>1</v>
      </c>
      <c r="N176" s="169">
        <f t="shared" si="52"/>
        <v>4.9000000000000004</v>
      </c>
      <c r="O176" s="169">
        <f>(J176*VLOOKUP(M176/J176,Mapping!$B$22:$C$29,2,10))</f>
        <v>2.75</v>
      </c>
      <c r="P176" s="166">
        <f t="shared" si="53"/>
        <v>8.9687849774362114</v>
      </c>
      <c r="Q176" s="167">
        <f>VLOOKUP(H176,Mapping!$B$3:$D$13,3,0)</f>
        <v>0</v>
      </c>
      <c r="R176" s="168">
        <f>(IF(VLOOKUP(VLOOKUP(I176,Mapping!$B$15:$D$20,2,1),Mapping!$C$15:$E$20,2,0)=7000,0,VLOOKUP(VLOOKUP(I176,Mapping!$B$15:$D$20,2,1),Mapping!$C$15:$E$20,2,0)))</f>
        <v>0</v>
      </c>
      <c r="S176" s="166"/>
      <c r="T176" s="166"/>
      <c r="U176" s="67">
        <f t="shared" si="54"/>
        <v>8.9687849774362114</v>
      </c>
      <c r="V176" s="149">
        <f t="shared" si="55"/>
        <v>8.9700000000000006</v>
      </c>
      <c r="W176" s="149">
        <f>MAKESHOPNCOMPANY!$C$17</f>
        <v>1402.69</v>
      </c>
      <c r="X176" t="str">
        <f t="shared" si="38"/>
        <v/>
      </c>
      <c r="AA176" t="s">
        <v>2254</v>
      </c>
      <c r="AB176" t="s">
        <v>71</v>
      </c>
      <c r="AC176" t="s">
        <v>5619</v>
      </c>
      <c r="AD176" t="s">
        <v>5643</v>
      </c>
      <c r="AE176" t="s">
        <v>5644</v>
      </c>
      <c r="AF176" t="s">
        <v>5645</v>
      </c>
      <c r="AG176" t="s">
        <v>5646</v>
      </c>
      <c r="AH176" t="s">
        <v>156</v>
      </c>
      <c r="AI176">
        <v>1</v>
      </c>
      <c r="AJ176">
        <v>1</v>
      </c>
      <c r="AK176">
        <v>0.2</v>
      </c>
      <c r="AL176">
        <v>1</v>
      </c>
      <c r="AM176" t="s">
        <v>14</v>
      </c>
      <c r="AN176">
        <v>81.680000000000007</v>
      </c>
      <c r="AO176" t="s">
        <v>303</v>
      </c>
      <c r="AP176" t="s">
        <v>303</v>
      </c>
      <c r="AQ176" t="s">
        <v>303</v>
      </c>
      <c r="AR176" t="s">
        <v>303</v>
      </c>
      <c r="AS176" t="s">
        <v>303</v>
      </c>
      <c r="AT176" t="s">
        <v>618</v>
      </c>
      <c r="AU176" t="s">
        <v>619</v>
      </c>
      <c r="AV176" t="s">
        <v>623</v>
      </c>
      <c r="AW176" t="s">
        <v>156</v>
      </c>
      <c r="AX176" t="s">
        <v>307</v>
      </c>
      <c r="AY176" t="s">
        <v>5643</v>
      </c>
      <c r="AZ176" t="s">
        <v>5647</v>
      </c>
      <c r="BA176" t="s">
        <v>5647</v>
      </c>
      <c r="BB176" t="s">
        <v>1301</v>
      </c>
      <c r="BC176" t="s">
        <v>628</v>
      </c>
      <c r="BD176" t="s">
        <v>621</v>
      </c>
      <c r="BE176" t="s">
        <v>311</v>
      </c>
      <c r="BF176" t="s">
        <v>312</v>
      </c>
      <c r="BG176" t="s">
        <v>156</v>
      </c>
      <c r="BH176" t="s">
        <v>313</v>
      </c>
    </row>
    <row r="177" spans="1:60" x14ac:dyDescent="0.4">
      <c r="A177" s="64">
        <f t="shared" si="39"/>
        <v>175</v>
      </c>
      <c r="B177" s="65" t="str">
        <f t="shared" si="40"/>
        <v>2025-09-11</v>
      </c>
      <c r="C177" s="65" t="str">
        <f t="shared" si="41"/>
        <v>FRA</v>
      </c>
      <c r="D177" s="65" t="str">
        <f t="shared" si="42"/>
        <v>18050238333</v>
      </c>
      <c r="E177" s="65" t="str">
        <f t="shared" si="43"/>
        <v>566746842701</v>
      </c>
      <c r="F177" s="65" t="str">
        <f t="shared" si="44"/>
        <v>임채호</v>
      </c>
      <c r="G177" s="65" t="str">
        <f t="shared" si="45"/>
        <v>GK00002758343</v>
      </c>
      <c r="H177" s="229" t="str">
        <f t="shared" si="46"/>
        <v>일반(목록배제,Normal-Manifest Exception)</v>
      </c>
      <c r="I177" s="66">
        <f t="shared" si="47"/>
        <v>77.12</v>
      </c>
      <c r="J177" s="102">
        <f t="shared" si="48"/>
        <v>1</v>
      </c>
      <c r="K177" s="66">
        <f t="shared" si="49"/>
        <v>1</v>
      </c>
      <c r="L177" s="66">
        <f t="shared" si="50"/>
        <v>0.2</v>
      </c>
      <c r="M177" s="66">
        <f t="shared" si="51"/>
        <v>1</v>
      </c>
      <c r="N177" s="169">
        <f t="shared" si="52"/>
        <v>4.9000000000000004</v>
      </c>
      <c r="O177" s="169">
        <f>(J177*VLOOKUP(M177/J177,Mapping!$B$22:$C$29,2,10))</f>
        <v>2.75</v>
      </c>
      <c r="P177" s="166">
        <f t="shared" si="53"/>
        <v>8.9687849774362114</v>
      </c>
      <c r="Q177" s="167">
        <f>VLOOKUP(H177,Mapping!$B$3:$D$13,3,0)</f>
        <v>0.8</v>
      </c>
      <c r="R177" s="168">
        <f>(IF(VLOOKUP(VLOOKUP(I177,Mapping!$B$15:$D$20,2,1),Mapping!$C$15:$E$20,2,0)=7000,0,VLOOKUP(VLOOKUP(I177,Mapping!$B$15:$D$20,2,1),Mapping!$C$15:$E$20,2,0)))</f>
        <v>0</v>
      </c>
      <c r="S177" s="166"/>
      <c r="T177" s="166"/>
      <c r="U177" s="67">
        <f t="shared" si="54"/>
        <v>9.7687849774362121</v>
      </c>
      <c r="V177" s="149">
        <f t="shared" si="55"/>
        <v>9.77</v>
      </c>
      <c r="W177" s="149">
        <f>MAKESHOPNCOMPANY!$C$17</f>
        <v>1402.69</v>
      </c>
      <c r="X177" t="str">
        <f t="shared" si="38"/>
        <v/>
      </c>
      <c r="AA177" t="s">
        <v>2254</v>
      </c>
      <c r="AB177" t="s">
        <v>71</v>
      </c>
      <c r="AC177" t="s">
        <v>5619</v>
      </c>
      <c r="AD177" t="s">
        <v>5648</v>
      </c>
      <c r="AE177" t="s">
        <v>5649</v>
      </c>
      <c r="AF177" t="s">
        <v>5650</v>
      </c>
      <c r="AG177" t="s">
        <v>5651</v>
      </c>
      <c r="AH177" t="s">
        <v>156</v>
      </c>
      <c r="AI177">
        <v>1</v>
      </c>
      <c r="AJ177">
        <v>1</v>
      </c>
      <c r="AK177">
        <v>0.2</v>
      </c>
      <c r="AL177">
        <v>1</v>
      </c>
      <c r="AM177" t="s">
        <v>110</v>
      </c>
      <c r="AN177">
        <v>77.12</v>
      </c>
      <c r="AO177" t="s">
        <v>303</v>
      </c>
      <c r="AP177" t="s">
        <v>303</v>
      </c>
      <c r="AQ177" t="s">
        <v>303</v>
      </c>
      <c r="AR177" t="s">
        <v>303</v>
      </c>
      <c r="AS177" t="s">
        <v>303</v>
      </c>
      <c r="AT177" t="s">
        <v>618</v>
      </c>
      <c r="AU177" t="s">
        <v>619</v>
      </c>
      <c r="AV177" t="s">
        <v>5652</v>
      </c>
      <c r="AW177" t="s">
        <v>156</v>
      </c>
      <c r="AX177" t="s">
        <v>307</v>
      </c>
      <c r="AY177" t="s">
        <v>5648</v>
      </c>
      <c r="AZ177" t="s">
        <v>5653</v>
      </c>
      <c r="BA177" t="s">
        <v>5653</v>
      </c>
      <c r="BB177" t="s">
        <v>1301</v>
      </c>
      <c r="BC177" t="s">
        <v>628</v>
      </c>
      <c r="BD177" t="s">
        <v>621</v>
      </c>
      <c r="BE177" t="s">
        <v>311</v>
      </c>
      <c r="BF177" t="s">
        <v>312</v>
      </c>
      <c r="BG177" t="s">
        <v>156</v>
      </c>
      <c r="BH177" t="s">
        <v>313</v>
      </c>
    </row>
    <row r="178" spans="1:60" x14ac:dyDescent="0.4">
      <c r="A178" s="64">
        <f t="shared" si="39"/>
        <v>176</v>
      </c>
      <c r="B178" s="65" t="str">
        <f t="shared" si="40"/>
        <v>2025-09-11</v>
      </c>
      <c r="C178" s="65" t="str">
        <f t="shared" si="41"/>
        <v>FRA</v>
      </c>
      <c r="D178" s="65" t="str">
        <f t="shared" si="42"/>
        <v>18050238333</v>
      </c>
      <c r="E178" s="65" t="str">
        <f t="shared" si="43"/>
        <v>566746842686</v>
      </c>
      <c r="F178" s="65" t="str">
        <f t="shared" si="44"/>
        <v>이준혁</v>
      </c>
      <c r="G178" s="65" t="str">
        <f t="shared" si="45"/>
        <v>GK00002758345</v>
      </c>
      <c r="H178" s="229" t="str">
        <f t="shared" si="46"/>
        <v>목록(Manifest)</v>
      </c>
      <c r="I178" s="66">
        <f t="shared" si="47"/>
        <v>131.85</v>
      </c>
      <c r="J178" s="102">
        <f t="shared" si="48"/>
        <v>1</v>
      </c>
      <c r="K178" s="66">
        <f t="shared" si="49"/>
        <v>1.5</v>
      </c>
      <c r="L178" s="66">
        <f t="shared" si="50"/>
        <v>2.5</v>
      </c>
      <c r="M178" s="66">
        <f t="shared" si="51"/>
        <v>2.5</v>
      </c>
      <c r="N178" s="169">
        <f t="shared" si="52"/>
        <v>9.5500000000000007</v>
      </c>
      <c r="O178" s="169">
        <f>(J178*VLOOKUP(M178/J178,Mapping!$B$22:$C$29,2,10))</f>
        <v>3.25</v>
      </c>
      <c r="P178" s="166">
        <f t="shared" si="53"/>
        <v>15.006594472050132</v>
      </c>
      <c r="Q178" s="167">
        <f>VLOOKUP(H178,Mapping!$B$3:$D$13,3,0)</f>
        <v>0</v>
      </c>
      <c r="R178" s="168">
        <f>(IF(VLOOKUP(VLOOKUP(I178,Mapping!$B$15:$D$20,2,1),Mapping!$C$15:$E$20,2,0)=7000,0,VLOOKUP(VLOOKUP(I178,Mapping!$B$15:$D$20,2,1),Mapping!$C$15:$E$20,2,0)))</f>
        <v>0</v>
      </c>
      <c r="S178" s="166"/>
      <c r="T178" s="166"/>
      <c r="U178" s="67">
        <f t="shared" si="54"/>
        <v>15.006594472050132</v>
      </c>
      <c r="V178" s="149">
        <f t="shared" si="55"/>
        <v>15.01</v>
      </c>
      <c r="W178" s="149">
        <f>MAKESHOPNCOMPANY!$C$17</f>
        <v>1402.69</v>
      </c>
      <c r="X178" t="str">
        <f t="shared" si="38"/>
        <v/>
      </c>
      <c r="AA178" t="s">
        <v>2254</v>
      </c>
      <c r="AB178" t="s">
        <v>71</v>
      </c>
      <c r="AC178" t="s">
        <v>5619</v>
      </c>
      <c r="AD178" t="s">
        <v>5654</v>
      </c>
      <c r="AE178" t="s">
        <v>5655</v>
      </c>
      <c r="AF178" t="s">
        <v>5656</v>
      </c>
      <c r="AG178" t="s">
        <v>5657</v>
      </c>
      <c r="AH178" t="s">
        <v>156</v>
      </c>
      <c r="AI178">
        <v>1</v>
      </c>
      <c r="AJ178">
        <v>1.5</v>
      </c>
      <c r="AK178">
        <v>2.5</v>
      </c>
      <c r="AL178">
        <v>2.5</v>
      </c>
      <c r="AM178" t="s">
        <v>14</v>
      </c>
      <c r="AN178">
        <v>131.85</v>
      </c>
      <c r="AO178" t="s">
        <v>303</v>
      </c>
      <c r="AP178" t="s">
        <v>303</v>
      </c>
      <c r="AQ178" t="s">
        <v>303</v>
      </c>
      <c r="AR178" t="s">
        <v>303</v>
      </c>
      <c r="AS178" t="s">
        <v>303</v>
      </c>
      <c r="AT178" t="s">
        <v>618</v>
      </c>
      <c r="AU178" t="s">
        <v>619</v>
      </c>
      <c r="AV178" t="s">
        <v>623</v>
      </c>
      <c r="AW178" t="s">
        <v>156</v>
      </c>
      <c r="AX178" t="s">
        <v>307</v>
      </c>
      <c r="AY178" t="s">
        <v>5654</v>
      </c>
      <c r="AZ178" t="s">
        <v>5658</v>
      </c>
      <c r="BA178" t="s">
        <v>5658</v>
      </c>
      <c r="BB178" t="s">
        <v>1301</v>
      </c>
      <c r="BC178" t="s">
        <v>628</v>
      </c>
      <c r="BD178" t="s">
        <v>621</v>
      </c>
      <c r="BE178" t="s">
        <v>311</v>
      </c>
      <c r="BF178" t="s">
        <v>312</v>
      </c>
      <c r="BG178" t="s">
        <v>156</v>
      </c>
      <c r="BH178" t="s">
        <v>313</v>
      </c>
    </row>
    <row r="179" spans="1:60" x14ac:dyDescent="0.4">
      <c r="A179" s="64">
        <f t="shared" si="39"/>
        <v>177</v>
      </c>
      <c r="B179" s="65" t="str">
        <f t="shared" si="40"/>
        <v>2025-09-11</v>
      </c>
      <c r="C179" s="65" t="str">
        <f t="shared" si="41"/>
        <v>FRA</v>
      </c>
      <c r="D179" s="65" t="str">
        <f t="shared" si="42"/>
        <v>18050238333</v>
      </c>
      <c r="E179" s="65" t="str">
        <f t="shared" si="43"/>
        <v>566746842911</v>
      </c>
      <c r="F179" s="65" t="str">
        <f t="shared" si="44"/>
        <v>김보미</v>
      </c>
      <c r="G179" s="65" t="str">
        <f t="shared" si="45"/>
        <v>GK00002758360</v>
      </c>
      <c r="H179" s="229" t="str">
        <f t="shared" si="46"/>
        <v>간이(Simple)</v>
      </c>
      <c r="I179" s="66">
        <f t="shared" si="47"/>
        <v>169.2</v>
      </c>
      <c r="J179" s="102">
        <f t="shared" si="48"/>
        <v>1</v>
      </c>
      <c r="K179" s="66">
        <f t="shared" si="49"/>
        <v>1.5</v>
      </c>
      <c r="L179" s="66">
        <f t="shared" si="50"/>
        <v>2.7</v>
      </c>
      <c r="M179" s="66">
        <f t="shared" si="51"/>
        <v>2.7</v>
      </c>
      <c r="N179" s="169">
        <f t="shared" si="52"/>
        <v>10.170000000000002</v>
      </c>
      <c r="O179" s="169">
        <f>(J179*VLOOKUP(M179/J179,Mapping!$B$22:$C$29,2,10))</f>
        <v>3.25</v>
      </c>
      <c r="P179" s="166">
        <f t="shared" si="53"/>
        <v>15.733476391790061</v>
      </c>
      <c r="Q179" s="167">
        <f>VLOOKUP(H179,Mapping!$B$3:$D$13,3,0)</f>
        <v>0.8</v>
      </c>
      <c r="R179" s="168">
        <f>(IF(VLOOKUP(VLOOKUP(I179,Mapping!$B$15:$D$20,2,1),Mapping!$C$15:$E$20,2,0)=7000,0,VLOOKUP(VLOOKUP(I179,Mapping!$B$15:$D$20,2,1),Mapping!$C$15:$E$20,2,0)))</f>
        <v>0</v>
      </c>
      <c r="S179" s="166"/>
      <c r="T179" s="166"/>
      <c r="U179" s="67">
        <f t="shared" si="54"/>
        <v>16.53347639179006</v>
      </c>
      <c r="V179" s="149">
        <f t="shared" si="55"/>
        <v>16.53</v>
      </c>
      <c r="W179" s="149">
        <f>MAKESHOPNCOMPANY!$C$17</f>
        <v>1402.69</v>
      </c>
      <c r="X179" t="str">
        <f t="shared" si="38"/>
        <v/>
      </c>
      <c r="AA179" t="s">
        <v>2254</v>
      </c>
      <c r="AB179" t="s">
        <v>71</v>
      </c>
      <c r="AC179" t="s">
        <v>5619</v>
      </c>
      <c r="AD179" t="s">
        <v>5659</v>
      </c>
      <c r="AE179" t="s">
        <v>5660</v>
      </c>
      <c r="AF179" t="s">
        <v>5661</v>
      </c>
      <c r="AG179" t="s">
        <v>5662</v>
      </c>
      <c r="AH179" t="s">
        <v>156</v>
      </c>
      <c r="AI179">
        <v>1</v>
      </c>
      <c r="AJ179">
        <v>1.5</v>
      </c>
      <c r="AK179">
        <v>2.7</v>
      </c>
      <c r="AL179">
        <v>2.7</v>
      </c>
      <c r="AM179" t="s">
        <v>15</v>
      </c>
      <c r="AN179">
        <v>169.2</v>
      </c>
      <c r="AO179" t="s">
        <v>303</v>
      </c>
      <c r="AP179" t="s">
        <v>303</v>
      </c>
      <c r="AQ179" t="s">
        <v>303</v>
      </c>
      <c r="AR179" t="s">
        <v>303</v>
      </c>
      <c r="AS179" t="s">
        <v>303</v>
      </c>
      <c r="AT179" t="s">
        <v>618</v>
      </c>
      <c r="AU179" t="s">
        <v>619</v>
      </c>
      <c r="AV179" t="s">
        <v>623</v>
      </c>
      <c r="AW179" t="s">
        <v>156</v>
      </c>
      <c r="AX179" t="s">
        <v>307</v>
      </c>
      <c r="AY179" t="s">
        <v>5659</v>
      </c>
      <c r="AZ179" t="s">
        <v>5663</v>
      </c>
      <c r="BA179" t="s">
        <v>5663</v>
      </c>
      <c r="BB179" t="s">
        <v>1301</v>
      </c>
      <c r="BC179" t="s">
        <v>628</v>
      </c>
      <c r="BD179" t="s">
        <v>621</v>
      </c>
      <c r="BE179" t="s">
        <v>311</v>
      </c>
      <c r="BF179" t="s">
        <v>312</v>
      </c>
      <c r="BG179" t="s">
        <v>156</v>
      </c>
      <c r="BH179" t="s">
        <v>313</v>
      </c>
    </row>
    <row r="180" spans="1:60" x14ac:dyDescent="0.4">
      <c r="A180" s="64">
        <f t="shared" si="39"/>
        <v>178</v>
      </c>
      <c r="B180" s="65" t="str">
        <f t="shared" si="40"/>
        <v>2025-09-11</v>
      </c>
      <c r="C180" s="65" t="str">
        <f t="shared" si="41"/>
        <v>FRA</v>
      </c>
      <c r="D180" s="65" t="str">
        <f t="shared" si="42"/>
        <v>18050238333</v>
      </c>
      <c r="E180" s="65" t="str">
        <f t="shared" si="43"/>
        <v>566746842841</v>
      </c>
      <c r="F180" s="65" t="str">
        <f t="shared" si="44"/>
        <v>이혜민</v>
      </c>
      <c r="G180" s="65" t="str">
        <f t="shared" si="45"/>
        <v>GK00002758387</v>
      </c>
      <c r="H180" s="229" t="str">
        <f t="shared" si="46"/>
        <v>목록(Manifest)</v>
      </c>
      <c r="I180" s="66">
        <f t="shared" si="47"/>
        <v>137.68</v>
      </c>
      <c r="J180" s="102">
        <f t="shared" si="48"/>
        <v>1</v>
      </c>
      <c r="K180" s="66">
        <f t="shared" si="49"/>
        <v>1</v>
      </c>
      <c r="L180" s="66">
        <f t="shared" si="50"/>
        <v>1.3</v>
      </c>
      <c r="M180" s="66">
        <f t="shared" si="51"/>
        <v>1.3</v>
      </c>
      <c r="N180" s="169">
        <f t="shared" si="52"/>
        <v>5.83</v>
      </c>
      <c r="O180" s="169">
        <f>(J180*VLOOKUP(M180/J180,Mapping!$B$22:$C$29,2,10))</f>
        <v>2.75</v>
      </c>
      <c r="P180" s="166">
        <f t="shared" si="53"/>
        <v>10.059107857046103</v>
      </c>
      <c r="Q180" s="167">
        <f>VLOOKUP(H180,Mapping!$B$3:$D$13,3,0)</f>
        <v>0</v>
      </c>
      <c r="R180" s="168">
        <f>(IF(VLOOKUP(VLOOKUP(I180,Mapping!$B$15:$D$20,2,1),Mapping!$C$15:$E$20,2,0)=7000,0,VLOOKUP(VLOOKUP(I180,Mapping!$B$15:$D$20,2,1),Mapping!$C$15:$E$20,2,0)))</f>
        <v>0</v>
      </c>
      <c r="S180" s="166"/>
      <c r="T180" s="166"/>
      <c r="U180" s="67">
        <f t="shared" si="54"/>
        <v>10.059107857046103</v>
      </c>
      <c r="V180" s="149">
        <f t="shared" si="55"/>
        <v>10.06</v>
      </c>
      <c r="W180" s="149">
        <f>MAKESHOPNCOMPANY!$C$17</f>
        <v>1402.69</v>
      </c>
      <c r="X180" t="str">
        <f t="shared" si="38"/>
        <v/>
      </c>
      <c r="AA180" t="s">
        <v>2254</v>
      </c>
      <c r="AB180" t="s">
        <v>71</v>
      </c>
      <c r="AC180" t="s">
        <v>5619</v>
      </c>
      <c r="AD180" t="s">
        <v>5664</v>
      </c>
      <c r="AE180" t="s">
        <v>5276</v>
      </c>
      <c r="AF180" t="s">
        <v>5277</v>
      </c>
      <c r="AG180" t="s">
        <v>5278</v>
      </c>
      <c r="AH180" t="s">
        <v>156</v>
      </c>
      <c r="AI180">
        <v>1</v>
      </c>
      <c r="AJ180">
        <v>1</v>
      </c>
      <c r="AK180">
        <v>1.3</v>
      </c>
      <c r="AL180">
        <v>1.3</v>
      </c>
      <c r="AM180" t="s">
        <v>14</v>
      </c>
      <c r="AN180">
        <v>137.68</v>
      </c>
      <c r="AO180" t="s">
        <v>303</v>
      </c>
      <c r="AP180" t="s">
        <v>303</v>
      </c>
      <c r="AQ180" t="s">
        <v>303</v>
      </c>
      <c r="AR180" t="s">
        <v>303</v>
      </c>
      <c r="AS180" t="s">
        <v>303</v>
      </c>
      <c r="AT180" t="s">
        <v>618</v>
      </c>
      <c r="AU180" t="s">
        <v>619</v>
      </c>
      <c r="AV180" t="s">
        <v>623</v>
      </c>
      <c r="AW180" t="s">
        <v>156</v>
      </c>
      <c r="AX180" t="s">
        <v>307</v>
      </c>
      <c r="AY180" t="s">
        <v>5664</v>
      </c>
      <c r="AZ180" t="s">
        <v>5665</v>
      </c>
      <c r="BA180" t="s">
        <v>5665</v>
      </c>
      <c r="BB180" t="s">
        <v>1301</v>
      </c>
      <c r="BC180" t="s">
        <v>628</v>
      </c>
      <c r="BD180" t="s">
        <v>621</v>
      </c>
      <c r="BE180" t="s">
        <v>311</v>
      </c>
      <c r="BF180" t="s">
        <v>312</v>
      </c>
      <c r="BG180" t="s">
        <v>156</v>
      </c>
      <c r="BH180" t="s">
        <v>313</v>
      </c>
    </row>
    <row r="181" spans="1:60" x14ac:dyDescent="0.4">
      <c r="A181" s="64">
        <f t="shared" si="39"/>
        <v>179</v>
      </c>
      <c r="B181" s="65" t="str">
        <f t="shared" si="40"/>
        <v>2025-09-11</v>
      </c>
      <c r="C181" s="65" t="str">
        <f t="shared" si="41"/>
        <v>FRA</v>
      </c>
      <c r="D181" s="65" t="str">
        <f t="shared" si="42"/>
        <v>18050238333</v>
      </c>
      <c r="E181" s="65" t="str">
        <f t="shared" si="43"/>
        <v>566746842922</v>
      </c>
      <c r="F181" s="65" t="str">
        <f t="shared" si="44"/>
        <v>우진규</v>
      </c>
      <c r="G181" s="65" t="str">
        <f t="shared" si="45"/>
        <v>GK00002761052</v>
      </c>
      <c r="H181" s="229" t="str">
        <f t="shared" si="46"/>
        <v>간이(Simple)</v>
      </c>
      <c r="I181" s="66">
        <f t="shared" si="47"/>
        <v>356.93</v>
      </c>
      <c r="J181" s="102">
        <f t="shared" si="48"/>
        <v>1</v>
      </c>
      <c r="K181" s="66">
        <f t="shared" si="49"/>
        <v>1</v>
      </c>
      <c r="L181" s="66">
        <f t="shared" si="50"/>
        <v>1.7</v>
      </c>
      <c r="M181" s="66">
        <f t="shared" si="51"/>
        <v>1.7</v>
      </c>
      <c r="N181" s="169">
        <f t="shared" si="52"/>
        <v>7.07</v>
      </c>
      <c r="O181" s="169">
        <f>(J181*VLOOKUP(M181/J181,Mapping!$B$22:$C$29,2,10))</f>
        <v>2.75</v>
      </c>
      <c r="P181" s="166">
        <f t="shared" si="53"/>
        <v>11.512871696525959</v>
      </c>
      <c r="Q181" s="167">
        <f>VLOOKUP(H181,Mapping!$B$3:$D$13,3,0)</f>
        <v>0.8</v>
      </c>
      <c r="R181" s="168">
        <f>(IF(VLOOKUP(VLOOKUP(I181,Mapping!$B$15:$D$20,2,1),Mapping!$C$15:$E$20,2,0)=7000,0,VLOOKUP(VLOOKUP(I181,Mapping!$B$15:$D$20,2,1),Mapping!$C$15:$E$20,2,0)))</f>
        <v>0</v>
      </c>
      <c r="S181" s="166"/>
      <c r="T181" s="166"/>
      <c r="U181" s="67">
        <f t="shared" si="54"/>
        <v>12.31287169652596</v>
      </c>
      <c r="V181" s="149">
        <f t="shared" si="55"/>
        <v>12.31</v>
      </c>
      <c r="W181" s="149">
        <f>MAKESHOPNCOMPANY!$C$17</f>
        <v>1402.69</v>
      </c>
      <c r="X181" t="str">
        <f t="shared" si="38"/>
        <v/>
      </c>
      <c r="AA181" t="s">
        <v>2254</v>
      </c>
      <c r="AB181" t="s">
        <v>71</v>
      </c>
      <c r="AC181" t="s">
        <v>5619</v>
      </c>
      <c r="AD181" t="s">
        <v>5666</v>
      </c>
      <c r="AE181" t="s">
        <v>5667</v>
      </c>
      <c r="AF181" t="s">
        <v>5668</v>
      </c>
      <c r="AG181" t="s">
        <v>1844</v>
      </c>
      <c r="AH181" t="s">
        <v>156</v>
      </c>
      <c r="AI181">
        <v>1</v>
      </c>
      <c r="AJ181">
        <v>1</v>
      </c>
      <c r="AK181">
        <v>1.7</v>
      </c>
      <c r="AL181">
        <v>1.7</v>
      </c>
      <c r="AM181" t="s">
        <v>15</v>
      </c>
      <c r="AN181">
        <v>356.93</v>
      </c>
      <c r="AO181" t="s">
        <v>303</v>
      </c>
      <c r="AP181" t="s">
        <v>303</v>
      </c>
      <c r="AQ181" t="s">
        <v>303</v>
      </c>
      <c r="AR181" t="s">
        <v>303</v>
      </c>
      <c r="AS181" t="s">
        <v>303</v>
      </c>
      <c r="AT181" t="s">
        <v>618</v>
      </c>
      <c r="AU181" t="s">
        <v>619</v>
      </c>
      <c r="AV181" t="s">
        <v>306</v>
      </c>
      <c r="AW181" t="s">
        <v>156</v>
      </c>
      <c r="AX181" t="s">
        <v>307</v>
      </c>
      <c r="AY181" t="s">
        <v>5666</v>
      </c>
      <c r="AZ181" t="s">
        <v>5669</v>
      </c>
      <c r="BA181" t="s">
        <v>5669</v>
      </c>
      <c r="BB181" t="s">
        <v>1301</v>
      </c>
      <c r="BC181" t="s">
        <v>628</v>
      </c>
      <c r="BD181" t="s">
        <v>621</v>
      </c>
      <c r="BE181" t="s">
        <v>311</v>
      </c>
      <c r="BF181" t="s">
        <v>312</v>
      </c>
      <c r="BG181" t="s">
        <v>156</v>
      </c>
      <c r="BH181" t="s">
        <v>313</v>
      </c>
    </row>
    <row r="182" spans="1:60" x14ac:dyDescent="0.4">
      <c r="A182" s="64">
        <f t="shared" si="39"/>
        <v>180</v>
      </c>
      <c r="B182" s="65" t="str">
        <f t="shared" si="40"/>
        <v>2025-09-11</v>
      </c>
      <c r="C182" s="65" t="str">
        <f t="shared" si="41"/>
        <v>FRA</v>
      </c>
      <c r="D182" s="65" t="str">
        <f t="shared" si="42"/>
        <v>18050238333</v>
      </c>
      <c r="E182" s="65" t="str">
        <f t="shared" si="43"/>
        <v>566746842675</v>
      </c>
      <c r="F182" s="65" t="str">
        <f t="shared" si="44"/>
        <v>홍희원</v>
      </c>
      <c r="G182" s="65" t="str">
        <f t="shared" si="45"/>
        <v>GK00002761053</v>
      </c>
      <c r="H182" s="229" t="str">
        <f t="shared" si="46"/>
        <v>목록(Manifest)</v>
      </c>
      <c r="I182" s="66">
        <f t="shared" si="47"/>
        <v>105</v>
      </c>
      <c r="J182" s="102">
        <f t="shared" si="48"/>
        <v>1</v>
      </c>
      <c r="K182" s="66">
        <f t="shared" si="49"/>
        <v>0.5</v>
      </c>
      <c r="L182" s="66">
        <f t="shared" si="50"/>
        <v>0.2</v>
      </c>
      <c r="M182" s="66">
        <f t="shared" si="51"/>
        <v>0.5</v>
      </c>
      <c r="N182" s="169">
        <f t="shared" si="52"/>
        <v>3.35</v>
      </c>
      <c r="O182" s="169">
        <f>(J182*VLOOKUP(M182/J182,Mapping!$B$22:$C$29,2,10))</f>
        <v>2.75</v>
      </c>
      <c r="P182" s="166">
        <f t="shared" si="53"/>
        <v>7.1515801780863901</v>
      </c>
      <c r="Q182" s="167">
        <f>VLOOKUP(H182,Mapping!$B$3:$D$13,3,0)</f>
        <v>0</v>
      </c>
      <c r="R182" s="168">
        <f>(IF(VLOOKUP(VLOOKUP(I182,Mapping!$B$15:$D$20,2,1),Mapping!$C$15:$E$20,2,0)=7000,0,VLOOKUP(VLOOKUP(I182,Mapping!$B$15:$D$20,2,1),Mapping!$C$15:$E$20,2,0)))</f>
        <v>0</v>
      </c>
      <c r="S182" s="166"/>
      <c r="T182" s="166"/>
      <c r="U182" s="67">
        <f t="shared" si="54"/>
        <v>7.1515801780863901</v>
      </c>
      <c r="V182" s="149">
        <f t="shared" si="55"/>
        <v>7.15</v>
      </c>
      <c r="W182" s="149">
        <f>MAKESHOPNCOMPANY!$C$17</f>
        <v>1402.69</v>
      </c>
      <c r="X182" t="str">
        <f t="shared" si="38"/>
        <v/>
      </c>
      <c r="AA182" t="s">
        <v>2254</v>
      </c>
      <c r="AB182" t="s">
        <v>71</v>
      </c>
      <c r="AC182" t="s">
        <v>5619</v>
      </c>
      <c r="AD182" t="s">
        <v>5670</v>
      </c>
      <c r="AE182" t="s">
        <v>5671</v>
      </c>
      <c r="AF182" t="s">
        <v>5672</v>
      </c>
      <c r="AG182" t="s">
        <v>5673</v>
      </c>
      <c r="AH182" t="s">
        <v>156</v>
      </c>
      <c r="AI182">
        <v>1</v>
      </c>
      <c r="AJ182">
        <v>0.5</v>
      </c>
      <c r="AK182">
        <v>0.2</v>
      </c>
      <c r="AL182">
        <v>0.5</v>
      </c>
      <c r="AM182" t="s">
        <v>14</v>
      </c>
      <c r="AN182">
        <v>105</v>
      </c>
      <c r="AO182" t="s">
        <v>303</v>
      </c>
      <c r="AP182" t="s">
        <v>303</v>
      </c>
      <c r="AQ182" t="s">
        <v>303</v>
      </c>
      <c r="AR182" t="s">
        <v>303</v>
      </c>
      <c r="AS182" t="s">
        <v>303</v>
      </c>
      <c r="AT182" t="s">
        <v>618</v>
      </c>
      <c r="AU182" t="s">
        <v>619</v>
      </c>
      <c r="AV182" t="s">
        <v>5674</v>
      </c>
      <c r="AW182" t="s">
        <v>156</v>
      </c>
      <c r="AX182" t="s">
        <v>307</v>
      </c>
      <c r="AY182" t="s">
        <v>5670</v>
      </c>
      <c r="AZ182" t="s">
        <v>5675</v>
      </c>
      <c r="BA182" t="s">
        <v>5675</v>
      </c>
      <c r="BB182" t="s">
        <v>1301</v>
      </c>
      <c r="BC182" t="s">
        <v>628</v>
      </c>
      <c r="BD182" t="s">
        <v>621</v>
      </c>
      <c r="BE182" t="s">
        <v>311</v>
      </c>
      <c r="BF182" t="s">
        <v>312</v>
      </c>
      <c r="BG182" t="s">
        <v>156</v>
      </c>
      <c r="BH182" t="s">
        <v>313</v>
      </c>
    </row>
    <row r="183" spans="1:60" x14ac:dyDescent="0.4">
      <c r="A183" s="64">
        <f t="shared" si="39"/>
        <v>181</v>
      </c>
      <c r="B183" s="65" t="str">
        <f t="shared" si="40"/>
        <v>2025-09-11</v>
      </c>
      <c r="C183" s="65" t="str">
        <f t="shared" si="41"/>
        <v>FRA</v>
      </c>
      <c r="D183" s="65" t="str">
        <f t="shared" si="42"/>
        <v>18050238333</v>
      </c>
      <c r="E183" s="65" t="str">
        <f t="shared" si="43"/>
        <v>566746842900</v>
      </c>
      <c r="F183" s="65" t="str">
        <f t="shared" si="44"/>
        <v>민경욱</v>
      </c>
      <c r="G183" s="65" t="str">
        <f t="shared" si="45"/>
        <v>GK00002766111</v>
      </c>
      <c r="H183" s="229" t="str">
        <f t="shared" si="46"/>
        <v>목록취하(허용배제,Manifest-Drop)</v>
      </c>
      <c r="I183" s="66">
        <f t="shared" si="47"/>
        <v>85.15</v>
      </c>
      <c r="J183" s="102">
        <f t="shared" si="48"/>
        <v>1</v>
      </c>
      <c r="K183" s="66">
        <f t="shared" si="49"/>
        <v>0.5</v>
      </c>
      <c r="L183" s="66">
        <f t="shared" si="50"/>
        <v>1.1000000000000001</v>
      </c>
      <c r="M183" s="66">
        <f t="shared" si="51"/>
        <v>1.1000000000000001</v>
      </c>
      <c r="N183" s="169">
        <f t="shared" si="52"/>
        <v>5.2100000000000009</v>
      </c>
      <c r="O183" s="169">
        <f>(J183*VLOOKUP(M183/J183,Mapping!$B$22:$C$29,2,10))</f>
        <v>2.75</v>
      </c>
      <c r="P183" s="166">
        <f t="shared" si="53"/>
        <v>9.3322259373061769</v>
      </c>
      <c r="Q183" s="167">
        <f>VLOOKUP(H183,Mapping!$B$3:$D$13,3,0)</f>
        <v>0.8</v>
      </c>
      <c r="R183" s="168">
        <f>(IF(VLOOKUP(VLOOKUP(I183,Mapping!$B$15:$D$20,2,1),Mapping!$C$15:$E$20,2,0)=7000,0,VLOOKUP(VLOOKUP(I183,Mapping!$B$15:$D$20,2,1),Mapping!$C$15:$E$20,2,0)))</f>
        <v>0</v>
      </c>
      <c r="S183" s="166"/>
      <c r="T183" s="166"/>
      <c r="U183" s="67">
        <f t="shared" si="54"/>
        <v>10.132225937306178</v>
      </c>
      <c r="V183" s="149">
        <f t="shared" si="55"/>
        <v>10.130000000000001</v>
      </c>
      <c r="W183" s="149">
        <f>MAKESHOPNCOMPANY!$C$17</f>
        <v>1402.69</v>
      </c>
      <c r="X183" t="str">
        <f t="shared" si="38"/>
        <v>기타취하(상용의심) 박서영반장</v>
      </c>
      <c r="AA183" t="s">
        <v>2254</v>
      </c>
      <c r="AB183" t="s">
        <v>71</v>
      </c>
      <c r="AC183" t="s">
        <v>5619</v>
      </c>
      <c r="AD183" t="s">
        <v>5676</v>
      </c>
      <c r="AE183" t="s">
        <v>5677</v>
      </c>
      <c r="AF183" t="s">
        <v>5678</v>
      </c>
      <c r="AG183" t="s">
        <v>1584</v>
      </c>
      <c r="AH183" t="s">
        <v>5679</v>
      </c>
      <c r="AI183">
        <v>1</v>
      </c>
      <c r="AJ183">
        <v>0.5</v>
      </c>
      <c r="AK183">
        <v>1.1000000000000001</v>
      </c>
      <c r="AL183">
        <v>1.1000000000000001</v>
      </c>
      <c r="AM183" t="s">
        <v>151</v>
      </c>
      <c r="AN183">
        <v>85.15</v>
      </c>
      <c r="AO183" t="s">
        <v>303</v>
      </c>
      <c r="AP183" t="s">
        <v>303</v>
      </c>
      <c r="AQ183" t="s">
        <v>303</v>
      </c>
      <c r="AR183" t="s">
        <v>303</v>
      </c>
      <c r="AS183" t="s">
        <v>303</v>
      </c>
      <c r="AT183" t="s">
        <v>618</v>
      </c>
      <c r="AU183" t="s">
        <v>619</v>
      </c>
      <c r="AV183" t="s">
        <v>5680</v>
      </c>
      <c r="AW183" t="s">
        <v>156</v>
      </c>
      <c r="AX183" t="s">
        <v>307</v>
      </c>
      <c r="AY183" t="s">
        <v>5676</v>
      </c>
      <c r="AZ183" t="s">
        <v>5681</v>
      </c>
      <c r="BA183" t="s">
        <v>5681</v>
      </c>
      <c r="BB183" t="s">
        <v>1301</v>
      </c>
      <c r="BC183" t="s">
        <v>628</v>
      </c>
      <c r="BD183" t="s">
        <v>621</v>
      </c>
      <c r="BE183" t="s">
        <v>311</v>
      </c>
      <c r="BF183" t="s">
        <v>312</v>
      </c>
      <c r="BG183" t="s">
        <v>156</v>
      </c>
      <c r="BH183" t="s">
        <v>313</v>
      </c>
    </row>
    <row r="184" spans="1:60" x14ac:dyDescent="0.4">
      <c r="A184" s="64">
        <f t="shared" si="39"/>
        <v>182</v>
      </c>
      <c r="B184" s="65" t="str">
        <f t="shared" si="40"/>
        <v>2025-09-11</v>
      </c>
      <c r="C184" s="65" t="str">
        <f t="shared" si="41"/>
        <v>FRA</v>
      </c>
      <c r="D184" s="65" t="str">
        <f t="shared" si="42"/>
        <v>18050238333</v>
      </c>
      <c r="E184" s="65" t="str">
        <f t="shared" si="43"/>
        <v>566746842966</v>
      </c>
      <c r="F184" s="65" t="str">
        <f t="shared" si="44"/>
        <v>김지선</v>
      </c>
      <c r="G184" s="65" t="str">
        <f t="shared" si="45"/>
        <v>GK00002761202</v>
      </c>
      <c r="H184" s="229" t="str">
        <f t="shared" si="46"/>
        <v>선별(검사,Manifest-Inspection)</v>
      </c>
      <c r="I184" s="66">
        <f t="shared" si="47"/>
        <v>134.18</v>
      </c>
      <c r="J184" s="102">
        <f t="shared" si="48"/>
        <v>1</v>
      </c>
      <c r="K184" s="66">
        <f t="shared" si="49"/>
        <v>1</v>
      </c>
      <c r="L184" s="66">
        <f t="shared" si="50"/>
        <v>1.5</v>
      </c>
      <c r="M184" s="66">
        <f t="shared" si="51"/>
        <v>1.5</v>
      </c>
      <c r="N184" s="169">
        <f t="shared" si="52"/>
        <v>6.45</v>
      </c>
      <c r="O184" s="169">
        <f>(J184*VLOOKUP(M184/J184,Mapping!$B$22:$C$29,2,10))</f>
        <v>2.75</v>
      </c>
      <c r="P184" s="166">
        <f t="shared" si="53"/>
        <v>10.78598977678603</v>
      </c>
      <c r="Q184" s="167">
        <f>VLOOKUP(H184,Mapping!$B$3:$D$13,3,0)</f>
        <v>0</v>
      </c>
      <c r="R184" s="168">
        <f>(IF(VLOOKUP(VLOOKUP(I184,Mapping!$B$15:$D$20,2,1),Mapping!$C$15:$E$20,2,0)=7000,0,VLOOKUP(VLOOKUP(I184,Mapping!$B$15:$D$20,2,1),Mapping!$C$15:$E$20,2,0)))</f>
        <v>0</v>
      </c>
      <c r="S184" s="166"/>
      <c r="T184" s="166"/>
      <c r="U184" s="67">
        <f t="shared" si="54"/>
        <v>10.78598977678603</v>
      </c>
      <c r="V184" s="149">
        <f t="shared" si="55"/>
        <v>10.79</v>
      </c>
      <c r="W184" s="149">
        <f>MAKESHOPNCOMPANY!$C$17</f>
        <v>1402.69</v>
      </c>
      <c r="X184" t="str">
        <f t="shared" si="38"/>
        <v/>
      </c>
      <c r="AA184" t="s">
        <v>2254</v>
      </c>
      <c r="AB184" t="s">
        <v>71</v>
      </c>
      <c r="AC184" t="s">
        <v>5619</v>
      </c>
      <c r="AD184" t="s">
        <v>5682</v>
      </c>
      <c r="AE184" t="s">
        <v>4118</v>
      </c>
      <c r="AF184" t="s">
        <v>5683</v>
      </c>
      <c r="AG184" t="s">
        <v>5684</v>
      </c>
      <c r="AH184" t="s">
        <v>156</v>
      </c>
      <c r="AI184">
        <v>1</v>
      </c>
      <c r="AJ184">
        <v>1</v>
      </c>
      <c r="AK184">
        <v>1.5</v>
      </c>
      <c r="AL184">
        <v>1.5</v>
      </c>
      <c r="AM184" t="s">
        <v>111</v>
      </c>
      <c r="AN184">
        <v>134.18</v>
      </c>
      <c r="AO184" t="s">
        <v>303</v>
      </c>
      <c r="AP184" t="s">
        <v>303</v>
      </c>
      <c r="AQ184" t="s">
        <v>303</v>
      </c>
      <c r="AR184" t="s">
        <v>303</v>
      </c>
      <c r="AS184" t="s">
        <v>303</v>
      </c>
      <c r="AT184" t="s">
        <v>618</v>
      </c>
      <c r="AU184" t="s">
        <v>619</v>
      </c>
      <c r="AV184" t="s">
        <v>5685</v>
      </c>
      <c r="AW184" t="s">
        <v>156</v>
      </c>
      <c r="AX184" t="s">
        <v>307</v>
      </c>
      <c r="AY184" t="s">
        <v>5682</v>
      </c>
      <c r="AZ184" t="s">
        <v>5686</v>
      </c>
      <c r="BA184" t="s">
        <v>5686</v>
      </c>
      <c r="BB184" t="s">
        <v>1301</v>
      </c>
      <c r="BC184" t="s">
        <v>628</v>
      </c>
      <c r="BD184" t="s">
        <v>621</v>
      </c>
      <c r="BE184" t="s">
        <v>311</v>
      </c>
      <c r="BF184" t="s">
        <v>312</v>
      </c>
      <c r="BG184" t="s">
        <v>156</v>
      </c>
      <c r="BH184" t="s">
        <v>313</v>
      </c>
    </row>
    <row r="185" spans="1:60" x14ac:dyDescent="0.4">
      <c r="A185" s="64">
        <f t="shared" si="39"/>
        <v>183</v>
      </c>
      <c r="B185" s="65" t="str">
        <f t="shared" si="40"/>
        <v>2025-09-11</v>
      </c>
      <c r="C185" s="65" t="str">
        <f t="shared" si="41"/>
        <v>FRA</v>
      </c>
      <c r="D185" s="65" t="str">
        <f t="shared" si="42"/>
        <v>18050238333</v>
      </c>
      <c r="E185" s="65" t="str">
        <f t="shared" si="43"/>
        <v>566746842970</v>
      </c>
      <c r="F185" s="65" t="str">
        <f t="shared" si="44"/>
        <v>김지선</v>
      </c>
      <c r="G185" s="65" t="str">
        <f t="shared" si="45"/>
        <v>GK00002761203</v>
      </c>
      <c r="H185" s="229" t="str">
        <f t="shared" si="46"/>
        <v>선별(검사,Manifest-Inspection)</v>
      </c>
      <c r="I185" s="66">
        <f t="shared" si="47"/>
        <v>140.02000000000001</v>
      </c>
      <c r="J185" s="102">
        <f t="shared" si="48"/>
        <v>1</v>
      </c>
      <c r="K185" s="66">
        <f t="shared" si="49"/>
        <v>0.5</v>
      </c>
      <c r="L185" s="66">
        <f t="shared" si="50"/>
        <v>1.5</v>
      </c>
      <c r="M185" s="66">
        <f t="shared" si="51"/>
        <v>1.5</v>
      </c>
      <c r="N185" s="169">
        <f t="shared" si="52"/>
        <v>6.45</v>
      </c>
      <c r="O185" s="169">
        <f>(J185*VLOOKUP(M185/J185,Mapping!$B$22:$C$29,2,10))</f>
        <v>2.75</v>
      </c>
      <c r="P185" s="166">
        <f t="shared" si="53"/>
        <v>10.78598977678603</v>
      </c>
      <c r="Q185" s="167">
        <f>VLOOKUP(H185,Mapping!$B$3:$D$13,3,0)</f>
        <v>0</v>
      </c>
      <c r="R185" s="168">
        <f>(IF(VLOOKUP(VLOOKUP(I185,Mapping!$B$15:$D$20,2,1),Mapping!$C$15:$E$20,2,0)=7000,0,VLOOKUP(VLOOKUP(I185,Mapping!$B$15:$D$20,2,1),Mapping!$C$15:$E$20,2,0)))</f>
        <v>0</v>
      </c>
      <c r="S185" s="166"/>
      <c r="T185" s="166"/>
      <c r="U185" s="67">
        <f t="shared" si="54"/>
        <v>10.78598977678603</v>
      </c>
      <c r="V185" s="149">
        <f t="shared" si="55"/>
        <v>10.79</v>
      </c>
      <c r="W185" s="149">
        <f>MAKESHOPNCOMPANY!$C$17</f>
        <v>1402.69</v>
      </c>
      <c r="X185" t="str">
        <f t="shared" si="38"/>
        <v/>
      </c>
      <c r="AA185" t="s">
        <v>2254</v>
      </c>
      <c r="AB185" t="s">
        <v>71</v>
      </c>
      <c r="AC185" t="s">
        <v>5619</v>
      </c>
      <c r="AD185" t="s">
        <v>5687</v>
      </c>
      <c r="AE185" t="s">
        <v>4118</v>
      </c>
      <c r="AF185" t="s">
        <v>5683</v>
      </c>
      <c r="AG185" t="s">
        <v>5684</v>
      </c>
      <c r="AH185" t="s">
        <v>156</v>
      </c>
      <c r="AI185">
        <v>1</v>
      </c>
      <c r="AJ185">
        <v>0.5</v>
      </c>
      <c r="AK185">
        <v>1.5</v>
      </c>
      <c r="AL185">
        <v>1.5</v>
      </c>
      <c r="AM185" t="s">
        <v>111</v>
      </c>
      <c r="AN185">
        <v>140.02000000000001</v>
      </c>
      <c r="AO185" t="s">
        <v>303</v>
      </c>
      <c r="AP185" t="s">
        <v>303</v>
      </c>
      <c r="AQ185" t="s">
        <v>303</v>
      </c>
      <c r="AR185" t="s">
        <v>303</v>
      </c>
      <c r="AS185" t="s">
        <v>303</v>
      </c>
      <c r="AT185" t="s">
        <v>618</v>
      </c>
      <c r="AU185" t="s">
        <v>619</v>
      </c>
      <c r="AV185" t="s">
        <v>5685</v>
      </c>
      <c r="AW185" t="s">
        <v>156</v>
      </c>
      <c r="AX185" t="s">
        <v>307</v>
      </c>
      <c r="AY185" t="s">
        <v>5687</v>
      </c>
      <c r="AZ185" t="s">
        <v>5688</v>
      </c>
      <c r="BA185" t="s">
        <v>5688</v>
      </c>
      <c r="BB185" t="s">
        <v>1301</v>
      </c>
      <c r="BC185" t="s">
        <v>628</v>
      </c>
      <c r="BD185" t="s">
        <v>621</v>
      </c>
      <c r="BE185" t="s">
        <v>311</v>
      </c>
      <c r="BF185" t="s">
        <v>312</v>
      </c>
      <c r="BG185" t="s">
        <v>156</v>
      </c>
      <c r="BH185" t="s">
        <v>313</v>
      </c>
    </row>
    <row r="186" spans="1:60" x14ac:dyDescent="0.4">
      <c r="A186" s="64">
        <f t="shared" si="39"/>
        <v>184</v>
      </c>
      <c r="B186" s="65" t="str">
        <f t="shared" si="40"/>
        <v>2025-09-11</v>
      </c>
      <c r="C186" s="65" t="str">
        <f t="shared" si="41"/>
        <v>FRA</v>
      </c>
      <c r="D186" s="65" t="str">
        <f t="shared" si="42"/>
        <v>18050238333</v>
      </c>
      <c r="E186" s="65" t="str">
        <f t="shared" si="43"/>
        <v>566746842734</v>
      </c>
      <c r="F186" s="65" t="str">
        <f t="shared" si="44"/>
        <v>이형탁</v>
      </c>
      <c r="G186" s="65" t="str">
        <f t="shared" si="45"/>
        <v>GK00002761209</v>
      </c>
      <c r="H186" s="229" t="str">
        <f t="shared" si="46"/>
        <v>목록(Manifest)</v>
      </c>
      <c r="I186" s="66">
        <f t="shared" si="47"/>
        <v>68.849999999999994</v>
      </c>
      <c r="J186" s="102">
        <f t="shared" si="48"/>
        <v>1</v>
      </c>
      <c r="K186" s="66">
        <f t="shared" si="49"/>
        <v>1</v>
      </c>
      <c r="L186" s="66">
        <f t="shared" si="50"/>
        <v>0.2</v>
      </c>
      <c r="M186" s="66">
        <f t="shared" si="51"/>
        <v>1</v>
      </c>
      <c r="N186" s="169">
        <f t="shared" si="52"/>
        <v>4.9000000000000004</v>
      </c>
      <c r="O186" s="169">
        <f>(J186*VLOOKUP(M186/J186,Mapping!$B$22:$C$29,2,10))</f>
        <v>2.75</v>
      </c>
      <c r="P186" s="166">
        <f t="shared" si="53"/>
        <v>8.9687849774362114</v>
      </c>
      <c r="Q186" s="167">
        <f>VLOOKUP(H186,Mapping!$B$3:$D$13,3,0)</f>
        <v>0</v>
      </c>
      <c r="R186" s="168">
        <f>(IF(VLOOKUP(VLOOKUP(I186,Mapping!$B$15:$D$20,2,1),Mapping!$C$15:$E$20,2,0)=7000,0,VLOOKUP(VLOOKUP(I186,Mapping!$B$15:$D$20,2,1),Mapping!$C$15:$E$20,2,0)))</f>
        <v>0</v>
      </c>
      <c r="S186" s="166"/>
      <c r="T186" s="166"/>
      <c r="U186" s="67">
        <f t="shared" si="54"/>
        <v>8.9687849774362114</v>
      </c>
      <c r="V186" s="149">
        <f t="shared" si="55"/>
        <v>8.9700000000000006</v>
      </c>
      <c r="W186" s="149">
        <f>MAKESHOPNCOMPANY!$C$17</f>
        <v>1402.69</v>
      </c>
      <c r="X186" t="str">
        <f t="shared" si="38"/>
        <v/>
      </c>
      <c r="AA186" t="s">
        <v>2254</v>
      </c>
      <c r="AB186" t="s">
        <v>71</v>
      </c>
      <c r="AC186" t="s">
        <v>5619</v>
      </c>
      <c r="AD186" t="s">
        <v>5689</v>
      </c>
      <c r="AE186" t="s">
        <v>5690</v>
      </c>
      <c r="AF186" t="s">
        <v>5691</v>
      </c>
      <c r="AG186" t="s">
        <v>3784</v>
      </c>
      <c r="AH186" t="s">
        <v>156</v>
      </c>
      <c r="AI186">
        <v>1</v>
      </c>
      <c r="AJ186">
        <v>1</v>
      </c>
      <c r="AK186">
        <v>0.2</v>
      </c>
      <c r="AL186">
        <v>1</v>
      </c>
      <c r="AM186" t="s">
        <v>14</v>
      </c>
      <c r="AN186">
        <v>68.849999999999994</v>
      </c>
      <c r="AO186" t="s">
        <v>303</v>
      </c>
      <c r="AP186" t="s">
        <v>303</v>
      </c>
      <c r="AQ186" t="s">
        <v>303</v>
      </c>
      <c r="AR186" t="s">
        <v>303</v>
      </c>
      <c r="AS186" t="s">
        <v>303</v>
      </c>
      <c r="AT186" t="s">
        <v>618</v>
      </c>
      <c r="AU186" t="s">
        <v>619</v>
      </c>
      <c r="AV186" t="s">
        <v>5692</v>
      </c>
      <c r="AW186" t="s">
        <v>156</v>
      </c>
      <c r="AX186" t="s">
        <v>307</v>
      </c>
      <c r="AY186" t="s">
        <v>5689</v>
      </c>
      <c r="AZ186" t="s">
        <v>5693</v>
      </c>
      <c r="BA186" t="s">
        <v>5693</v>
      </c>
      <c r="BB186" t="s">
        <v>1301</v>
      </c>
      <c r="BC186" t="s">
        <v>628</v>
      </c>
      <c r="BD186" t="s">
        <v>621</v>
      </c>
      <c r="BE186" t="s">
        <v>311</v>
      </c>
      <c r="BF186" t="s">
        <v>312</v>
      </c>
      <c r="BG186" t="s">
        <v>156</v>
      </c>
      <c r="BH186" t="s">
        <v>313</v>
      </c>
    </row>
    <row r="187" spans="1:60" x14ac:dyDescent="0.4">
      <c r="A187" s="64">
        <f t="shared" si="39"/>
        <v>185</v>
      </c>
      <c r="B187" s="65" t="str">
        <f t="shared" si="40"/>
        <v>2025-09-11</v>
      </c>
      <c r="C187" s="65" t="str">
        <f t="shared" si="41"/>
        <v>FRA</v>
      </c>
      <c r="D187" s="65" t="str">
        <f t="shared" si="42"/>
        <v>18050238333</v>
      </c>
      <c r="E187" s="65" t="str">
        <f t="shared" si="43"/>
        <v>566746842723</v>
      </c>
      <c r="F187" s="65" t="str">
        <f t="shared" si="44"/>
        <v>김동주</v>
      </c>
      <c r="G187" s="65" t="str">
        <f t="shared" si="45"/>
        <v>GK00002761397</v>
      </c>
      <c r="H187" s="229" t="str">
        <f t="shared" si="46"/>
        <v>목록(Manifest)</v>
      </c>
      <c r="I187" s="66">
        <f t="shared" si="47"/>
        <v>26.84</v>
      </c>
      <c r="J187" s="102">
        <f t="shared" si="48"/>
        <v>1</v>
      </c>
      <c r="K187" s="66">
        <f t="shared" si="49"/>
        <v>0.5</v>
      </c>
      <c r="L187" s="66">
        <f t="shared" si="50"/>
        <v>0.2</v>
      </c>
      <c r="M187" s="66">
        <f t="shared" si="51"/>
        <v>0.5</v>
      </c>
      <c r="N187" s="169">
        <f t="shared" si="52"/>
        <v>3.35</v>
      </c>
      <c r="O187" s="169">
        <f>(J187*VLOOKUP(M187/J187,Mapping!$B$22:$C$29,2,10))</f>
        <v>2.75</v>
      </c>
      <c r="P187" s="166">
        <f t="shared" si="53"/>
        <v>7.1515801780863901</v>
      </c>
      <c r="Q187" s="167">
        <f>VLOOKUP(H187,Mapping!$B$3:$D$13,3,0)</f>
        <v>0</v>
      </c>
      <c r="R187" s="168">
        <f>(IF(VLOOKUP(VLOOKUP(I187,Mapping!$B$15:$D$20,2,1),Mapping!$C$15:$E$20,2,0)=7000,0,VLOOKUP(VLOOKUP(I187,Mapping!$B$15:$D$20,2,1),Mapping!$C$15:$E$20,2,0)))</f>
        <v>0</v>
      </c>
      <c r="S187" s="166"/>
      <c r="T187" s="166"/>
      <c r="U187" s="67">
        <f t="shared" si="54"/>
        <v>7.1515801780863901</v>
      </c>
      <c r="V187" s="149">
        <f t="shared" si="55"/>
        <v>7.15</v>
      </c>
      <c r="W187" s="149">
        <f>MAKESHOPNCOMPANY!$C$17</f>
        <v>1402.69</v>
      </c>
      <c r="X187" t="str">
        <f t="shared" si="38"/>
        <v/>
      </c>
      <c r="AA187" t="s">
        <v>2254</v>
      </c>
      <c r="AB187" t="s">
        <v>71</v>
      </c>
      <c r="AC187" t="s">
        <v>5619</v>
      </c>
      <c r="AD187" t="s">
        <v>5694</v>
      </c>
      <c r="AE187" t="s">
        <v>5156</v>
      </c>
      <c r="AF187" t="s">
        <v>5157</v>
      </c>
      <c r="AG187" t="s">
        <v>1527</v>
      </c>
      <c r="AH187" t="s">
        <v>156</v>
      </c>
      <c r="AI187">
        <v>1</v>
      </c>
      <c r="AJ187">
        <v>0.5</v>
      </c>
      <c r="AK187">
        <v>0.2</v>
      </c>
      <c r="AL187">
        <v>0.5</v>
      </c>
      <c r="AM187" t="s">
        <v>14</v>
      </c>
      <c r="AN187">
        <v>26.84</v>
      </c>
      <c r="AO187" t="s">
        <v>303</v>
      </c>
      <c r="AP187" t="s">
        <v>303</v>
      </c>
      <c r="AQ187" t="s">
        <v>303</v>
      </c>
      <c r="AR187" t="s">
        <v>303</v>
      </c>
      <c r="AS187" t="s">
        <v>303</v>
      </c>
      <c r="AT187" t="s">
        <v>618</v>
      </c>
      <c r="AU187" t="s">
        <v>619</v>
      </c>
      <c r="AV187" t="s">
        <v>5695</v>
      </c>
      <c r="AW187" t="s">
        <v>156</v>
      </c>
      <c r="AX187" t="s">
        <v>307</v>
      </c>
      <c r="AY187" t="s">
        <v>5694</v>
      </c>
      <c r="AZ187" t="s">
        <v>5696</v>
      </c>
      <c r="BA187" t="s">
        <v>5696</v>
      </c>
      <c r="BB187" t="s">
        <v>1301</v>
      </c>
      <c r="BC187" t="s">
        <v>628</v>
      </c>
      <c r="BD187" t="s">
        <v>621</v>
      </c>
      <c r="BE187" t="s">
        <v>311</v>
      </c>
      <c r="BF187" t="s">
        <v>312</v>
      </c>
      <c r="BG187" t="s">
        <v>156</v>
      </c>
      <c r="BH187" t="s">
        <v>313</v>
      </c>
    </row>
    <row r="188" spans="1:60" x14ac:dyDescent="0.4">
      <c r="A188" s="64">
        <f t="shared" si="39"/>
        <v>186</v>
      </c>
      <c r="B188" s="65" t="str">
        <f t="shared" si="40"/>
        <v>2025-09-11</v>
      </c>
      <c r="C188" s="65" t="str">
        <f t="shared" si="41"/>
        <v>FRA</v>
      </c>
      <c r="D188" s="65" t="str">
        <f t="shared" si="42"/>
        <v>18050238333</v>
      </c>
      <c r="E188" s="65" t="str">
        <f t="shared" si="43"/>
        <v>566746842896</v>
      </c>
      <c r="F188" s="65" t="str">
        <f t="shared" si="44"/>
        <v>박종구</v>
      </c>
      <c r="G188" s="65" t="str">
        <f t="shared" si="45"/>
        <v>GK00002762167</v>
      </c>
      <c r="H188" s="229" t="str">
        <f t="shared" si="46"/>
        <v>목록(Manifest)</v>
      </c>
      <c r="I188" s="66">
        <f t="shared" si="47"/>
        <v>116.8</v>
      </c>
      <c r="J188" s="102">
        <f t="shared" si="48"/>
        <v>1</v>
      </c>
      <c r="K188" s="66">
        <f t="shared" si="49"/>
        <v>5</v>
      </c>
      <c r="L188" s="66">
        <f t="shared" si="50"/>
        <v>12</v>
      </c>
      <c r="M188" s="66">
        <f t="shared" si="51"/>
        <v>12</v>
      </c>
      <c r="N188" s="169">
        <f t="shared" si="52"/>
        <v>39</v>
      </c>
      <c r="O188" s="169">
        <f>(J188*VLOOKUP(M188/J188,Mapping!$B$22:$C$29,2,10))</f>
        <v>6.25</v>
      </c>
      <c r="P188" s="166">
        <f t="shared" si="53"/>
        <v>53.050656239083473</v>
      </c>
      <c r="Q188" s="167">
        <f>VLOOKUP(H188,Mapping!$B$3:$D$13,3,0)</f>
        <v>0</v>
      </c>
      <c r="R188" s="168">
        <f>(IF(VLOOKUP(VLOOKUP(I188,Mapping!$B$15:$D$20,2,1),Mapping!$C$15:$E$20,2,0)=7000,0,VLOOKUP(VLOOKUP(I188,Mapping!$B$15:$D$20,2,1),Mapping!$C$15:$E$20,2,0)))</f>
        <v>0</v>
      </c>
      <c r="S188" s="166"/>
      <c r="T188" s="166"/>
      <c r="U188" s="67">
        <f t="shared" si="54"/>
        <v>53.050656239083473</v>
      </c>
      <c r="V188" s="149">
        <f t="shared" si="55"/>
        <v>53.05</v>
      </c>
      <c r="W188" s="149">
        <f>MAKESHOPNCOMPANY!$C$17</f>
        <v>1402.69</v>
      </c>
      <c r="X188" t="str">
        <f t="shared" si="38"/>
        <v/>
      </c>
      <c r="AA188" t="s">
        <v>2254</v>
      </c>
      <c r="AB188" t="s">
        <v>71</v>
      </c>
      <c r="AC188" t="s">
        <v>5619</v>
      </c>
      <c r="AD188" t="s">
        <v>5697</v>
      </c>
      <c r="AE188" t="s">
        <v>1316</v>
      </c>
      <c r="AF188" t="s">
        <v>1317</v>
      </c>
      <c r="AG188" t="s">
        <v>688</v>
      </c>
      <c r="AH188" t="s">
        <v>156</v>
      </c>
      <c r="AI188">
        <v>1</v>
      </c>
      <c r="AJ188">
        <v>5</v>
      </c>
      <c r="AK188">
        <v>12</v>
      </c>
      <c r="AL188">
        <v>12</v>
      </c>
      <c r="AM188" t="s">
        <v>14</v>
      </c>
      <c r="AN188">
        <v>116.8</v>
      </c>
      <c r="AO188" t="s">
        <v>303</v>
      </c>
      <c r="AP188" t="s">
        <v>303</v>
      </c>
      <c r="AQ188" t="s">
        <v>303</v>
      </c>
      <c r="AR188" t="s">
        <v>303</v>
      </c>
      <c r="AS188" t="s">
        <v>303</v>
      </c>
      <c r="AT188" t="s">
        <v>618</v>
      </c>
      <c r="AU188" t="s">
        <v>619</v>
      </c>
      <c r="AV188" t="s">
        <v>625</v>
      </c>
      <c r="AW188" t="s">
        <v>156</v>
      </c>
      <c r="AX188" t="s">
        <v>307</v>
      </c>
      <c r="AY188" t="s">
        <v>5697</v>
      </c>
      <c r="AZ188" t="s">
        <v>5698</v>
      </c>
      <c r="BA188" t="s">
        <v>5698</v>
      </c>
      <c r="BB188" t="s">
        <v>1301</v>
      </c>
      <c r="BC188" t="s">
        <v>628</v>
      </c>
      <c r="BD188" t="s">
        <v>621</v>
      </c>
      <c r="BE188" t="s">
        <v>311</v>
      </c>
      <c r="BF188" t="s">
        <v>312</v>
      </c>
      <c r="BG188" t="s">
        <v>156</v>
      </c>
      <c r="BH188" t="s">
        <v>313</v>
      </c>
    </row>
    <row r="189" spans="1:60" x14ac:dyDescent="0.4">
      <c r="A189" s="64">
        <f t="shared" si="39"/>
        <v>187</v>
      </c>
      <c r="B189" s="65" t="str">
        <f t="shared" si="40"/>
        <v>2025-09-11</v>
      </c>
      <c r="C189" s="65" t="str">
        <f t="shared" si="41"/>
        <v>FRA</v>
      </c>
      <c r="D189" s="65" t="str">
        <f t="shared" si="42"/>
        <v>18050238333</v>
      </c>
      <c r="E189" s="65" t="str">
        <f t="shared" si="43"/>
        <v>566746842771</v>
      </c>
      <c r="F189" s="65" t="str">
        <f t="shared" si="44"/>
        <v>민유성</v>
      </c>
      <c r="G189" s="65" t="str">
        <f t="shared" si="45"/>
        <v>GK00002762638</v>
      </c>
      <c r="H189" s="229" t="str">
        <f t="shared" si="46"/>
        <v>목록(Manifest)</v>
      </c>
      <c r="I189" s="66">
        <f t="shared" si="47"/>
        <v>123.69</v>
      </c>
      <c r="J189" s="102">
        <f t="shared" si="48"/>
        <v>1</v>
      </c>
      <c r="K189" s="66">
        <f t="shared" si="49"/>
        <v>1</v>
      </c>
      <c r="L189" s="66">
        <f t="shared" si="50"/>
        <v>0.2</v>
      </c>
      <c r="M189" s="66">
        <f t="shared" si="51"/>
        <v>1</v>
      </c>
      <c r="N189" s="169">
        <f t="shared" si="52"/>
        <v>4.9000000000000004</v>
      </c>
      <c r="O189" s="169">
        <f>(J189*VLOOKUP(M189/J189,Mapping!$B$22:$C$29,2,10))</f>
        <v>2.75</v>
      </c>
      <c r="P189" s="166">
        <f t="shared" si="53"/>
        <v>8.9687849774362114</v>
      </c>
      <c r="Q189" s="167">
        <f>VLOOKUP(H189,Mapping!$B$3:$D$13,3,0)</f>
        <v>0</v>
      </c>
      <c r="R189" s="168">
        <f>(IF(VLOOKUP(VLOOKUP(I189,Mapping!$B$15:$D$20,2,1),Mapping!$C$15:$E$20,2,0)=7000,0,VLOOKUP(VLOOKUP(I189,Mapping!$B$15:$D$20,2,1),Mapping!$C$15:$E$20,2,0)))</f>
        <v>0</v>
      </c>
      <c r="S189" s="166"/>
      <c r="T189" s="166"/>
      <c r="U189" s="67">
        <f t="shared" si="54"/>
        <v>8.9687849774362114</v>
      </c>
      <c r="V189" s="149">
        <f t="shared" si="55"/>
        <v>8.9700000000000006</v>
      </c>
      <c r="W189" s="149">
        <f>MAKESHOPNCOMPANY!$C$17</f>
        <v>1402.69</v>
      </c>
      <c r="X189" t="str">
        <f t="shared" si="38"/>
        <v/>
      </c>
      <c r="AA189" t="s">
        <v>2254</v>
      </c>
      <c r="AB189" t="s">
        <v>71</v>
      </c>
      <c r="AC189" t="s">
        <v>5619</v>
      </c>
      <c r="AD189" t="s">
        <v>5699</v>
      </c>
      <c r="AE189" t="s">
        <v>5700</v>
      </c>
      <c r="AF189" t="s">
        <v>5701</v>
      </c>
      <c r="AG189" t="s">
        <v>5702</v>
      </c>
      <c r="AH189" t="s">
        <v>156</v>
      </c>
      <c r="AI189">
        <v>1</v>
      </c>
      <c r="AJ189">
        <v>1</v>
      </c>
      <c r="AK189">
        <v>0.2</v>
      </c>
      <c r="AL189">
        <v>1</v>
      </c>
      <c r="AM189" t="s">
        <v>14</v>
      </c>
      <c r="AN189">
        <v>123.69</v>
      </c>
      <c r="AO189" t="s">
        <v>303</v>
      </c>
      <c r="AP189" t="s">
        <v>303</v>
      </c>
      <c r="AQ189" t="s">
        <v>303</v>
      </c>
      <c r="AR189" t="s">
        <v>303</v>
      </c>
      <c r="AS189" t="s">
        <v>303</v>
      </c>
      <c r="AT189" t="s">
        <v>618</v>
      </c>
      <c r="AU189" t="s">
        <v>619</v>
      </c>
      <c r="AV189" t="s">
        <v>620</v>
      </c>
      <c r="AW189" t="s">
        <v>156</v>
      </c>
      <c r="AX189" t="s">
        <v>307</v>
      </c>
      <c r="AY189" t="s">
        <v>5699</v>
      </c>
      <c r="AZ189" t="s">
        <v>5703</v>
      </c>
      <c r="BA189" t="s">
        <v>5703</v>
      </c>
      <c r="BB189" t="s">
        <v>1301</v>
      </c>
      <c r="BC189" t="s">
        <v>628</v>
      </c>
      <c r="BD189" t="s">
        <v>621</v>
      </c>
      <c r="BE189" t="s">
        <v>311</v>
      </c>
      <c r="BF189" t="s">
        <v>312</v>
      </c>
      <c r="BG189" t="s">
        <v>156</v>
      </c>
      <c r="BH189" t="s">
        <v>313</v>
      </c>
    </row>
    <row r="190" spans="1:60" x14ac:dyDescent="0.4">
      <c r="A190" s="64">
        <f t="shared" si="39"/>
        <v>188</v>
      </c>
      <c r="B190" s="65" t="str">
        <f t="shared" si="40"/>
        <v>2025-09-11</v>
      </c>
      <c r="C190" s="65" t="str">
        <f t="shared" si="41"/>
        <v>FRA</v>
      </c>
      <c r="D190" s="65" t="str">
        <f t="shared" si="42"/>
        <v>18050238333</v>
      </c>
      <c r="E190" s="65" t="str">
        <f t="shared" si="43"/>
        <v>566746842804</v>
      </c>
      <c r="F190" s="65" t="str">
        <f t="shared" si="44"/>
        <v>이수정</v>
      </c>
      <c r="G190" s="65" t="str">
        <f t="shared" si="45"/>
        <v>GK00002762644</v>
      </c>
      <c r="H190" s="229" t="str">
        <f t="shared" si="46"/>
        <v>목록(Manifest)</v>
      </c>
      <c r="I190" s="66">
        <f t="shared" si="47"/>
        <v>90.33</v>
      </c>
      <c r="J190" s="102">
        <f t="shared" si="48"/>
        <v>1</v>
      </c>
      <c r="K190" s="66">
        <f t="shared" si="49"/>
        <v>1</v>
      </c>
      <c r="L190" s="66">
        <f t="shared" si="50"/>
        <v>1.8</v>
      </c>
      <c r="M190" s="66">
        <f t="shared" si="51"/>
        <v>1.8</v>
      </c>
      <c r="N190" s="169">
        <f t="shared" si="52"/>
        <v>7.3800000000000008</v>
      </c>
      <c r="O190" s="169">
        <f>(J190*VLOOKUP(M190/J190,Mapping!$B$22:$C$29,2,10))</f>
        <v>2.75</v>
      </c>
      <c r="P190" s="166">
        <f t="shared" si="53"/>
        <v>11.876312656395925</v>
      </c>
      <c r="Q190" s="167">
        <f>VLOOKUP(H190,Mapping!$B$3:$D$13,3,0)</f>
        <v>0</v>
      </c>
      <c r="R190" s="168">
        <f>(IF(VLOOKUP(VLOOKUP(I190,Mapping!$B$15:$D$20,2,1),Mapping!$C$15:$E$20,2,0)=7000,0,VLOOKUP(VLOOKUP(I190,Mapping!$B$15:$D$20,2,1),Mapping!$C$15:$E$20,2,0)))</f>
        <v>0</v>
      </c>
      <c r="S190" s="166"/>
      <c r="T190" s="166"/>
      <c r="U190" s="67">
        <f t="shared" si="54"/>
        <v>11.876312656395925</v>
      </c>
      <c r="V190" s="149">
        <f t="shared" si="55"/>
        <v>11.88</v>
      </c>
      <c r="W190" s="149">
        <f>MAKESHOPNCOMPANY!$C$17</f>
        <v>1402.69</v>
      </c>
      <c r="X190" t="str">
        <f t="shared" si="38"/>
        <v/>
      </c>
      <c r="AA190" t="s">
        <v>2254</v>
      </c>
      <c r="AB190" t="s">
        <v>71</v>
      </c>
      <c r="AC190" t="s">
        <v>5619</v>
      </c>
      <c r="AD190" t="s">
        <v>5704</v>
      </c>
      <c r="AE190" t="s">
        <v>3085</v>
      </c>
      <c r="AF190" t="s">
        <v>5705</v>
      </c>
      <c r="AG190" t="s">
        <v>375</v>
      </c>
      <c r="AH190" t="s">
        <v>156</v>
      </c>
      <c r="AI190">
        <v>1</v>
      </c>
      <c r="AJ190">
        <v>1</v>
      </c>
      <c r="AK190">
        <v>1.8</v>
      </c>
      <c r="AL190">
        <v>1.8</v>
      </c>
      <c r="AM190" t="s">
        <v>14</v>
      </c>
      <c r="AN190">
        <v>90.33</v>
      </c>
      <c r="AO190" t="s">
        <v>303</v>
      </c>
      <c r="AP190" t="s">
        <v>303</v>
      </c>
      <c r="AQ190" t="s">
        <v>303</v>
      </c>
      <c r="AR190" t="s">
        <v>303</v>
      </c>
      <c r="AS190" t="s">
        <v>303</v>
      </c>
      <c r="AT190" t="s">
        <v>618</v>
      </c>
      <c r="AU190" t="s">
        <v>619</v>
      </c>
      <c r="AV190" t="s">
        <v>670</v>
      </c>
      <c r="AW190" t="s">
        <v>156</v>
      </c>
      <c r="AX190" t="s">
        <v>307</v>
      </c>
      <c r="AY190" t="s">
        <v>5704</v>
      </c>
      <c r="AZ190" t="s">
        <v>5706</v>
      </c>
      <c r="BA190" t="s">
        <v>5706</v>
      </c>
      <c r="BB190" t="s">
        <v>1301</v>
      </c>
      <c r="BC190" t="s">
        <v>628</v>
      </c>
      <c r="BD190" t="s">
        <v>621</v>
      </c>
      <c r="BE190" t="s">
        <v>311</v>
      </c>
      <c r="BF190" t="s">
        <v>312</v>
      </c>
      <c r="BG190" t="s">
        <v>156</v>
      </c>
      <c r="BH190" t="s">
        <v>313</v>
      </c>
    </row>
    <row r="191" spans="1:60" x14ac:dyDescent="0.4">
      <c r="A191" s="64">
        <f t="shared" si="39"/>
        <v>189</v>
      </c>
      <c r="B191" s="65" t="str">
        <f t="shared" si="40"/>
        <v>2025-09-11</v>
      </c>
      <c r="C191" s="65" t="str">
        <f t="shared" si="41"/>
        <v>FRA</v>
      </c>
      <c r="D191" s="65" t="str">
        <f t="shared" si="42"/>
        <v>18050238333</v>
      </c>
      <c r="E191" s="65" t="str">
        <f t="shared" si="43"/>
        <v>566746843025</v>
      </c>
      <c r="F191" s="65" t="str">
        <f t="shared" si="44"/>
        <v>유선빈</v>
      </c>
      <c r="G191" s="65" t="str">
        <f t="shared" si="45"/>
        <v>GK00002762988</v>
      </c>
      <c r="H191" s="229" t="str">
        <f t="shared" si="46"/>
        <v>간이(Simple)</v>
      </c>
      <c r="I191" s="66">
        <f t="shared" si="47"/>
        <v>1152.05</v>
      </c>
      <c r="J191" s="102">
        <f t="shared" si="48"/>
        <v>1</v>
      </c>
      <c r="K191" s="66">
        <f t="shared" si="49"/>
        <v>15</v>
      </c>
      <c r="L191" s="66">
        <f t="shared" si="50"/>
        <v>22.2</v>
      </c>
      <c r="M191" s="66">
        <f t="shared" si="51"/>
        <v>22.5</v>
      </c>
      <c r="N191" s="169">
        <f t="shared" si="52"/>
        <v>71.55</v>
      </c>
      <c r="O191" s="169">
        <f>(J191*VLOOKUP(M191/J191,Mapping!$B$22:$C$29,2,10))</f>
        <v>7.25</v>
      </c>
      <c r="P191" s="166">
        <f t="shared" si="53"/>
        <v>92.384347218558617</v>
      </c>
      <c r="Q191" s="167">
        <f>VLOOKUP(H191,Mapping!$B$3:$D$13,3,0)</f>
        <v>0.8</v>
      </c>
      <c r="R191" s="168">
        <f>(IF(VLOOKUP(VLOOKUP(I191,Mapping!$B$15:$D$20,2,1),Mapping!$C$15:$E$20,2,0)=7000,0,VLOOKUP(VLOOKUP(I191,Mapping!$B$15:$D$20,2,1),Mapping!$C$15:$E$20,2,0)))</f>
        <v>0</v>
      </c>
      <c r="S191" s="166"/>
      <c r="T191" s="166"/>
      <c r="U191" s="67">
        <f t="shared" si="54"/>
        <v>93.184347218558614</v>
      </c>
      <c r="V191" s="149">
        <f t="shared" si="55"/>
        <v>93.18</v>
      </c>
      <c r="W191" s="149">
        <f>MAKESHOPNCOMPANY!$C$17</f>
        <v>1402.69</v>
      </c>
      <c r="X191" t="str">
        <f t="shared" si="38"/>
        <v/>
      </c>
      <c r="AA191" t="s">
        <v>2254</v>
      </c>
      <c r="AB191" t="s">
        <v>71</v>
      </c>
      <c r="AC191" t="s">
        <v>5619</v>
      </c>
      <c r="AD191" t="s">
        <v>5707</v>
      </c>
      <c r="AE191" t="s">
        <v>5708</v>
      </c>
      <c r="AF191" t="s">
        <v>5709</v>
      </c>
      <c r="AG191" t="s">
        <v>1132</v>
      </c>
      <c r="AH191" t="s">
        <v>156</v>
      </c>
      <c r="AI191">
        <v>1</v>
      </c>
      <c r="AJ191">
        <v>15</v>
      </c>
      <c r="AK191">
        <v>22.2</v>
      </c>
      <c r="AL191">
        <v>22.5</v>
      </c>
      <c r="AM191" t="s">
        <v>15</v>
      </c>
      <c r="AN191">
        <v>1152.05</v>
      </c>
      <c r="AO191" t="s">
        <v>303</v>
      </c>
      <c r="AP191" t="s">
        <v>303</v>
      </c>
      <c r="AQ191" t="s">
        <v>303</v>
      </c>
      <c r="AR191" t="s">
        <v>303</v>
      </c>
      <c r="AS191" t="s">
        <v>303</v>
      </c>
      <c r="AT191" t="s">
        <v>618</v>
      </c>
      <c r="AU191" t="s">
        <v>619</v>
      </c>
      <c r="AV191" t="s">
        <v>644</v>
      </c>
      <c r="AW191" t="s">
        <v>156</v>
      </c>
      <c r="AX191" t="s">
        <v>307</v>
      </c>
      <c r="AY191" t="s">
        <v>5707</v>
      </c>
      <c r="AZ191" t="s">
        <v>5710</v>
      </c>
      <c r="BA191" t="s">
        <v>5710</v>
      </c>
      <c r="BB191" t="s">
        <v>1301</v>
      </c>
      <c r="BC191" t="s">
        <v>628</v>
      </c>
      <c r="BD191" t="s">
        <v>621</v>
      </c>
      <c r="BE191" t="s">
        <v>311</v>
      </c>
      <c r="BF191" t="s">
        <v>312</v>
      </c>
      <c r="BG191" t="s">
        <v>156</v>
      </c>
      <c r="BH191" t="s">
        <v>313</v>
      </c>
    </row>
    <row r="192" spans="1:60" x14ac:dyDescent="0.4">
      <c r="A192" s="64">
        <f t="shared" si="39"/>
        <v>190</v>
      </c>
      <c r="B192" s="65" t="str">
        <f t="shared" si="40"/>
        <v>2025-09-11</v>
      </c>
      <c r="C192" s="65" t="str">
        <f t="shared" si="41"/>
        <v>FRA</v>
      </c>
      <c r="D192" s="65" t="str">
        <f t="shared" si="42"/>
        <v>18050238333</v>
      </c>
      <c r="E192" s="65" t="str">
        <f t="shared" si="43"/>
        <v>566746843040</v>
      </c>
      <c r="F192" s="65" t="str">
        <f t="shared" si="44"/>
        <v>남승연</v>
      </c>
      <c r="G192" s="65" t="str">
        <f t="shared" si="45"/>
        <v>GK00002763089</v>
      </c>
      <c r="H192" s="229" t="str">
        <f t="shared" si="46"/>
        <v>간이(Simple)</v>
      </c>
      <c r="I192" s="66">
        <f t="shared" si="47"/>
        <v>151.63</v>
      </c>
      <c r="J192" s="102">
        <f t="shared" si="48"/>
        <v>1</v>
      </c>
      <c r="K192" s="66">
        <f t="shared" si="49"/>
        <v>2</v>
      </c>
      <c r="L192" s="66">
        <f t="shared" si="50"/>
        <v>3.2</v>
      </c>
      <c r="M192" s="66">
        <f t="shared" si="51"/>
        <v>3.2</v>
      </c>
      <c r="N192" s="169">
        <f t="shared" si="52"/>
        <v>11.72</v>
      </c>
      <c r="O192" s="169">
        <f>(J192*VLOOKUP(M192/J192,Mapping!$B$22:$C$29,2,10))</f>
        <v>3.25</v>
      </c>
      <c r="P192" s="166">
        <f t="shared" si="53"/>
        <v>17.55068119113988</v>
      </c>
      <c r="Q192" s="167">
        <f>VLOOKUP(H192,Mapping!$B$3:$D$13,3,0)</f>
        <v>0.8</v>
      </c>
      <c r="R192" s="168">
        <f>(IF(VLOOKUP(VLOOKUP(I192,Mapping!$B$15:$D$20,2,1),Mapping!$C$15:$E$20,2,0)=7000,0,VLOOKUP(VLOOKUP(I192,Mapping!$B$15:$D$20,2,1),Mapping!$C$15:$E$20,2,0)))</f>
        <v>0</v>
      </c>
      <c r="S192" s="166"/>
      <c r="T192" s="166"/>
      <c r="U192" s="67">
        <f t="shared" si="54"/>
        <v>18.350681191139881</v>
      </c>
      <c r="V192" s="149">
        <f t="shared" si="55"/>
        <v>18.350000000000001</v>
      </c>
      <c r="W192" s="149">
        <f>MAKESHOPNCOMPANY!$C$17</f>
        <v>1402.69</v>
      </c>
      <c r="X192" t="str">
        <f t="shared" si="38"/>
        <v/>
      </c>
      <c r="AA192" t="s">
        <v>2254</v>
      </c>
      <c r="AB192" t="s">
        <v>71</v>
      </c>
      <c r="AC192" t="s">
        <v>5619</v>
      </c>
      <c r="AD192" t="s">
        <v>5711</v>
      </c>
      <c r="AE192" t="s">
        <v>5712</v>
      </c>
      <c r="AF192" t="s">
        <v>5713</v>
      </c>
      <c r="AG192" t="s">
        <v>5714</v>
      </c>
      <c r="AH192" t="s">
        <v>156</v>
      </c>
      <c r="AI192">
        <v>1</v>
      </c>
      <c r="AJ192">
        <v>2</v>
      </c>
      <c r="AK192">
        <v>3.2</v>
      </c>
      <c r="AL192">
        <v>3.2</v>
      </c>
      <c r="AM192" t="s">
        <v>15</v>
      </c>
      <c r="AN192">
        <v>151.63</v>
      </c>
      <c r="AO192" t="s">
        <v>303</v>
      </c>
      <c r="AP192" t="s">
        <v>303</v>
      </c>
      <c r="AQ192" t="s">
        <v>303</v>
      </c>
      <c r="AR192" t="s">
        <v>303</v>
      </c>
      <c r="AS192" t="s">
        <v>303</v>
      </c>
      <c r="AT192" t="s">
        <v>618</v>
      </c>
      <c r="AU192" t="s">
        <v>619</v>
      </c>
      <c r="AV192" t="s">
        <v>620</v>
      </c>
      <c r="AW192" t="s">
        <v>156</v>
      </c>
      <c r="AX192" t="s">
        <v>307</v>
      </c>
      <c r="AY192" t="s">
        <v>5711</v>
      </c>
      <c r="AZ192" t="s">
        <v>5715</v>
      </c>
      <c r="BA192" t="s">
        <v>5715</v>
      </c>
      <c r="BB192" t="s">
        <v>1301</v>
      </c>
      <c r="BC192" t="s">
        <v>628</v>
      </c>
      <c r="BD192" t="s">
        <v>621</v>
      </c>
      <c r="BE192" t="s">
        <v>311</v>
      </c>
      <c r="BF192" t="s">
        <v>312</v>
      </c>
      <c r="BG192" t="s">
        <v>156</v>
      </c>
      <c r="BH192" t="s">
        <v>313</v>
      </c>
    </row>
    <row r="193" spans="1:60" x14ac:dyDescent="0.4">
      <c r="A193" s="64">
        <f t="shared" si="39"/>
        <v>191</v>
      </c>
      <c r="B193" s="65" t="str">
        <f t="shared" si="40"/>
        <v>2025-09-11</v>
      </c>
      <c r="C193" s="65" t="str">
        <f t="shared" si="41"/>
        <v>FRA</v>
      </c>
      <c r="D193" s="65" t="str">
        <f t="shared" si="42"/>
        <v>18050238333</v>
      </c>
      <c r="E193" s="65" t="str">
        <f t="shared" si="43"/>
        <v>566746843062</v>
      </c>
      <c r="F193" s="65" t="str">
        <f t="shared" si="44"/>
        <v>이아름</v>
      </c>
      <c r="G193" s="65" t="str">
        <f t="shared" si="45"/>
        <v>GK00002763092</v>
      </c>
      <c r="H193" s="229" t="str">
        <f t="shared" si="46"/>
        <v>목록(Manifest)</v>
      </c>
      <c r="I193" s="66">
        <f t="shared" si="47"/>
        <v>92.71</v>
      </c>
      <c r="J193" s="102">
        <f t="shared" si="48"/>
        <v>2</v>
      </c>
      <c r="K193" s="66">
        <f t="shared" si="49"/>
        <v>6</v>
      </c>
      <c r="L193" s="66">
        <f t="shared" si="50"/>
        <v>0.4</v>
      </c>
      <c r="M193" s="66">
        <f t="shared" si="51"/>
        <v>6</v>
      </c>
      <c r="N193" s="169">
        <f t="shared" si="52"/>
        <v>20.400000000000002</v>
      </c>
      <c r="O193" s="169">
        <f>(J193*VLOOKUP(M193/J193,Mapping!$B$22:$C$29,2,10))</f>
        <v>6.5</v>
      </c>
      <c r="P193" s="166">
        <f t="shared" si="53"/>
        <v>31.537296195167855</v>
      </c>
      <c r="Q193" s="167">
        <f>VLOOKUP(H193,Mapping!$B$3:$D$13,3,0)</f>
        <v>0</v>
      </c>
      <c r="R193" s="168">
        <f>(IF(VLOOKUP(VLOOKUP(I193,Mapping!$B$15:$D$20,2,1),Mapping!$C$15:$E$20,2,0)=7000,0,VLOOKUP(VLOOKUP(I193,Mapping!$B$15:$D$20,2,1),Mapping!$C$15:$E$20,2,0)))</f>
        <v>0</v>
      </c>
      <c r="S193" s="166"/>
      <c r="T193" s="166"/>
      <c r="U193" s="67">
        <f t="shared" si="54"/>
        <v>31.537296195167855</v>
      </c>
      <c r="V193" s="149">
        <f t="shared" si="55"/>
        <v>31.54</v>
      </c>
      <c r="W193" s="149">
        <f>MAKESHOPNCOMPANY!$C$17</f>
        <v>1402.69</v>
      </c>
      <c r="X193" t="str">
        <f t="shared" si="38"/>
        <v/>
      </c>
      <c r="AA193" t="s">
        <v>2254</v>
      </c>
      <c r="AB193" t="s">
        <v>71</v>
      </c>
      <c r="AC193" t="s">
        <v>5619</v>
      </c>
      <c r="AD193" t="s">
        <v>5716</v>
      </c>
      <c r="AE193" t="s">
        <v>264</v>
      </c>
      <c r="AF193" t="s">
        <v>732</v>
      </c>
      <c r="AG193" t="s">
        <v>733</v>
      </c>
      <c r="AH193" t="s">
        <v>156</v>
      </c>
      <c r="AI193">
        <v>2</v>
      </c>
      <c r="AJ193">
        <v>6</v>
      </c>
      <c r="AK193">
        <v>0.4</v>
      </c>
      <c r="AL193">
        <v>6</v>
      </c>
      <c r="AM193" t="s">
        <v>14</v>
      </c>
      <c r="AN193">
        <v>92.71</v>
      </c>
      <c r="AO193" t="s">
        <v>303</v>
      </c>
      <c r="AP193" t="s">
        <v>303</v>
      </c>
      <c r="AQ193" t="s">
        <v>303</v>
      </c>
      <c r="AR193" t="s">
        <v>303</v>
      </c>
      <c r="AS193" t="s">
        <v>303</v>
      </c>
      <c r="AT193" t="s">
        <v>618</v>
      </c>
      <c r="AU193" t="s">
        <v>619</v>
      </c>
      <c r="AV193" t="s">
        <v>734</v>
      </c>
      <c r="AW193" t="s">
        <v>156</v>
      </c>
      <c r="AX193" t="s">
        <v>307</v>
      </c>
      <c r="AY193" t="s">
        <v>5717</v>
      </c>
      <c r="AZ193" t="s">
        <v>5718</v>
      </c>
      <c r="BA193" t="s">
        <v>5718</v>
      </c>
      <c r="BB193" t="s">
        <v>1301</v>
      </c>
      <c r="BC193" t="s">
        <v>628</v>
      </c>
      <c r="BD193" t="s">
        <v>621</v>
      </c>
      <c r="BE193" t="s">
        <v>311</v>
      </c>
      <c r="BF193" t="s">
        <v>312</v>
      </c>
      <c r="BG193" t="s">
        <v>156</v>
      </c>
      <c r="BH193" t="s">
        <v>313</v>
      </c>
    </row>
    <row r="194" spans="1:60" x14ac:dyDescent="0.4">
      <c r="A194" s="64">
        <f t="shared" si="39"/>
        <v>192</v>
      </c>
      <c r="B194" s="65" t="str">
        <f t="shared" si="40"/>
        <v>2025-09-11</v>
      </c>
      <c r="C194" s="65" t="str">
        <f t="shared" si="41"/>
        <v>FRA</v>
      </c>
      <c r="D194" s="65" t="str">
        <f t="shared" si="42"/>
        <v>18050238333</v>
      </c>
      <c r="E194" s="65" t="str">
        <f t="shared" si="43"/>
        <v>566746842760</v>
      </c>
      <c r="F194" s="65" t="str">
        <f t="shared" si="44"/>
        <v>송인욱</v>
      </c>
      <c r="G194" s="65" t="str">
        <f t="shared" si="45"/>
        <v>GK00002763093</v>
      </c>
      <c r="H194" s="229" t="str">
        <f t="shared" si="46"/>
        <v>목록(Manifest)</v>
      </c>
      <c r="I194" s="66">
        <f t="shared" si="47"/>
        <v>40.840000000000003</v>
      </c>
      <c r="J194" s="102">
        <f t="shared" si="48"/>
        <v>1</v>
      </c>
      <c r="K194" s="66">
        <f t="shared" si="49"/>
        <v>0.5</v>
      </c>
      <c r="L194" s="66">
        <f t="shared" si="50"/>
        <v>0.2</v>
      </c>
      <c r="M194" s="66">
        <f t="shared" si="51"/>
        <v>0.5</v>
      </c>
      <c r="N194" s="169">
        <f t="shared" si="52"/>
        <v>3.35</v>
      </c>
      <c r="O194" s="169">
        <f>(J194*VLOOKUP(M194/J194,Mapping!$B$22:$C$29,2,10))</f>
        <v>2.75</v>
      </c>
      <c r="P194" s="166">
        <f t="shared" si="53"/>
        <v>7.1515801780863901</v>
      </c>
      <c r="Q194" s="167">
        <f>VLOOKUP(H194,Mapping!$B$3:$D$13,3,0)</f>
        <v>0</v>
      </c>
      <c r="R194" s="168">
        <f>(IF(VLOOKUP(VLOOKUP(I194,Mapping!$B$15:$D$20,2,1),Mapping!$C$15:$E$20,2,0)=7000,0,VLOOKUP(VLOOKUP(I194,Mapping!$B$15:$D$20,2,1),Mapping!$C$15:$E$20,2,0)))</f>
        <v>0</v>
      </c>
      <c r="S194" s="166"/>
      <c r="T194" s="166"/>
      <c r="U194" s="67">
        <f t="shared" si="54"/>
        <v>7.1515801780863901</v>
      </c>
      <c r="V194" s="149">
        <f t="shared" si="55"/>
        <v>7.15</v>
      </c>
      <c r="W194" s="149">
        <f>MAKESHOPNCOMPANY!$C$17</f>
        <v>1402.69</v>
      </c>
      <c r="X194" t="str">
        <f t="shared" si="38"/>
        <v/>
      </c>
      <c r="AA194" t="s">
        <v>2254</v>
      </c>
      <c r="AB194" t="s">
        <v>71</v>
      </c>
      <c r="AC194" t="s">
        <v>5619</v>
      </c>
      <c r="AD194" t="s">
        <v>5719</v>
      </c>
      <c r="AE194" t="s">
        <v>820</v>
      </c>
      <c r="AF194" t="s">
        <v>821</v>
      </c>
      <c r="AG194" t="s">
        <v>822</v>
      </c>
      <c r="AH194" t="s">
        <v>156</v>
      </c>
      <c r="AI194">
        <v>1</v>
      </c>
      <c r="AJ194">
        <v>0.5</v>
      </c>
      <c r="AK194">
        <v>0.2</v>
      </c>
      <c r="AL194">
        <v>0.5</v>
      </c>
      <c r="AM194" t="s">
        <v>14</v>
      </c>
      <c r="AN194">
        <v>40.840000000000003</v>
      </c>
      <c r="AO194" t="s">
        <v>303</v>
      </c>
      <c r="AP194" t="s">
        <v>303</v>
      </c>
      <c r="AQ194" t="s">
        <v>303</v>
      </c>
      <c r="AR194" t="s">
        <v>303</v>
      </c>
      <c r="AS194" t="s">
        <v>303</v>
      </c>
      <c r="AT194" t="s">
        <v>618</v>
      </c>
      <c r="AU194" t="s">
        <v>619</v>
      </c>
      <c r="AV194" t="s">
        <v>5720</v>
      </c>
      <c r="AW194" t="s">
        <v>156</v>
      </c>
      <c r="AX194" t="s">
        <v>307</v>
      </c>
      <c r="AY194" t="s">
        <v>5719</v>
      </c>
      <c r="AZ194" t="s">
        <v>5721</v>
      </c>
      <c r="BA194" t="s">
        <v>5721</v>
      </c>
      <c r="BB194" t="s">
        <v>1301</v>
      </c>
      <c r="BC194" t="s">
        <v>628</v>
      </c>
      <c r="BD194" t="s">
        <v>621</v>
      </c>
      <c r="BE194" t="s">
        <v>311</v>
      </c>
      <c r="BF194" t="s">
        <v>312</v>
      </c>
      <c r="BG194" t="s">
        <v>156</v>
      </c>
      <c r="BH194" t="s">
        <v>313</v>
      </c>
    </row>
    <row r="195" spans="1:60" x14ac:dyDescent="0.4">
      <c r="A195" s="64">
        <f t="shared" si="39"/>
        <v>193</v>
      </c>
      <c r="B195" s="65" t="str">
        <f t="shared" si="40"/>
        <v>2025-09-11</v>
      </c>
      <c r="C195" s="65" t="str">
        <f t="shared" si="41"/>
        <v>FRA</v>
      </c>
      <c r="D195" s="65" t="str">
        <f t="shared" si="42"/>
        <v>18050238333</v>
      </c>
      <c r="E195" s="65" t="str">
        <f t="shared" si="43"/>
        <v>566746842830</v>
      </c>
      <c r="F195" s="65" t="str">
        <f t="shared" si="44"/>
        <v>홍순호</v>
      </c>
      <c r="G195" s="65" t="str">
        <f t="shared" si="45"/>
        <v>GK00002764042</v>
      </c>
      <c r="H195" s="229" t="str">
        <f t="shared" si="46"/>
        <v>목록(Manifest)</v>
      </c>
      <c r="I195" s="66">
        <f t="shared" si="47"/>
        <v>30.6</v>
      </c>
      <c r="J195" s="102">
        <f t="shared" si="48"/>
        <v>1</v>
      </c>
      <c r="K195" s="66">
        <f t="shared" si="49"/>
        <v>0.5</v>
      </c>
      <c r="L195" s="66">
        <f t="shared" si="50"/>
        <v>0.2</v>
      </c>
      <c r="M195" s="66">
        <f t="shared" si="51"/>
        <v>0.5</v>
      </c>
      <c r="N195" s="169">
        <f t="shared" si="52"/>
        <v>3.35</v>
      </c>
      <c r="O195" s="169">
        <f>(J195*VLOOKUP(M195/J195,Mapping!$B$22:$C$29,2,10))</f>
        <v>2.75</v>
      </c>
      <c r="P195" s="166">
        <f t="shared" si="53"/>
        <v>7.1515801780863901</v>
      </c>
      <c r="Q195" s="167">
        <f>VLOOKUP(H195,Mapping!$B$3:$D$13,3,0)</f>
        <v>0</v>
      </c>
      <c r="R195" s="168">
        <f>(IF(VLOOKUP(VLOOKUP(I195,Mapping!$B$15:$D$20,2,1),Mapping!$C$15:$E$20,2,0)=7000,0,VLOOKUP(VLOOKUP(I195,Mapping!$B$15:$D$20,2,1),Mapping!$C$15:$E$20,2,0)))</f>
        <v>0</v>
      </c>
      <c r="S195" s="166"/>
      <c r="T195" s="166"/>
      <c r="U195" s="67">
        <f t="shared" si="54"/>
        <v>7.1515801780863901</v>
      </c>
      <c r="V195" s="149">
        <f t="shared" si="55"/>
        <v>7.15</v>
      </c>
      <c r="W195" s="149">
        <f>MAKESHOPNCOMPANY!$C$17</f>
        <v>1402.69</v>
      </c>
      <c r="X195" t="str">
        <f t="shared" si="38"/>
        <v/>
      </c>
      <c r="AA195" t="s">
        <v>2254</v>
      </c>
      <c r="AB195" t="s">
        <v>71</v>
      </c>
      <c r="AC195" t="s">
        <v>5619</v>
      </c>
      <c r="AD195" t="s">
        <v>5722</v>
      </c>
      <c r="AE195" t="s">
        <v>5723</v>
      </c>
      <c r="AF195" t="s">
        <v>5724</v>
      </c>
      <c r="AG195" t="s">
        <v>5725</v>
      </c>
      <c r="AH195" t="s">
        <v>156</v>
      </c>
      <c r="AI195">
        <v>1</v>
      </c>
      <c r="AJ195">
        <v>0.5</v>
      </c>
      <c r="AK195">
        <v>0.2</v>
      </c>
      <c r="AL195">
        <v>0.5</v>
      </c>
      <c r="AM195" t="s">
        <v>14</v>
      </c>
      <c r="AN195">
        <v>30.6</v>
      </c>
      <c r="AO195" t="s">
        <v>303</v>
      </c>
      <c r="AP195" t="s">
        <v>303</v>
      </c>
      <c r="AQ195" t="s">
        <v>303</v>
      </c>
      <c r="AR195" t="s">
        <v>303</v>
      </c>
      <c r="AS195" t="s">
        <v>303</v>
      </c>
      <c r="AT195" t="s">
        <v>618</v>
      </c>
      <c r="AU195" t="s">
        <v>619</v>
      </c>
      <c r="AV195" t="s">
        <v>5726</v>
      </c>
      <c r="AW195" t="s">
        <v>156</v>
      </c>
      <c r="AX195" t="s">
        <v>307</v>
      </c>
      <c r="AY195" t="s">
        <v>5722</v>
      </c>
      <c r="AZ195" t="s">
        <v>5727</v>
      </c>
      <c r="BA195" t="s">
        <v>5727</v>
      </c>
      <c r="BB195" t="s">
        <v>1301</v>
      </c>
      <c r="BC195" t="s">
        <v>628</v>
      </c>
      <c r="BD195" t="s">
        <v>621</v>
      </c>
      <c r="BE195" t="s">
        <v>311</v>
      </c>
      <c r="BF195" t="s">
        <v>312</v>
      </c>
      <c r="BG195" t="s">
        <v>156</v>
      </c>
      <c r="BH195" t="s">
        <v>313</v>
      </c>
    </row>
    <row r="196" spans="1:60" x14ac:dyDescent="0.4">
      <c r="A196" s="64">
        <f t="shared" si="39"/>
        <v>194</v>
      </c>
      <c r="B196" s="65" t="str">
        <f t="shared" si="40"/>
        <v>2025-09-11</v>
      </c>
      <c r="C196" s="65" t="str">
        <f t="shared" si="41"/>
        <v>FRA</v>
      </c>
      <c r="D196" s="65" t="str">
        <f t="shared" si="42"/>
        <v>18050238333</v>
      </c>
      <c r="E196" s="65" t="str">
        <f t="shared" si="43"/>
        <v>566746842815</v>
      </c>
      <c r="F196" s="65" t="str">
        <f t="shared" si="44"/>
        <v>김연수</v>
      </c>
      <c r="G196" s="65" t="str">
        <f t="shared" si="45"/>
        <v>GK00002764046</v>
      </c>
      <c r="H196" s="229" t="str">
        <f t="shared" si="46"/>
        <v>일반(목록배제,Normal-Manifest Exception)</v>
      </c>
      <c r="I196" s="66">
        <f t="shared" si="47"/>
        <v>62.64</v>
      </c>
      <c r="J196" s="102">
        <f t="shared" si="48"/>
        <v>1</v>
      </c>
      <c r="K196" s="66">
        <f t="shared" si="49"/>
        <v>0.5</v>
      </c>
      <c r="L196" s="66">
        <f t="shared" si="50"/>
        <v>0.2</v>
      </c>
      <c r="M196" s="66">
        <f t="shared" si="51"/>
        <v>0.5</v>
      </c>
      <c r="N196" s="169">
        <f t="shared" si="52"/>
        <v>3.35</v>
      </c>
      <c r="O196" s="169">
        <f>(J196*VLOOKUP(M196/J196,Mapping!$B$22:$C$29,2,10))</f>
        <v>2.75</v>
      </c>
      <c r="P196" s="166">
        <f t="shared" si="53"/>
        <v>7.1515801780863901</v>
      </c>
      <c r="Q196" s="167">
        <f>VLOOKUP(H196,Mapping!$B$3:$D$13,3,0)</f>
        <v>0.8</v>
      </c>
      <c r="R196" s="168">
        <f>(IF(VLOOKUP(VLOOKUP(I196,Mapping!$B$15:$D$20,2,1),Mapping!$C$15:$E$20,2,0)=7000,0,VLOOKUP(VLOOKUP(I196,Mapping!$B$15:$D$20,2,1),Mapping!$C$15:$E$20,2,0)))</f>
        <v>0</v>
      </c>
      <c r="S196" s="166"/>
      <c r="T196" s="166"/>
      <c r="U196" s="67">
        <f t="shared" si="54"/>
        <v>7.9515801780863899</v>
      </c>
      <c r="V196" s="149">
        <f t="shared" si="55"/>
        <v>7.95</v>
      </c>
      <c r="W196" s="149">
        <f>MAKESHOPNCOMPANY!$C$17</f>
        <v>1402.69</v>
      </c>
      <c r="X196" t="str">
        <f t="shared" ref="X196:X259" si="56">AH196</f>
        <v/>
      </c>
      <c r="AA196" t="s">
        <v>2254</v>
      </c>
      <c r="AB196" t="s">
        <v>71</v>
      </c>
      <c r="AC196" t="s">
        <v>5619</v>
      </c>
      <c r="AD196" t="s">
        <v>5728</v>
      </c>
      <c r="AE196" t="s">
        <v>5729</v>
      </c>
      <c r="AF196" t="s">
        <v>5730</v>
      </c>
      <c r="AG196" t="s">
        <v>5731</v>
      </c>
      <c r="AH196" t="s">
        <v>156</v>
      </c>
      <c r="AI196">
        <v>1</v>
      </c>
      <c r="AJ196">
        <v>0.5</v>
      </c>
      <c r="AK196">
        <v>0.2</v>
      </c>
      <c r="AL196">
        <v>0.5</v>
      </c>
      <c r="AM196" t="s">
        <v>110</v>
      </c>
      <c r="AN196">
        <v>62.64</v>
      </c>
      <c r="AO196" t="s">
        <v>303</v>
      </c>
      <c r="AP196" t="s">
        <v>303</v>
      </c>
      <c r="AQ196" t="s">
        <v>303</v>
      </c>
      <c r="AR196" t="s">
        <v>303</v>
      </c>
      <c r="AS196" t="s">
        <v>303</v>
      </c>
      <c r="AT196" t="s">
        <v>618</v>
      </c>
      <c r="AU196" t="s">
        <v>619</v>
      </c>
      <c r="AV196" t="s">
        <v>625</v>
      </c>
      <c r="AW196" t="s">
        <v>156</v>
      </c>
      <c r="AX196" t="s">
        <v>307</v>
      </c>
      <c r="AY196" t="s">
        <v>5728</v>
      </c>
      <c r="AZ196" t="s">
        <v>5732</v>
      </c>
      <c r="BA196" t="s">
        <v>5732</v>
      </c>
      <c r="BB196" t="s">
        <v>1301</v>
      </c>
      <c r="BC196" t="s">
        <v>628</v>
      </c>
      <c r="BD196" t="s">
        <v>621</v>
      </c>
      <c r="BE196" t="s">
        <v>311</v>
      </c>
      <c r="BF196" t="s">
        <v>312</v>
      </c>
      <c r="BG196" t="s">
        <v>156</v>
      </c>
      <c r="BH196" t="s">
        <v>313</v>
      </c>
    </row>
    <row r="197" spans="1:60" x14ac:dyDescent="0.4">
      <c r="A197" s="64">
        <f t="shared" ref="A197:A260" si="57">A196+1</f>
        <v>195</v>
      </c>
      <c r="B197" s="65" t="str">
        <f t="shared" ref="B197:B260" si="58">AA197</f>
        <v>2025-09-11</v>
      </c>
      <c r="C197" s="65" t="str">
        <f t="shared" ref="C197:C260" si="59">AB197</f>
        <v>FRA</v>
      </c>
      <c r="D197" s="65" t="str">
        <f t="shared" ref="D197:D260" si="60">AC197</f>
        <v>18050238333</v>
      </c>
      <c r="E197" s="65" t="str">
        <f t="shared" ref="E197:E260" si="61">AD197</f>
        <v>566746842992</v>
      </c>
      <c r="F197" s="65" t="str">
        <f t="shared" ref="F197:F260" si="62">AE197</f>
        <v>우영제</v>
      </c>
      <c r="G197" s="65" t="str">
        <f t="shared" ref="G197:G260" si="63">AZ197</f>
        <v>GK00002764047</v>
      </c>
      <c r="H197" s="229" t="str">
        <f t="shared" ref="H197:H260" si="64">AM197</f>
        <v>목록(Manifest)</v>
      </c>
      <c r="I197" s="66">
        <f t="shared" ref="I197:I260" si="65">AN197</f>
        <v>73.489999999999995</v>
      </c>
      <c r="J197" s="102">
        <f t="shared" ref="J197:J260" si="66">AI197</f>
        <v>1</v>
      </c>
      <c r="K197" s="66">
        <f t="shared" ref="K197:K260" si="67">AJ197</f>
        <v>1</v>
      </c>
      <c r="L197" s="66">
        <f t="shared" ref="L197:L260" si="68">AK197</f>
        <v>2.2000000000000002</v>
      </c>
      <c r="M197" s="66">
        <f t="shared" ref="M197:M260" si="69">AL197</f>
        <v>2.2000000000000002</v>
      </c>
      <c r="N197" s="169">
        <f t="shared" ref="N197:N260" si="70">3.35+(M197-0.5)/0.5*1.55</f>
        <v>8.620000000000001</v>
      </c>
      <c r="O197" s="169">
        <f>(J197*VLOOKUP(M197/J197,Mapping!$B$22:$C$29,2,10))</f>
        <v>3.25</v>
      </c>
      <c r="P197" s="166">
        <f t="shared" ref="P197:P260" si="71">SUM(N197:O197)*$Z$2</f>
        <v>13.916271592440239</v>
      </c>
      <c r="Q197" s="167">
        <f>VLOOKUP(H197,Mapping!$B$3:$D$13,3,0)</f>
        <v>0</v>
      </c>
      <c r="R197" s="168">
        <f>(IF(VLOOKUP(VLOOKUP(I197,Mapping!$B$15:$D$20,2,1),Mapping!$C$15:$E$20,2,0)=7000,0,VLOOKUP(VLOOKUP(I197,Mapping!$B$15:$D$20,2,1),Mapping!$C$15:$E$20,2,0)))</f>
        <v>0</v>
      </c>
      <c r="S197" s="166"/>
      <c r="T197" s="166"/>
      <c r="U197" s="67">
        <f t="shared" ref="U197:U260" si="72">SUM(P197:T197)</f>
        <v>13.916271592440239</v>
      </c>
      <c r="V197" s="149">
        <f t="shared" ref="V197:V260" si="73">ROUND(U197,2)</f>
        <v>13.92</v>
      </c>
      <c r="W197" s="149">
        <f>MAKESHOPNCOMPANY!$C$17</f>
        <v>1402.69</v>
      </c>
      <c r="X197" t="str">
        <f t="shared" si="56"/>
        <v/>
      </c>
      <c r="AA197" t="s">
        <v>2254</v>
      </c>
      <c r="AB197" t="s">
        <v>71</v>
      </c>
      <c r="AC197" t="s">
        <v>5619</v>
      </c>
      <c r="AD197" t="s">
        <v>5733</v>
      </c>
      <c r="AE197" t="s">
        <v>1296</v>
      </c>
      <c r="AF197" t="s">
        <v>1297</v>
      </c>
      <c r="AG197" t="s">
        <v>1298</v>
      </c>
      <c r="AH197" t="s">
        <v>156</v>
      </c>
      <c r="AI197">
        <v>1</v>
      </c>
      <c r="AJ197">
        <v>1</v>
      </c>
      <c r="AK197">
        <v>2.2000000000000002</v>
      </c>
      <c r="AL197">
        <v>2.2000000000000002</v>
      </c>
      <c r="AM197" t="s">
        <v>14</v>
      </c>
      <c r="AN197">
        <v>73.489999999999995</v>
      </c>
      <c r="AO197" t="s">
        <v>303</v>
      </c>
      <c r="AP197" t="s">
        <v>303</v>
      </c>
      <c r="AQ197" t="s">
        <v>303</v>
      </c>
      <c r="AR197" t="s">
        <v>303</v>
      </c>
      <c r="AS197" t="s">
        <v>303</v>
      </c>
      <c r="AT197" t="s">
        <v>618</v>
      </c>
      <c r="AU197" t="s">
        <v>619</v>
      </c>
      <c r="AV197" t="s">
        <v>5734</v>
      </c>
      <c r="AW197" t="s">
        <v>156</v>
      </c>
      <c r="AX197" t="s">
        <v>307</v>
      </c>
      <c r="AY197" t="s">
        <v>5733</v>
      </c>
      <c r="AZ197" t="s">
        <v>5735</v>
      </c>
      <c r="BA197" t="s">
        <v>5735</v>
      </c>
      <c r="BB197" t="s">
        <v>1301</v>
      </c>
      <c r="BC197" t="s">
        <v>628</v>
      </c>
      <c r="BD197" t="s">
        <v>621</v>
      </c>
      <c r="BE197" t="s">
        <v>311</v>
      </c>
      <c r="BF197" t="s">
        <v>312</v>
      </c>
      <c r="BG197" t="s">
        <v>156</v>
      </c>
      <c r="BH197" t="s">
        <v>313</v>
      </c>
    </row>
    <row r="198" spans="1:60" x14ac:dyDescent="0.4">
      <c r="A198" s="64">
        <f t="shared" si="57"/>
        <v>196</v>
      </c>
      <c r="B198" s="65" t="str">
        <f t="shared" si="58"/>
        <v>2025-09-11</v>
      </c>
      <c r="C198" s="65" t="str">
        <f t="shared" si="59"/>
        <v>FRA</v>
      </c>
      <c r="D198" s="65" t="str">
        <f t="shared" si="60"/>
        <v>18050238333</v>
      </c>
      <c r="E198" s="65" t="str">
        <f t="shared" si="61"/>
        <v>566746843014</v>
      </c>
      <c r="F198" s="65" t="str">
        <f t="shared" si="62"/>
        <v>김두태</v>
      </c>
      <c r="G198" s="65" t="str">
        <f t="shared" si="63"/>
        <v>GK00002764418</v>
      </c>
      <c r="H198" s="229" t="str">
        <f t="shared" si="64"/>
        <v>목록(Manifest)</v>
      </c>
      <c r="I198" s="66">
        <f t="shared" si="65"/>
        <v>110.78</v>
      </c>
      <c r="J198" s="102">
        <f t="shared" si="66"/>
        <v>1</v>
      </c>
      <c r="K198" s="66">
        <f t="shared" si="67"/>
        <v>1</v>
      </c>
      <c r="L198" s="66">
        <f t="shared" si="68"/>
        <v>1.5</v>
      </c>
      <c r="M198" s="66">
        <f t="shared" si="69"/>
        <v>1.5</v>
      </c>
      <c r="N198" s="169">
        <f t="shared" si="70"/>
        <v>6.45</v>
      </c>
      <c r="O198" s="169">
        <f>(J198*VLOOKUP(M198/J198,Mapping!$B$22:$C$29,2,10))</f>
        <v>2.75</v>
      </c>
      <c r="P198" s="166">
        <f t="shared" si="71"/>
        <v>10.78598977678603</v>
      </c>
      <c r="Q198" s="167">
        <f>VLOOKUP(H198,Mapping!$B$3:$D$13,3,0)</f>
        <v>0</v>
      </c>
      <c r="R198" s="168">
        <f>(IF(VLOOKUP(VLOOKUP(I198,Mapping!$B$15:$D$20,2,1),Mapping!$C$15:$E$20,2,0)=7000,0,VLOOKUP(VLOOKUP(I198,Mapping!$B$15:$D$20,2,1),Mapping!$C$15:$E$20,2,0)))</f>
        <v>0</v>
      </c>
      <c r="S198" s="166"/>
      <c r="T198" s="166"/>
      <c r="U198" s="67">
        <f t="shared" si="72"/>
        <v>10.78598977678603</v>
      </c>
      <c r="V198" s="149">
        <f t="shared" si="73"/>
        <v>10.79</v>
      </c>
      <c r="W198" s="149">
        <f>MAKESHOPNCOMPANY!$C$17</f>
        <v>1402.69</v>
      </c>
      <c r="X198" t="str">
        <f t="shared" si="56"/>
        <v/>
      </c>
      <c r="AA198" t="s">
        <v>2254</v>
      </c>
      <c r="AB198" t="s">
        <v>71</v>
      </c>
      <c r="AC198" t="s">
        <v>5619</v>
      </c>
      <c r="AD198" t="s">
        <v>5736</v>
      </c>
      <c r="AE198" t="s">
        <v>4824</v>
      </c>
      <c r="AF198" t="s">
        <v>4825</v>
      </c>
      <c r="AG198" t="s">
        <v>4826</v>
      </c>
      <c r="AH198" t="s">
        <v>156</v>
      </c>
      <c r="AI198">
        <v>1</v>
      </c>
      <c r="AJ198">
        <v>1</v>
      </c>
      <c r="AK198">
        <v>1.5</v>
      </c>
      <c r="AL198">
        <v>1.5</v>
      </c>
      <c r="AM198" t="s">
        <v>14</v>
      </c>
      <c r="AN198">
        <v>110.78</v>
      </c>
      <c r="AO198" t="s">
        <v>303</v>
      </c>
      <c r="AP198" t="s">
        <v>303</v>
      </c>
      <c r="AQ198" t="s">
        <v>303</v>
      </c>
      <c r="AR198" t="s">
        <v>303</v>
      </c>
      <c r="AS198" t="s">
        <v>303</v>
      </c>
      <c r="AT198" t="s">
        <v>618</v>
      </c>
      <c r="AU198" t="s">
        <v>619</v>
      </c>
      <c r="AV198" t="s">
        <v>643</v>
      </c>
      <c r="AW198" t="s">
        <v>156</v>
      </c>
      <c r="AX198" t="s">
        <v>307</v>
      </c>
      <c r="AY198" t="s">
        <v>5736</v>
      </c>
      <c r="AZ198" t="s">
        <v>5737</v>
      </c>
      <c r="BA198" t="s">
        <v>5737</v>
      </c>
      <c r="BB198" t="s">
        <v>1301</v>
      </c>
      <c r="BC198" t="s">
        <v>628</v>
      </c>
      <c r="BD198" t="s">
        <v>621</v>
      </c>
      <c r="BE198" t="s">
        <v>311</v>
      </c>
      <c r="BF198" t="s">
        <v>312</v>
      </c>
      <c r="BG198" t="s">
        <v>156</v>
      </c>
      <c r="BH198" t="s">
        <v>313</v>
      </c>
    </row>
    <row r="199" spans="1:60" x14ac:dyDescent="0.4">
      <c r="A199" s="64">
        <f t="shared" si="57"/>
        <v>197</v>
      </c>
      <c r="B199" s="65" t="str">
        <f t="shared" si="58"/>
        <v>2025-09-11</v>
      </c>
      <c r="C199" s="65" t="str">
        <f t="shared" si="59"/>
        <v>FRA</v>
      </c>
      <c r="D199" s="65" t="str">
        <f t="shared" si="60"/>
        <v>18050238333</v>
      </c>
      <c r="E199" s="65" t="str">
        <f t="shared" si="61"/>
        <v>566746842955</v>
      </c>
      <c r="F199" s="65" t="str">
        <f t="shared" si="62"/>
        <v>허재훈</v>
      </c>
      <c r="G199" s="65" t="str">
        <f t="shared" si="63"/>
        <v>GK00002764420</v>
      </c>
      <c r="H199" s="229" t="str">
        <f t="shared" si="64"/>
        <v>목록(Manifest)</v>
      </c>
      <c r="I199" s="66">
        <f t="shared" si="65"/>
        <v>100.27</v>
      </c>
      <c r="J199" s="102">
        <f t="shared" si="66"/>
        <v>1</v>
      </c>
      <c r="K199" s="66">
        <f t="shared" si="67"/>
        <v>0.5</v>
      </c>
      <c r="L199" s="66">
        <f t="shared" si="68"/>
        <v>0.2</v>
      </c>
      <c r="M199" s="66">
        <f t="shared" si="69"/>
        <v>0.5</v>
      </c>
      <c r="N199" s="169">
        <f t="shared" si="70"/>
        <v>3.35</v>
      </c>
      <c r="O199" s="169">
        <f>(J199*VLOOKUP(M199/J199,Mapping!$B$22:$C$29,2,10))</f>
        <v>2.75</v>
      </c>
      <c r="P199" s="166">
        <f t="shared" si="71"/>
        <v>7.1515801780863901</v>
      </c>
      <c r="Q199" s="167">
        <f>VLOOKUP(H199,Mapping!$B$3:$D$13,3,0)</f>
        <v>0</v>
      </c>
      <c r="R199" s="168">
        <f>(IF(VLOOKUP(VLOOKUP(I199,Mapping!$B$15:$D$20,2,1),Mapping!$C$15:$E$20,2,0)=7000,0,VLOOKUP(VLOOKUP(I199,Mapping!$B$15:$D$20,2,1),Mapping!$C$15:$E$20,2,0)))</f>
        <v>0</v>
      </c>
      <c r="S199" s="166"/>
      <c r="T199" s="166"/>
      <c r="U199" s="67">
        <f t="shared" si="72"/>
        <v>7.1515801780863901</v>
      </c>
      <c r="V199" s="149">
        <f t="shared" si="73"/>
        <v>7.15</v>
      </c>
      <c r="W199" s="149">
        <f>MAKESHOPNCOMPANY!$C$17</f>
        <v>1402.69</v>
      </c>
      <c r="X199" t="str">
        <f t="shared" si="56"/>
        <v/>
      </c>
      <c r="AA199" t="s">
        <v>2254</v>
      </c>
      <c r="AB199" t="s">
        <v>71</v>
      </c>
      <c r="AC199" t="s">
        <v>5619</v>
      </c>
      <c r="AD199" t="s">
        <v>5738</v>
      </c>
      <c r="AE199" t="s">
        <v>192</v>
      </c>
      <c r="AF199" t="s">
        <v>5739</v>
      </c>
      <c r="AG199" t="s">
        <v>5740</v>
      </c>
      <c r="AH199" t="s">
        <v>156</v>
      </c>
      <c r="AI199">
        <v>1</v>
      </c>
      <c r="AJ199">
        <v>0.5</v>
      </c>
      <c r="AK199">
        <v>0.2</v>
      </c>
      <c r="AL199">
        <v>0.5</v>
      </c>
      <c r="AM199" t="s">
        <v>14</v>
      </c>
      <c r="AN199">
        <v>100.27</v>
      </c>
      <c r="AO199" t="s">
        <v>303</v>
      </c>
      <c r="AP199" t="s">
        <v>303</v>
      </c>
      <c r="AQ199" t="s">
        <v>303</v>
      </c>
      <c r="AR199" t="s">
        <v>303</v>
      </c>
      <c r="AS199" t="s">
        <v>303</v>
      </c>
      <c r="AT199" t="s">
        <v>618</v>
      </c>
      <c r="AU199" t="s">
        <v>619</v>
      </c>
      <c r="AV199" t="s">
        <v>5741</v>
      </c>
      <c r="AW199" t="s">
        <v>156</v>
      </c>
      <c r="AX199" t="s">
        <v>307</v>
      </c>
      <c r="AY199" t="s">
        <v>5738</v>
      </c>
      <c r="AZ199" t="s">
        <v>5742</v>
      </c>
      <c r="BA199" t="s">
        <v>5742</v>
      </c>
      <c r="BB199" t="s">
        <v>1301</v>
      </c>
      <c r="BC199" t="s">
        <v>628</v>
      </c>
      <c r="BD199" t="s">
        <v>621</v>
      </c>
      <c r="BE199" t="s">
        <v>311</v>
      </c>
      <c r="BF199" t="s">
        <v>312</v>
      </c>
      <c r="BG199" t="s">
        <v>156</v>
      </c>
      <c r="BH199" t="s">
        <v>313</v>
      </c>
    </row>
    <row r="200" spans="1:60" x14ac:dyDescent="0.4">
      <c r="A200" s="64">
        <f t="shared" si="57"/>
        <v>198</v>
      </c>
      <c r="B200" s="65" t="str">
        <f t="shared" si="58"/>
        <v>2025-09-11</v>
      </c>
      <c r="C200" s="65" t="str">
        <f t="shared" si="59"/>
        <v>FRA</v>
      </c>
      <c r="D200" s="65" t="str">
        <f t="shared" si="60"/>
        <v>18050238333</v>
      </c>
      <c r="E200" s="65" t="str">
        <f t="shared" si="61"/>
        <v>566746842745</v>
      </c>
      <c r="F200" s="65" t="str">
        <f t="shared" si="62"/>
        <v>이한종</v>
      </c>
      <c r="G200" s="65" t="str">
        <f t="shared" si="63"/>
        <v>GK00002765265</v>
      </c>
      <c r="H200" s="229" t="str">
        <f t="shared" si="64"/>
        <v>목록(Manifest)</v>
      </c>
      <c r="I200" s="66">
        <f t="shared" si="65"/>
        <v>148.44</v>
      </c>
      <c r="J200" s="102">
        <f t="shared" si="66"/>
        <v>1</v>
      </c>
      <c r="K200" s="66">
        <f t="shared" si="67"/>
        <v>2</v>
      </c>
      <c r="L200" s="66">
        <f t="shared" si="68"/>
        <v>0.2</v>
      </c>
      <c r="M200" s="66">
        <f t="shared" si="69"/>
        <v>2</v>
      </c>
      <c r="N200" s="169">
        <f t="shared" si="70"/>
        <v>8</v>
      </c>
      <c r="O200" s="169">
        <f>(J200*VLOOKUP(M200/J200,Mapping!$B$22:$C$29,2,10))</f>
        <v>2.75</v>
      </c>
      <c r="P200" s="166">
        <f t="shared" si="71"/>
        <v>12.603194576135852</v>
      </c>
      <c r="Q200" s="167">
        <f>VLOOKUP(H200,Mapping!$B$3:$D$13,3,0)</f>
        <v>0</v>
      </c>
      <c r="R200" s="168">
        <f>(IF(VLOOKUP(VLOOKUP(I200,Mapping!$B$15:$D$20,2,1),Mapping!$C$15:$E$20,2,0)=7000,0,VLOOKUP(VLOOKUP(I200,Mapping!$B$15:$D$20,2,1),Mapping!$C$15:$E$20,2,0)))</f>
        <v>0</v>
      </c>
      <c r="S200" s="166"/>
      <c r="T200" s="166"/>
      <c r="U200" s="67">
        <f t="shared" si="72"/>
        <v>12.603194576135852</v>
      </c>
      <c r="V200" s="149">
        <f t="shared" si="73"/>
        <v>12.6</v>
      </c>
      <c r="W200" s="149">
        <f>MAKESHOPNCOMPANY!$C$17</f>
        <v>1402.69</v>
      </c>
      <c r="X200" t="str">
        <f t="shared" si="56"/>
        <v/>
      </c>
      <c r="AA200" t="s">
        <v>2254</v>
      </c>
      <c r="AB200" t="s">
        <v>71</v>
      </c>
      <c r="AC200" t="s">
        <v>5619</v>
      </c>
      <c r="AD200" t="s">
        <v>5743</v>
      </c>
      <c r="AE200" t="s">
        <v>1246</v>
      </c>
      <c r="AF200" t="s">
        <v>1247</v>
      </c>
      <c r="AG200" t="s">
        <v>1248</v>
      </c>
      <c r="AH200" t="s">
        <v>156</v>
      </c>
      <c r="AI200">
        <v>1</v>
      </c>
      <c r="AJ200">
        <v>2</v>
      </c>
      <c r="AK200">
        <v>0.2</v>
      </c>
      <c r="AL200">
        <v>2</v>
      </c>
      <c r="AM200" t="s">
        <v>14</v>
      </c>
      <c r="AN200">
        <v>148.44</v>
      </c>
      <c r="AO200" t="s">
        <v>303</v>
      </c>
      <c r="AP200" t="s">
        <v>303</v>
      </c>
      <c r="AQ200" t="s">
        <v>303</v>
      </c>
      <c r="AR200" t="s">
        <v>303</v>
      </c>
      <c r="AS200" t="s">
        <v>303</v>
      </c>
      <c r="AT200" t="s">
        <v>618</v>
      </c>
      <c r="AU200" t="s">
        <v>619</v>
      </c>
      <c r="AV200" t="s">
        <v>1249</v>
      </c>
      <c r="AW200" t="s">
        <v>156</v>
      </c>
      <c r="AX200" t="s">
        <v>307</v>
      </c>
      <c r="AY200" t="s">
        <v>5743</v>
      </c>
      <c r="AZ200" t="s">
        <v>5744</v>
      </c>
      <c r="BA200" t="s">
        <v>5744</v>
      </c>
      <c r="BB200" t="s">
        <v>1301</v>
      </c>
      <c r="BC200" t="s">
        <v>628</v>
      </c>
      <c r="BD200" t="s">
        <v>621</v>
      </c>
      <c r="BE200" t="s">
        <v>311</v>
      </c>
      <c r="BF200" t="s">
        <v>312</v>
      </c>
      <c r="BG200" t="s">
        <v>156</v>
      </c>
      <c r="BH200" t="s">
        <v>313</v>
      </c>
    </row>
    <row r="201" spans="1:60" x14ac:dyDescent="0.4">
      <c r="A201" s="64">
        <f t="shared" si="57"/>
        <v>199</v>
      </c>
      <c r="B201" s="65" t="str">
        <f t="shared" si="58"/>
        <v>2025-09-11</v>
      </c>
      <c r="C201" s="65" t="str">
        <f t="shared" si="59"/>
        <v>FRA</v>
      </c>
      <c r="D201" s="65" t="str">
        <f t="shared" si="60"/>
        <v>18050238333</v>
      </c>
      <c r="E201" s="65" t="str">
        <f t="shared" si="61"/>
        <v>566746843003</v>
      </c>
      <c r="F201" s="65" t="str">
        <f t="shared" si="62"/>
        <v>신수진</v>
      </c>
      <c r="G201" s="65" t="str">
        <f t="shared" si="63"/>
        <v>GK00002765269</v>
      </c>
      <c r="H201" s="229" t="str">
        <f t="shared" si="64"/>
        <v>목록(Manifest)</v>
      </c>
      <c r="I201" s="66">
        <f t="shared" si="65"/>
        <v>137.5</v>
      </c>
      <c r="J201" s="102">
        <f t="shared" si="66"/>
        <v>1</v>
      </c>
      <c r="K201" s="66">
        <f t="shared" si="67"/>
        <v>1</v>
      </c>
      <c r="L201" s="66">
        <f t="shared" si="68"/>
        <v>0.2</v>
      </c>
      <c r="M201" s="66">
        <f t="shared" si="69"/>
        <v>1</v>
      </c>
      <c r="N201" s="169">
        <f t="shared" si="70"/>
        <v>4.9000000000000004</v>
      </c>
      <c r="O201" s="169">
        <f>(J201*VLOOKUP(M201/J201,Mapping!$B$22:$C$29,2,10))</f>
        <v>2.75</v>
      </c>
      <c r="P201" s="166">
        <f t="shared" si="71"/>
        <v>8.9687849774362114</v>
      </c>
      <c r="Q201" s="167">
        <f>VLOOKUP(H201,Mapping!$B$3:$D$13,3,0)</f>
        <v>0</v>
      </c>
      <c r="R201" s="168">
        <f>(IF(VLOOKUP(VLOOKUP(I201,Mapping!$B$15:$D$20,2,1),Mapping!$C$15:$E$20,2,0)=7000,0,VLOOKUP(VLOOKUP(I201,Mapping!$B$15:$D$20,2,1),Mapping!$C$15:$E$20,2,0)))</f>
        <v>0</v>
      </c>
      <c r="S201" s="166"/>
      <c r="T201" s="166"/>
      <c r="U201" s="67">
        <f t="shared" si="72"/>
        <v>8.9687849774362114</v>
      </c>
      <c r="V201" s="149">
        <f t="shared" si="73"/>
        <v>8.9700000000000006</v>
      </c>
      <c r="W201" s="149">
        <f>MAKESHOPNCOMPANY!$C$17</f>
        <v>1402.69</v>
      </c>
      <c r="X201" t="str">
        <f t="shared" si="56"/>
        <v/>
      </c>
      <c r="AA201" t="s">
        <v>2254</v>
      </c>
      <c r="AB201" t="s">
        <v>71</v>
      </c>
      <c r="AC201" t="s">
        <v>5619</v>
      </c>
      <c r="AD201" t="s">
        <v>5745</v>
      </c>
      <c r="AE201" t="s">
        <v>5746</v>
      </c>
      <c r="AF201" t="s">
        <v>5747</v>
      </c>
      <c r="AG201" t="s">
        <v>5748</v>
      </c>
      <c r="AH201" t="s">
        <v>156</v>
      </c>
      <c r="AI201">
        <v>1</v>
      </c>
      <c r="AJ201">
        <v>1</v>
      </c>
      <c r="AK201">
        <v>0.2</v>
      </c>
      <c r="AL201">
        <v>1</v>
      </c>
      <c r="AM201" t="s">
        <v>14</v>
      </c>
      <c r="AN201">
        <v>137.5</v>
      </c>
      <c r="AO201" t="s">
        <v>303</v>
      </c>
      <c r="AP201" t="s">
        <v>303</v>
      </c>
      <c r="AQ201" t="s">
        <v>303</v>
      </c>
      <c r="AR201" t="s">
        <v>303</v>
      </c>
      <c r="AS201" t="s">
        <v>303</v>
      </c>
      <c r="AT201" t="s">
        <v>618</v>
      </c>
      <c r="AU201" t="s">
        <v>619</v>
      </c>
      <c r="AV201" t="s">
        <v>622</v>
      </c>
      <c r="AW201" t="s">
        <v>156</v>
      </c>
      <c r="AX201" t="s">
        <v>307</v>
      </c>
      <c r="AY201" t="s">
        <v>5745</v>
      </c>
      <c r="AZ201" t="s">
        <v>5749</v>
      </c>
      <c r="BA201" t="s">
        <v>5749</v>
      </c>
      <c r="BB201" t="s">
        <v>1301</v>
      </c>
      <c r="BC201" t="s">
        <v>628</v>
      </c>
      <c r="BD201" t="s">
        <v>621</v>
      </c>
      <c r="BE201" t="s">
        <v>311</v>
      </c>
      <c r="BF201" t="s">
        <v>312</v>
      </c>
      <c r="BG201" t="s">
        <v>156</v>
      </c>
      <c r="BH201" t="s">
        <v>313</v>
      </c>
    </row>
    <row r="202" spans="1:60" x14ac:dyDescent="0.4">
      <c r="A202" s="64">
        <f t="shared" si="57"/>
        <v>200</v>
      </c>
      <c r="B202" s="65" t="str">
        <f t="shared" si="58"/>
        <v>2025-09-11</v>
      </c>
      <c r="C202" s="65" t="str">
        <f t="shared" si="59"/>
        <v>FRA</v>
      </c>
      <c r="D202" s="65" t="str">
        <f t="shared" si="60"/>
        <v>18050238333</v>
      </c>
      <c r="E202" s="65" t="str">
        <f t="shared" si="61"/>
        <v>566746842944</v>
      </c>
      <c r="F202" s="65" t="str">
        <f t="shared" si="62"/>
        <v>신민우</v>
      </c>
      <c r="G202" s="65" t="str">
        <f t="shared" si="63"/>
        <v>GK00002765273</v>
      </c>
      <c r="H202" s="229" t="str">
        <f t="shared" si="64"/>
        <v>목록(Manifest)</v>
      </c>
      <c r="I202" s="66">
        <f t="shared" si="65"/>
        <v>109.69</v>
      </c>
      <c r="J202" s="102">
        <f t="shared" si="66"/>
        <v>1</v>
      </c>
      <c r="K202" s="66">
        <f t="shared" si="67"/>
        <v>2</v>
      </c>
      <c r="L202" s="66">
        <f t="shared" si="68"/>
        <v>5.4</v>
      </c>
      <c r="M202" s="66">
        <f t="shared" si="69"/>
        <v>5.5</v>
      </c>
      <c r="N202" s="169">
        <f t="shared" si="70"/>
        <v>18.850000000000001</v>
      </c>
      <c r="O202" s="169">
        <f>(J202*VLOOKUP(M202/J202,Mapping!$B$22:$C$29,2,10))</f>
        <v>4.25</v>
      </c>
      <c r="P202" s="166">
        <f t="shared" si="71"/>
        <v>27.082213461277973</v>
      </c>
      <c r="Q202" s="167">
        <f>VLOOKUP(H202,Mapping!$B$3:$D$13,3,0)</f>
        <v>0</v>
      </c>
      <c r="R202" s="168">
        <f>(IF(VLOOKUP(VLOOKUP(I202,Mapping!$B$15:$D$20,2,1),Mapping!$C$15:$E$20,2,0)=7000,0,VLOOKUP(VLOOKUP(I202,Mapping!$B$15:$D$20,2,1),Mapping!$C$15:$E$20,2,0)))</f>
        <v>0</v>
      </c>
      <c r="S202" s="166"/>
      <c r="T202" s="166"/>
      <c r="U202" s="67">
        <f t="shared" si="72"/>
        <v>27.082213461277973</v>
      </c>
      <c r="V202" s="149">
        <f t="shared" si="73"/>
        <v>27.08</v>
      </c>
      <c r="W202" s="149">
        <f>MAKESHOPNCOMPANY!$C$17</f>
        <v>1402.69</v>
      </c>
      <c r="X202" t="str">
        <f t="shared" si="56"/>
        <v/>
      </c>
      <c r="AA202" t="s">
        <v>2254</v>
      </c>
      <c r="AB202" t="s">
        <v>71</v>
      </c>
      <c r="AC202" t="s">
        <v>5619</v>
      </c>
      <c r="AD202" t="s">
        <v>5750</v>
      </c>
      <c r="AE202" t="s">
        <v>5751</v>
      </c>
      <c r="AF202" t="s">
        <v>5752</v>
      </c>
      <c r="AG202" t="s">
        <v>647</v>
      </c>
      <c r="AH202" t="s">
        <v>156</v>
      </c>
      <c r="AI202">
        <v>1</v>
      </c>
      <c r="AJ202">
        <v>2</v>
      </c>
      <c r="AK202">
        <v>5.4</v>
      </c>
      <c r="AL202">
        <v>5.5</v>
      </c>
      <c r="AM202" t="s">
        <v>14</v>
      </c>
      <c r="AN202">
        <v>109.69</v>
      </c>
      <c r="AO202" t="s">
        <v>303</v>
      </c>
      <c r="AP202" t="s">
        <v>303</v>
      </c>
      <c r="AQ202" t="s">
        <v>303</v>
      </c>
      <c r="AR202" t="s">
        <v>303</v>
      </c>
      <c r="AS202" t="s">
        <v>303</v>
      </c>
      <c r="AT202" t="s">
        <v>618</v>
      </c>
      <c r="AU202" t="s">
        <v>619</v>
      </c>
      <c r="AV202" t="s">
        <v>1199</v>
      </c>
      <c r="AW202" t="s">
        <v>156</v>
      </c>
      <c r="AX202" t="s">
        <v>307</v>
      </c>
      <c r="AY202" t="s">
        <v>5750</v>
      </c>
      <c r="AZ202" t="s">
        <v>5753</v>
      </c>
      <c r="BA202" t="s">
        <v>5753</v>
      </c>
      <c r="BB202" t="s">
        <v>1301</v>
      </c>
      <c r="BC202" t="s">
        <v>628</v>
      </c>
      <c r="BD202" t="s">
        <v>621</v>
      </c>
      <c r="BE202" t="s">
        <v>311</v>
      </c>
      <c r="BF202" t="s">
        <v>312</v>
      </c>
      <c r="BG202" t="s">
        <v>156</v>
      </c>
      <c r="BH202" t="s">
        <v>313</v>
      </c>
    </row>
    <row r="203" spans="1:60" x14ac:dyDescent="0.4">
      <c r="A203" s="64">
        <f t="shared" si="57"/>
        <v>201</v>
      </c>
      <c r="B203" s="65" t="str">
        <f t="shared" si="58"/>
        <v>2025-09-11</v>
      </c>
      <c r="C203" s="65" t="str">
        <f t="shared" si="59"/>
        <v>FRA</v>
      </c>
      <c r="D203" s="65" t="str">
        <f t="shared" si="60"/>
        <v>18050238333</v>
      </c>
      <c r="E203" s="65" t="str">
        <f t="shared" si="61"/>
        <v>566746843051</v>
      </c>
      <c r="F203" s="65" t="str">
        <f t="shared" si="62"/>
        <v>유홍선</v>
      </c>
      <c r="G203" s="65" t="str">
        <f t="shared" si="63"/>
        <v>GK00002765485</v>
      </c>
      <c r="H203" s="229" t="str">
        <f t="shared" si="64"/>
        <v>목록(Manifest)</v>
      </c>
      <c r="I203" s="66">
        <f t="shared" si="65"/>
        <v>146.96</v>
      </c>
      <c r="J203" s="102">
        <f t="shared" si="66"/>
        <v>1</v>
      </c>
      <c r="K203" s="66">
        <f t="shared" si="67"/>
        <v>1</v>
      </c>
      <c r="L203" s="66">
        <f t="shared" si="68"/>
        <v>0.2</v>
      </c>
      <c r="M203" s="66">
        <f t="shared" si="69"/>
        <v>1</v>
      </c>
      <c r="N203" s="169">
        <f t="shared" si="70"/>
        <v>4.9000000000000004</v>
      </c>
      <c r="O203" s="169">
        <f>(J203*VLOOKUP(M203/J203,Mapping!$B$22:$C$29,2,10))</f>
        <v>2.75</v>
      </c>
      <c r="P203" s="166">
        <f t="shared" si="71"/>
        <v>8.9687849774362114</v>
      </c>
      <c r="Q203" s="167">
        <f>VLOOKUP(H203,Mapping!$B$3:$D$13,3,0)</f>
        <v>0</v>
      </c>
      <c r="R203" s="168">
        <f>(IF(VLOOKUP(VLOOKUP(I203,Mapping!$B$15:$D$20,2,1),Mapping!$C$15:$E$20,2,0)=7000,0,VLOOKUP(VLOOKUP(I203,Mapping!$B$15:$D$20,2,1),Mapping!$C$15:$E$20,2,0)))</f>
        <v>0</v>
      </c>
      <c r="S203" s="166"/>
      <c r="T203" s="166"/>
      <c r="U203" s="67">
        <f t="shared" si="72"/>
        <v>8.9687849774362114</v>
      </c>
      <c r="V203" s="149">
        <f t="shared" si="73"/>
        <v>8.9700000000000006</v>
      </c>
      <c r="W203" s="149">
        <f>MAKESHOPNCOMPANY!$C$17</f>
        <v>1402.69</v>
      </c>
      <c r="X203" t="str">
        <f t="shared" si="56"/>
        <v/>
      </c>
      <c r="AA203" t="s">
        <v>2254</v>
      </c>
      <c r="AB203" t="s">
        <v>71</v>
      </c>
      <c r="AC203" t="s">
        <v>5619</v>
      </c>
      <c r="AD203" t="s">
        <v>5754</v>
      </c>
      <c r="AE203" t="s">
        <v>1153</v>
      </c>
      <c r="AF203" t="s">
        <v>1154</v>
      </c>
      <c r="AG203" t="s">
        <v>1155</v>
      </c>
      <c r="AH203" t="s">
        <v>156</v>
      </c>
      <c r="AI203">
        <v>1</v>
      </c>
      <c r="AJ203">
        <v>1</v>
      </c>
      <c r="AK203">
        <v>0.2</v>
      </c>
      <c r="AL203">
        <v>1</v>
      </c>
      <c r="AM203" t="s">
        <v>14</v>
      </c>
      <c r="AN203">
        <v>146.96</v>
      </c>
      <c r="AO203" t="s">
        <v>303</v>
      </c>
      <c r="AP203" t="s">
        <v>303</v>
      </c>
      <c r="AQ203" t="s">
        <v>303</v>
      </c>
      <c r="AR203" t="s">
        <v>303</v>
      </c>
      <c r="AS203" t="s">
        <v>303</v>
      </c>
      <c r="AT203" t="s">
        <v>618</v>
      </c>
      <c r="AU203" t="s">
        <v>619</v>
      </c>
      <c r="AV203" t="s">
        <v>623</v>
      </c>
      <c r="AW203" t="s">
        <v>156</v>
      </c>
      <c r="AX203" t="s">
        <v>307</v>
      </c>
      <c r="AY203" t="s">
        <v>5754</v>
      </c>
      <c r="AZ203" t="s">
        <v>5755</v>
      </c>
      <c r="BA203" t="s">
        <v>5755</v>
      </c>
      <c r="BB203" t="s">
        <v>1301</v>
      </c>
      <c r="BC203" t="s">
        <v>628</v>
      </c>
      <c r="BD203" t="s">
        <v>621</v>
      </c>
      <c r="BE203" t="s">
        <v>311</v>
      </c>
      <c r="BF203" t="s">
        <v>312</v>
      </c>
      <c r="BG203" t="s">
        <v>156</v>
      </c>
      <c r="BH203" t="s">
        <v>313</v>
      </c>
    </row>
    <row r="204" spans="1:60" x14ac:dyDescent="0.4">
      <c r="A204" s="64">
        <f t="shared" si="57"/>
        <v>202</v>
      </c>
      <c r="B204" s="65" t="str">
        <f t="shared" si="58"/>
        <v>2025-09-11</v>
      </c>
      <c r="C204" s="65" t="str">
        <f t="shared" si="59"/>
        <v>FRA</v>
      </c>
      <c r="D204" s="65" t="str">
        <f t="shared" si="60"/>
        <v>18050238333</v>
      </c>
      <c r="E204" s="65" t="str">
        <f t="shared" si="61"/>
        <v>566746842863</v>
      </c>
      <c r="F204" s="65" t="str">
        <f t="shared" si="62"/>
        <v>조형찬</v>
      </c>
      <c r="G204" s="65" t="str">
        <f t="shared" si="63"/>
        <v>GK00002765499</v>
      </c>
      <c r="H204" s="229" t="str">
        <f t="shared" si="64"/>
        <v>간이(Simple)</v>
      </c>
      <c r="I204" s="66">
        <f t="shared" si="65"/>
        <v>299.89</v>
      </c>
      <c r="J204" s="102">
        <f t="shared" si="66"/>
        <v>1</v>
      </c>
      <c r="K204" s="66">
        <f t="shared" si="67"/>
        <v>5</v>
      </c>
      <c r="L204" s="66">
        <f t="shared" si="68"/>
        <v>13</v>
      </c>
      <c r="M204" s="66">
        <f t="shared" si="69"/>
        <v>13</v>
      </c>
      <c r="N204" s="169">
        <f t="shared" si="70"/>
        <v>42.1</v>
      </c>
      <c r="O204" s="169">
        <f>(J204*VLOOKUP(M204/J204,Mapping!$B$22:$C$29,2,10))</f>
        <v>6.25</v>
      </c>
      <c r="P204" s="166">
        <f t="shared" si="71"/>
        <v>56.685065837783114</v>
      </c>
      <c r="Q204" s="167">
        <f>VLOOKUP(H204,Mapping!$B$3:$D$13,3,0)</f>
        <v>0.8</v>
      </c>
      <c r="R204" s="168">
        <f>(IF(VLOOKUP(VLOOKUP(I204,Mapping!$B$15:$D$20,2,1),Mapping!$C$15:$E$20,2,0)=7000,0,VLOOKUP(VLOOKUP(I204,Mapping!$B$15:$D$20,2,1),Mapping!$C$15:$E$20,2,0)))</f>
        <v>0</v>
      </c>
      <c r="S204" s="166"/>
      <c r="T204" s="166"/>
      <c r="U204" s="67">
        <f t="shared" si="72"/>
        <v>57.485065837783111</v>
      </c>
      <c r="V204" s="149">
        <f t="shared" si="73"/>
        <v>57.49</v>
      </c>
      <c r="W204" s="149">
        <f>MAKESHOPNCOMPANY!$C$17</f>
        <v>1402.69</v>
      </c>
      <c r="X204" t="str">
        <f t="shared" si="56"/>
        <v/>
      </c>
      <c r="AA204" t="s">
        <v>2254</v>
      </c>
      <c r="AB204" t="s">
        <v>71</v>
      </c>
      <c r="AC204" t="s">
        <v>5619</v>
      </c>
      <c r="AD204" t="s">
        <v>5756</v>
      </c>
      <c r="AE204" t="s">
        <v>5757</v>
      </c>
      <c r="AF204" t="s">
        <v>5758</v>
      </c>
      <c r="AG204" t="s">
        <v>5759</v>
      </c>
      <c r="AH204" t="s">
        <v>156</v>
      </c>
      <c r="AI204">
        <v>1</v>
      </c>
      <c r="AJ204">
        <v>5</v>
      </c>
      <c r="AK204">
        <v>13</v>
      </c>
      <c r="AL204">
        <v>13</v>
      </c>
      <c r="AM204" t="s">
        <v>15</v>
      </c>
      <c r="AN204">
        <v>299.89</v>
      </c>
      <c r="AO204" t="s">
        <v>303</v>
      </c>
      <c r="AP204" t="s">
        <v>303</v>
      </c>
      <c r="AQ204" t="s">
        <v>303</v>
      </c>
      <c r="AR204" t="s">
        <v>303</v>
      </c>
      <c r="AS204" t="s">
        <v>303</v>
      </c>
      <c r="AT204" t="s">
        <v>618</v>
      </c>
      <c r="AU204" t="s">
        <v>619</v>
      </c>
      <c r="AV204" t="s">
        <v>5760</v>
      </c>
      <c r="AW204" t="s">
        <v>156</v>
      </c>
      <c r="AX204" t="s">
        <v>307</v>
      </c>
      <c r="AY204" t="s">
        <v>5756</v>
      </c>
      <c r="AZ204" t="s">
        <v>5761</v>
      </c>
      <c r="BA204" t="s">
        <v>5761</v>
      </c>
      <c r="BB204" t="s">
        <v>1301</v>
      </c>
      <c r="BC204" t="s">
        <v>628</v>
      </c>
      <c r="BD204" t="s">
        <v>621</v>
      </c>
      <c r="BE204" t="s">
        <v>311</v>
      </c>
      <c r="BF204" t="s">
        <v>312</v>
      </c>
      <c r="BG204" t="s">
        <v>156</v>
      </c>
      <c r="BH204" t="s">
        <v>313</v>
      </c>
    </row>
    <row r="205" spans="1:60" x14ac:dyDescent="0.4">
      <c r="A205" s="64">
        <f t="shared" si="57"/>
        <v>203</v>
      </c>
      <c r="B205" s="65" t="str">
        <f t="shared" si="58"/>
        <v>2025-09-11</v>
      </c>
      <c r="C205" s="65" t="str">
        <f t="shared" si="59"/>
        <v>FRA</v>
      </c>
      <c r="D205" s="65" t="str">
        <f t="shared" si="60"/>
        <v>18050238333</v>
      </c>
      <c r="E205" s="65" t="str">
        <f t="shared" si="61"/>
        <v>566746842874</v>
      </c>
      <c r="F205" s="65" t="str">
        <f t="shared" si="62"/>
        <v>윤지연</v>
      </c>
      <c r="G205" s="65" t="str">
        <f t="shared" si="63"/>
        <v>GK00002765566</v>
      </c>
      <c r="H205" s="229" t="str">
        <f t="shared" si="64"/>
        <v>일반(목록배제,Normal-Manifest Exception)</v>
      </c>
      <c r="I205" s="66">
        <f t="shared" si="65"/>
        <v>84</v>
      </c>
      <c r="J205" s="102">
        <f t="shared" si="66"/>
        <v>1</v>
      </c>
      <c r="K205" s="66">
        <f t="shared" si="67"/>
        <v>0.5</v>
      </c>
      <c r="L205" s="66">
        <f t="shared" si="68"/>
        <v>1</v>
      </c>
      <c r="M205" s="66">
        <f t="shared" si="69"/>
        <v>1</v>
      </c>
      <c r="N205" s="169">
        <f t="shared" si="70"/>
        <v>4.9000000000000004</v>
      </c>
      <c r="O205" s="169">
        <f>(J205*VLOOKUP(M205/J205,Mapping!$B$22:$C$29,2,10))</f>
        <v>2.75</v>
      </c>
      <c r="P205" s="166">
        <f t="shared" si="71"/>
        <v>8.9687849774362114</v>
      </c>
      <c r="Q205" s="167">
        <f>VLOOKUP(H205,Mapping!$B$3:$D$13,3,0)</f>
        <v>0.8</v>
      </c>
      <c r="R205" s="168">
        <f>(IF(VLOOKUP(VLOOKUP(I205,Mapping!$B$15:$D$20,2,1),Mapping!$C$15:$E$20,2,0)=7000,0,VLOOKUP(VLOOKUP(I205,Mapping!$B$15:$D$20,2,1),Mapping!$C$15:$E$20,2,0)))</f>
        <v>0</v>
      </c>
      <c r="S205" s="166"/>
      <c r="T205" s="166"/>
      <c r="U205" s="67">
        <f t="shared" si="72"/>
        <v>9.7687849774362121</v>
      </c>
      <c r="V205" s="149">
        <f t="shared" si="73"/>
        <v>9.77</v>
      </c>
      <c r="W205" s="149">
        <f>MAKESHOPNCOMPANY!$C$17</f>
        <v>1402.69</v>
      </c>
      <c r="X205" t="str">
        <f t="shared" si="56"/>
        <v/>
      </c>
      <c r="AA205" t="s">
        <v>2254</v>
      </c>
      <c r="AB205" t="s">
        <v>71</v>
      </c>
      <c r="AC205" t="s">
        <v>5619</v>
      </c>
      <c r="AD205" t="s">
        <v>5762</v>
      </c>
      <c r="AE205" t="s">
        <v>5763</v>
      </c>
      <c r="AF205" t="s">
        <v>5764</v>
      </c>
      <c r="AG205" t="s">
        <v>5765</v>
      </c>
      <c r="AH205" t="s">
        <v>156</v>
      </c>
      <c r="AI205">
        <v>1</v>
      </c>
      <c r="AJ205">
        <v>0.5</v>
      </c>
      <c r="AK205">
        <v>1</v>
      </c>
      <c r="AL205">
        <v>1</v>
      </c>
      <c r="AM205" t="s">
        <v>110</v>
      </c>
      <c r="AN205">
        <v>84</v>
      </c>
      <c r="AO205" t="s">
        <v>303</v>
      </c>
      <c r="AP205" t="s">
        <v>303</v>
      </c>
      <c r="AQ205" t="s">
        <v>303</v>
      </c>
      <c r="AR205" t="s">
        <v>303</v>
      </c>
      <c r="AS205" t="s">
        <v>303</v>
      </c>
      <c r="AT205" t="s">
        <v>618</v>
      </c>
      <c r="AU205" t="s">
        <v>619</v>
      </c>
      <c r="AV205" t="s">
        <v>5766</v>
      </c>
      <c r="AW205" t="s">
        <v>156</v>
      </c>
      <c r="AX205" t="s">
        <v>307</v>
      </c>
      <c r="AY205" t="s">
        <v>5762</v>
      </c>
      <c r="AZ205" t="s">
        <v>5767</v>
      </c>
      <c r="BA205" t="s">
        <v>5767</v>
      </c>
      <c r="BB205" t="s">
        <v>1301</v>
      </c>
      <c r="BC205" t="s">
        <v>628</v>
      </c>
      <c r="BD205" t="s">
        <v>621</v>
      </c>
      <c r="BE205" t="s">
        <v>311</v>
      </c>
      <c r="BF205" t="s">
        <v>312</v>
      </c>
      <c r="BG205" t="s">
        <v>156</v>
      </c>
      <c r="BH205" t="s">
        <v>313</v>
      </c>
    </row>
    <row r="206" spans="1:60" x14ac:dyDescent="0.4">
      <c r="A206" s="64">
        <f t="shared" si="57"/>
        <v>204</v>
      </c>
      <c r="B206" s="65" t="str">
        <f t="shared" si="58"/>
        <v>2025-09-11</v>
      </c>
      <c r="C206" s="65" t="str">
        <f t="shared" si="59"/>
        <v>FRA</v>
      </c>
      <c r="D206" s="65" t="str">
        <f t="shared" si="60"/>
        <v>18050238333</v>
      </c>
      <c r="E206" s="65" t="str">
        <f t="shared" si="61"/>
        <v>566746842826</v>
      </c>
      <c r="F206" s="65" t="str">
        <f t="shared" si="62"/>
        <v>최내권</v>
      </c>
      <c r="G206" s="65" t="str">
        <f t="shared" si="63"/>
        <v>GK00002765637</v>
      </c>
      <c r="H206" s="229" t="str">
        <f t="shared" si="64"/>
        <v>목록(Manifest)</v>
      </c>
      <c r="I206" s="66">
        <f t="shared" si="65"/>
        <v>42</v>
      </c>
      <c r="J206" s="102">
        <f t="shared" si="66"/>
        <v>1</v>
      </c>
      <c r="K206" s="66">
        <f t="shared" si="67"/>
        <v>1</v>
      </c>
      <c r="L206" s="66">
        <f t="shared" si="68"/>
        <v>0.2</v>
      </c>
      <c r="M206" s="66">
        <f t="shared" si="69"/>
        <v>1</v>
      </c>
      <c r="N206" s="169">
        <f t="shared" si="70"/>
        <v>4.9000000000000004</v>
      </c>
      <c r="O206" s="169">
        <f>(J206*VLOOKUP(M206/J206,Mapping!$B$22:$C$29,2,10))</f>
        <v>2.75</v>
      </c>
      <c r="P206" s="166">
        <f t="shared" si="71"/>
        <v>8.9687849774362114</v>
      </c>
      <c r="Q206" s="167">
        <f>VLOOKUP(H206,Mapping!$B$3:$D$13,3,0)</f>
        <v>0</v>
      </c>
      <c r="R206" s="168">
        <f>(IF(VLOOKUP(VLOOKUP(I206,Mapping!$B$15:$D$20,2,1),Mapping!$C$15:$E$20,2,0)=7000,0,VLOOKUP(VLOOKUP(I206,Mapping!$B$15:$D$20,2,1),Mapping!$C$15:$E$20,2,0)))</f>
        <v>0</v>
      </c>
      <c r="S206" s="166"/>
      <c r="T206" s="166"/>
      <c r="U206" s="67">
        <f t="shared" si="72"/>
        <v>8.9687849774362114</v>
      </c>
      <c r="V206" s="149">
        <f t="shared" si="73"/>
        <v>8.9700000000000006</v>
      </c>
      <c r="W206" s="149">
        <f>MAKESHOPNCOMPANY!$C$17</f>
        <v>1402.69</v>
      </c>
      <c r="X206" t="str">
        <f t="shared" si="56"/>
        <v/>
      </c>
      <c r="AA206" t="s">
        <v>2254</v>
      </c>
      <c r="AB206" t="s">
        <v>71</v>
      </c>
      <c r="AC206" t="s">
        <v>5619</v>
      </c>
      <c r="AD206" t="s">
        <v>5768</v>
      </c>
      <c r="AE206" t="s">
        <v>5769</v>
      </c>
      <c r="AF206" t="s">
        <v>5770</v>
      </c>
      <c r="AG206" t="s">
        <v>1287</v>
      </c>
      <c r="AH206" t="s">
        <v>156</v>
      </c>
      <c r="AI206">
        <v>1</v>
      </c>
      <c r="AJ206">
        <v>1</v>
      </c>
      <c r="AK206">
        <v>0.2</v>
      </c>
      <c r="AL206">
        <v>1</v>
      </c>
      <c r="AM206" t="s">
        <v>14</v>
      </c>
      <c r="AN206">
        <v>42</v>
      </c>
      <c r="AO206" t="s">
        <v>303</v>
      </c>
      <c r="AP206" t="s">
        <v>303</v>
      </c>
      <c r="AQ206" t="s">
        <v>303</v>
      </c>
      <c r="AR206" t="s">
        <v>303</v>
      </c>
      <c r="AS206" t="s">
        <v>303</v>
      </c>
      <c r="AT206" t="s">
        <v>618</v>
      </c>
      <c r="AU206" t="s">
        <v>619</v>
      </c>
      <c r="AV206" t="s">
        <v>587</v>
      </c>
      <c r="AW206" t="s">
        <v>156</v>
      </c>
      <c r="AX206" t="s">
        <v>307</v>
      </c>
      <c r="AY206" t="s">
        <v>5768</v>
      </c>
      <c r="AZ206" t="s">
        <v>5771</v>
      </c>
      <c r="BA206" t="s">
        <v>5771</v>
      </c>
      <c r="BB206" t="s">
        <v>1301</v>
      </c>
      <c r="BC206" t="s">
        <v>628</v>
      </c>
      <c r="BD206" t="s">
        <v>621</v>
      </c>
      <c r="BE206" t="s">
        <v>311</v>
      </c>
      <c r="BF206" t="s">
        <v>312</v>
      </c>
      <c r="BG206" t="s">
        <v>156</v>
      </c>
      <c r="BH206" t="s">
        <v>313</v>
      </c>
    </row>
    <row r="207" spans="1:60" x14ac:dyDescent="0.4">
      <c r="A207" s="64">
        <f t="shared" si="57"/>
        <v>205</v>
      </c>
      <c r="B207" s="65" t="str">
        <f t="shared" si="58"/>
        <v>2025-09-11</v>
      </c>
      <c r="C207" s="65" t="str">
        <f t="shared" si="59"/>
        <v>FRA</v>
      </c>
      <c r="D207" s="65" t="str">
        <f t="shared" si="60"/>
        <v>18050238333</v>
      </c>
      <c r="E207" s="65" t="str">
        <f t="shared" si="61"/>
        <v>566746842756</v>
      </c>
      <c r="F207" s="65" t="str">
        <f t="shared" si="62"/>
        <v>최재희</v>
      </c>
      <c r="G207" s="65" t="str">
        <f t="shared" si="63"/>
        <v>GK00002765670</v>
      </c>
      <c r="H207" s="229" t="str">
        <f t="shared" si="64"/>
        <v>목록(Manifest)</v>
      </c>
      <c r="I207" s="66">
        <f t="shared" si="65"/>
        <v>27.89</v>
      </c>
      <c r="J207" s="102">
        <f t="shared" si="66"/>
        <v>1</v>
      </c>
      <c r="K207" s="66">
        <f t="shared" si="67"/>
        <v>0.5</v>
      </c>
      <c r="L207" s="66">
        <f t="shared" si="68"/>
        <v>0.2</v>
      </c>
      <c r="M207" s="66">
        <f t="shared" si="69"/>
        <v>0.5</v>
      </c>
      <c r="N207" s="169">
        <f t="shared" si="70"/>
        <v>3.35</v>
      </c>
      <c r="O207" s="169">
        <f>(J207*VLOOKUP(M207/J207,Mapping!$B$22:$C$29,2,10))</f>
        <v>2.75</v>
      </c>
      <c r="P207" s="166">
        <f t="shared" si="71"/>
        <v>7.1515801780863901</v>
      </c>
      <c r="Q207" s="167">
        <f>VLOOKUP(H207,Mapping!$B$3:$D$13,3,0)</f>
        <v>0</v>
      </c>
      <c r="R207" s="168">
        <f>(IF(VLOOKUP(VLOOKUP(I207,Mapping!$B$15:$D$20,2,1),Mapping!$C$15:$E$20,2,0)=7000,0,VLOOKUP(VLOOKUP(I207,Mapping!$B$15:$D$20,2,1),Mapping!$C$15:$E$20,2,0)))</f>
        <v>0</v>
      </c>
      <c r="S207" s="166"/>
      <c r="T207" s="166"/>
      <c r="U207" s="67">
        <f t="shared" si="72"/>
        <v>7.1515801780863901</v>
      </c>
      <c r="V207" s="149">
        <f t="shared" si="73"/>
        <v>7.15</v>
      </c>
      <c r="W207" s="149">
        <f>MAKESHOPNCOMPANY!$C$17</f>
        <v>1402.69</v>
      </c>
      <c r="X207" t="str">
        <f t="shared" si="56"/>
        <v/>
      </c>
      <c r="AA207" t="s">
        <v>2254</v>
      </c>
      <c r="AB207" t="s">
        <v>71</v>
      </c>
      <c r="AC207" t="s">
        <v>5619</v>
      </c>
      <c r="AD207" t="s">
        <v>5772</v>
      </c>
      <c r="AE207" t="s">
        <v>5773</v>
      </c>
      <c r="AF207" t="s">
        <v>5774</v>
      </c>
      <c r="AG207" t="s">
        <v>1192</v>
      </c>
      <c r="AH207" t="s">
        <v>156</v>
      </c>
      <c r="AI207">
        <v>1</v>
      </c>
      <c r="AJ207">
        <v>0.5</v>
      </c>
      <c r="AK207">
        <v>0.2</v>
      </c>
      <c r="AL207">
        <v>0.5</v>
      </c>
      <c r="AM207" t="s">
        <v>14</v>
      </c>
      <c r="AN207">
        <v>27.89</v>
      </c>
      <c r="AO207" t="s">
        <v>303</v>
      </c>
      <c r="AP207" t="s">
        <v>303</v>
      </c>
      <c r="AQ207" t="s">
        <v>303</v>
      </c>
      <c r="AR207" t="s">
        <v>303</v>
      </c>
      <c r="AS207" t="s">
        <v>303</v>
      </c>
      <c r="AT207" t="s">
        <v>618</v>
      </c>
      <c r="AU207" t="s">
        <v>619</v>
      </c>
      <c r="AV207" t="s">
        <v>376</v>
      </c>
      <c r="AW207" t="s">
        <v>156</v>
      </c>
      <c r="AX207" t="s">
        <v>307</v>
      </c>
      <c r="AY207" t="s">
        <v>5772</v>
      </c>
      <c r="AZ207" t="s">
        <v>5775</v>
      </c>
      <c r="BA207" t="s">
        <v>5775</v>
      </c>
      <c r="BB207" t="s">
        <v>1301</v>
      </c>
      <c r="BC207" t="s">
        <v>628</v>
      </c>
      <c r="BD207" t="s">
        <v>621</v>
      </c>
      <c r="BE207" t="s">
        <v>311</v>
      </c>
      <c r="BF207" t="s">
        <v>312</v>
      </c>
      <c r="BG207" t="s">
        <v>156</v>
      </c>
      <c r="BH207" t="s">
        <v>313</v>
      </c>
    </row>
    <row r="208" spans="1:60" x14ac:dyDescent="0.4">
      <c r="A208" s="64">
        <f t="shared" si="57"/>
        <v>206</v>
      </c>
      <c r="B208" s="65" t="str">
        <f t="shared" si="58"/>
        <v>2025-09-11</v>
      </c>
      <c r="C208" s="65" t="str">
        <f t="shared" si="59"/>
        <v>FRA</v>
      </c>
      <c r="D208" s="65" t="str">
        <f t="shared" si="60"/>
        <v>18050238333</v>
      </c>
      <c r="E208" s="65" t="str">
        <f t="shared" si="61"/>
        <v>566746843036</v>
      </c>
      <c r="F208" s="65" t="str">
        <f t="shared" si="62"/>
        <v>현여진</v>
      </c>
      <c r="G208" s="65" t="str">
        <f t="shared" si="63"/>
        <v>GK00002766107</v>
      </c>
      <c r="H208" s="229" t="str">
        <f t="shared" si="64"/>
        <v>목록(Manifest)</v>
      </c>
      <c r="I208" s="66">
        <f t="shared" si="65"/>
        <v>115.52</v>
      </c>
      <c r="J208" s="102">
        <f t="shared" si="66"/>
        <v>1</v>
      </c>
      <c r="K208" s="66">
        <f t="shared" si="67"/>
        <v>1.5</v>
      </c>
      <c r="L208" s="66">
        <f t="shared" si="68"/>
        <v>2.2999999999999998</v>
      </c>
      <c r="M208" s="66">
        <f t="shared" si="69"/>
        <v>2.2999999999999998</v>
      </c>
      <c r="N208" s="169">
        <f t="shared" si="70"/>
        <v>8.93</v>
      </c>
      <c r="O208" s="169">
        <f>(J208*VLOOKUP(M208/J208,Mapping!$B$22:$C$29,2,10))</f>
        <v>3.25</v>
      </c>
      <c r="P208" s="166">
        <f t="shared" si="71"/>
        <v>14.279712552310203</v>
      </c>
      <c r="Q208" s="167">
        <f>VLOOKUP(H208,Mapping!$B$3:$D$13,3,0)</f>
        <v>0</v>
      </c>
      <c r="R208" s="168">
        <f>(IF(VLOOKUP(VLOOKUP(I208,Mapping!$B$15:$D$20,2,1),Mapping!$C$15:$E$20,2,0)=7000,0,VLOOKUP(VLOOKUP(I208,Mapping!$B$15:$D$20,2,1),Mapping!$C$15:$E$20,2,0)))</f>
        <v>0</v>
      </c>
      <c r="S208" s="166"/>
      <c r="T208" s="166"/>
      <c r="U208" s="67">
        <f t="shared" si="72"/>
        <v>14.279712552310203</v>
      </c>
      <c r="V208" s="149">
        <f t="shared" si="73"/>
        <v>14.28</v>
      </c>
      <c r="W208" s="149">
        <f>MAKESHOPNCOMPANY!$C$17</f>
        <v>1402.69</v>
      </c>
      <c r="X208" t="str">
        <f t="shared" si="56"/>
        <v/>
      </c>
      <c r="AA208" t="s">
        <v>2254</v>
      </c>
      <c r="AB208" t="s">
        <v>71</v>
      </c>
      <c r="AC208" t="s">
        <v>5619</v>
      </c>
      <c r="AD208" t="s">
        <v>5776</v>
      </c>
      <c r="AE208" t="s">
        <v>5777</v>
      </c>
      <c r="AF208" t="s">
        <v>5778</v>
      </c>
      <c r="AG208" t="s">
        <v>370</v>
      </c>
      <c r="AH208" t="s">
        <v>156</v>
      </c>
      <c r="AI208">
        <v>1</v>
      </c>
      <c r="AJ208">
        <v>1.5</v>
      </c>
      <c r="AK208">
        <v>2.2999999999999998</v>
      </c>
      <c r="AL208">
        <v>2.2999999999999998</v>
      </c>
      <c r="AM208" t="s">
        <v>14</v>
      </c>
      <c r="AN208">
        <v>115.52</v>
      </c>
      <c r="AO208" t="s">
        <v>303</v>
      </c>
      <c r="AP208" t="s">
        <v>303</v>
      </c>
      <c r="AQ208" t="s">
        <v>303</v>
      </c>
      <c r="AR208" t="s">
        <v>303</v>
      </c>
      <c r="AS208" t="s">
        <v>303</v>
      </c>
      <c r="AT208" t="s">
        <v>618</v>
      </c>
      <c r="AU208" t="s">
        <v>619</v>
      </c>
      <c r="AV208" t="s">
        <v>623</v>
      </c>
      <c r="AW208" t="s">
        <v>156</v>
      </c>
      <c r="AX208" t="s">
        <v>307</v>
      </c>
      <c r="AY208" t="s">
        <v>5776</v>
      </c>
      <c r="AZ208" t="s">
        <v>5779</v>
      </c>
      <c r="BA208" t="s">
        <v>5779</v>
      </c>
      <c r="BB208" t="s">
        <v>1301</v>
      </c>
      <c r="BC208" t="s">
        <v>628</v>
      </c>
      <c r="BD208" t="s">
        <v>621</v>
      </c>
      <c r="BE208" t="s">
        <v>311</v>
      </c>
      <c r="BF208" t="s">
        <v>312</v>
      </c>
      <c r="BG208" t="s">
        <v>156</v>
      </c>
      <c r="BH208" t="s">
        <v>313</v>
      </c>
    </row>
    <row r="209" spans="1:60" x14ac:dyDescent="0.4">
      <c r="A209" s="64">
        <f t="shared" si="57"/>
        <v>207</v>
      </c>
      <c r="B209" s="65" t="str">
        <f t="shared" si="58"/>
        <v>2025-09-11</v>
      </c>
      <c r="C209" s="65" t="str">
        <f t="shared" si="59"/>
        <v>FRA</v>
      </c>
      <c r="D209" s="65" t="str">
        <f t="shared" si="60"/>
        <v>18050238333</v>
      </c>
      <c r="E209" s="65" t="str">
        <f t="shared" si="61"/>
        <v>566746842933</v>
      </c>
      <c r="F209" s="65" t="str">
        <f t="shared" si="62"/>
        <v>진예원</v>
      </c>
      <c r="G209" s="65" t="str">
        <f t="shared" si="63"/>
        <v>GK00002766109</v>
      </c>
      <c r="H209" s="229" t="str">
        <f t="shared" si="64"/>
        <v>목록(Manifest)</v>
      </c>
      <c r="I209" s="66">
        <f t="shared" si="65"/>
        <v>34.99</v>
      </c>
      <c r="J209" s="102">
        <f t="shared" si="66"/>
        <v>1</v>
      </c>
      <c r="K209" s="66">
        <f t="shared" si="67"/>
        <v>0.6</v>
      </c>
      <c r="L209" s="66">
        <f t="shared" si="68"/>
        <v>0.2</v>
      </c>
      <c r="M209" s="66">
        <f t="shared" si="69"/>
        <v>0.6</v>
      </c>
      <c r="N209" s="169">
        <f t="shared" si="70"/>
        <v>3.66</v>
      </c>
      <c r="O209" s="169">
        <f>(J209*VLOOKUP(M209/J209,Mapping!$B$22:$C$29,2,10))</f>
        <v>2.75</v>
      </c>
      <c r="P209" s="166">
        <f t="shared" si="71"/>
        <v>7.5150211379563547</v>
      </c>
      <c r="Q209" s="167">
        <f>VLOOKUP(H209,Mapping!$B$3:$D$13,3,0)</f>
        <v>0</v>
      </c>
      <c r="R209" s="168">
        <f>(IF(VLOOKUP(VLOOKUP(I209,Mapping!$B$15:$D$20,2,1),Mapping!$C$15:$E$20,2,0)=7000,0,VLOOKUP(VLOOKUP(I209,Mapping!$B$15:$D$20,2,1),Mapping!$C$15:$E$20,2,0)))</f>
        <v>0</v>
      </c>
      <c r="S209" s="166"/>
      <c r="T209" s="166"/>
      <c r="U209" s="67">
        <f t="shared" si="72"/>
        <v>7.5150211379563547</v>
      </c>
      <c r="V209" s="149">
        <f t="shared" si="73"/>
        <v>7.52</v>
      </c>
      <c r="W209" s="149">
        <f>MAKESHOPNCOMPANY!$C$17</f>
        <v>1402.69</v>
      </c>
      <c r="X209" t="str">
        <f t="shared" si="56"/>
        <v/>
      </c>
      <c r="AA209" t="s">
        <v>2254</v>
      </c>
      <c r="AB209" t="s">
        <v>71</v>
      </c>
      <c r="AC209" t="s">
        <v>5619</v>
      </c>
      <c r="AD209" t="s">
        <v>5780</v>
      </c>
      <c r="AE209" t="s">
        <v>5781</v>
      </c>
      <c r="AF209" t="s">
        <v>5782</v>
      </c>
      <c r="AG209" t="s">
        <v>589</v>
      </c>
      <c r="AH209" t="s">
        <v>156</v>
      </c>
      <c r="AI209">
        <v>1</v>
      </c>
      <c r="AJ209">
        <v>0.6</v>
      </c>
      <c r="AK209">
        <v>0.2</v>
      </c>
      <c r="AL209">
        <v>0.6</v>
      </c>
      <c r="AM209" t="s">
        <v>14</v>
      </c>
      <c r="AN209">
        <v>34.99</v>
      </c>
      <c r="AO209" t="s">
        <v>303</v>
      </c>
      <c r="AP209" t="s">
        <v>303</v>
      </c>
      <c r="AQ209" t="s">
        <v>303</v>
      </c>
      <c r="AR209" t="s">
        <v>303</v>
      </c>
      <c r="AS209" t="s">
        <v>303</v>
      </c>
      <c r="AT209" t="s">
        <v>618</v>
      </c>
      <c r="AU209" t="s">
        <v>619</v>
      </c>
      <c r="AV209" t="s">
        <v>384</v>
      </c>
      <c r="AW209" t="s">
        <v>156</v>
      </c>
      <c r="AX209" t="s">
        <v>307</v>
      </c>
      <c r="AY209" t="s">
        <v>5780</v>
      </c>
      <c r="AZ209" t="s">
        <v>5783</v>
      </c>
      <c r="BA209" t="s">
        <v>5783</v>
      </c>
      <c r="BB209" t="s">
        <v>1301</v>
      </c>
      <c r="BC209" t="s">
        <v>628</v>
      </c>
      <c r="BD209" t="s">
        <v>621</v>
      </c>
      <c r="BE209" t="s">
        <v>311</v>
      </c>
      <c r="BF209" t="s">
        <v>312</v>
      </c>
      <c r="BG209" t="s">
        <v>156</v>
      </c>
      <c r="BH209" t="s">
        <v>313</v>
      </c>
    </row>
    <row r="210" spans="1:60" x14ac:dyDescent="0.4">
      <c r="A210" s="64">
        <f t="shared" si="57"/>
        <v>208</v>
      </c>
      <c r="B210" s="65" t="str">
        <f t="shared" si="58"/>
        <v>2025-09-11</v>
      </c>
      <c r="C210" s="65" t="str">
        <f t="shared" si="59"/>
        <v>FRA</v>
      </c>
      <c r="D210" s="65" t="str">
        <f t="shared" si="60"/>
        <v>18050238333</v>
      </c>
      <c r="E210" s="65" t="str">
        <f t="shared" si="61"/>
        <v>566746842852</v>
      </c>
      <c r="F210" s="65" t="str">
        <f t="shared" si="62"/>
        <v>노연주</v>
      </c>
      <c r="G210" s="65" t="str">
        <f t="shared" si="63"/>
        <v>GK00002766115</v>
      </c>
      <c r="H210" s="229" t="str">
        <f t="shared" si="64"/>
        <v>목록(Manifest)</v>
      </c>
      <c r="I210" s="66">
        <f t="shared" si="65"/>
        <v>29.17</v>
      </c>
      <c r="J210" s="102">
        <f t="shared" si="66"/>
        <v>1</v>
      </c>
      <c r="K210" s="66">
        <f t="shared" si="67"/>
        <v>1.5</v>
      </c>
      <c r="L210" s="66">
        <f t="shared" si="68"/>
        <v>0.2</v>
      </c>
      <c r="M210" s="66">
        <f t="shared" si="69"/>
        <v>1.5</v>
      </c>
      <c r="N210" s="169">
        <f t="shared" si="70"/>
        <v>6.45</v>
      </c>
      <c r="O210" s="169">
        <f>(J210*VLOOKUP(M210/J210,Mapping!$B$22:$C$29,2,10))</f>
        <v>2.75</v>
      </c>
      <c r="P210" s="166">
        <f t="shared" si="71"/>
        <v>10.78598977678603</v>
      </c>
      <c r="Q210" s="167">
        <f>VLOOKUP(H210,Mapping!$B$3:$D$13,3,0)</f>
        <v>0</v>
      </c>
      <c r="R210" s="168">
        <f>(IF(VLOOKUP(VLOOKUP(I210,Mapping!$B$15:$D$20,2,1),Mapping!$C$15:$E$20,2,0)=7000,0,VLOOKUP(VLOOKUP(I210,Mapping!$B$15:$D$20,2,1),Mapping!$C$15:$E$20,2,0)))</f>
        <v>0</v>
      </c>
      <c r="S210" s="166"/>
      <c r="T210" s="166"/>
      <c r="U210" s="67">
        <f t="shared" si="72"/>
        <v>10.78598977678603</v>
      </c>
      <c r="V210" s="149">
        <f t="shared" si="73"/>
        <v>10.79</v>
      </c>
      <c r="W210" s="149">
        <f>MAKESHOPNCOMPANY!$C$17</f>
        <v>1402.69</v>
      </c>
      <c r="X210" t="str">
        <f t="shared" si="56"/>
        <v/>
      </c>
      <c r="AA210" t="s">
        <v>2254</v>
      </c>
      <c r="AB210" t="s">
        <v>71</v>
      </c>
      <c r="AC210" t="s">
        <v>5619</v>
      </c>
      <c r="AD210" t="s">
        <v>5784</v>
      </c>
      <c r="AE210" t="s">
        <v>5785</v>
      </c>
      <c r="AF210" t="s">
        <v>5786</v>
      </c>
      <c r="AG210" t="s">
        <v>787</v>
      </c>
      <c r="AH210" t="s">
        <v>156</v>
      </c>
      <c r="AI210">
        <v>1</v>
      </c>
      <c r="AJ210">
        <v>1.5</v>
      </c>
      <c r="AK210">
        <v>0.2</v>
      </c>
      <c r="AL210">
        <v>1.5</v>
      </c>
      <c r="AM210" t="s">
        <v>14</v>
      </c>
      <c r="AN210">
        <v>29.17</v>
      </c>
      <c r="AO210" t="s">
        <v>303</v>
      </c>
      <c r="AP210" t="s">
        <v>303</v>
      </c>
      <c r="AQ210" t="s">
        <v>303</v>
      </c>
      <c r="AR210" t="s">
        <v>303</v>
      </c>
      <c r="AS210" t="s">
        <v>303</v>
      </c>
      <c r="AT210" t="s">
        <v>618</v>
      </c>
      <c r="AU210" t="s">
        <v>619</v>
      </c>
      <c r="AV210" t="s">
        <v>620</v>
      </c>
      <c r="AW210" t="s">
        <v>156</v>
      </c>
      <c r="AX210" t="s">
        <v>307</v>
      </c>
      <c r="AY210" t="s">
        <v>5784</v>
      </c>
      <c r="AZ210" t="s">
        <v>5787</v>
      </c>
      <c r="BA210" t="s">
        <v>5787</v>
      </c>
      <c r="BB210" t="s">
        <v>1301</v>
      </c>
      <c r="BC210" t="s">
        <v>628</v>
      </c>
      <c r="BD210" t="s">
        <v>621</v>
      </c>
      <c r="BE210" t="s">
        <v>311</v>
      </c>
      <c r="BF210" t="s">
        <v>312</v>
      </c>
      <c r="BG210" t="s">
        <v>156</v>
      </c>
      <c r="BH210" t="s">
        <v>313</v>
      </c>
    </row>
    <row r="211" spans="1:60" x14ac:dyDescent="0.4">
      <c r="A211" s="64">
        <f t="shared" si="57"/>
        <v>209</v>
      </c>
      <c r="B211" s="65" t="str">
        <f t="shared" si="58"/>
        <v>2025-09-11</v>
      </c>
      <c r="C211" s="65" t="str">
        <f t="shared" si="59"/>
        <v>FRA</v>
      </c>
      <c r="D211" s="65" t="str">
        <f t="shared" si="60"/>
        <v>18050238333</v>
      </c>
      <c r="E211" s="65" t="str">
        <f t="shared" si="61"/>
        <v>566746842885</v>
      </c>
      <c r="F211" s="65" t="str">
        <f t="shared" si="62"/>
        <v>김상균</v>
      </c>
      <c r="G211" s="65" t="str">
        <f t="shared" si="63"/>
        <v>GK00002766509</v>
      </c>
      <c r="H211" s="229" t="str">
        <f t="shared" si="64"/>
        <v>선별(검사,Manifest-Inspection)</v>
      </c>
      <c r="I211" s="66">
        <f t="shared" si="65"/>
        <v>137.52000000000001</v>
      </c>
      <c r="J211" s="102">
        <f t="shared" si="66"/>
        <v>1</v>
      </c>
      <c r="K211" s="66">
        <f t="shared" si="67"/>
        <v>1</v>
      </c>
      <c r="L211" s="66">
        <f t="shared" si="68"/>
        <v>0.2</v>
      </c>
      <c r="M211" s="66">
        <f t="shared" si="69"/>
        <v>1</v>
      </c>
      <c r="N211" s="169">
        <f t="shared" si="70"/>
        <v>4.9000000000000004</v>
      </c>
      <c r="O211" s="169">
        <f>(J211*VLOOKUP(M211/J211,Mapping!$B$22:$C$29,2,10))</f>
        <v>2.75</v>
      </c>
      <c r="P211" s="166">
        <f t="shared" si="71"/>
        <v>8.9687849774362114</v>
      </c>
      <c r="Q211" s="167">
        <f>VLOOKUP(H211,Mapping!$B$3:$D$13,3,0)</f>
        <v>0</v>
      </c>
      <c r="R211" s="168">
        <f>(IF(VLOOKUP(VLOOKUP(I211,Mapping!$B$15:$D$20,2,1),Mapping!$C$15:$E$20,2,0)=7000,0,VLOOKUP(VLOOKUP(I211,Mapping!$B$15:$D$20,2,1),Mapping!$C$15:$E$20,2,0)))</f>
        <v>0</v>
      </c>
      <c r="S211" s="166"/>
      <c r="T211" s="166"/>
      <c r="U211" s="67">
        <f t="shared" si="72"/>
        <v>8.9687849774362114</v>
      </c>
      <c r="V211" s="149">
        <f t="shared" si="73"/>
        <v>8.9700000000000006</v>
      </c>
      <c r="W211" s="149">
        <f>MAKESHOPNCOMPANY!$C$17</f>
        <v>1402.69</v>
      </c>
      <c r="X211" t="str">
        <f t="shared" si="56"/>
        <v/>
      </c>
      <c r="AA211" t="s">
        <v>2254</v>
      </c>
      <c r="AB211" t="s">
        <v>71</v>
      </c>
      <c r="AC211" t="s">
        <v>5619</v>
      </c>
      <c r="AD211" t="s">
        <v>5788</v>
      </c>
      <c r="AE211" t="s">
        <v>5789</v>
      </c>
      <c r="AF211" t="s">
        <v>5790</v>
      </c>
      <c r="AG211" t="s">
        <v>5791</v>
      </c>
      <c r="AH211" t="s">
        <v>156</v>
      </c>
      <c r="AI211">
        <v>1</v>
      </c>
      <c r="AJ211">
        <v>1</v>
      </c>
      <c r="AK211">
        <v>0.2</v>
      </c>
      <c r="AL211">
        <v>1</v>
      </c>
      <c r="AM211" t="s">
        <v>111</v>
      </c>
      <c r="AN211">
        <v>137.52000000000001</v>
      </c>
      <c r="AO211" t="s">
        <v>303</v>
      </c>
      <c r="AP211" t="s">
        <v>303</v>
      </c>
      <c r="AQ211" t="s">
        <v>303</v>
      </c>
      <c r="AR211" t="s">
        <v>303</v>
      </c>
      <c r="AS211" t="s">
        <v>303</v>
      </c>
      <c r="AT211" t="s">
        <v>618</v>
      </c>
      <c r="AU211" t="s">
        <v>619</v>
      </c>
      <c r="AV211" t="s">
        <v>625</v>
      </c>
      <c r="AW211" t="s">
        <v>156</v>
      </c>
      <c r="AX211" t="s">
        <v>307</v>
      </c>
      <c r="AY211" t="s">
        <v>5788</v>
      </c>
      <c r="AZ211" t="s">
        <v>5792</v>
      </c>
      <c r="BA211" t="s">
        <v>5792</v>
      </c>
      <c r="BB211" t="s">
        <v>1301</v>
      </c>
      <c r="BC211" t="s">
        <v>628</v>
      </c>
      <c r="BD211" t="s">
        <v>621</v>
      </c>
      <c r="BE211" t="s">
        <v>311</v>
      </c>
      <c r="BF211" t="s">
        <v>312</v>
      </c>
      <c r="BG211" t="s">
        <v>156</v>
      </c>
      <c r="BH211" t="s">
        <v>313</v>
      </c>
    </row>
    <row r="212" spans="1:60" x14ac:dyDescent="0.4">
      <c r="A212" s="64">
        <f t="shared" si="57"/>
        <v>210</v>
      </c>
      <c r="B212" s="65" t="str">
        <f t="shared" si="58"/>
        <v>2025-09-11</v>
      </c>
      <c r="C212" s="65" t="str">
        <f t="shared" si="59"/>
        <v>FRA</v>
      </c>
      <c r="D212" s="65" t="str">
        <f t="shared" si="60"/>
        <v>18050238333</v>
      </c>
      <c r="E212" s="65" t="str">
        <f t="shared" si="61"/>
        <v>566746842981</v>
      </c>
      <c r="F212" s="65" t="str">
        <f t="shared" si="62"/>
        <v>최원준</v>
      </c>
      <c r="G212" s="65" t="str">
        <f t="shared" si="63"/>
        <v>GK00002765644</v>
      </c>
      <c r="H212" s="229" t="str">
        <f t="shared" si="64"/>
        <v>목록(Manifest)</v>
      </c>
      <c r="I212" s="66">
        <f t="shared" si="65"/>
        <v>71.400000000000006</v>
      </c>
      <c r="J212" s="102">
        <f t="shared" si="66"/>
        <v>1</v>
      </c>
      <c r="K212" s="66">
        <f t="shared" si="67"/>
        <v>0.5</v>
      </c>
      <c r="L212" s="66">
        <f t="shared" si="68"/>
        <v>0.7</v>
      </c>
      <c r="M212" s="66">
        <f t="shared" si="69"/>
        <v>0.7</v>
      </c>
      <c r="N212" s="169">
        <f t="shared" si="70"/>
        <v>3.9699999999999998</v>
      </c>
      <c r="O212" s="169">
        <f>(J212*VLOOKUP(M212/J212,Mapping!$B$22:$C$29,2,10))</f>
        <v>2.75</v>
      </c>
      <c r="P212" s="166">
        <f t="shared" si="71"/>
        <v>7.8784620978263185</v>
      </c>
      <c r="Q212" s="167">
        <f>VLOOKUP(H212,Mapping!$B$3:$D$13,3,0)</f>
        <v>0</v>
      </c>
      <c r="R212" s="168">
        <f>(IF(VLOOKUP(VLOOKUP(I212,Mapping!$B$15:$D$20,2,1),Mapping!$C$15:$E$20,2,0)=7000,0,VLOOKUP(VLOOKUP(I212,Mapping!$B$15:$D$20,2,1),Mapping!$C$15:$E$20,2,0)))</f>
        <v>0</v>
      </c>
      <c r="S212" s="166"/>
      <c r="T212" s="166"/>
      <c r="U212" s="67">
        <f t="shared" si="72"/>
        <v>7.8784620978263185</v>
      </c>
      <c r="V212" s="149">
        <f t="shared" si="73"/>
        <v>7.88</v>
      </c>
      <c r="W212" s="149">
        <f>MAKESHOPNCOMPANY!$C$17</f>
        <v>1402.69</v>
      </c>
      <c r="X212" t="str">
        <f t="shared" si="56"/>
        <v/>
      </c>
      <c r="AA212" t="s">
        <v>2254</v>
      </c>
      <c r="AB212" t="s">
        <v>71</v>
      </c>
      <c r="AC212" t="s">
        <v>5619</v>
      </c>
      <c r="AD212" t="s">
        <v>5793</v>
      </c>
      <c r="AE212" t="s">
        <v>275</v>
      </c>
      <c r="AF212" t="s">
        <v>4713</v>
      </c>
      <c r="AG212" t="s">
        <v>1291</v>
      </c>
      <c r="AH212" t="s">
        <v>156</v>
      </c>
      <c r="AI212">
        <v>1</v>
      </c>
      <c r="AJ212">
        <v>0.5</v>
      </c>
      <c r="AK212">
        <v>0.7</v>
      </c>
      <c r="AL212">
        <v>0.7</v>
      </c>
      <c r="AM212" t="s">
        <v>14</v>
      </c>
      <c r="AN212">
        <v>71.400000000000006</v>
      </c>
      <c r="AO212" t="s">
        <v>303</v>
      </c>
      <c r="AP212" t="s">
        <v>303</v>
      </c>
      <c r="AQ212" t="s">
        <v>303</v>
      </c>
      <c r="AR212" t="s">
        <v>303</v>
      </c>
      <c r="AS212" t="s">
        <v>303</v>
      </c>
      <c r="AT212" t="s">
        <v>618</v>
      </c>
      <c r="AU212" t="s">
        <v>619</v>
      </c>
      <c r="AV212" t="s">
        <v>620</v>
      </c>
      <c r="AW212" t="s">
        <v>156</v>
      </c>
      <c r="AX212" t="s">
        <v>307</v>
      </c>
      <c r="AY212" t="s">
        <v>5793</v>
      </c>
      <c r="AZ212" t="s">
        <v>5794</v>
      </c>
      <c r="BA212" t="s">
        <v>5794</v>
      </c>
      <c r="BB212" t="s">
        <v>1301</v>
      </c>
      <c r="BC212" t="s">
        <v>628</v>
      </c>
      <c r="BD212" t="s">
        <v>621</v>
      </c>
      <c r="BE212" t="s">
        <v>311</v>
      </c>
      <c r="BF212" t="s">
        <v>312</v>
      </c>
      <c r="BG212" t="s">
        <v>156</v>
      </c>
      <c r="BH212" t="s">
        <v>313</v>
      </c>
    </row>
    <row r="213" spans="1:60" x14ac:dyDescent="0.4">
      <c r="A213" s="64">
        <f t="shared" si="57"/>
        <v>211</v>
      </c>
      <c r="B213" s="65" t="str">
        <f t="shared" si="58"/>
        <v>2025-09-11</v>
      </c>
      <c r="C213" s="65" t="str">
        <f t="shared" si="59"/>
        <v>FRA</v>
      </c>
      <c r="D213" s="65" t="str">
        <f t="shared" si="60"/>
        <v>18050238333</v>
      </c>
      <c r="E213" s="65" t="str">
        <f t="shared" si="61"/>
        <v>566746842200</v>
      </c>
      <c r="F213" s="65" t="str">
        <f t="shared" si="62"/>
        <v>박천혁</v>
      </c>
      <c r="G213" s="65" t="str">
        <f t="shared" si="63"/>
        <v>GK00002745059</v>
      </c>
      <c r="H213" s="229" t="str">
        <f t="shared" si="64"/>
        <v>간이(Simple)</v>
      </c>
      <c r="I213" s="66">
        <f t="shared" si="65"/>
        <v>1422.38</v>
      </c>
      <c r="J213" s="102">
        <f t="shared" si="66"/>
        <v>3</v>
      </c>
      <c r="K213" s="66">
        <f t="shared" si="67"/>
        <v>33.99</v>
      </c>
      <c r="L213" s="66">
        <f t="shared" si="68"/>
        <v>0.5</v>
      </c>
      <c r="M213" s="66">
        <f t="shared" si="69"/>
        <v>34</v>
      </c>
      <c r="N213" s="169">
        <f t="shared" si="70"/>
        <v>107.2</v>
      </c>
      <c r="O213" s="169">
        <f>(J213*VLOOKUP(M213/J213,Mapping!$B$22:$C$29,2,10))</f>
        <v>18.75</v>
      </c>
      <c r="P213" s="166">
        <f t="shared" si="71"/>
        <v>147.66254482458703</v>
      </c>
      <c r="Q213" s="167">
        <f>VLOOKUP(H213,Mapping!$B$3:$D$13,3,0)</f>
        <v>0.8</v>
      </c>
      <c r="R213" s="168">
        <f>(IF(VLOOKUP(VLOOKUP(I213,Mapping!$B$15:$D$20,2,1),Mapping!$C$15:$E$20,2,0)=7000,0,VLOOKUP(VLOOKUP(I213,Mapping!$B$15:$D$20,2,1),Mapping!$C$15:$E$20,2,0)))</f>
        <v>0</v>
      </c>
      <c r="S213" s="166"/>
      <c r="T213" s="166"/>
      <c r="U213" s="67">
        <f t="shared" si="72"/>
        <v>148.46254482458704</v>
      </c>
      <c r="V213" s="149">
        <f t="shared" si="73"/>
        <v>148.46</v>
      </c>
      <c r="W213" s="149">
        <f>MAKESHOPNCOMPANY!$C$17</f>
        <v>1402.69</v>
      </c>
      <c r="X213" t="str">
        <f t="shared" si="56"/>
        <v/>
      </c>
      <c r="AA213" t="s">
        <v>2254</v>
      </c>
      <c r="AB213" t="s">
        <v>71</v>
      </c>
      <c r="AC213" t="s">
        <v>5619</v>
      </c>
      <c r="AD213" t="s">
        <v>5795</v>
      </c>
      <c r="AE213" t="s">
        <v>5796</v>
      </c>
      <c r="AF213" t="s">
        <v>5797</v>
      </c>
      <c r="AG213" t="s">
        <v>5798</v>
      </c>
      <c r="AH213" t="s">
        <v>156</v>
      </c>
      <c r="AI213">
        <v>3</v>
      </c>
      <c r="AJ213">
        <v>33.99</v>
      </c>
      <c r="AK213">
        <v>0.5</v>
      </c>
      <c r="AL213">
        <v>34</v>
      </c>
      <c r="AM213" t="s">
        <v>15</v>
      </c>
      <c r="AN213">
        <v>1422.38</v>
      </c>
      <c r="AO213" t="s">
        <v>303</v>
      </c>
      <c r="AP213" t="s">
        <v>303</v>
      </c>
      <c r="AQ213" t="s">
        <v>303</v>
      </c>
      <c r="AR213" t="s">
        <v>303</v>
      </c>
      <c r="AS213" t="s">
        <v>303</v>
      </c>
      <c r="AT213" t="s">
        <v>618</v>
      </c>
      <c r="AU213" t="s">
        <v>619</v>
      </c>
      <c r="AV213" t="s">
        <v>5799</v>
      </c>
      <c r="AW213" t="s">
        <v>156</v>
      </c>
      <c r="AX213" t="s">
        <v>307</v>
      </c>
      <c r="AY213" t="s">
        <v>5800</v>
      </c>
      <c r="AZ213" t="s">
        <v>5801</v>
      </c>
      <c r="BA213" t="s">
        <v>5801</v>
      </c>
      <c r="BB213" t="s">
        <v>1301</v>
      </c>
      <c r="BC213" t="s">
        <v>628</v>
      </c>
      <c r="BD213" t="s">
        <v>621</v>
      </c>
      <c r="BE213" t="s">
        <v>311</v>
      </c>
      <c r="BF213" t="s">
        <v>312</v>
      </c>
      <c r="BG213" t="s">
        <v>156</v>
      </c>
      <c r="BH213" t="s">
        <v>313</v>
      </c>
    </row>
    <row r="214" spans="1:60" x14ac:dyDescent="0.4">
      <c r="A214" s="64">
        <f t="shared" si="57"/>
        <v>212</v>
      </c>
      <c r="B214" s="65" t="str">
        <f t="shared" si="58"/>
        <v>2025-09-11</v>
      </c>
      <c r="C214" s="65" t="str">
        <f t="shared" si="59"/>
        <v>FRA</v>
      </c>
      <c r="D214" s="65" t="str">
        <f t="shared" si="60"/>
        <v>18050238333</v>
      </c>
      <c r="E214" s="65" t="str">
        <f t="shared" si="61"/>
        <v>566746842384</v>
      </c>
      <c r="F214" s="65" t="str">
        <f t="shared" si="62"/>
        <v>GETAX CORP</v>
      </c>
      <c r="G214" s="65" t="str">
        <f t="shared" si="63"/>
        <v>GK00002757655</v>
      </c>
      <c r="H214" s="229" t="str">
        <f t="shared" si="64"/>
        <v>간이(Simple)</v>
      </c>
      <c r="I214" s="66">
        <f t="shared" si="65"/>
        <v>1944.94</v>
      </c>
      <c r="J214" s="102">
        <f t="shared" si="66"/>
        <v>1</v>
      </c>
      <c r="K214" s="66">
        <f t="shared" si="67"/>
        <v>15</v>
      </c>
      <c r="L214" s="66">
        <f t="shared" si="68"/>
        <v>22.2</v>
      </c>
      <c r="M214" s="66">
        <f t="shared" si="69"/>
        <v>22.5</v>
      </c>
      <c r="N214" s="169">
        <f t="shared" si="70"/>
        <v>71.55</v>
      </c>
      <c r="O214" s="169">
        <f>(J214*VLOOKUP(M214/J214,Mapping!$B$22:$C$29,2,10))</f>
        <v>7.25</v>
      </c>
      <c r="P214" s="166">
        <f t="shared" si="71"/>
        <v>92.384347218558617</v>
      </c>
      <c r="Q214" s="167">
        <f>VLOOKUP(H214,Mapping!$B$3:$D$13,3,0)</f>
        <v>0.8</v>
      </c>
      <c r="R214" s="168">
        <f>(IF(VLOOKUP(VLOOKUP(I214,Mapping!$B$15:$D$20,2,1),Mapping!$C$15:$E$20,2,0)=7000,0,VLOOKUP(VLOOKUP(I214,Mapping!$B$15:$D$20,2,1),Mapping!$C$15:$E$20,2,0)))</f>
        <v>0</v>
      </c>
      <c r="S214" s="166"/>
      <c r="T214" s="166"/>
      <c r="U214" s="67">
        <f t="shared" si="72"/>
        <v>93.184347218558614</v>
      </c>
      <c r="V214" s="149">
        <f t="shared" si="73"/>
        <v>93.18</v>
      </c>
      <c r="W214" s="149">
        <f>MAKESHOPNCOMPANY!$C$17</f>
        <v>1402.69</v>
      </c>
      <c r="X214" t="str">
        <f t="shared" si="56"/>
        <v>[사업자]</v>
      </c>
      <c r="AA214" t="s">
        <v>2254</v>
      </c>
      <c r="AB214" t="s">
        <v>71</v>
      </c>
      <c r="AC214" t="s">
        <v>5619</v>
      </c>
      <c r="AD214" t="s">
        <v>5802</v>
      </c>
      <c r="AE214" t="s">
        <v>5803</v>
      </c>
      <c r="AF214" t="s">
        <v>5804</v>
      </c>
      <c r="AG214" t="s">
        <v>5805</v>
      </c>
      <c r="AH214" t="s">
        <v>157</v>
      </c>
      <c r="AI214">
        <v>1</v>
      </c>
      <c r="AJ214">
        <v>15</v>
      </c>
      <c r="AK214">
        <v>22.2</v>
      </c>
      <c r="AL214">
        <v>22.5</v>
      </c>
      <c r="AM214" t="s">
        <v>15</v>
      </c>
      <c r="AN214">
        <v>1944.94</v>
      </c>
      <c r="AO214" t="s">
        <v>303</v>
      </c>
      <c r="AP214" t="s">
        <v>156</v>
      </c>
      <c r="AQ214" t="s">
        <v>156</v>
      </c>
      <c r="AR214" t="s">
        <v>156</v>
      </c>
      <c r="AS214" t="s">
        <v>156</v>
      </c>
      <c r="AT214" t="s">
        <v>618</v>
      </c>
      <c r="AU214" t="s">
        <v>619</v>
      </c>
      <c r="AV214" t="s">
        <v>644</v>
      </c>
      <c r="AW214" t="s">
        <v>156</v>
      </c>
      <c r="AX214" t="s">
        <v>307</v>
      </c>
      <c r="AY214" t="s">
        <v>5802</v>
      </c>
      <c r="AZ214" t="s">
        <v>5806</v>
      </c>
      <c r="BA214" t="s">
        <v>5806</v>
      </c>
      <c r="BB214" t="s">
        <v>1301</v>
      </c>
      <c r="BC214" t="s">
        <v>628</v>
      </c>
      <c r="BD214" t="s">
        <v>621</v>
      </c>
      <c r="BE214" t="s">
        <v>311</v>
      </c>
      <c r="BF214" t="s">
        <v>312</v>
      </c>
      <c r="BG214" t="s">
        <v>156</v>
      </c>
      <c r="BH214" t="s">
        <v>313</v>
      </c>
    </row>
    <row r="215" spans="1:60" x14ac:dyDescent="0.4">
      <c r="A215" s="64">
        <f t="shared" si="57"/>
        <v>213</v>
      </c>
      <c r="B215" s="65" t="str">
        <f t="shared" si="58"/>
        <v>2025-09-12</v>
      </c>
      <c r="C215" s="65" t="str">
        <f t="shared" si="59"/>
        <v>FRA</v>
      </c>
      <c r="D215" s="65" t="str">
        <f t="shared" si="60"/>
        <v>18050238344</v>
      </c>
      <c r="E215" s="65" t="str">
        <f t="shared" si="61"/>
        <v>566746843250</v>
      </c>
      <c r="F215" s="65" t="str">
        <f t="shared" si="62"/>
        <v>김민지</v>
      </c>
      <c r="G215" s="65" t="str">
        <f t="shared" si="63"/>
        <v>GK00002758365</v>
      </c>
      <c r="H215" s="229" t="str">
        <f t="shared" si="64"/>
        <v>목록(Manifest)</v>
      </c>
      <c r="I215" s="66">
        <f t="shared" si="65"/>
        <v>65.33</v>
      </c>
      <c r="J215" s="102">
        <f t="shared" si="66"/>
        <v>1</v>
      </c>
      <c r="K215" s="66">
        <f t="shared" si="67"/>
        <v>1.5</v>
      </c>
      <c r="L215" s="66">
        <f t="shared" si="68"/>
        <v>3.8</v>
      </c>
      <c r="M215" s="66">
        <f t="shared" si="69"/>
        <v>3.8</v>
      </c>
      <c r="N215" s="169">
        <f t="shared" si="70"/>
        <v>13.58</v>
      </c>
      <c r="O215" s="169">
        <f>(J215*VLOOKUP(M215/J215,Mapping!$B$22:$C$29,2,10))</f>
        <v>3.25</v>
      </c>
      <c r="P215" s="166">
        <f t="shared" si="71"/>
        <v>19.731326950359662</v>
      </c>
      <c r="Q215" s="167">
        <f>VLOOKUP(H215,Mapping!$B$3:$D$13,3,0)</f>
        <v>0</v>
      </c>
      <c r="R215" s="168">
        <f>(IF(VLOOKUP(VLOOKUP(I215,Mapping!$B$15:$D$20,2,1),Mapping!$C$15:$E$20,2,0)=7000,0,VLOOKUP(VLOOKUP(I215,Mapping!$B$15:$D$20,2,1),Mapping!$C$15:$E$20,2,0)))</f>
        <v>0</v>
      </c>
      <c r="S215" s="166"/>
      <c r="T215" s="166"/>
      <c r="U215" s="67">
        <f t="shared" si="72"/>
        <v>19.731326950359662</v>
      </c>
      <c r="V215" s="149">
        <f t="shared" si="73"/>
        <v>19.73</v>
      </c>
      <c r="W215" s="149">
        <f>MAKESHOPNCOMPANY!$C$17</f>
        <v>1402.69</v>
      </c>
      <c r="X215" t="str">
        <f t="shared" si="56"/>
        <v/>
      </c>
      <c r="AA215" t="s">
        <v>5807</v>
      </c>
      <c r="AB215" t="s">
        <v>71</v>
      </c>
      <c r="AC215" t="s">
        <v>5808</v>
      </c>
      <c r="AD215" t="s">
        <v>5809</v>
      </c>
      <c r="AE215" t="s">
        <v>241</v>
      </c>
      <c r="AF215" t="s">
        <v>5810</v>
      </c>
      <c r="AG215" t="s">
        <v>5811</v>
      </c>
      <c r="AH215" t="s">
        <v>156</v>
      </c>
      <c r="AI215">
        <v>1</v>
      </c>
      <c r="AJ215">
        <v>1.5</v>
      </c>
      <c r="AK215">
        <v>3.8</v>
      </c>
      <c r="AL215">
        <v>3.8</v>
      </c>
      <c r="AM215" t="s">
        <v>14</v>
      </c>
      <c r="AN215">
        <v>65.33</v>
      </c>
      <c r="AO215" t="s">
        <v>303</v>
      </c>
      <c r="AP215" t="s">
        <v>303</v>
      </c>
      <c r="AQ215" t="s">
        <v>303</v>
      </c>
      <c r="AR215" t="s">
        <v>303</v>
      </c>
      <c r="AS215" t="s">
        <v>303</v>
      </c>
      <c r="AT215" t="s">
        <v>618</v>
      </c>
      <c r="AU215" t="s">
        <v>619</v>
      </c>
      <c r="AV215" t="s">
        <v>5812</v>
      </c>
      <c r="AW215" t="s">
        <v>156</v>
      </c>
      <c r="AX215" t="s">
        <v>307</v>
      </c>
      <c r="AY215" t="s">
        <v>5809</v>
      </c>
      <c r="AZ215" t="s">
        <v>5813</v>
      </c>
      <c r="BA215" t="s">
        <v>5813</v>
      </c>
      <c r="BB215" t="s">
        <v>645</v>
      </c>
      <c r="BC215" t="s">
        <v>628</v>
      </c>
      <c r="BD215" t="s">
        <v>621</v>
      </c>
      <c r="BE215" t="s">
        <v>311</v>
      </c>
      <c r="BF215" t="s">
        <v>312</v>
      </c>
      <c r="BG215" t="s">
        <v>156</v>
      </c>
      <c r="BH215" t="s">
        <v>313</v>
      </c>
    </row>
    <row r="216" spans="1:60" x14ac:dyDescent="0.4">
      <c r="A216" s="64">
        <f t="shared" si="57"/>
        <v>214</v>
      </c>
      <c r="B216" s="65" t="str">
        <f t="shared" si="58"/>
        <v>2025-09-12</v>
      </c>
      <c r="C216" s="65" t="str">
        <f t="shared" si="59"/>
        <v>FRA</v>
      </c>
      <c r="D216" s="65" t="str">
        <f t="shared" si="60"/>
        <v>18050238344</v>
      </c>
      <c r="E216" s="65" t="str">
        <f t="shared" si="61"/>
        <v>566746843246</v>
      </c>
      <c r="F216" s="65" t="str">
        <f t="shared" si="62"/>
        <v>이상훈</v>
      </c>
      <c r="G216" s="65" t="str">
        <f t="shared" si="63"/>
        <v>GK00002761067</v>
      </c>
      <c r="H216" s="229" t="str">
        <f t="shared" si="64"/>
        <v>간이(Simple)</v>
      </c>
      <c r="I216" s="66">
        <f t="shared" si="65"/>
        <v>521.59</v>
      </c>
      <c r="J216" s="102">
        <f t="shared" si="66"/>
        <v>1</v>
      </c>
      <c r="K216" s="66">
        <f t="shared" si="67"/>
        <v>3</v>
      </c>
      <c r="L216" s="66">
        <f t="shared" si="68"/>
        <v>5.8</v>
      </c>
      <c r="M216" s="66">
        <f t="shared" si="69"/>
        <v>6</v>
      </c>
      <c r="N216" s="169">
        <f t="shared" si="70"/>
        <v>20.400000000000002</v>
      </c>
      <c r="O216" s="169">
        <f>(J216*VLOOKUP(M216/J216,Mapping!$B$22:$C$29,2,10))</f>
        <v>4.25</v>
      </c>
      <c r="P216" s="166">
        <f t="shared" si="71"/>
        <v>28.899418260627794</v>
      </c>
      <c r="Q216" s="167">
        <f>VLOOKUP(H216,Mapping!$B$3:$D$13,3,0)</f>
        <v>0.8</v>
      </c>
      <c r="R216" s="168">
        <f>(IF(VLOOKUP(VLOOKUP(I216,Mapping!$B$15:$D$20,2,1),Mapping!$C$15:$E$20,2,0)=7000,0,VLOOKUP(VLOOKUP(I216,Mapping!$B$15:$D$20,2,1),Mapping!$C$15:$E$20,2,0)))</f>
        <v>0</v>
      </c>
      <c r="S216" s="166"/>
      <c r="T216" s="166"/>
      <c r="U216" s="67">
        <f t="shared" si="72"/>
        <v>29.699418260627795</v>
      </c>
      <c r="V216" s="149">
        <f t="shared" si="73"/>
        <v>29.7</v>
      </c>
      <c r="W216" s="149">
        <f>MAKESHOPNCOMPANY!$C$17</f>
        <v>1402.69</v>
      </c>
      <c r="X216" t="str">
        <f t="shared" si="56"/>
        <v>재배송(25.09.19)//파손반송(CJ 9/19)</v>
      </c>
      <c r="AA216" t="s">
        <v>5807</v>
      </c>
      <c r="AB216" t="s">
        <v>71</v>
      </c>
      <c r="AC216" t="s">
        <v>5808</v>
      </c>
      <c r="AD216" t="s">
        <v>5814</v>
      </c>
      <c r="AE216" t="s">
        <v>1479</v>
      </c>
      <c r="AF216" t="s">
        <v>5815</v>
      </c>
      <c r="AG216" t="s">
        <v>5115</v>
      </c>
      <c r="AH216" t="s">
        <v>5816</v>
      </c>
      <c r="AI216">
        <v>1</v>
      </c>
      <c r="AJ216">
        <v>3</v>
      </c>
      <c r="AK216">
        <v>5.8</v>
      </c>
      <c r="AL216">
        <v>6</v>
      </c>
      <c r="AM216" t="s">
        <v>15</v>
      </c>
      <c r="AN216">
        <v>521.59</v>
      </c>
      <c r="AO216" t="s">
        <v>303</v>
      </c>
      <c r="AP216" t="s">
        <v>303</v>
      </c>
      <c r="AQ216" t="s">
        <v>303</v>
      </c>
      <c r="AR216" t="s">
        <v>303</v>
      </c>
      <c r="AS216" t="s">
        <v>303</v>
      </c>
      <c r="AT216" t="s">
        <v>618</v>
      </c>
      <c r="AU216" t="s">
        <v>619</v>
      </c>
      <c r="AV216" t="s">
        <v>5817</v>
      </c>
      <c r="AW216" t="s">
        <v>156</v>
      </c>
      <c r="AX216" t="s">
        <v>307</v>
      </c>
      <c r="AY216" t="s">
        <v>5818</v>
      </c>
      <c r="AZ216" t="s">
        <v>5819</v>
      </c>
      <c r="BA216" t="s">
        <v>5819</v>
      </c>
      <c r="BB216" t="s">
        <v>645</v>
      </c>
      <c r="BC216" t="s">
        <v>628</v>
      </c>
      <c r="BD216" t="s">
        <v>621</v>
      </c>
      <c r="BE216" t="s">
        <v>311</v>
      </c>
      <c r="BF216" t="s">
        <v>312</v>
      </c>
      <c r="BG216" t="s">
        <v>156</v>
      </c>
      <c r="BH216" t="s">
        <v>313</v>
      </c>
    </row>
    <row r="217" spans="1:60" x14ac:dyDescent="0.4">
      <c r="A217" s="64">
        <f t="shared" si="57"/>
        <v>215</v>
      </c>
      <c r="B217" s="65" t="str">
        <f t="shared" si="58"/>
        <v>2025-09-12</v>
      </c>
      <c r="C217" s="65" t="str">
        <f t="shared" si="59"/>
        <v>FRA</v>
      </c>
      <c r="D217" s="65" t="str">
        <f t="shared" si="60"/>
        <v>18050238344</v>
      </c>
      <c r="E217" s="65" t="str">
        <f t="shared" si="61"/>
        <v>566746843235</v>
      </c>
      <c r="F217" s="65" t="str">
        <f t="shared" si="62"/>
        <v>P220001898986</v>
      </c>
      <c r="G217" s="65" t="str">
        <f t="shared" si="63"/>
        <v>GK00002764044</v>
      </c>
      <c r="H217" s="229" t="str">
        <f t="shared" si="64"/>
        <v>간이(Simple)</v>
      </c>
      <c r="I217" s="66">
        <f t="shared" si="65"/>
        <v>172.92</v>
      </c>
      <c r="J217" s="102">
        <f t="shared" si="66"/>
        <v>1</v>
      </c>
      <c r="K217" s="66">
        <f t="shared" si="67"/>
        <v>1.1000000000000001</v>
      </c>
      <c r="L217" s="66">
        <f t="shared" si="68"/>
        <v>2</v>
      </c>
      <c r="M217" s="66">
        <f t="shared" si="69"/>
        <v>2</v>
      </c>
      <c r="N217" s="169">
        <f t="shared" si="70"/>
        <v>8</v>
      </c>
      <c r="O217" s="169">
        <f>(J217*VLOOKUP(M217/J217,Mapping!$B$22:$C$29,2,10))</f>
        <v>2.75</v>
      </c>
      <c r="P217" s="166">
        <f t="shared" si="71"/>
        <v>12.603194576135852</v>
      </c>
      <c r="Q217" s="167">
        <f>VLOOKUP(H217,Mapping!$B$3:$D$13,3,0)</f>
        <v>0.8</v>
      </c>
      <c r="R217" s="168">
        <f>(IF(VLOOKUP(VLOOKUP(I217,Mapping!$B$15:$D$20,2,1),Mapping!$C$15:$E$20,2,0)=7000,0,VLOOKUP(VLOOKUP(I217,Mapping!$B$15:$D$20,2,1),Mapping!$C$15:$E$20,2,0)))</f>
        <v>0</v>
      </c>
      <c r="S217" s="166"/>
      <c r="T217" s="166"/>
      <c r="U217" s="67">
        <f t="shared" si="72"/>
        <v>13.403194576135853</v>
      </c>
      <c r="V217" s="149">
        <f t="shared" si="73"/>
        <v>13.4</v>
      </c>
      <c r="W217" s="149">
        <f>MAKESHOPNCOMPANY!$C$17</f>
        <v>1402.69</v>
      </c>
      <c r="X217" t="str">
        <f t="shared" si="56"/>
        <v>[사업자]</v>
      </c>
      <c r="AA217" t="s">
        <v>5807</v>
      </c>
      <c r="AB217" t="s">
        <v>71</v>
      </c>
      <c r="AC217" t="s">
        <v>5808</v>
      </c>
      <c r="AD217" t="s">
        <v>5820</v>
      </c>
      <c r="AE217" t="s">
        <v>5821</v>
      </c>
      <c r="AF217" t="s">
        <v>5822</v>
      </c>
      <c r="AG217" t="s">
        <v>5823</v>
      </c>
      <c r="AH217" t="s">
        <v>157</v>
      </c>
      <c r="AI217">
        <v>1</v>
      </c>
      <c r="AJ217">
        <v>1.1000000000000001</v>
      </c>
      <c r="AK217">
        <v>2</v>
      </c>
      <c r="AL217">
        <v>2</v>
      </c>
      <c r="AM217" t="s">
        <v>15</v>
      </c>
      <c r="AN217">
        <v>172.92</v>
      </c>
      <c r="AO217" t="s">
        <v>303</v>
      </c>
      <c r="AP217" t="s">
        <v>303</v>
      </c>
      <c r="AQ217" t="s">
        <v>303</v>
      </c>
      <c r="AR217" t="s">
        <v>303</v>
      </c>
      <c r="AS217" t="s">
        <v>303</v>
      </c>
      <c r="AT217" t="s">
        <v>618</v>
      </c>
      <c r="AU217" t="s">
        <v>619</v>
      </c>
      <c r="AV217" t="s">
        <v>664</v>
      </c>
      <c r="AW217" t="s">
        <v>156</v>
      </c>
      <c r="AX217" t="s">
        <v>307</v>
      </c>
      <c r="AY217" t="s">
        <v>5820</v>
      </c>
      <c r="AZ217" t="s">
        <v>5824</v>
      </c>
      <c r="BA217" t="s">
        <v>5824</v>
      </c>
      <c r="BB217" t="s">
        <v>645</v>
      </c>
      <c r="BC217" t="s">
        <v>628</v>
      </c>
      <c r="BD217" t="s">
        <v>621</v>
      </c>
      <c r="BE217" t="s">
        <v>311</v>
      </c>
      <c r="BF217" t="s">
        <v>312</v>
      </c>
      <c r="BG217" t="s">
        <v>156</v>
      </c>
      <c r="BH217" t="s">
        <v>313</v>
      </c>
    </row>
    <row r="218" spans="1:60" x14ac:dyDescent="0.4">
      <c r="A218" s="64">
        <f t="shared" si="57"/>
        <v>216</v>
      </c>
      <c r="B218" s="65" t="str">
        <f t="shared" si="58"/>
        <v>2025-09-12</v>
      </c>
      <c r="C218" s="65" t="str">
        <f t="shared" si="59"/>
        <v>FRA</v>
      </c>
      <c r="D218" s="65" t="str">
        <f t="shared" si="60"/>
        <v>18050238344</v>
      </c>
      <c r="E218" s="65" t="str">
        <f t="shared" si="61"/>
        <v>566746843224</v>
      </c>
      <c r="F218" s="65" t="str">
        <f t="shared" si="62"/>
        <v>임화진</v>
      </c>
      <c r="G218" s="65" t="str">
        <f t="shared" si="63"/>
        <v>GK00002766494</v>
      </c>
      <c r="H218" s="229" t="str">
        <f t="shared" si="64"/>
        <v>일반(목록배제,Normal-Manifest Exception)</v>
      </c>
      <c r="I218" s="66">
        <f t="shared" si="65"/>
        <v>115.52</v>
      </c>
      <c r="J218" s="102">
        <f t="shared" si="66"/>
        <v>1</v>
      </c>
      <c r="K218" s="66">
        <f t="shared" si="67"/>
        <v>1</v>
      </c>
      <c r="L218" s="66">
        <f t="shared" si="68"/>
        <v>0.2</v>
      </c>
      <c r="M218" s="66">
        <f t="shared" si="69"/>
        <v>1</v>
      </c>
      <c r="N218" s="169">
        <f t="shared" si="70"/>
        <v>4.9000000000000004</v>
      </c>
      <c r="O218" s="169">
        <f>(J218*VLOOKUP(M218/J218,Mapping!$B$22:$C$29,2,10))</f>
        <v>2.75</v>
      </c>
      <c r="P218" s="166">
        <f t="shared" si="71"/>
        <v>8.9687849774362114</v>
      </c>
      <c r="Q218" s="167">
        <f>VLOOKUP(H218,Mapping!$B$3:$D$13,3,0)</f>
        <v>0.8</v>
      </c>
      <c r="R218" s="168">
        <f>(IF(VLOOKUP(VLOOKUP(I218,Mapping!$B$15:$D$20,2,1),Mapping!$C$15:$E$20,2,0)=7000,0,VLOOKUP(VLOOKUP(I218,Mapping!$B$15:$D$20,2,1),Mapping!$C$15:$E$20,2,0)))</f>
        <v>0</v>
      </c>
      <c r="S218" s="166"/>
      <c r="T218" s="166"/>
      <c r="U218" s="67">
        <f t="shared" si="72"/>
        <v>9.7687849774362121</v>
      </c>
      <c r="V218" s="149">
        <f t="shared" si="73"/>
        <v>9.77</v>
      </c>
      <c r="W218" s="149">
        <f>MAKESHOPNCOMPANY!$C$17</f>
        <v>1402.69</v>
      </c>
      <c r="X218" t="str">
        <f t="shared" si="56"/>
        <v/>
      </c>
      <c r="AA218" t="s">
        <v>5807</v>
      </c>
      <c r="AB218" t="s">
        <v>71</v>
      </c>
      <c r="AC218" t="s">
        <v>5808</v>
      </c>
      <c r="AD218" t="s">
        <v>5825</v>
      </c>
      <c r="AE218" t="s">
        <v>5826</v>
      </c>
      <c r="AF218" t="s">
        <v>5827</v>
      </c>
      <c r="AG218" t="s">
        <v>752</v>
      </c>
      <c r="AH218" t="s">
        <v>156</v>
      </c>
      <c r="AI218">
        <v>1</v>
      </c>
      <c r="AJ218">
        <v>1</v>
      </c>
      <c r="AK218">
        <v>0.2</v>
      </c>
      <c r="AL218">
        <v>1</v>
      </c>
      <c r="AM218" t="s">
        <v>110</v>
      </c>
      <c r="AN218">
        <v>115.52</v>
      </c>
      <c r="AO218" t="s">
        <v>303</v>
      </c>
      <c r="AP218" t="s">
        <v>303</v>
      </c>
      <c r="AQ218" t="s">
        <v>303</v>
      </c>
      <c r="AR218" t="s">
        <v>303</v>
      </c>
      <c r="AS218" t="s">
        <v>303</v>
      </c>
      <c r="AT218" t="s">
        <v>618</v>
      </c>
      <c r="AU218" t="s">
        <v>619</v>
      </c>
      <c r="AV218" t="s">
        <v>5828</v>
      </c>
      <c r="AW218" t="s">
        <v>156</v>
      </c>
      <c r="AX218" t="s">
        <v>307</v>
      </c>
      <c r="AY218" t="s">
        <v>5825</v>
      </c>
      <c r="AZ218" t="s">
        <v>5829</v>
      </c>
      <c r="BA218" t="s">
        <v>5829</v>
      </c>
      <c r="BB218" t="s">
        <v>645</v>
      </c>
      <c r="BC218" t="s">
        <v>628</v>
      </c>
      <c r="BD218" t="s">
        <v>621</v>
      </c>
      <c r="BE218" t="s">
        <v>311</v>
      </c>
      <c r="BF218" t="s">
        <v>312</v>
      </c>
      <c r="BG218" t="s">
        <v>156</v>
      </c>
      <c r="BH218" t="s">
        <v>313</v>
      </c>
    </row>
    <row r="219" spans="1:60" x14ac:dyDescent="0.4">
      <c r="A219" s="64">
        <f t="shared" si="57"/>
        <v>217</v>
      </c>
      <c r="B219" s="65" t="str">
        <f t="shared" si="58"/>
        <v>2025-09-12</v>
      </c>
      <c r="C219" s="65" t="str">
        <f t="shared" si="59"/>
        <v>FRA</v>
      </c>
      <c r="D219" s="65" t="str">
        <f t="shared" si="60"/>
        <v>18050238344</v>
      </c>
      <c r="E219" s="65" t="str">
        <f t="shared" si="61"/>
        <v>566746843261</v>
      </c>
      <c r="F219" s="65" t="str">
        <f t="shared" si="62"/>
        <v>조예진</v>
      </c>
      <c r="G219" s="65" t="str">
        <f t="shared" si="63"/>
        <v>GK00002767631</v>
      </c>
      <c r="H219" s="229" t="str">
        <f t="shared" si="64"/>
        <v>목록(Manifest)</v>
      </c>
      <c r="I219" s="66">
        <f t="shared" si="65"/>
        <v>49.87</v>
      </c>
      <c r="J219" s="102">
        <f t="shared" si="66"/>
        <v>1</v>
      </c>
      <c r="K219" s="66">
        <f t="shared" si="67"/>
        <v>1</v>
      </c>
      <c r="L219" s="66">
        <f t="shared" si="68"/>
        <v>2.2000000000000002</v>
      </c>
      <c r="M219" s="66">
        <f t="shared" si="69"/>
        <v>2.2000000000000002</v>
      </c>
      <c r="N219" s="169">
        <f t="shared" si="70"/>
        <v>8.620000000000001</v>
      </c>
      <c r="O219" s="169">
        <f>(J219*VLOOKUP(M219/J219,Mapping!$B$22:$C$29,2,10))</f>
        <v>3.25</v>
      </c>
      <c r="P219" s="166">
        <f t="shared" si="71"/>
        <v>13.916271592440239</v>
      </c>
      <c r="Q219" s="167">
        <f>VLOOKUP(H219,Mapping!$B$3:$D$13,3,0)</f>
        <v>0</v>
      </c>
      <c r="R219" s="168">
        <f>(IF(VLOOKUP(VLOOKUP(I219,Mapping!$B$15:$D$20,2,1),Mapping!$C$15:$E$20,2,0)=7000,0,VLOOKUP(VLOOKUP(I219,Mapping!$B$15:$D$20,2,1),Mapping!$C$15:$E$20,2,0)))</f>
        <v>0</v>
      </c>
      <c r="S219" s="166"/>
      <c r="T219" s="166"/>
      <c r="U219" s="67">
        <f t="shared" si="72"/>
        <v>13.916271592440239</v>
      </c>
      <c r="V219" s="149">
        <f t="shared" si="73"/>
        <v>13.92</v>
      </c>
      <c r="W219" s="149">
        <f>MAKESHOPNCOMPANY!$C$17</f>
        <v>1402.69</v>
      </c>
      <c r="X219" t="str">
        <f t="shared" si="56"/>
        <v/>
      </c>
      <c r="AA219" t="s">
        <v>5807</v>
      </c>
      <c r="AB219" t="s">
        <v>71</v>
      </c>
      <c r="AC219" t="s">
        <v>5808</v>
      </c>
      <c r="AD219" t="s">
        <v>5830</v>
      </c>
      <c r="AE219" t="s">
        <v>927</v>
      </c>
      <c r="AF219" t="s">
        <v>5831</v>
      </c>
      <c r="AG219" t="s">
        <v>5832</v>
      </c>
      <c r="AH219" t="s">
        <v>156</v>
      </c>
      <c r="AI219">
        <v>1</v>
      </c>
      <c r="AJ219">
        <v>1</v>
      </c>
      <c r="AK219">
        <v>2.2000000000000002</v>
      </c>
      <c r="AL219">
        <v>2.2000000000000002</v>
      </c>
      <c r="AM219" t="s">
        <v>14</v>
      </c>
      <c r="AN219">
        <v>49.87</v>
      </c>
      <c r="AO219" t="s">
        <v>303</v>
      </c>
      <c r="AP219" t="s">
        <v>303</v>
      </c>
      <c r="AQ219" t="s">
        <v>303</v>
      </c>
      <c r="AR219" t="s">
        <v>303</v>
      </c>
      <c r="AS219" t="s">
        <v>303</v>
      </c>
      <c r="AT219" t="s">
        <v>618</v>
      </c>
      <c r="AU219" t="s">
        <v>619</v>
      </c>
      <c r="AV219" t="s">
        <v>5833</v>
      </c>
      <c r="AW219" t="s">
        <v>156</v>
      </c>
      <c r="AX219" t="s">
        <v>307</v>
      </c>
      <c r="AY219" t="s">
        <v>5830</v>
      </c>
      <c r="AZ219" t="s">
        <v>5834</v>
      </c>
      <c r="BA219" t="s">
        <v>5834</v>
      </c>
      <c r="BB219" t="s">
        <v>645</v>
      </c>
      <c r="BC219" t="s">
        <v>628</v>
      </c>
      <c r="BD219" t="s">
        <v>621</v>
      </c>
      <c r="BE219" t="s">
        <v>311</v>
      </c>
      <c r="BF219" t="s">
        <v>312</v>
      </c>
      <c r="BG219" t="s">
        <v>156</v>
      </c>
      <c r="BH219" t="s">
        <v>313</v>
      </c>
    </row>
    <row r="220" spans="1:60" x14ac:dyDescent="0.4">
      <c r="A220" s="64">
        <f t="shared" si="57"/>
        <v>218</v>
      </c>
      <c r="B220" s="65" t="str">
        <f t="shared" si="58"/>
        <v>2025-09-12</v>
      </c>
      <c r="C220" s="65" t="str">
        <f t="shared" si="59"/>
        <v>FRA</v>
      </c>
      <c r="D220" s="65" t="str">
        <f t="shared" si="60"/>
        <v>18050238344</v>
      </c>
      <c r="E220" s="65" t="str">
        <f t="shared" si="61"/>
        <v>566746843110</v>
      </c>
      <c r="F220" s="65" t="str">
        <f t="shared" si="62"/>
        <v>신대용</v>
      </c>
      <c r="G220" s="65" t="str">
        <f t="shared" si="63"/>
        <v>GK00002758354</v>
      </c>
      <c r="H220" s="229" t="str">
        <f t="shared" si="64"/>
        <v>목록(Manifest)</v>
      </c>
      <c r="I220" s="66">
        <f t="shared" si="65"/>
        <v>129.57</v>
      </c>
      <c r="J220" s="102">
        <f t="shared" si="66"/>
        <v>1</v>
      </c>
      <c r="K220" s="66">
        <f t="shared" si="67"/>
        <v>2</v>
      </c>
      <c r="L220" s="66">
        <f t="shared" si="68"/>
        <v>0.2</v>
      </c>
      <c r="M220" s="66">
        <f t="shared" si="69"/>
        <v>2</v>
      </c>
      <c r="N220" s="169">
        <f t="shared" si="70"/>
        <v>8</v>
      </c>
      <c r="O220" s="169">
        <f>(J220*VLOOKUP(M220/J220,Mapping!$B$22:$C$29,2,10))</f>
        <v>2.75</v>
      </c>
      <c r="P220" s="166">
        <f t="shared" si="71"/>
        <v>12.603194576135852</v>
      </c>
      <c r="Q220" s="167">
        <f>VLOOKUP(H220,Mapping!$B$3:$D$13,3,0)</f>
        <v>0</v>
      </c>
      <c r="R220" s="168">
        <f>(IF(VLOOKUP(VLOOKUP(I220,Mapping!$B$15:$D$20,2,1),Mapping!$C$15:$E$20,2,0)=7000,0,VLOOKUP(VLOOKUP(I220,Mapping!$B$15:$D$20,2,1),Mapping!$C$15:$E$20,2,0)))</f>
        <v>0</v>
      </c>
      <c r="S220" s="166"/>
      <c r="T220" s="166"/>
      <c r="U220" s="67">
        <f t="shared" si="72"/>
        <v>12.603194576135852</v>
      </c>
      <c r="V220" s="149">
        <f t="shared" si="73"/>
        <v>12.6</v>
      </c>
      <c r="W220" s="149">
        <f>MAKESHOPNCOMPANY!$C$17</f>
        <v>1402.69</v>
      </c>
      <c r="X220" t="str">
        <f t="shared" si="56"/>
        <v/>
      </c>
      <c r="AA220" t="s">
        <v>5807</v>
      </c>
      <c r="AB220" t="s">
        <v>71</v>
      </c>
      <c r="AC220" t="s">
        <v>5808</v>
      </c>
      <c r="AD220" t="s">
        <v>5835</v>
      </c>
      <c r="AE220" t="s">
        <v>5836</v>
      </c>
      <c r="AF220" t="s">
        <v>5837</v>
      </c>
      <c r="AG220" t="s">
        <v>5838</v>
      </c>
      <c r="AH220" t="s">
        <v>156</v>
      </c>
      <c r="AI220">
        <v>1</v>
      </c>
      <c r="AJ220">
        <v>2</v>
      </c>
      <c r="AK220">
        <v>0.2</v>
      </c>
      <c r="AL220">
        <v>2</v>
      </c>
      <c r="AM220" t="s">
        <v>14</v>
      </c>
      <c r="AN220">
        <v>129.57</v>
      </c>
      <c r="AO220" t="s">
        <v>303</v>
      </c>
      <c r="AP220" t="s">
        <v>303</v>
      </c>
      <c r="AQ220" t="s">
        <v>303</v>
      </c>
      <c r="AR220" t="s">
        <v>303</v>
      </c>
      <c r="AS220" t="s">
        <v>303</v>
      </c>
      <c r="AT220" t="s">
        <v>618</v>
      </c>
      <c r="AU220" t="s">
        <v>619</v>
      </c>
      <c r="AV220" t="s">
        <v>5839</v>
      </c>
      <c r="AW220" t="s">
        <v>156</v>
      </c>
      <c r="AX220" t="s">
        <v>307</v>
      </c>
      <c r="AY220" t="s">
        <v>5835</v>
      </c>
      <c r="AZ220" t="s">
        <v>5840</v>
      </c>
      <c r="BA220" t="s">
        <v>5840</v>
      </c>
      <c r="BB220" t="s">
        <v>645</v>
      </c>
      <c r="BC220" t="s">
        <v>628</v>
      </c>
      <c r="BD220" t="s">
        <v>621</v>
      </c>
      <c r="BE220" t="s">
        <v>311</v>
      </c>
      <c r="BF220" t="s">
        <v>312</v>
      </c>
      <c r="BG220" t="s">
        <v>156</v>
      </c>
      <c r="BH220" t="s">
        <v>313</v>
      </c>
    </row>
    <row r="221" spans="1:60" x14ac:dyDescent="0.4">
      <c r="A221" s="64">
        <f t="shared" si="57"/>
        <v>219</v>
      </c>
      <c r="B221" s="65" t="str">
        <f t="shared" si="58"/>
        <v>2025-09-12</v>
      </c>
      <c r="C221" s="65" t="str">
        <f t="shared" si="59"/>
        <v>FRA</v>
      </c>
      <c r="D221" s="65" t="str">
        <f t="shared" si="60"/>
        <v>18050238344</v>
      </c>
      <c r="E221" s="65" t="str">
        <f t="shared" si="61"/>
        <v>566746843132</v>
      </c>
      <c r="F221" s="65" t="str">
        <f t="shared" si="62"/>
        <v>박희선</v>
      </c>
      <c r="G221" s="65" t="str">
        <f t="shared" si="63"/>
        <v>GK00002755882</v>
      </c>
      <c r="H221" s="229" t="str">
        <f t="shared" si="64"/>
        <v>목록(Manifest)</v>
      </c>
      <c r="I221" s="66">
        <f t="shared" si="65"/>
        <v>133.03</v>
      </c>
      <c r="J221" s="102">
        <f t="shared" si="66"/>
        <v>1</v>
      </c>
      <c r="K221" s="66">
        <f t="shared" si="67"/>
        <v>1.5</v>
      </c>
      <c r="L221" s="66">
        <f t="shared" si="68"/>
        <v>1.6</v>
      </c>
      <c r="M221" s="66">
        <f t="shared" si="69"/>
        <v>1.6</v>
      </c>
      <c r="N221" s="169">
        <f t="shared" si="70"/>
        <v>6.7600000000000007</v>
      </c>
      <c r="O221" s="169">
        <f>(J221*VLOOKUP(M221/J221,Mapping!$B$22:$C$29,2,10))</f>
        <v>2.75</v>
      </c>
      <c r="P221" s="166">
        <f t="shared" si="71"/>
        <v>11.149430736655997</v>
      </c>
      <c r="Q221" s="167">
        <f>VLOOKUP(H221,Mapping!$B$3:$D$13,3,0)</f>
        <v>0</v>
      </c>
      <c r="R221" s="168">
        <f>(IF(VLOOKUP(VLOOKUP(I221,Mapping!$B$15:$D$20,2,1),Mapping!$C$15:$E$20,2,0)=7000,0,VLOOKUP(VLOOKUP(I221,Mapping!$B$15:$D$20,2,1),Mapping!$C$15:$E$20,2,0)))</f>
        <v>0</v>
      </c>
      <c r="S221" s="166"/>
      <c r="T221" s="166"/>
      <c r="U221" s="67">
        <f t="shared" si="72"/>
        <v>11.149430736655997</v>
      </c>
      <c r="V221" s="149">
        <f t="shared" si="73"/>
        <v>11.15</v>
      </c>
      <c r="W221" s="149">
        <f>MAKESHOPNCOMPANY!$C$17</f>
        <v>1402.69</v>
      </c>
      <c r="X221" t="str">
        <f t="shared" si="56"/>
        <v/>
      </c>
      <c r="AA221" t="s">
        <v>5807</v>
      </c>
      <c r="AB221" t="s">
        <v>71</v>
      </c>
      <c r="AC221" t="s">
        <v>5808</v>
      </c>
      <c r="AD221" t="s">
        <v>5841</v>
      </c>
      <c r="AE221" t="s">
        <v>5842</v>
      </c>
      <c r="AF221" t="s">
        <v>5843</v>
      </c>
      <c r="AG221" t="s">
        <v>1188</v>
      </c>
      <c r="AH221" t="s">
        <v>156</v>
      </c>
      <c r="AI221">
        <v>1</v>
      </c>
      <c r="AJ221">
        <v>1.5</v>
      </c>
      <c r="AK221">
        <v>1.6</v>
      </c>
      <c r="AL221">
        <v>1.6</v>
      </c>
      <c r="AM221" t="s">
        <v>14</v>
      </c>
      <c r="AN221">
        <v>133.03</v>
      </c>
      <c r="AO221" t="s">
        <v>303</v>
      </c>
      <c r="AP221" t="s">
        <v>303</v>
      </c>
      <c r="AQ221" t="s">
        <v>303</v>
      </c>
      <c r="AR221" t="s">
        <v>303</v>
      </c>
      <c r="AS221" t="s">
        <v>303</v>
      </c>
      <c r="AT221" t="s">
        <v>618</v>
      </c>
      <c r="AU221" t="s">
        <v>619</v>
      </c>
      <c r="AV221" t="s">
        <v>5844</v>
      </c>
      <c r="AW221" t="s">
        <v>156</v>
      </c>
      <c r="AX221" t="s">
        <v>307</v>
      </c>
      <c r="AY221" t="s">
        <v>5841</v>
      </c>
      <c r="AZ221" t="s">
        <v>5845</v>
      </c>
      <c r="BA221" t="s">
        <v>5845</v>
      </c>
      <c r="BB221" t="s">
        <v>645</v>
      </c>
      <c r="BC221" t="s">
        <v>628</v>
      </c>
      <c r="BD221" t="s">
        <v>621</v>
      </c>
      <c r="BE221" t="s">
        <v>311</v>
      </c>
      <c r="BF221" t="s">
        <v>312</v>
      </c>
      <c r="BG221" t="s">
        <v>156</v>
      </c>
      <c r="BH221" t="s">
        <v>313</v>
      </c>
    </row>
    <row r="222" spans="1:60" x14ac:dyDescent="0.4">
      <c r="A222" s="64">
        <f t="shared" si="57"/>
        <v>220</v>
      </c>
      <c r="B222" s="65" t="str">
        <f t="shared" si="58"/>
        <v>2025-09-12</v>
      </c>
      <c r="C222" s="65" t="str">
        <f t="shared" si="59"/>
        <v>FRA</v>
      </c>
      <c r="D222" s="65" t="str">
        <f t="shared" si="60"/>
        <v>18050238344</v>
      </c>
      <c r="E222" s="65" t="str">
        <f t="shared" si="61"/>
        <v>566746843095</v>
      </c>
      <c r="F222" s="65" t="str">
        <f t="shared" si="62"/>
        <v>윤주수</v>
      </c>
      <c r="G222" s="65" t="str">
        <f t="shared" si="63"/>
        <v>GK00002752006</v>
      </c>
      <c r="H222" s="229" t="str">
        <f t="shared" si="64"/>
        <v>간이(Simple)</v>
      </c>
      <c r="I222" s="66">
        <f t="shared" si="65"/>
        <v>1154.1400000000001</v>
      </c>
      <c r="J222" s="102">
        <f t="shared" si="66"/>
        <v>1</v>
      </c>
      <c r="K222" s="66">
        <f t="shared" si="67"/>
        <v>15</v>
      </c>
      <c r="L222" s="66">
        <f t="shared" si="68"/>
        <v>22.2</v>
      </c>
      <c r="M222" s="66">
        <f t="shared" si="69"/>
        <v>22.5</v>
      </c>
      <c r="N222" s="169">
        <f t="shared" si="70"/>
        <v>71.55</v>
      </c>
      <c r="O222" s="169">
        <f>(J222*VLOOKUP(M222/J222,Mapping!$B$22:$C$29,2,10))</f>
        <v>7.25</v>
      </c>
      <c r="P222" s="166">
        <f t="shared" si="71"/>
        <v>92.384347218558617</v>
      </c>
      <c r="Q222" s="167">
        <f>VLOOKUP(H222,Mapping!$B$3:$D$13,3,0)</f>
        <v>0.8</v>
      </c>
      <c r="R222" s="168">
        <f>(IF(VLOOKUP(VLOOKUP(I222,Mapping!$B$15:$D$20,2,1),Mapping!$C$15:$E$20,2,0)=7000,0,VLOOKUP(VLOOKUP(I222,Mapping!$B$15:$D$20,2,1),Mapping!$C$15:$E$20,2,0)))</f>
        <v>0</v>
      </c>
      <c r="S222" s="166"/>
      <c r="T222" s="166"/>
      <c r="U222" s="67">
        <f t="shared" si="72"/>
        <v>93.184347218558614</v>
      </c>
      <c r="V222" s="149">
        <f t="shared" si="73"/>
        <v>93.18</v>
      </c>
      <c r="W222" s="149">
        <f>MAKESHOPNCOMPANY!$C$17</f>
        <v>1402.69</v>
      </c>
      <c r="X222" t="str">
        <f t="shared" si="56"/>
        <v/>
      </c>
      <c r="AA222" t="s">
        <v>5807</v>
      </c>
      <c r="AB222" t="s">
        <v>71</v>
      </c>
      <c r="AC222" t="s">
        <v>5808</v>
      </c>
      <c r="AD222" t="s">
        <v>5846</v>
      </c>
      <c r="AE222" t="s">
        <v>5847</v>
      </c>
      <c r="AF222" t="s">
        <v>5848</v>
      </c>
      <c r="AG222" t="s">
        <v>5849</v>
      </c>
      <c r="AH222" t="s">
        <v>156</v>
      </c>
      <c r="AI222">
        <v>1</v>
      </c>
      <c r="AJ222">
        <v>15</v>
      </c>
      <c r="AK222">
        <v>22.2</v>
      </c>
      <c r="AL222">
        <v>22.5</v>
      </c>
      <c r="AM222" t="s">
        <v>15</v>
      </c>
      <c r="AN222">
        <v>1154.1400000000001</v>
      </c>
      <c r="AO222" t="s">
        <v>303</v>
      </c>
      <c r="AP222" t="s">
        <v>303</v>
      </c>
      <c r="AQ222" t="s">
        <v>303</v>
      </c>
      <c r="AR222" t="s">
        <v>303</v>
      </c>
      <c r="AS222" t="s">
        <v>303</v>
      </c>
      <c r="AT222" t="s">
        <v>618</v>
      </c>
      <c r="AU222" t="s">
        <v>619</v>
      </c>
      <c r="AV222" t="s">
        <v>644</v>
      </c>
      <c r="AW222" t="s">
        <v>156</v>
      </c>
      <c r="AX222" t="s">
        <v>307</v>
      </c>
      <c r="AY222" t="s">
        <v>5846</v>
      </c>
      <c r="AZ222" t="s">
        <v>5850</v>
      </c>
      <c r="BA222" t="s">
        <v>5850</v>
      </c>
      <c r="BB222" t="s">
        <v>645</v>
      </c>
      <c r="BC222" t="s">
        <v>628</v>
      </c>
      <c r="BD222" t="s">
        <v>621</v>
      </c>
      <c r="BE222" t="s">
        <v>311</v>
      </c>
      <c r="BF222" t="s">
        <v>312</v>
      </c>
      <c r="BG222" t="s">
        <v>156</v>
      </c>
      <c r="BH222" t="s">
        <v>313</v>
      </c>
    </row>
    <row r="223" spans="1:60" x14ac:dyDescent="0.4">
      <c r="A223" s="64">
        <f t="shared" si="57"/>
        <v>221</v>
      </c>
      <c r="B223" s="65" t="str">
        <f t="shared" si="58"/>
        <v>2025-09-12</v>
      </c>
      <c r="C223" s="65" t="str">
        <f t="shared" si="59"/>
        <v>FRA</v>
      </c>
      <c r="D223" s="65" t="str">
        <f t="shared" si="60"/>
        <v>18050238344</v>
      </c>
      <c r="E223" s="65" t="str">
        <f t="shared" si="61"/>
        <v>566746843176</v>
      </c>
      <c r="F223" s="65" t="str">
        <f t="shared" si="62"/>
        <v>여미진</v>
      </c>
      <c r="G223" s="65" t="str">
        <f t="shared" si="63"/>
        <v>GK00002758023</v>
      </c>
      <c r="H223" s="229" t="str">
        <f t="shared" si="64"/>
        <v>목록(Manifest)</v>
      </c>
      <c r="I223" s="66">
        <f t="shared" si="65"/>
        <v>120.11</v>
      </c>
      <c r="J223" s="102">
        <f t="shared" si="66"/>
        <v>1</v>
      </c>
      <c r="K223" s="66">
        <f t="shared" si="67"/>
        <v>0.6</v>
      </c>
      <c r="L223" s="66">
        <f t="shared" si="68"/>
        <v>1.2</v>
      </c>
      <c r="M223" s="66">
        <f t="shared" si="69"/>
        <v>1.2</v>
      </c>
      <c r="N223" s="169">
        <f t="shared" si="70"/>
        <v>5.52</v>
      </c>
      <c r="O223" s="169">
        <f>(J223*VLOOKUP(M223/J223,Mapping!$B$22:$C$29,2,10))</f>
        <v>2.75</v>
      </c>
      <c r="P223" s="166">
        <f t="shared" si="71"/>
        <v>9.6956668971761388</v>
      </c>
      <c r="Q223" s="167">
        <f>VLOOKUP(H223,Mapping!$B$3:$D$13,3,0)</f>
        <v>0</v>
      </c>
      <c r="R223" s="168">
        <f>(IF(VLOOKUP(VLOOKUP(I223,Mapping!$B$15:$D$20,2,1),Mapping!$C$15:$E$20,2,0)=7000,0,VLOOKUP(VLOOKUP(I223,Mapping!$B$15:$D$20,2,1),Mapping!$C$15:$E$20,2,0)))</f>
        <v>0</v>
      </c>
      <c r="S223" s="166"/>
      <c r="T223" s="166"/>
      <c r="U223" s="67">
        <f t="shared" si="72"/>
        <v>9.6956668971761388</v>
      </c>
      <c r="V223" s="149">
        <f t="shared" si="73"/>
        <v>9.6999999999999993</v>
      </c>
      <c r="W223" s="149">
        <f>MAKESHOPNCOMPANY!$C$17</f>
        <v>1402.69</v>
      </c>
      <c r="X223" t="str">
        <f t="shared" si="56"/>
        <v/>
      </c>
      <c r="AA223" t="s">
        <v>5807</v>
      </c>
      <c r="AB223" t="s">
        <v>71</v>
      </c>
      <c r="AC223" t="s">
        <v>5808</v>
      </c>
      <c r="AD223" t="s">
        <v>5851</v>
      </c>
      <c r="AE223" t="s">
        <v>5852</v>
      </c>
      <c r="AF223" t="s">
        <v>5853</v>
      </c>
      <c r="AG223" t="s">
        <v>5854</v>
      </c>
      <c r="AH223" t="s">
        <v>156</v>
      </c>
      <c r="AI223">
        <v>1</v>
      </c>
      <c r="AJ223">
        <v>0.6</v>
      </c>
      <c r="AK223">
        <v>1.2</v>
      </c>
      <c r="AL223">
        <v>1.2</v>
      </c>
      <c r="AM223" t="s">
        <v>14</v>
      </c>
      <c r="AN223">
        <v>120.11</v>
      </c>
      <c r="AO223" t="s">
        <v>303</v>
      </c>
      <c r="AP223" t="s">
        <v>303</v>
      </c>
      <c r="AQ223" t="s">
        <v>303</v>
      </c>
      <c r="AR223" t="s">
        <v>303</v>
      </c>
      <c r="AS223" t="s">
        <v>303</v>
      </c>
      <c r="AT223" t="s">
        <v>618</v>
      </c>
      <c r="AU223" t="s">
        <v>619</v>
      </c>
      <c r="AV223" t="s">
        <v>623</v>
      </c>
      <c r="AW223" t="s">
        <v>156</v>
      </c>
      <c r="AX223" t="s">
        <v>307</v>
      </c>
      <c r="AY223" t="s">
        <v>5851</v>
      </c>
      <c r="AZ223" t="s">
        <v>5855</v>
      </c>
      <c r="BA223" t="s">
        <v>5855</v>
      </c>
      <c r="BB223" t="s">
        <v>645</v>
      </c>
      <c r="BC223" t="s">
        <v>628</v>
      </c>
      <c r="BD223" t="s">
        <v>621</v>
      </c>
      <c r="BE223" t="s">
        <v>311</v>
      </c>
      <c r="BF223" t="s">
        <v>312</v>
      </c>
      <c r="BG223" t="s">
        <v>156</v>
      </c>
      <c r="BH223" t="s">
        <v>313</v>
      </c>
    </row>
    <row r="224" spans="1:60" x14ac:dyDescent="0.4">
      <c r="A224" s="64">
        <f t="shared" si="57"/>
        <v>222</v>
      </c>
      <c r="B224" s="65" t="str">
        <f t="shared" si="58"/>
        <v>2025-09-12</v>
      </c>
      <c r="C224" s="65" t="str">
        <f t="shared" si="59"/>
        <v>FRA</v>
      </c>
      <c r="D224" s="65" t="str">
        <f t="shared" si="60"/>
        <v>18050238344</v>
      </c>
      <c r="E224" s="65" t="str">
        <f t="shared" si="61"/>
        <v>566746843191</v>
      </c>
      <c r="F224" s="65" t="str">
        <f t="shared" si="62"/>
        <v>이선경</v>
      </c>
      <c r="G224" s="65" t="str">
        <f t="shared" si="63"/>
        <v>GK00002758027</v>
      </c>
      <c r="H224" s="229" t="str">
        <f t="shared" si="64"/>
        <v>목록(Manifest)</v>
      </c>
      <c r="I224" s="66">
        <f t="shared" si="65"/>
        <v>99.18</v>
      </c>
      <c r="J224" s="102">
        <f t="shared" si="66"/>
        <v>1</v>
      </c>
      <c r="K224" s="66">
        <f t="shared" si="67"/>
        <v>1</v>
      </c>
      <c r="L224" s="66">
        <f t="shared" si="68"/>
        <v>2.2999999999999998</v>
      </c>
      <c r="M224" s="66">
        <f t="shared" si="69"/>
        <v>2.2999999999999998</v>
      </c>
      <c r="N224" s="169">
        <f t="shared" si="70"/>
        <v>8.93</v>
      </c>
      <c r="O224" s="169">
        <f>(J224*VLOOKUP(M224/J224,Mapping!$B$22:$C$29,2,10))</f>
        <v>3.25</v>
      </c>
      <c r="P224" s="166">
        <f t="shared" si="71"/>
        <v>14.279712552310203</v>
      </c>
      <c r="Q224" s="167">
        <f>VLOOKUP(H224,Mapping!$B$3:$D$13,3,0)</f>
        <v>0</v>
      </c>
      <c r="R224" s="168">
        <f>(IF(VLOOKUP(VLOOKUP(I224,Mapping!$B$15:$D$20,2,1),Mapping!$C$15:$E$20,2,0)=7000,0,VLOOKUP(VLOOKUP(I224,Mapping!$B$15:$D$20,2,1),Mapping!$C$15:$E$20,2,0)))</f>
        <v>0</v>
      </c>
      <c r="S224" s="166"/>
      <c r="T224" s="166"/>
      <c r="U224" s="67">
        <f t="shared" si="72"/>
        <v>14.279712552310203</v>
      </c>
      <c r="V224" s="149">
        <f t="shared" si="73"/>
        <v>14.28</v>
      </c>
      <c r="W224" s="149">
        <f>MAKESHOPNCOMPANY!$C$17</f>
        <v>1402.69</v>
      </c>
      <c r="X224" t="str">
        <f t="shared" si="56"/>
        <v/>
      </c>
      <c r="AA224" t="s">
        <v>5807</v>
      </c>
      <c r="AB224" t="s">
        <v>71</v>
      </c>
      <c r="AC224" t="s">
        <v>5808</v>
      </c>
      <c r="AD224" t="s">
        <v>5856</v>
      </c>
      <c r="AE224" t="s">
        <v>5644</v>
      </c>
      <c r="AF224" t="s">
        <v>5645</v>
      </c>
      <c r="AG224" t="s">
        <v>5646</v>
      </c>
      <c r="AH224" t="s">
        <v>156</v>
      </c>
      <c r="AI224">
        <v>1</v>
      </c>
      <c r="AJ224">
        <v>1</v>
      </c>
      <c r="AK224">
        <v>2.2999999999999998</v>
      </c>
      <c r="AL224">
        <v>2.2999999999999998</v>
      </c>
      <c r="AM224" t="s">
        <v>14</v>
      </c>
      <c r="AN224">
        <v>99.18</v>
      </c>
      <c r="AO224" t="s">
        <v>303</v>
      </c>
      <c r="AP224" t="s">
        <v>303</v>
      </c>
      <c r="AQ224" t="s">
        <v>303</v>
      </c>
      <c r="AR224" t="s">
        <v>303</v>
      </c>
      <c r="AS224" t="s">
        <v>303</v>
      </c>
      <c r="AT224" t="s">
        <v>618</v>
      </c>
      <c r="AU224" t="s">
        <v>619</v>
      </c>
      <c r="AV224" t="s">
        <v>623</v>
      </c>
      <c r="AW224" t="s">
        <v>156</v>
      </c>
      <c r="AX224" t="s">
        <v>307</v>
      </c>
      <c r="AY224" t="s">
        <v>5856</v>
      </c>
      <c r="AZ224" t="s">
        <v>5857</v>
      </c>
      <c r="BA224" t="s">
        <v>5857</v>
      </c>
      <c r="BB224" t="s">
        <v>645</v>
      </c>
      <c r="BC224" t="s">
        <v>628</v>
      </c>
      <c r="BD224" t="s">
        <v>621</v>
      </c>
      <c r="BE224" t="s">
        <v>311</v>
      </c>
      <c r="BF224" t="s">
        <v>312</v>
      </c>
      <c r="BG224" t="s">
        <v>156</v>
      </c>
      <c r="BH224" t="s">
        <v>313</v>
      </c>
    </row>
    <row r="225" spans="1:60" x14ac:dyDescent="0.4">
      <c r="A225" s="64">
        <f t="shared" si="57"/>
        <v>223</v>
      </c>
      <c r="B225" s="65" t="str">
        <f t="shared" si="58"/>
        <v>2025-09-12</v>
      </c>
      <c r="C225" s="65" t="str">
        <f t="shared" si="59"/>
        <v>FRA</v>
      </c>
      <c r="D225" s="65" t="str">
        <f t="shared" si="60"/>
        <v>18050238344</v>
      </c>
      <c r="E225" s="65" t="str">
        <f t="shared" si="61"/>
        <v>566746843154</v>
      </c>
      <c r="F225" s="65" t="str">
        <f t="shared" si="62"/>
        <v>박소연</v>
      </c>
      <c r="G225" s="65" t="str">
        <f t="shared" si="63"/>
        <v>GK00002758028</v>
      </c>
      <c r="H225" s="229" t="str">
        <f t="shared" si="64"/>
        <v>목록(Manifest)</v>
      </c>
      <c r="I225" s="66">
        <f t="shared" si="65"/>
        <v>53.6</v>
      </c>
      <c r="J225" s="102">
        <f t="shared" si="66"/>
        <v>1</v>
      </c>
      <c r="K225" s="66">
        <f t="shared" si="67"/>
        <v>0.6</v>
      </c>
      <c r="L225" s="66">
        <f t="shared" si="68"/>
        <v>2.2999999999999998</v>
      </c>
      <c r="M225" s="66">
        <f t="shared" si="69"/>
        <v>2.2999999999999998</v>
      </c>
      <c r="N225" s="169">
        <f t="shared" si="70"/>
        <v>8.93</v>
      </c>
      <c r="O225" s="169">
        <f>(J225*VLOOKUP(M225/J225,Mapping!$B$22:$C$29,2,10))</f>
        <v>3.25</v>
      </c>
      <c r="P225" s="166">
        <f t="shared" si="71"/>
        <v>14.279712552310203</v>
      </c>
      <c r="Q225" s="167">
        <f>VLOOKUP(H225,Mapping!$B$3:$D$13,3,0)</f>
        <v>0</v>
      </c>
      <c r="R225" s="168">
        <f>(IF(VLOOKUP(VLOOKUP(I225,Mapping!$B$15:$D$20,2,1),Mapping!$C$15:$E$20,2,0)=7000,0,VLOOKUP(VLOOKUP(I225,Mapping!$B$15:$D$20,2,1),Mapping!$C$15:$E$20,2,0)))</f>
        <v>0</v>
      </c>
      <c r="S225" s="166"/>
      <c r="T225" s="166"/>
      <c r="U225" s="67">
        <f t="shared" si="72"/>
        <v>14.279712552310203</v>
      </c>
      <c r="V225" s="149">
        <f t="shared" si="73"/>
        <v>14.28</v>
      </c>
      <c r="W225" s="149">
        <f>MAKESHOPNCOMPANY!$C$17</f>
        <v>1402.69</v>
      </c>
      <c r="X225" t="str">
        <f t="shared" si="56"/>
        <v/>
      </c>
      <c r="AA225" t="s">
        <v>5807</v>
      </c>
      <c r="AB225" t="s">
        <v>71</v>
      </c>
      <c r="AC225" t="s">
        <v>5808</v>
      </c>
      <c r="AD225" t="s">
        <v>5858</v>
      </c>
      <c r="AE225" t="s">
        <v>633</v>
      </c>
      <c r="AF225" t="s">
        <v>5859</v>
      </c>
      <c r="AG225" t="s">
        <v>5860</v>
      </c>
      <c r="AH225" t="s">
        <v>156</v>
      </c>
      <c r="AI225">
        <v>1</v>
      </c>
      <c r="AJ225">
        <v>0.6</v>
      </c>
      <c r="AK225">
        <v>2.2999999999999998</v>
      </c>
      <c r="AL225">
        <v>2.2999999999999998</v>
      </c>
      <c r="AM225" t="s">
        <v>14</v>
      </c>
      <c r="AN225">
        <v>53.6</v>
      </c>
      <c r="AO225" t="s">
        <v>303</v>
      </c>
      <c r="AP225" t="s">
        <v>303</v>
      </c>
      <c r="AQ225" t="s">
        <v>303</v>
      </c>
      <c r="AR225" t="s">
        <v>303</v>
      </c>
      <c r="AS225" t="s">
        <v>303</v>
      </c>
      <c r="AT225" t="s">
        <v>618</v>
      </c>
      <c r="AU225" t="s">
        <v>619</v>
      </c>
      <c r="AV225" t="s">
        <v>623</v>
      </c>
      <c r="AW225" t="s">
        <v>156</v>
      </c>
      <c r="AX225" t="s">
        <v>307</v>
      </c>
      <c r="AY225" t="s">
        <v>5858</v>
      </c>
      <c r="AZ225" t="s">
        <v>5861</v>
      </c>
      <c r="BA225" t="s">
        <v>5861</v>
      </c>
      <c r="BB225" t="s">
        <v>645</v>
      </c>
      <c r="BC225" t="s">
        <v>628</v>
      </c>
      <c r="BD225" t="s">
        <v>621</v>
      </c>
      <c r="BE225" t="s">
        <v>311</v>
      </c>
      <c r="BF225" t="s">
        <v>312</v>
      </c>
      <c r="BG225" t="s">
        <v>156</v>
      </c>
      <c r="BH225" t="s">
        <v>313</v>
      </c>
    </row>
    <row r="226" spans="1:60" x14ac:dyDescent="0.4">
      <c r="A226" s="64">
        <f t="shared" si="57"/>
        <v>224</v>
      </c>
      <c r="B226" s="65" t="str">
        <f t="shared" si="58"/>
        <v>2025-09-12</v>
      </c>
      <c r="C226" s="65" t="str">
        <f t="shared" si="59"/>
        <v>FRA</v>
      </c>
      <c r="D226" s="65" t="str">
        <f t="shared" si="60"/>
        <v>18050238344</v>
      </c>
      <c r="E226" s="65" t="str">
        <f t="shared" si="61"/>
        <v>566746843165</v>
      </c>
      <c r="F226" s="65" t="str">
        <f t="shared" si="62"/>
        <v>박경현</v>
      </c>
      <c r="G226" s="65" t="str">
        <f t="shared" si="63"/>
        <v>GK00002761217</v>
      </c>
      <c r="H226" s="229" t="str">
        <f t="shared" si="64"/>
        <v>간이(Simple)</v>
      </c>
      <c r="I226" s="66">
        <f t="shared" si="65"/>
        <v>430.09</v>
      </c>
      <c r="J226" s="102">
        <f t="shared" si="66"/>
        <v>1</v>
      </c>
      <c r="K226" s="66">
        <f t="shared" si="67"/>
        <v>12</v>
      </c>
      <c r="L226" s="66">
        <f t="shared" si="68"/>
        <v>12.3</v>
      </c>
      <c r="M226" s="66">
        <f t="shared" si="69"/>
        <v>12.5</v>
      </c>
      <c r="N226" s="169">
        <f t="shared" si="70"/>
        <v>40.550000000000004</v>
      </c>
      <c r="O226" s="169">
        <f>(J226*VLOOKUP(M226/J226,Mapping!$B$22:$C$29,2,10))</f>
        <v>6.25</v>
      </c>
      <c r="P226" s="166">
        <f t="shared" si="71"/>
        <v>54.867861038433297</v>
      </c>
      <c r="Q226" s="167">
        <f>VLOOKUP(H226,Mapping!$B$3:$D$13,3,0)</f>
        <v>0.8</v>
      </c>
      <c r="R226" s="168">
        <f>(IF(VLOOKUP(VLOOKUP(I226,Mapping!$B$15:$D$20,2,1),Mapping!$C$15:$E$20,2,0)=7000,0,VLOOKUP(VLOOKUP(I226,Mapping!$B$15:$D$20,2,1),Mapping!$C$15:$E$20,2,0)))</f>
        <v>0</v>
      </c>
      <c r="S226" s="166"/>
      <c r="T226" s="166"/>
      <c r="U226" s="67">
        <f t="shared" si="72"/>
        <v>55.667861038433294</v>
      </c>
      <c r="V226" s="149">
        <f t="shared" si="73"/>
        <v>55.67</v>
      </c>
      <c r="W226" s="149">
        <f>MAKESHOPNCOMPANY!$C$17</f>
        <v>1402.69</v>
      </c>
      <c r="X226" t="str">
        <f t="shared" si="56"/>
        <v/>
      </c>
      <c r="AA226" t="s">
        <v>5807</v>
      </c>
      <c r="AB226" t="s">
        <v>71</v>
      </c>
      <c r="AC226" t="s">
        <v>5808</v>
      </c>
      <c r="AD226" t="s">
        <v>5862</v>
      </c>
      <c r="AE226" t="s">
        <v>5863</v>
      </c>
      <c r="AF226" t="s">
        <v>5864</v>
      </c>
      <c r="AG226" t="s">
        <v>5865</v>
      </c>
      <c r="AH226" t="s">
        <v>156</v>
      </c>
      <c r="AI226">
        <v>1</v>
      </c>
      <c r="AJ226">
        <v>12</v>
      </c>
      <c r="AK226">
        <v>12.3</v>
      </c>
      <c r="AL226">
        <v>12.5</v>
      </c>
      <c r="AM226" t="s">
        <v>15</v>
      </c>
      <c r="AN226">
        <v>430.09</v>
      </c>
      <c r="AO226" t="s">
        <v>303</v>
      </c>
      <c r="AP226" t="s">
        <v>303</v>
      </c>
      <c r="AQ226" t="s">
        <v>303</v>
      </c>
      <c r="AR226" t="s">
        <v>303</v>
      </c>
      <c r="AS226" t="s">
        <v>303</v>
      </c>
      <c r="AT226" t="s">
        <v>618</v>
      </c>
      <c r="AU226" t="s">
        <v>619</v>
      </c>
      <c r="AV226" t="s">
        <v>5866</v>
      </c>
      <c r="AW226" t="s">
        <v>156</v>
      </c>
      <c r="AX226" t="s">
        <v>307</v>
      </c>
      <c r="AY226" t="s">
        <v>5862</v>
      </c>
      <c r="AZ226" t="s">
        <v>5867</v>
      </c>
      <c r="BA226" t="s">
        <v>5867</v>
      </c>
      <c r="BB226" t="s">
        <v>645</v>
      </c>
      <c r="BC226" t="s">
        <v>628</v>
      </c>
      <c r="BD226" t="s">
        <v>621</v>
      </c>
      <c r="BE226" t="s">
        <v>311</v>
      </c>
      <c r="BF226" t="s">
        <v>312</v>
      </c>
      <c r="BG226" t="s">
        <v>156</v>
      </c>
      <c r="BH226" t="s">
        <v>313</v>
      </c>
    </row>
    <row r="227" spans="1:60" x14ac:dyDescent="0.4">
      <c r="A227" s="64">
        <f t="shared" si="57"/>
        <v>225</v>
      </c>
      <c r="B227" s="65" t="str">
        <f t="shared" si="58"/>
        <v>2025-09-12</v>
      </c>
      <c r="C227" s="65" t="str">
        <f t="shared" si="59"/>
        <v>FRA</v>
      </c>
      <c r="D227" s="65" t="str">
        <f t="shared" si="60"/>
        <v>18050238344</v>
      </c>
      <c r="E227" s="65" t="str">
        <f t="shared" si="61"/>
        <v>566746843180</v>
      </c>
      <c r="F227" s="65" t="str">
        <f t="shared" si="62"/>
        <v>정길성</v>
      </c>
      <c r="G227" s="65" t="str">
        <f t="shared" si="63"/>
        <v>GK00002764039</v>
      </c>
      <c r="H227" s="229" t="str">
        <f t="shared" si="64"/>
        <v>간이(Simple)</v>
      </c>
      <c r="I227" s="66">
        <f t="shared" si="65"/>
        <v>223.75</v>
      </c>
      <c r="J227" s="102">
        <f t="shared" si="66"/>
        <v>1</v>
      </c>
      <c r="K227" s="66">
        <f t="shared" si="67"/>
        <v>11.5</v>
      </c>
      <c r="L227" s="66">
        <f t="shared" si="68"/>
        <v>0.2</v>
      </c>
      <c r="M227" s="66">
        <f t="shared" si="69"/>
        <v>11.5</v>
      </c>
      <c r="N227" s="169">
        <f t="shared" si="70"/>
        <v>37.450000000000003</v>
      </c>
      <c r="O227" s="169">
        <f>(J227*VLOOKUP(M227/J227,Mapping!$B$22:$C$29,2,10))</f>
        <v>6.25</v>
      </c>
      <c r="P227" s="166">
        <f t="shared" si="71"/>
        <v>51.233451439733649</v>
      </c>
      <c r="Q227" s="167">
        <f>VLOOKUP(H227,Mapping!$B$3:$D$13,3,0)</f>
        <v>0.8</v>
      </c>
      <c r="R227" s="168">
        <f>(IF(VLOOKUP(VLOOKUP(I227,Mapping!$B$15:$D$20,2,1),Mapping!$C$15:$E$20,2,0)=7000,0,VLOOKUP(VLOOKUP(I227,Mapping!$B$15:$D$20,2,1),Mapping!$C$15:$E$20,2,0)))</f>
        <v>0</v>
      </c>
      <c r="S227" s="166"/>
      <c r="T227" s="166"/>
      <c r="U227" s="67">
        <f t="shared" si="72"/>
        <v>52.033451439733646</v>
      </c>
      <c r="V227" s="149">
        <f t="shared" si="73"/>
        <v>52.03</v>
      </c>
      <c r="W227" s="149">
        <f>MAKESHOPNCOMPANY!$C$17</f>
        <v>1402.69</v>
      </c>
      <c r="X227" t="str">
        <f t="shared" si="56"/>
        <v/>
      </c>
      <c r="AA227" t="s">
        <v>5807</v>
      </c>
      <c r="AB227" t="s">
        <v>71</v>
      </c>
      <c r="AC227" t="s">
        <v>5808</v>
      </c>
      <c r="AD227" t="s">
        <v>5868</v>
      </c>
      <c r="AE227" t="s">
        <v>5869</v>
      </c>
      <c r="AF227" t="s">
        <v>5870</v>
      </c>
      <c r="AG227" t="s">
        <v>5871</v>
      </c>
      <c r="AH227" t="s">
        <v>156</v>
      </c>
      <c r="AI227">
        <v>1</v>
      </c>
      <c r="AJ227">
        <v>11.5</v>
      </c>
      <c r="AK227">
        <v>0.2</v>
      </c>
      <c r="AL227">
        <v>11.5</v>
      </c>
      <c r="AM227" t="s">
        <v>15</v>
      </c>
      <c r="AN227">
        <v>223.75</v>
      </c>
      <c r="AO227" t="s">
        <v>303</v>
      </c>
      <c r="AP227" t="s">
        <v>303</v>
      </c>
      <c r="AQ227" t="s">
        <v>303</v>
      </c>
      <c r="AR227" t="s">
        <v>303</v>
      </c>
      <c r="AS227" t="s">
        <v>303</v>
      </c>
      <c r="AT227" t="s">
        <v>618</v>
      </c>
      <c r="AU227" t="s">
        <v>619</v>
      </c>
      <c r="AV227" t="s">
        <v>625</v>
      </c>
      <c r="AW227" t="s">
        <v>156</v>
      </c>
      <c r="AX227" t="s">
        <v>307</v>
      </c>
      <c r="AY227" t="s">
        <v>5868</v>
      </c>
      <c r="AZ227" t="s">
        <v>5872</v>
      </c>
      <c r="BA227" t="s">
        <v>5872</v>
      </c>
      <c r="BB227" t="s">
        <v>645</v>
      </c>
      <c r="BC227" t="s">
        <v>628</v>
      </c>
      <c r="BD227" t="s">
        <v>621</v>
      </c>
      <c r="BE227" t="s">
        <v>311</v>
      </c>
      <c r="BF227" t="s">
        <v>312</v>
      </c>
      <c r="BG227" t="s">
        <v>156</v>
      </c>
      <c r="BH227" t="s">
        <v>313</v>
      </c>
    </row>
    <row r="228" spans="1:60" x14ac:dyDescent="0.4">
      <c r="A228" s="64">
        <f t="shared" si="57"/>
        <v>226</v>
      </c>
      <c r="B228" s="65" t="str">
        <f t="shared" si="58"/>
        <v>2025-09-12</v>
      </c>
      <c r="C228" s="65" t="str">
        <f t="shared" si="59"/>
        <v>FRA</v>
      </c>
      <c r="D228" s="65" t="str">
        <f t="shared" si="60"/>
        <v>18050238344</v>
      </c>
      <c r="E228" s="65" t="str">
        <f t="shared" si="61"/>
        <v>566746843143</v>
      </c>
      <c r="F228" s="65" t="str">
        <f t="shared" si="62"/>
        <v>이주하</v>
      </c>
      <c r="G228" s="65" t="str">
        <f t="shared" si="63"/>
        <v>GK00002764423</v>
      </c>
      <c r="H228" s="229" t="str">
        <f t="shared" si="64"/>
        <v>목록(Manifest)</v>
      </c>
      <c r="I228" s="66">
        <f t="shared" si="65"/>
        <v>55.31</v>
      </c>
      <c r="J228" s="102">
        <f t="shared" si="66"/>
        <v>1</v>
      </c>
      <c r="K228" s="66">
        <f t="shared" si="67"/>
        <v>1.5</v>
      </c>
      <c r="L228" s="66">
        <f t="shared" si="68"/>
        <v>0.2</v>
      </c>
      <c r="M228" s="66">
        <f t="shared" si="69"/>
        <v>1.5</v>
      </c>
      <c r="N228" s="169">
        <f t="shared" si="70"/>
        <v>6.45</v>
      </c>
      <c r="O228" s="169">
        <f>(J228*VLOOKUP(M228/J228,Mapping!$B$22:$C$29,2,10))</f>
        <v>2.75</v>
      </c>
      <c r="P228" s="166">
        <f t="shared" si="71"/>
        <v>10.78598977678603</v>
      </c>
      <c r="Q228" s="167">
        <f>VLOOKUP(H228,Mapping!$B$3:$D$13,3,0)</f>
        <v>0</v>
      </c>
      <c r="R228" s="168">
        <f>(IF(VLOOKUP(VLOOKUP(I228,Mapping!$B$15:$D$20,2,1),Mapping!$C$15:$E$20,2,0)=7000,0,VLOOKUP(VLOOKUP(I228,Mapping!$B$15:$D$20,2,1),Mapping!$C$15:$E$20,2,0)))</f>
        <v>0</v>
      </c>
      <c r="S228" s="166"/>
      <c r="T228" s="166"/>
      <c r="U228" s="67">
        <f t="shared" si="72"/>
        <v>10.78598977678603</v>
      </c>
      <c r="V228" s="149">
        <f t="shared" si="73"/>
        <v>10.79</v>
      </c>
      <c r="W228" s="149">
        <f>MAKESHOPNCOMPANY!$C$17</f>
        <v>1402.69</v>
      </c>
      <c r="X228" t="str">
        <f t="shared" si="56"/>
        <v/>
      </c>
      <c r="AA228" t="s">
        <v>5807</v>
      </c>
      <c r="AB228" t="s">
        <v>71</v>
      </c>
      <c r="AC228" t="s">
        <v>5808</v>
      </c>
      <c r="AD228" t="s">
        <v>5873</v>
      </c>
      <c r="AE228" t="s">
        <v>5874</v>
      </c>
      <c r="AF228" t="s">
        <v>5875</v>
      </c>
      <c r="AG228" t="s">
        <v>5876</v>
      </c>
      <c r="AH228" t="s">
        <v>156</v>
      </c>
      <c r="AI228">
        <v>1</v>
      </c>
      <c r="AJ228">
        <v>1.5</v>
      </c>
      <c r="AK228">
        <v>0.2</v>
      </c>
      <c r="AL228">
        <v>1.5</v>
      </c>
      <c r="AM228" t="s">
        <v>14</v>
      </c>
      <c r="AN228">
        <v>55.31</v>
      </c>
      <c r="AO228" t="s">
        <v>303</v>
      </c>
      <c r="AP228" t="s">
        <v>303</v>
      </c>
      <c r="AQ228" t="s">
        <v>303</v>
      </c>
      <c r="AR228" t="s">
        <v>303</v>
      </c>
      <c r="AS228" t="s">
        <v>303</v>
      </c>
      <c r="AT228" t="s">
        <v>618</v>
      </c>
      <c r="AU228" t="s">
        <v>619</v>
      </c>
      <c r="AV228" t="s">
        <v>384</v>
      </c>
      <c r="AW228" t="s">
        <v>156</v>
      </c>
      <c r="AX228" t="s">
        <v>307</v>
      </c>
      <c r="AY228" t="s">
        <v>5873</v>
      </c>
      <c r="AZ228" t="s">
        <v>5877</v>
      </c>
      <c r="BA228" t="s">
        <v>5877</v>
      </c>
      <c r="BB228" t="s">
        <v>645</v>
      </c>
      <c r="BC228" t="s">
        <v>628</v>
      </c>
      <c r="BD228" t="s">
        <v>621</v>
      </c>
      <c r="BE228" t="s">
        <v>311</v>
      </c>
      <c r="BF228" t="s">
        <v>312</v>
      </c>
      <c r="BG228" t="s">
        <v>156</v>
      </c>
      <c r="BH228" t="s">
        <v>313</v>
      </c>
    </row>
    <row r="229" spans="1:60" x14ac:dyDescent="0.4">
      <c r="A229" s="64">
        <f t="shared" si="57"/>
        <v>227</v>
      </c>
      <c r="B229" s="65" t="str">
        <f t="shared" si="58"/>
        <v>2025-09-12</v>
      </c>
      <c r="C229" s="65" t="str">
        <f t="shared" si="59"/>
        <v>FRA</v>
      </c>
      <c r="D229" s="65" t="str">
        <f t="shared" si="60"/>
        <v>18050238344</v>
      </c>
      <c r="E229" s="65" t="str">
        <f t="shared" si="61"/>
        <v>566746843213</v>
      </c>
      <c r="F229" s="65" t="str">
        <f t="shared" si="62"/>
        <v>장무상</v>
      </c>
      <c r="G229" s="65" t="str">
        <f t="shared" si="63"/>
        <v>GK00002765271</v>
      </c>
      <c r="H229" s="229" t="str">
        <f t="shared" si="64"/>
        <v>목록(Manifest)</v>
      </c>
      <c r="I229" s="66">
        <f t="shared" si="65"/>
        <v>111.06</v>
      </c>
      <c r="J229" s="102">
        <f t="shared" si="66"/>
        <v>1</v>
      </c>
      <c r="K229" s="66">
        <f t="shared" si="67"/>
        <v>4</v>
      </c>
      <c r="L229" s="66">
        <f t="shared" si="68"/>
        <v>0.2</v>
      </c>
      <c r="M229" s="66">
        <f t="shared" si="69"/>
        <v>4</v>
      </c>
      <c r="N229" s="169">
        <f t="shared" si="70"/>
        <v>14.2</v>
      </c>
      <c r="O229" s="169">
        <f>(J229*VLOOKUP(M229/J229,Mapping!$B$22:$C$29,2,10))</f>
        <v>3.25</v>
      </c>
      <c r="P229" s="166">
        <f t="shared" si="71"/>
        <v>20.45820887009959</v>
      </c>
      <c r="Q229" s="167">
        <f>VLOOKUP(H229,Mapping!$B$3:$D$13,3,0)</f>
        <v>0</v>
      </c>
      <c r="R229" s="168">
        <f>(IF(VLOOKUP(VLOOKUP(I229,Mapping!$B$15:$D$20,2,1),Mapping!$C$15:$E$20,2,0)=7000,0,VLOOKUP(VLOOKUP(I229,Mapping!$B$15:$D$20,2,1),Mapping!$C$15:$E$20,2,0)))</f>
        <v>0</v>
      </c>
      <c r="S229" s="166"/>
      <c r="T229" s="166"/>
      <c r="U229" s="67">
        <f t="shared" si="72"/>
        <v>20.45820887009959</v>
      </c>
      <c r="V229" s="149">
        <f t="shared" si="73"/>
        <v>20.46</v>
      </c>
      <c r="W229" s="149">
        <f>MAKESHOPNCOMPANY!$C$17</f>
        <v>1402.69</v>
      </c>
      <c r="X229" t="str">
        <f t="shared" si="56"/>
        <v/>
      </c>
      <c r="AA229" t="s">
        <v>5807</v>
      </c>
      <c r="AB229" t="s">
        <v>71</v>
      </c>
      <c r="AC229" t="s">
        <v>5808</v>
      </c>
      <c r="AD229" t="s">
        <v>5878</v>
      </c>
      <c r="AE229" t="s">
        <v>5879</v>
      </c>
      <c r="AF229" t="s">
        <v>5880</v>
      </c>
      <c r="AG229" t="s">
        <v>5881</v>
      </c>
      <c r="AH229" t="s">
        <v>156</v>
      </c>
      <c r="AI229">
        <v>1</v>
      </c>
      <c r="AJ229">
        <v>4</v>
      </c>
      <c r="AK229">
        <v>0.2</v>
      </c>
      <c r="AL229">
        <v>4</v>
      </c>
      <c r="AM229" t="s">
        <v>14</v>
      </c>
      <c r="AN229">
        <v>111.06</v>
      </c>
      <c r="AO229" t="s">
        <v>303</v>
      </c>
      <c r="AP229" t="s">
        <v>303</v>
      </c>
      <c r="AQ229" t="s">
        <v>303</v>
      </c>
      <c r="AR229" t="s">
        <v>303</v>
      </c>
      <c r="AS229" t="s">
        <v>303</v>
      </c>
      <c r="AT229" t="s">
        <v>618</v>
      </c>
      <c r="AU229" t="s">
        <v>619</v>
      </c>
      <c r="AV229" t="s">
        <v>625</v>
      </c>
      <c r="AW229" t="s">
        <v>156</v>
      </c>
      <c r="AX229" t="s">
        <v>307</v>
      </c>
      <c r="AY229" t="s">
        <v>5878</v>
      </c>
      <c r="AZ229" t="s">
        <v>5882</v>
      </c>
      <c r="BA229" t="s">
        <v>5882</v>
      </c>
      <c r="BB229" t="s">
        <v>645</v>
      </c>
      <c r="BC229" t="s">
        <v>628</v>
      </c>
      <c r="BD229" t="s">
        <v>621</v>
      </c>
      <c r="BE229" t="s">
        <v>311</v>
      </c>
      <c r="BF229" t="s">
        <v>312</v>
      </c>
      <c r="BG229" t="s">
        <v>156</v>
      </c>
      <c r="BH229" t="s">
        <v>313</v>
      </c>
    </row>
    <row r="230" spans="1:60" x14ac:dyDescent="0.4">
      <c r="A230" s="64">
        <f t="shared" si="57"/>
        <v>228</v>
      </c>
      <c r="B230" s="65" t="str">
        <f t="shared" si="58"/>
        <v>2025-09-12</v>
      </c>
      <c r="C230" s="65" t="str">
        <f t="shared" si="59"/>
        <v>FRA</v>
      </c>
      <c r="D230" s="65" t="str">
        <f t="shared" si="60"/>
        <v>18050238344</v>
      </c>
      <c r="E230" s="65" t="str">
        <f t="shared" si="61"/>
        <v>566746843106</v>
      </c>
      <c r="F230" s="65" t="str">
        <f t="shared" si="62"/>
        <v>장병국</v>
      </c>
      <c r="G230" s="65" t="str">
        <f t="shared" si="63"/>
        <v>GK00002765635</v>
      </c>
      <c r="H230" s="229" t="str">
        <f t="shared" si="64"/>
        <v>목록(Manifest)</v>
      </c>
      <c r="I230" s="66">
        <f t="shared" si="65"/>
        <v>128.35</v>
      </c>
      <c r="J230" s="102">
        <f t="shared" si="66"/>
        <v>1</v>
      </c>
      <c r="K230" s="66">
        <f t="shared" si="67"/>
        <v>0.5</v>
      </c>
      <c r="L230" s="66">
        <f t="shared" si="68"/>
        <v>0.9</v>
      </c>
      <c r="M230" s="66">
        <f t="shared" si="69"/>
        <v>0.9</v>
      </c>
      <c r="N230" s="169">
        <f t="shared" si="70"/>
        <v>4.59</v>
      </c>
      <c r="O230" s="169">
        <f>(J230*VLOOKUP(M230/J230,Mapping!$B$22:$C$29,2,10))</f>
        <v>2.75</v>
      </c>
      <c r="P230" s="166">
        <f t="shared" si="71"/>
        <v>8.6053440175662459</v>
      </c>
      <c r="Q230" s="167">
        <f>VLOOKUP(H230,Mapping!$B$3:$D$13,3,0)</f>
        <v>0</v>
      </c>
      <c r="R230" s="168">
        <f>(IF(VLOOKUP(VLOOKUP(I230,Mapping!$B$15:$D$20,2,1),Mapping!$C$15:$E$20,2,0)=7000,0,VLOOKUP(VLOOKUP(I230,Mapping!$B$15:$D$20,2,1),Mapping!$C$15:$E$20,2,0)))</f>
        <v>0</v>
      </c>
      <c r="S230" s="166"/>
      <c r="T230" s="166"/>
      <c r="U230" s="67">
        <f t="shared" si="72"/>
        <v>8.6053440175662459</v>
      </c>
      <c r="V230" s="149">
        <f t="shared" si="73"/>
        <v>8.61</v>
      </c>
      <c r="W230" s="149">
        <f>MAKESHOPNCOMPANY!$C$17</f>
        <v>1402.69</v>
      </c>
      <c r="X230" t="str">
        <f t="shared" si="56"/>
        <v/>
      </c>
      <c r="AA230" t="s">
        <v>5807</v>
      </c>
      <c r="AB230" t="s">
        <v>71</v>
      </c>
      <c r="AC230" t="s">
        <v>5808</v>
      </c>
      <c r="AD230" t="s">
        <v>5883</v>
      </c>
      <c r="AE230" t="s">
        <v>257</v>
      </c>
      <c r="AF230" t="s">
        <v>457</v>
      </c>
      <c r="AG230" t="s">
        <v>458</v>
      </c>
      <c r="AH230" t="s">
        <v>156</v>
      </c>
      <c r="AI230">
        <v>1</v>
      </c>
      <c r="AJ230">
        <v>0.5</v>
      </c>
      <c r="AK230">
        <v>0.9</v>
      </c>
      <c r="AL230">
        <v>0.9</v>
      </c>
      <c r="AM230" t="s">
        <v>14</v>
      </c>
      <c r="AN230">
        <v>128.35</v>
      </c>
      <c r="AO230" t="s">
        <v>303</v>
      </c>
      <c r="AP230" t="s">
        <v>303</v>
      </c>
      <c r="AQ230" t="s">
        <v>303</v>
      </c>
      <c r="AR230" t="s">
        <v>303</v>
      </c>
      <c r="AS230" t="s">
        <v>303</v>
      </c>
      <c r="AT230" t="s">
        <v>618</v>
      </c>
      <c r="AU230" t="s">
        <v>619</v>
      </c>
      <c r="AV230" t="s">
        <v>636</v>
      </c>
      <c r="AW230" t="s">
        <v>156</v>
      </c>
      <c r="AX230" t="s">
        <v>307</v>
      </c>
      <c r="AY230" t="s">
        <v>5883</v>
      </c>
      <c r="AZ230" t="s">
        <v>5884</v>
      </c>
      <c r="BA230" t="s">
        <v>5884</v>
      </c>
      <c r="BB230" t="s">
        <v>645</v>
      </c>
      <c r="BC230" t="s">
        <v>628</v>
      </c>
      <c r="BD230" t="s">
        <v>621</v>
      </c>
      <c r="BE230" t="s">
        <v>311</v>
      </c>
      <c r="BF230" t="s">
        <v>312</v>
      </c>
      <c r="BG230" t="s">
        <v>156</v>
      </c>
      <c r="BH230" t="s">
        <v>313</v>
      </c>
    </row>
    <row r="231" spans="1:60" x14ac:dyDescent="0.4">
      <c r="A231" s="64">
        <f t="shared" si="57"/>
        <v>229</v>
      </c>
      <c r="B231" s="65" t="str">
        <f t="shared" si="58"/>
        <v>2025-09-12</v>
      </c>
      <c r="C231" s="65" t="str">
        <f t="shared" si="59"/>
        <v>FRA</v>
      </c>
      <c r="D231" s="65" t="str">
        <f t="shared" si="60"/>
        <v>18050238344</v>
      </c>
      <c r="E231" s="65" t="str">
        <f t="shared" si="61"/>
        <v>566746843084</v>
      </c>
      <c r="F231" s="65" t="str">
        <f t="shared" si="62"/>
        <v>전동민</v>
      </c>
      <c r="G231" s="65" t="str">
        <f t="shared" si="63"/>
        <v>GK00002766100</v>
      </c>
      <c r="H231" s="229" t="str">
        <f t="shared" si="64"/>
        <v>목록(Manifest)</v>
      </c>
      <c r="I231" s="66">
        <f t="shared" si="65"/>
        <v>94.09</v>
      </c>
      <c r="J231" s="102">
        <f t="shared" si="66"/>
        <v>1</v>
      </c>
      <c r="K231" s="66">
        <f t="shared" si="67"/>
        <v>0.5</v>
      </c>
      <c r="L231" s="66">
        <f t="shared" si="68"/>
        <v>0.2</v>
      </c>
      <c r="M231" s="66">
        <f t="shared" si="69"/>
        <v>0.5</v>
      </c>
      <c r="N231" s="169">
        <f t="shared" si="70"/>
        <v>3.35</v>
      </c>
      <c r="O231" s="169">
        <f>(J231*VLOOKUP(M231/J231,Mapping!$B$22:$C$29,2,10))</f>
        <v>2.75</v>
      </c>
      <c r="P231" s="166">
        <f t="shared" si="71"/>
        <v>7.1515801780863901</v>
      </c>
      <c r="Q231" s="167">
        <f>VLOOKUP(H231,Mapping!$B$3:$D$13,3,0)</f>
        <v>0</v>
      </c>
      <c r="R231" s="168">
        <f>(IF(VLOOKUP(VLOOKUP(I231,Mapping!$B$15:$D$20,2,1),Mapping!$C$15:$E$20,2,0)=7000,0,VLOOKUP(VLOOKUP(I231,Mapping!$B$15:$D$20,2,1),Mapping!$C$15:$E$20,2,0)))</f>
        <v>0</v>
      </c>
      <c r="S231" s="166"/>
      <c r="T231" s="166"/>
      <c r="U231" s="67">
        <f t="shared" si="72"/>
        <v>7.1515801780863901</v>
      </c>
      <c r="V231" s="149">
        <f t="shared" si="73"/>
        <v>7.15</v>
      </c>
      <c r="W231" s="149">
        <f>MAKESHOPNCOMPANY!$C$17</f>
        <v>1402.69</v>
      </c>
      <c r="X231" t="str">
        <f t="shared" si="56"/>
        <v/>
      </c>
      <c r="AA231" t="s">
        <v>5807</v>
      </c>
      <c r="AB231" t="s">
        <v>71</v>
      </c>
      <c r="AC231" t="s">
        <v>5808</v>
      </c>
      <c r="AD231" t="s">
        <v>5885</v>
      </c>
      <c r="AE231" t="s">
        <v>1303</v>
      </c>
      <c r="AF231" t="s">
        <v>1304</v>
      </c>
      <c r="AG231" t="s">
        <v>1305</v>
      </c>
      <c r="AH231" t="s">
        <v>156</v>
      </c>
      <c r="AI231">
        <v>1</v>
      </c>
      <c r="AJ231">
        <v>0.5</v>
      </c>
      <c r="AK231">
        <v>0.2</v>
      </c>
      <c r="AL231">
        <v>0.5</v>
      </c>
      <c r="AM231" t="s">
        <v>14</v>
      </c>
      <c r="AN231">
        <v>94.09</v>
      </c>
      <c r="AO231" t="s">
        <v>303</v>
      </c>
      <c r="AP231" t="s">
        <v>303</v>
      </c>
      <c r="AQ231" t="s">
        <v>303</v>
      </c>
      <c r="AR231" t="s">
        <v>303</v>
      </c>
      <c r="AS231" t="s">
        <v>303</v>
      </c>
      <c r="AT231" t="s">
        <v>618</v>
      </c>
      <c r="AU231" t="s">
        <v>619</v>
      </c>
      <c r="AV231" t="s">
        <v>620</v>
      </c>
      <c r="AW231" t="s">
        <v>156</v>
      </c>
      <c r="AX231" t="s">
        <v>307</v>
      </c>
      <c r="AY231" t="s">
        <v>5885</v>
      </c>
      <c r="AZ231" t="s">
        <v>5886</v>
      </c>
      <c r="BA231" t="s">
        <v>5886</v>
      </c>
      <c r="BB231" t="s">
        <v>645</v>
      </c>
      <c r="BC231" t="s">
        <v>628</v>
      </c>
      <c r="BD231" t="s">
        <v>621</v>
      </c>
      <c r="BE231" t="s">
        <v>311</v>
      </c>
      <c r="BF231" t="s">
        <v>312</v>
      </c>
      <c r="BG231" t="s">
        <v>156</v>
      </c>
      <c r="BH231" t="s">
        <v>313</v>
      </c>
    </row>
    <row r="232" spans="1:60" x14ac:dyDescent="0.4">
      <c r="A232" s="64">
        <f t="shared" si="57"/>
        <v>230</v>
      </c>
      <c r="B232" s="65" t="str">
        <f t="shared" si="58"/>
        <v>2025-09-12</v>
      </c>
      <c r="C232" s="65" t="str">
        <f t="shared" si="59"/>
        <v>FRA</v>
      </c>
      <c r="D232" s="65" t="str">
        <f t="shared" si="60"/>
        <v>18050238344</v>
      </c>
      <c r="E232" s="65" t="str">
        <f t="shared" si="61"/>
        <v>566746843121</v>
      </c>
      <c r="F232" s="65" t="str">
        <f t="shared" si="62"/>
        <v>김희중</v>
      </c>
      <c r="G232" s="65" t="str">
        <f t="shared" si="63"/>
        <v>GK00002766112</v>
      </c>
      <c r="H232" s="229" t="str">
        <f t="shared" si="64"/>
        <v>목록(Manifest)</v>
      </c>
      <c r="I232" s="66">
        <f t="shared" si="65"/>
        <v>140.02000000000001</v>
      </c>
      <c r="J232" s="102">
        <f t="shared" si="66"/>
        <v>1</v>
      </c>
      <c r="K232" s="66">
        <f t="shared" si="67"/>
        <v>0.5</v>
      </c>
      <c r="L232" s="66">
        <f t="shared" si="68"/>
        <v>1.3</v>
      </c>
      <c r="M232" s="66">
        <f t="shared" si="69"/>
        <v>1.3</v>
      </c>
      <c r="N232" s="169">
        <f t="shared" si="70"/>
        <v>5.83</v>
      </c>
      <c r="O232" s="169">
        <f>(J232*VLOOKUP(M232/J232,Mapping!$B$22:$C$29,2,10))</f>
        <v>2.75</v>
      </c>
      <c r="P232" s="166">
        <f t="shared" si="71"/>
        <v>10.059107857046103</v>
      </c>
      <c r="Q232" s="167">
        <f>VLOOKUP(H232,Mapping!$B$3:$D$13,3,0)</f>
        <v>0</v>
      </c>
      <c r="R232" s="168">
        <f>(IF(VLOOKUP(VLOOKUP(I232,Mapping!$B$15:$D$20,2,1),Mapping!$C$15:$E$20,2,0)=7000,0,VLOOKUP(VLOOKUP(I232,Mapping!$B$15:$D$20,2,1),Mapping!$C$15:$E$20,2,0)))</f>
        <v>0</v>
      </c>
      <c r="S232" s="166"/>
      <c r="T232" s="166"/>
      <c r="U232" s="67">
        <f t="shared" si="72"/>
        <v>10.059107857046103</v>
      </c>
      <c r="V232" s="149">
        <f t="shared" si="73"/>
        <v>10.06</v>
      </c>
      <c r="W232" s="149">
        <f>MAKESHOPNCOMPANY!$C$17</f>
        <v>1402.69</v>
      </c>
      <c r="X232" t="str">
        <f t="shared" si="56"/>
        <v/>
      </c>
      <c r="AA232" t="s">
        <v>5807</v>
      </c>
      <c r="AB232" t="s">
        <v>71</v>
      </c>
      <c r="AC232" t="s">
        <v>5808</v>
      </c>
      <c r="AD232" t="s">
        <v>5887</v>
      </c>
      <c r="AE232" t="s">
        <v>2684</v>
      </c>
      <c r="AF232" t="s">
        <v>2685</v>
      </c>
      <c r="AG232" t="s">
        <v>475</v>
      </c>
      <c r="AH232" t="s">
        <v>156</v>
      </c>
      <c r="AI232">
        <v>1</v>
      </c>
      <c r="AJ232">
        <v>0.5</v>
      </c>
      <c r="AK232">
        <v>1.3</v>
      </c>
      <c r="AL232">
        <v>1.3</v>
      </c>
      <c r="AM232" t="s">
        <v>14</v>
      </c>
      <c r="AN232">
        <v>140.02000000000001</v>
      </c>
      <c r="AO232" t="s">
        <v>303</v>
      </c>
      <c r="AP232" t="s">
        <v>303</v>
      </c>
      <c r="AQ232" t="s">
        <v>303</v>
      </c>
      <c r="AR232" t="s">
        <v>303</v>
      </c>
      <c r="AS232" t="s">
        <v>303</v>
      </c>
      <c r="AT232" t="s">
        <v>618</v>
      </c>
      <c r="AU232" t="s">
        <v>619</v>
      </c>
      <c r="AV232" t="s">
        <v>5888</v>
      </c>
      <c r="AW232" t="s">
        <v>156</v>
      </c>
      <c r="AX232" t="s">
        <v>307</v>
      </c>
      <c r="AY232" t="s">
        <v>5887</v>
      </c>
      <c r="AZ232" t="s">
        <v>5889</v>
      </c>
      <c r="BA232" t="s">
        <v>5889</v>
      </c>
      <c r="BB232" t="s">
        <v>645</v>
      </c>
      <c r="BC232" t="s">
        <v>628</v>
      </c>
      <c r="BD232" t="s">
        <v>621</v>
      </c>
      <c r="BE232" t="s">
        <v>311</v>
      </c>
      <c r="BF232" t="s">
        <v>312</v>
      </c>
      <c r="BG232" t="s">
        <v>156</v>
      </c>
      <c r="BH232" t="s">
        <v>313</v>
      </c>
    </row>
    <row r="233" spans="1:60" x14ac:dyDescent="0.4">
      <c r="A233" s="64">
        <f t="shared" si="57"/>
        <v>231</v>
      </c>
      <c r="B233" s="65" t="str">
        <f t="shared" si="58"/>
        <v>2025-09-12</v>
      </c>
      <c r="C233" s="65" t="str">
        <f t="shared" si="59"/>
        <v>FRA</v>
      </c>
      <c r="D233" s="65" t="str">
        <f t="shared" si="60"/>
        <v>18050238344</v>
      </c>
      <c r="E233" s="65" t="str">
        <f t="shared" si="61"/>
        <v>566746843202</v>
      </c>
      <c r="F233" s="65" t="str">
        <f t="shared" si="62"/>
        <v>김현숙</v>
      </c>
      <c r="G233" s="65" t="str">
        <f t="shared" si="63"/>
        <v>GK00002768644</v>
      </c>
      <c r="H233" s="229" t="str">
        <f t="shared" si="64"/>
        <v>목록(Manifest)</v>
      </c>
      <c r="I233" s="66">
        <f t="shared" si="65"/>
        <v>135.35</v>
      </c>
      <c r="J233" s="102">
        <f t="shared" si="66"/>
        <v>1</v>
      </c>
      <c r="K233" s="66">
        <f t="shared" si="67"/>
        <v>1</v>
      </c>
      <c r="L233" s="66">
        <f t="shared" si="68"/>
        <v>2</v>
      </c>
      <c r="M233" s="66">
        <f t="shared" si="69"/>
        <v>2</v>
      </c>
      <c r="N233" s="169">
        <f t="shared" si="70"/>
        <v>8</v>
      </c>
      <c r="O233" s="169">
        <f>(J233*VLOOKUP(M233/J233,Mapping!$B$22:$C$29,2,10))</f>
        <v>2.75</v>
      </c>
      <c r="P233" s="166">
        <f t="shared" si="71"/>
        <v>12.603194576135852</v>
      </c>
      <c r="Q233" s="167">
        <f>VLOOKUP(H233,Mapping!$B$3:$D$13,3,0)</f>
        <v>0</v>
      </c>
      <c r="R233" s="168">
        <f>(IF(VLOOKUP(VLOOKUP(I233,Mapping!$B$15:$D$20,2,1),Mapping!$C$15:$E$20,2,0)=7000,0,VLOOKUP(VLOOKUP(I233,Mapping!$B$15:$D$20,2,1),Mapping!$C$15:$E$20,2,0)))</f>
        <v>0</v>
      </c>
      <c r="S233" s="166"/>
      <c r="T233" s="166"/>
      <c r="U233" s="67">
        <f t="shared" si="72"/>
        <v>12.603194576135852</v>
      </c>
      <c r="V233" s="149">
        <f t="shared" si="73"/>
        <v>12.6</v>
      </c>
      <c r="W233" s="149">
        <f>MAKESHOPNCOMPANY!$C$17</f>
        <v>1402.69</v>
      </c>
      <c r="X233" t="str">
        <f t="shared" si="56"/>
        <v/>
      </c>
      <c r="AA233" t="s">
        <v>5807</v>
      </c>
      <c r="AB233" t="s">
        <v>71</v>
      </c>
      <c r="AC233" t="s">
        <v>5808</v>
      </c>
      <c r="AD233" t="s">
        <v>5890</v>
      </c>
      <c r="AE233" t="s">
        <v>270</v>
      </c>
      <c r="AF233" t="s">
        <v>639</v>
      </c>
      <c r="AG233" t="s">
        <v>640</v>
      </c>
      <c r="AH233" t="s">
        <v>156</v>
      </c>
      <c r="AI233">
        <v>1</v>
      </c>
      <c r="AJ233">
        <v>1</v>
      </c>
      <c r="AK233">
        <v>2</v>
      </c>
      <c r="AL233">
        <v>2</v>
      </c>
      <c r="AM233" t="s">
        <v>14</v>
      </c>
      <c r="AN233">
        <v>135.35</v>
      </c>
      <c r="AO233" t="s">
        <v>303</v>
      </c>
      <c r="AP233" t="s">
        <v>303</v>
      </c>
      <c r="AQ233" t="s">
        <v>303</v>
      </c>
      <c r="AR233" t="s">
        <v>303</v>
      </c>
      <c r="AS233" t="s">
        <v>303</v>
      </c>
      <c r="AT233" t="s">
        <v>618</v>
      </c>
      <c r="AU233" t="s">
        <v>619</v>
      </c>
      <c r="AV233" t="s">
        <v>687</v>
      </c>
      <c r="AW233" t="s">
        <v>156</v>
      </c>
      <c r="AX233" t="s">
        <v>307</v>
      </c>
      <c r="AY233" t="s">
        <v>5890</v>
      </c>
      <c r="AZ233" t="s">
        <v>5891</v>
      </c>
      <c r="BA233" t="s">
        <v>5891</v>
      </c>
      <c r="BB233" t="s">
        <v>645</v>
      </c>
      <c r="BC233" t="s">
        <v>628</v>
      </c>
      <c r="BD233" t="s">
        <v>621</v>
      </c>
      <c r="BE233" t="s">
        <v>311</v>
      </c>
      <c r="BF233" t="s">
        <v>312</v>
      </c>
      <c r="BG233" t="s">
        <v>156</v>
      </c>
      <c r="BH233" t="s">
        <v>313</v>
      </c>
    </row>
    <row r="234" spans="1:60" x14ac:dyDescent="0.4">
      <c r="A234" s="64">
        <f t="shared" si="57"/>
        <v>232</v>
      </c>
      <c r="B234" s="65" t="str">
        <f t="shared" si="58"/>
        <v>2025-09-14</v>
      </c>
      <c r="C234" s="65" t="str">
        <f t="shared" si="59"/>
        <v>FRA</v>
      </c>
      <c r="D234" s="65" t="str">
        <f t="shared" si="60"/>
        <v>99431947812</v>
      </c>
      <c r="E234" s="65" t="str">
        <f t="shared" si="61"/>
        <v>566746843714</v>
      </c>
      <c r="F234" s="65" t="str">
        <f t="shared" si="62"/>
        <v>조영표</v>
      </c>
      <c r="G234" s="65" t="str">
        <f t="shared" si="63"/>
        <v>GK00002763396</v>
      </c>
      <c r="H234" s="229" t="str">
        <f t="shared" si="64"/>
        <v>일반(목록배제,Normal-Manifest Exception)</v>
      </c>
      <c r="I234" s="66">
        <f t="shared" si="65"/>
        <v>70.819999999999993</v>
      </c>
      <c r="J234" s="102">
        <f t="shared" si="66"/>
        <v>1</v>
      </c>
      <c r="K234" s="66">
        <f t="shared" si="67"/>
        <v>3</v>
      </c>
      <c r="L234" s="66">
        <f t="shared" si="68"/>
        <v>0.2</v>
      </c>
      <c r="M234" s="66">
        <f t="shared" si="69"/>
        <v>3</v>
      </c>
      <c r="N234" s="169">
        <f t="shared" si="70"/>
        <v>11.1</v>
      </c>
      <c r="O234" s="169">
        <f>(J234*VLOOKUP(M234/J234,Mapping!$B$22:$C$29,2,10))</f>
        <v>3.25</v>
      </c>
      <c r="P234" s="166">
        <f t="shared" si="71"/>
        <v>16.823799271399952</v>
      </c>
      <c r="Q234" s="167">
        <f>VLOOKUP(H234,Mapping!$B$3:$D$13,3,0)</f>
        <v>0.8</v>
      </c>
      <c r="R234" s="168">
        <f>(IF(VLOOKUP(VLOOKUP(I234,Mapping!$B$15:$D$20,2,1),Mapping!$C$15:$E$20,2,0)=7000,0,VLOOKUP(VLOOKUP(I234,Mapping!$B$15:$D$20,2,1),Mapping!$C$15:$E$20,2,0)))</f>
        <v>0</v>
      </c>
      <c r="S234" s="166"/>
      <c r="T234" s="166"/>
      <c r="U234" s="67">
        <f t="shared" si="72"/>
        <v>17.623799271399953</v>
      </c>
      <c r="V234" s="149">
        <f t="shared" si="73"/>
        <v>17.62</v>
      </c>
      <c r="W234" s="149">
        <f>MAKESHOPNCOMPANY!$C$17</f>
        <v>1402.69</v>
      </c>
      <c r="X234" t="str">
        <f t="shared" si="56"/>
        <v/>
      </c>
      <c r="AA234" t="s">
        <v>2495</v>
      </c>
      <c r="AB234" t="s">
        <v>71</v>
      </c>
      <c r="AC234" t="s">
        <v>5892</v>
      </c>
      <c r="AD234" t="s">
        <v>5893</v>
      </c>
      <c r="AE234" t="s">
        <v>5894</v>
      </c>
      <c r="AF234" t="s">
        <v>5895</v>
      </c>
      <c r="AG234" t="s">
        <v>5896</v>
      </c>
      <c r="AH234" t="s">
        <v>156</v>
      </c>
      <c r="AI234">
        <v>1</v>
      </c>
      <c r="AJ234">
        <v>3</v>
      </c>
      <c r="AK234">
        <v>0.2</v>
      </c>
      <c r="AL234">
        <v>3</v>
      </c>
      <c r="AM234" t="s">
        <v>110</v>
      </c>
      <c r="AN234">
        <v>70.819999999999993</v>
      </c>
      <c r="AO234" t="s">
        <v>303</v>
      </c>
      <c r="AP234" t="s">
        <v>303</v>
      </c>
      <c r="AQ234" t="s">
        <v>303</v>
      </c>
      <c r="AR234" t="s">
        <v>303</v>
      </c>
      <c r="AS234" t="s">
        <v>303</v>
      </c>
      <c r="AT234" t="s">
        <v>618</v>
      </c>
      <c r="AU234" t="s">
        <v>619</v>
      </c>
      <c r="AV234" t="s">
        <v>5897</v>
      </c>
      <c r="AW234" t="s">
        <v>156</v>
      </c>
      <c r="AX234" t="s">
        <v>307</v>
      </c>
      <c r="AY234" t="s">
        <v>5893</v>
      </c>
      <c r="AZ234" t="s">
        <v>5898</v>
      </c>
      <c r="BA234" t="s">
        <v>5898</v>
      </c>
      <c r="BB234" t="s">
        <v>1269</v>
      </c>
      <c r="BC234" t="s">
        <v>1270</v>
      </c>
      <c r="BD234" t="s">
        <v>621</v>
      </c>
      <c r="BE234" t="s">
        <v>311</v>
      </c>
      <c r="BF234" t="s">
        <v>312</v>
      </c>
      <c r="BG234" t="s">
        <v>156</v>
      </c>
      <c r="BH234" t="s">
        <v>313</v>
      </c>
    </row>
    <row r="235" spans="1:60" x14ac:dyDescent="0.4">
      <c r="A235" s="64">
        <f t="shared" si="57"/>
        <v>233</v>
      </c>
      <c r="B235" s="65" t="str">
        <f t="shared" si="58"/>
        <v>2025-09-14</v>
      </c>
      <c r="C235" s="65" t="str">
        <f t="shared" si="59"/>
        <v>FRA</v>
      </c>
      <c r="D235" s="65" t="str">
        <f t="shared" si="60"/>
        <v>99431947812</v>
      </c>
      <c r="E235" s="65" t="str">
        <f t="shared" si="61"/>
        <v>566746843692</v>
      </c>
      <c r="F235" s="65" t="str">
        <f t="shared" si="62"/>
        <v>이성민</v>
      </c>
      <c r="G235" s="65" t="str">
        <f t="shared" si="63"/>
        <v>GK00002764425</v>
      </c>
      <c r="H235" s="229" t="str">
        <f t="shared" si="64"/>
        <v>목록(Manifest)</v>
      </c>
      <c r="I235" s="66">
        <f t="shared" si="65"/>
        <v>137.69</v>
      </c>
      <c r="J235" s="102">
        <f t="shared" si="66"/>
        <v>2</v>
      </c>
      <c r="K235" s="66">
        <f t="shared" si="67"/>
        <v>6</v>
      </c>
      <c r="L235" s="66">
        <f t="shared" si="68"/>
        <v>0.4</v>
      </c>
      <c r="M235" s="66">
        <f t="shared" si="69"/>
        <v>6</v>
      </c>
      <c r="N235" s="169">
        <f t="shared" si="70"/>
        <v>20.400000000000002</v>
      </c>
      <c r="O235" s="169">
        <f>(J235*VLOOKUP(M235/J235,Mapping!$B$22:$C$29,2,10))</f>
        <v>6.5</v>
      </c>
      <c r="P235" s="166">
        <f t="shared" si="71"/>
        <v>31.537296195167855</v>
      </c>
      <c r="Q235" s="167">
        <f>VLOOKUP(H235,Mapping!$B$3:$D$13,3,0)</f>
        <v>0</v>
      </c>
      <c r="R235" s="168">
        <f>(IF(VLOOKUP(VLOOKUP(I235,Mapping!$B$15:$D$20,2,1),Mapping!$C$15:$E$20,2,0)=7000,0,VLOOKUP(VLOOKUP(I235,Mapping!$B$15:$D$20,2,1),Mapping!$C$15:$E$20,2,0)))</f>
        <v>0</v>
      </c>
      <c r="S235" s="166"/>
      <c r="T235" s="166"/>
      <c r="U235" s="67">
        <f t="shared" si="72"/>
        <v>31.537296195167855</v>
      </c>
      <c r="V235" s="149">
        <f t="shared" si="73"/>
        <v>31.54</v>
      </c>
      <c r="W235" s="149">
        <f>MAKESHOPNCOMPANY!$C$17</f>
        <v>1402.69</v>
      </c>
      <c r="X235" t="str">
        <f t="shared" si="56"/>
        <v/>
      </c>
      <c r="AA235" t="s">
        <v>2495</v>
      </c>
      <c r="AB235" t="s">
        <v>71</v>
      </c>
      <c r="AC235" t="s">
        <v>5892</v>
      </c>
      <c r="AD235" t="s">
        <v>5899</v>
      </c>
      <c r="AE235" t="s">
        <v>258</v>
      </c>
      <c r="AF235" t="s">
        <v>681</v>
      </c>
      <c r="AG235" t="s">
        <v>715</v>
      </c>
      <c r="AH235" t="s">
        <v>156</v>
      </c>
      <c r="AI235">
        <v>2</v>
      </c>
      <c r="AJ235">
        <v>6</v>
      </c>
      <c r="AK235">
        <v>0.4</v>
      </c>
      <c r="AL235">
        <v>6</v>
      </c>
      <c r="AM235" t="s">
        <v>14</v>
      </c>
      <c r="AN235">
        <v>137.69</v>
      </c>
      <c r="AO235" t="s">
        <v>303</v>
      </c>
      <c r="AP235" t="s">
        <v>303</v>
      </c>
      <c r="AQ235" t="s">
        <v>303</v>
      </c>
      <c r="AR235" t="s">
        <v>303</v>
      </c>
      <c r="AS235" t="s">
        <v>303</v>
      </c>
      <c r="AT235" t="s">
        <v>618</v>
      </c>
      <c r="AU235" t="s">
        <v>619</v>
      </c>
      <c r="AV235" t="s">
        <v>683</v>
      </c>
      <c r="AW235" t="s">
        <v>156</v>
      </c>
      <c r="AX235" t="s">
        <v>307</v>
      </c>
      <c r="AY235" t="s">
        <v>5900</v>
      </c>
      <c r="AZ235" t="s">
        <v>5901</v>
      </c>
      <c r="BA235" t="s">
        <v>5901</v>
      </c>
      <c r="BB235" t="s">
        <v>1269</v>
      </c>
      <c r="BC235" t="s">
        <v>1270</v>
      </c>
      <c r="BD235" t="s">
        <v>621</v>
      </c>
      <c r="BE235" t="s">
        <v>311</v>
      </c>
      <c r="BF235" t="s">
        <v>312</v>
      </c>
      <c r="BG235" t="s">
        <v>156</v>
      </c>
      <c r="BH235" t="s">
        <v>313</v>
      </c>
    </row>
    <row r="236" spans="1:60" x14ac:dyDescent="0.4">
      <c r="A236" s="64">
        <f t="shared" si="57"/>
        <v>234</v>
      </c>
      <c r="B236" s="65" t="str">
        <f t="shared" si="58"/>
        <v>2025-09-14</v>
      </c>
      <c r="C236" s="65" t="str">
        <f t="shared" si="59"/>
        <v>FRA</v>
      </c>
      <c r="D236" s="65" t="str">
        <f t="shared" si="60"/>
        <v>99431947812</v>
      </c>
      <c r="E236" s="65" t="str">
        <f t="shared" si="61"/>
        <v>566746843725</v>
      </c>
      <c r="F236" s="65" t="str">
        <f t="shared" si="62"/>
        <v>이예진</v>
      </c>
      <c r="G236" s="65" t="str">
        <f t="shared" si="63"/>
        <v>GK00002769966</v>
      </c>
      <c r="H236" s="229" t="str">
        <f t="shared" si="64"/>
        <v>일반(목록배제,Normal-Manifest Exception)</v>
      </c>
      <c r="I236" s="66">
        <f t="shared" si="65"/>
        <v>149.32</v>
      </c>
      <c r="J236" s="102">
        <f t="shared" si="66"/>
        <v>1</v>
      </c>
      <c r="K236" s="66">
        <f t="shared" si="67"/>
        <v>1</v>
      </c>
      <c r="L236" s="66">
        <f t="shared" si="68"/>
        <v>0.2</v>
      </c>
      <c r="M236" s="66">
        <f t="shared" si="69"/>
        <v>1</v>
      </c>
      <c r="N236" s="169">
        <f t="shared" si="70"/>
        <v>4.9000000000000004</v>
      </c>
      <c r="O236" s="169">
        <f>(J236*VLOOKUP(M236/J236,Mapping!$B$22:$C$29,2,10))</f>
        <v>2.75</v>
      </c>
      <c r="P236" s="166">
        <f t="shared" si="71"/>
        <v>8.9687849774362114</v>
      </c>
      <c r="Q236" s="167">
        <f>VLOOKUP(H236,Mapping!$B$3:$D$13,3,0)</f>
        <v>0.8</v>
      </c>
      <c r="R236" s="168">
        <f>(IF(VLOOKUP(VLOOKUP(I236,Mapping!$B$15:$D$20,2,1),Mapping!$C$15:$E$20,2,0)=7000,0,VLOOKUP(VLOOKUP(I236,Mapping!$B$15:$D$20,2,1),Mapping!$C$15:$E$20,2,0)))</f>
        <v>0</v>
      </c>
      <c r="S236" s="166"/>
      <c r="T236" s="166"/>
      <c r="U236" s="67">
        <f t="shared" si="72"/>
        <v>9.7687849774362121</v>
      </c>
      <c r="V236" s="149">
        <f t="shared" si="73"/>
        <v>9.77</v>
      </c>
      <c r="W236" s="149">
        <f>MAKESHOPNCOMPANY!$C$17</f>
        <v>1402.69</v>
      </c>
      <c r="X236" t="str">
        <f t="shared" si="56"/>
        <v/>
      </c>
      <c r="AA236" t="s">
        <v>2495</v>
      </c>
      <c r="AB236" t="s">
        <v>71</v>
      </c>
      <c r="AC236" t="s">
        <v>5892</v>
      </c>
      <c r="AD236" t="s">
        <v>5902</v>
      </c>
      <c r="AE236" t="s">
        <v>5903</v>
      </c>
      <c r="AF236" t="s">
        <v>5904</v>
      </c>
      <c r="AG236" t="s">
        <v>5905</v>
      </c>
      <c r="AH236" t="s">
        <v>156</v>
      </c>
      <c r="AI236">
        <v>1</v>
      </c>
      <c r="AJ236">
        <v>1</v>
      </c>
      <c r="AK236">
        <v>0.2</v>
      </c>
      <c r="AL236">
        <v>1</v>
      </c>
      <c r="AM236" t="s">
        <v>110</v>
      </c>
      <c r="AN236">
        <v>149.32</v>
      </c>
      <c r="AO236" t="s">
        <v>303</v>
      </c>
      <c r="AP236" t="s">
        <v>303</v>
      </c>
      <c r="AQ236" t="s">
        <v>303</v>
      </c>
      <c r="AR236" t="s">
        <v>303</v>
      </c>
      <c r="AS236" t="s">
        <v>303</v>
      </c>
      <c r="AT236" t="s">
        <v>618</v>
      </c>
      <c r="AU236" t="s">
        <v>619</v>
      </c>
      <c r="AV236" t="s">
        <v>727</v>
      </c>
      <c r="AW236" t="s">
        <v>156</v>
      </c>
      <c r="AX236" t="s">
        <v>307</v>
      </c>
      <c r="AY236" t="s">
        <v>5902</v>
      </c>
      <c r="AZ236" t="s">
        <v>5906</v>
      </c>
      <c r="BA236" t="s">
        <v>5906</v>
      </c>
      <c r="BB236" t="s">
        <v>1269</v>
      </c>
      <c r="BC236" t="s">
        <v>1270</v>
      </c>
      <c r="BD236" t="s">
        <v>621</v>
      </c>
      <c r="BE236" t="s">
        <v>311</v>
      </c>
      <c r="BF236" t="s">
        <v>312</v>
      </c>
      <c r="BG236" t="s">
        <v>156</v>
      </c>
      <c r="BH236" t="s">
        <v>313</v>
      </c>
    </row>
    <row r="237" spans="1:60" x14ac:dyDescent="0.4">
      <c r="A237" s="64">
        <f t="shared" si="57"/>
        <v>235</v>
      </c>
      <c r="B237" s="65" t="str">
        <f t="shared" si="58"/>
        <v>2025-09-14</v>
      </c>
      <c r="C237" s="65" t="str">
        <f t="shared" si="59"/>
        <v>FRA</v>
      </c>
      <c r="D237" s="65" t="str">
        <f t="shared" si="60"/>
        <v>99431947812</v>
      </c>
      <c r="E237" s="65" t="str">
        <f t="shared" si="61"/>
        <v>566746843681</v>
      </c>
      <c r="F237" s="65" t="str">
        <f t="shared" si="62"/>
        <v>이상수</v>
      </c>
      <c r="G237" s="65" t="str">
        <f t="shared" si="63"/>
        <v>GK00002768509</v>
      </c>
      <c r="H237" s="229" t="str">
        <f t="shared" si="64"/>
        <v>간이(Simple)</v>
      </c>
      <c r="I237" s="66">
        <f t="shared" si="65"/>
        <v>264.52</v>
      </c>
      <c r="J237" s="102">
        <f t="shared" si="66"/>
        <v>1</v>
      </c>
      <c r="K237" s="66">
        <f t="shared" si="67"/>
        <v>2.5</v>
      </c>
      <c r="L237" s="66">
        <f t="shared" si="68"/>
        <v>0.2</v>
      </c>
      <c r="M237" s="66">
        <f t="shared" si="69"/>
        <v>2.5</v>
      </c>
      <c r="N237" s="169">
        <f t="shared" si="70"/>
        <v>9.5500000000000007</v>
      </c>
      <c r="O237" s="169">
        <f>(J237*VLOOKUP(M237/J237,Mapping!$B$22:$C$29,2,10))</f>
        <v>3.25</v>
      </c>
      <c r="P237" s="166">
        <f t="shared" si="71"/>
        <v>15.006594472050132</v>
      </c>
      <c r="Q237" s="167">
        <f>VLOOKUP(H237,Mapping!$B$3:$D$13,3,0)</f>
        <v>0.8</v>
      </c>
      <c r="R237" s="168">
        <f>(IF(VLOOKUP(VLOOKUP(I237,Mapping!$B$15:$D$20,2,1),Mapping!$C$15:$E$20,2,0)=7000,0,VLOOKUP(VLOOKUP(I237,Mapping!$B$15:$D$20,2,1),Mapping!$C$15:$E$20,2,0)))</f>
        <v>0</v>
      </c>
      <c r="S237" s="166"/>
      <c r="T237" s="166"/>
      <c r="U237" s="67">
        <f t="shared" si="72"/>
        <v>15.806594472050133</v>
      </c>
      <c r="V237" s="149">
        <f t="shared" si="73"/>
        <v>15.81</v>
      </c>
      <c r="W237" s="149">
        <f>MAKESHOPNCOMPANY!$C$17</f>
        <v>1402.69</v>
      </c>
      <c r="X237" t="str">
        <f t="shared" si="56"/>
        <v/>
      </c>
      <c r="AA237" t="s">
        <v>2495</v>
      </c>
      <c r="AB237" t="s">
        <v>71</v>
      </c>
      <c r="AC237" t="s">
        <v>5892</v>
      </c>
      <c r="AD237" t="s">
        <v>5907</v>
      </c>
      <c r="AE237" t="s">
        <v>5005</v>
      </c>
      <c r="AF237" t="s">
        <v>5006</v>
      </c>
      <c r="AG237" t="s">
        <v>5007</v>
      </c>
      <c r="AH237" t="s">
        <v>156</v>
      </c>
      <c r="AI237">
        <v>1</v>
      </c>
      <c r="AJ237">
        <v>2.5</v>
      </c>
      <c r="AK237">
        <v>0.2</v>
      </c>
      <c r="AL237">
        <v>2.5</v>
      </c>
      <c r="AM237" t="s">
        <v>15</v>
      </c>
      <c r="AN237">
        <v>264.52</v>
      </c>
      <c r="AO237" t="s">
        <v>303</v>
      </c>
      <c r="AP237" t="s">
        <v>303</v>
      </c>
      <c r="AQ237" t="s">
        <v>303</v>
      </c>
      <c r="AR237" t="s">
        <v>303</v>
      </c>
      <c r="AS237" t="s">
        <v>303</v>
      </c>
      <c r="AT237" t="s">
        <v>618</v>
      </c>
      <c r="AU237" t="s">
        <v>619</v>
      </c>
      <c r="AV237" t="s">
        <v>620</v>
      </c>
      <c r="AW237" t="s">
        <v>156</v>
      </c>
      <c r="AX237" t="s">
        <v>307</v>
      </c>
      <c r="AY237" t="s">
        <v>5907</v>
      </c>
      <c r="AZ237" t="s">
        <v>5908</v>
      </c>
      <c r="BA237" t="s">
        <v>5908</v>
      </c>
      <c r="BB237" t="s">
        <v>1269</v>
      </c>
      <c r="BC237" t="s">
        <v>1270</v>
      </c>
      <c r="BD237" t="s">
        <v>621</v>
      </c>
      <c r="BE237" t="s">
        <v>311</v>
      </c>
      <c r="BF237" t="s">
        <v>312</v>
      </c>
      <c r="BG237" t="s">
        <v>156</v>
      </c>
      <c r="BH237" t="s">
        <v>313</v>
      </c>
    </row>
    <row r="238" spans="1:60" x14ac:dyDescent="0.4">
      <c r="A238" s="64">
        <f t="shared" si="57"/>
        <v>236</v>
      </c>
      <c r="B238" s="65" t="str">
        <f t="shared" si="58"/>
        <v>2025-09-14</v>
      </c>
      <c r="C238" s="65" t="str">
        <f t="shared" si="59"/>
        <v>FRA</v>
      </c>
      <c r="D238" s="65" t="str">
        <f t="shared" si="60"/>
        <v>99431947812</v>
      </c>
      <c r="E238" s="65" t="str">
        <f t="shared" si="61"/>
        <v>566746843703</v>
      </c>
      <c r="F238" s="65" t="str">
        <f t="shared" si="62"/>
        <v>김용성</v>
      </c>
      <c r="G238" s="65" t="str">
        <f t="shared" si="63"/>
        <v>GK00002765633</v>
      </c>
      <c r="H238" s="229" t="str">
        <f t="shared" si="64"/>
        <v>목록(Manifest)</v>
      </c>
      <c r="I238" s="66">
        <f t="shared" si="65"/>
        <v>63.01</v>
      </c>
      <c r="J238" s="102">
        <f t="shared" si="66"/>
        <v>1</v>
      </c>
      <c r="K238" s="66">
        <f t="shared" si="67"/>
        <v>0.5</v>
      </c>
      <c r="L238" s="66">
        <f t="shared" si="68"/>
        <v>0.2</v>
      </c>
      <c r="M238" s="66">
        <f t="shared" si="69"/>
        <v>0.5</v>
      </c>
      <c r="N238" s="169">
        <f t="shared" si="70"/>
        <v>3.35</v>
      </c>
      <c r="O238" s="169">
        <f>(J238*VLOOKUP(M238/J238,Mapping!$B$22:$C$29,2,10))</f>
        <v>2.75</v>
      </c>
      <c r="P238" s="166">
        <f t="shared" si="71"/>
        <v>7.1515801780863901</v>
      </c>
      <c r="Q238" s="167">
        <f>VLOOKUP(H238,Mapping!$B$3:$D$13,3,0)</f>
        <v>0</v>
      </c>
      <c r="R238" s="168">
        <f>(IF(VLOOKUP(VLOOKUP(I238,Mapping!$B$15:$D$20,2,1),Mapping!$C$15:$E$20,2,0)=7000,0,VLOOKUP(VLOOKUP(I238,Mapping!$B$15:$D$20,2,1),Mapping!$C$15:$E$20,2,0)))</f>
        <v>0</v>
      </c>
      <c r="S238" s="166"/>
      <c r="T238" s="166"/>
      <c r="U238" s="67">
        <f t="shared" si="72"/>
        <v>7.1515801780863901</v>
      </c>
      <c r="V238" s="149">
        <f t="shared" si="73"/>
        <v>7.15</v>
      </c>
      <c r="W238" s="149">
        <f>MAKESHOPNCOMPANY!$C$17</f>
        <v>1402.69</v>
      </c>
      <c r="X238" t="str">
        <f t="shared" si="56"/>
        <v/>
      </c>
      <c r="AA238" t="s">
        <v>2495</v>
      </c>
      <c r="AB238" t="s">
        <v>71</v>
      </c>
      <c r="AC238" t="s">
        <v>5892</v>
      </c>
      <c r="AD238" t="s">
        <v>5909</v>
      </c>
      <c r="AE238" t="s">
        <v>987</v>
      </c>
      <c r="AF238" t="s">
        <v>988</v>
      </c>
      <c r="AG238" t="s">
        <v>989</v>
      </c>
      <c r="AH238" t="s">
        <v>156</v>
      </c>
      <c r="AI238">
        <v>1</v>
      </c>
      <c r="AJ238">
        <v>0.5</v>
      </c>
      <c r="AK238">
        <v>0.2</v>
      </c>
      <c r="AL238">
        <v>0.5</v>
      </c>
      <c r="AM238" t="s">
        <v>14</v>
      </c>
      <c r="AN238">
        <v>63.01</v>
      </c>
      <c r="AO238" t="s">
        <v>303</v>
      </c>
      <c r="AP238" t="s">
        <v>303</v>
      </c>
      <c r="AQ238" t="s">
        <v>303</v>
      </c>
      <c r="AR238" t="s">
        <v>303</v>
      </c>
      <c r="AS238" t="s">
        <v>303</v>
      </c>
      <c r="AT238" t="s">
        <v>618</v>
      </c>
      <c r="AU238" t="s">
        <v>619</v>
      </c>
      <c r="AV238" t="s">
        <v>3644</v>
      </c>
      <c r="AW238" t="s">
        <v>156</v>
      </c>
      <c r="AX238" t="s">
        <v>307</v>
      </c>
      <c r="AY238" t="s">
        <v>5909</v>
      </c>
      <c r="AZ238" t="s">
        <v>5910</v>
      </c>
      <c r="BA238" t="s">
        <v>5910</v>
      </c>
      <c r="BB238" t="s">
        <v>1269</v>
      </c>
      <c r="BC238" t="s">
        <v>1270</v>
      </c>
      <c r="BD238" t="s">
        <v>621</v>
      </c>
      <c r="BE238" t="s">
        <v>311</v>
      </c>
      <c r="BF238" t="s">
        <v>312</v>
      </c>
      <c r="BG238" t="s">
        <v>156</v>
      </c>
      <c r="BH238" t="s">
        <v>313</v>
      </c>
    </row>
    <row r="239" spans="1:60" x14ac:dyDescent="0.4">
      <c r="A239" s="64">
        <f t="shared" si="57"/>
        <v>237</v>
      </c>
      <c r="B239" s="65" t="str">
        <f t="shared" si="58"/>
        <v>2025-09-14</v>
      </c>
      <c r="C239" s="65" t="str">
        <f t="shared" si="59"/>
        <v>FRA</v>
      </c>
      <c r="D239" s="65" t="str">
        <f t="shared" si="60"/>
        <v>99431947812</v>
      </c>
      <c r="E239" s="65" t="str">
        <f t="shared" si="61"/>
        <v>566746843622</v>
      </c>
      <c r="F239" s="65" t="str">
        <f t="shared" si="62"/>
        <v>김영훈</v>
      </c>
      <c r="G239" s="65" t="str">
        <f t="shared" si="63"/>
        <v>GK00002761191</v>
      </c>
      <c r="H239" s="229" t="str">
        <f t="shared" si="64"/>
        <v>목록(Manifest)</v>
      </c>
      <c r="I239" s="66">
        <f t="shared" si="65"/>
        <v>127.77</v>
      </c>
      <c r="J239" s="102">
        <f t="shared" si="66"/>
        <v>1</v>
      </c>
      <c r="K239" s="66">
        <f t="shared" si="67"/>
        <v>1.5</v>
      </c>
      <c r="L239" s="66">
        <f t="shared" si="68"/>
        <v>2.5</v>
      </c>
      <c r="M239" s="66">
        <f t="shared" si="69"/>
        <v>2.5</v>
      </c>
      <c r="N239" s="169">
        <f t="shared" si="70"/>
        <v>9.5500000000000007</v>
      </c>
      <c r="O239" s="169">
        <f>(J239*VLOOKUP(M239/J239,Mapping!$B$22:$C$29,2,10))</f>
        <v>3.25</v>
      </c>
      <c r="P239" s="166">
        <f t="shared" si="71"/>
        <v>15.006594472050132</v>
      </c>
      <c r="Q239" s="167">
        <f>VLOOKUP(H239,Mapping!$B$3:$D$13,3,0)</f>
        <v>0</v>
      </c>
      <c r="R239" s="168">
        <f>(IF(VLOOKUP(VLOOKUP(I239,Mapping!$B$15:$D$20,2,1),Mapping!$C$15:$E$20,2,0)=7000,0,VLOOKUP(VLOOKUP(I239,Mapping!$B$15:$D$20,2,1),Mapping!$C$15:$E$20,2,0)))</f>
        <v>0</v>
      </c>
      <c r="S239" s="166"/>
      <c r="T239" s="166"/>
      <c r="U239" s="67">
        <f t="shared" si="72"/>
        <v>15.006594472050132</v>
      </c>
      <c r="V239" s="149">
        <f t="shared" si="73"/>
        <v>15.01</v>
      </c>
      <c r="W239" s="149">
        <f>MAKESHOPNCOMPANY!$C$17</f>
        <v>1402.69</v>
      </c>
      <c r="X239" t="str">
        <f t="shared" si="56"/>
        <v/>
      </c>
      <c r="AA239" t="s">
        <v>2495</v>
      </c>
      <c r="AB239" t="s">
        <v>71</v>
      </c>
      <c r="AC239" t="s">
        <v>5892</v>
      </c>
      <c r="AD239" t="s">
        <v>5911</v>
      </c>
      <c r="AE239" t="s">
        <v>235</v>
      </c>
      <c r="AF239" t="s">
        <v>490</v>
      </c>
      <c r="AG239" t="s">
        <v>491</v>
      </c>
      <c r="AH239" t="s">
        <v>156</v>
      </c>
      <c r="AI239">
        <v>1</v>
      </c>
      <c r="AJ239">
        <v>1.5</v>
      </c>
      <c r="AK239">
        <v>2.5</v>
      </c>
      <c r="AL239">
        <v>2.5</v>
      </c>
      <c r="AM239" t="s">
        <v>14</v>
      </c>
      <c r="AN239">
        <v>127.77</v>
      </c>
      <c r="AO239" t="s">
        <v>303</v>
      </c>
      <c r="AP239" t="s">
        <v>303</v>
      </c>
      <c r="AQ239" t="s">
        <v>303</v>
      </c>
      <c r="AR239" t="s">
        <v>303</v>
      </c>
      <c r="AS239" t="s">
        <v>303</v>
      </c>
      <c r="AT239" t="s">
        <v>618</v>
      </c>
      <c r="AU239" t="s">
        <v>619</v>
      </c>
      <c r="AV239" t="s">
        <v>620</v>
      </c>
      <c r="AW239" t="s">
        <v>156</v>
      </c>
      <c r="AX239" t="s">
        <v>307</v>
      </c>
      <c r="AY239" t="s">
        <v>5911</v>
      </c>
      <c r="AZ239" t="s">
        <v>5912</v>
      </c>
      <c r="BA239" t="s">
        <v>5912</v>
      </c>
      <c r="BB239" t="s">
        <v>1269</v>
      </c>
      <c r="BC239" t="s">
        <v>1270</v>
      </c>
      <c r="BD239" t="s">
        <v>621</v>
      </c>
      <c r="BE239" t="s">
        <v>311</v>
      </c>
      <c r="BF239" t="s">
        <v>312</v>
      </c>
      <c r="BG239" t="s">
        <v>156</v>
      </c>
      <c r="BH239" t="s">
        <v>313</v>
      </c>
    </row>
    <row r="240" spans="1:60" x14ac:dyDescent="0.4">
      <c r="A240" s="64">
        <f t="shared" si="57"/>
        <v>238</v>
      </c>
      <c r="B240" s="65" t="str">
        <f t="shared" si="58"/>
        <v>2025-09-14</v>
      </c>
      <c r="C240" s="65" t="str">
        <f t="shared" si="59"/>
        <v>FRA</v>
      </c>
      <c r="D240" s="65" t="str">
        <f t="shared" si="60"/>
        <v>99431947812</v>
      </c>
      <c r="E240" s="65" t="str">
        <f t="shared" si="61"/>
        <v>566746843596</v>
      </c>
      <c r="F240" s="65" t="str">
        <f t="shared" si="62"/>
        <v>이준혁</v>
      </c>
      <c r="G240" s="65" t="str">
        <f t="shared" si="63"/>
        <v>GK00002756726</v>
      </c>
      <c r="H240" s="229" t="str">
        <f t="shared" si="64"/>
        <v>목록(Manifest)</v>
      </c>
      <c r="I240" s="66">
        <f t="shared" si="65"/>
        <v>105.02</v>
      </c>
      <c r="J240" s="102">
        <f t="shared" si="66"/>
        <v>1</v>
      </c>
      <c r="K240" s="66">
        <f t="shared" si="67"/>
        <v>1.5</v>
      </c>
      <c r="L240" s="66">
        <f t="shared" si="68"/>
        <v>2.2999999999999998</v>
      </c>
      <c r="M240" s="66">
        <f t="shared" si="69"/>
        <v>2.2999999999999998</v>
      </c>
      <c r="N240" s="169">
        <f t="shared" si="70"/>
        <v>8.93</v>
      </c>
      <c r="O240" s="169">
        <f>(J240*VLOOKUP(M240/J240,Mapping!$B$22:$C$29,2,10))</f>
        <v>3.25</v>
      </c>
      <c r="P240" s="166">
        <f t="shared" si="71"/>
        <v>14.279712552310203</v>
      </c>
      <c r="Q240" s="167">
        <f>VLOOKUP(H240,Mapping!$B$3:$D$13,3,0)</f>
        <v>0</v>
      </c>
      <c r="R240" s="168">
        <f>(IF(VLOOKUP(VLOOKUP(I240,Mapping!$B$15:$D$20,2,1),Mapping!$C$15:$E$20,2,0)=7000,0,VLOOKUP(VLOOKUP(I240,Mapping!$B$15:$D$20,2,1),Mapping!$C$15:$E$20,2,0)))</f>
        <v>0</v>
      </c>
      <c r="S240" s="166"/>
      <c r="T240" s="166"/>
      <c r="U240" s="67">
        <f t="shared" si="72"/>
        <v>14.279712552310203</v>
      </c>
      <c r="V240" s="149">
        <f t="shared" si="73"/>
        <v>14.28</v>
      </c>
      <c r="W240" s="149">
        <f>MAKESHOPNCOMPANY!$C$17</f>
        <v>1402.69</v>
      </c>
      <c r="X240" t="str">
        <f t="shared" si="56"/>
        <v/>
      </c>
      <c r="AA240" t="s">
        <v>2495</v>
      </c>
      <c r="AB240" t="s">
        <v>71</v>
      </c>
      <c r="AC240" t="s">
        <v>5892</v>
      </c>
      <c r="AD240" t="s">
        <v>5913</v>
      </c>
      <c r="AE240" t="s">
        <v>5655</v>
      </c>
      <c r="AF240" t="s">
        <v>5656</v>
      </c>
      <c r="AG240" t="s">
        <v>5657</v>
      </c>
      <c r="AH240" t="s">
        <v>156</v>
      </c>
      <c r="AI240">
        <v>1</v>
      </c>
      <c r="AJ240">
        <v>1.5</v>
      </c>
      <c r="AK240">
        <v>2.2999999999999998</v>
      </c>
      <c r="AL240">
        <v>2.2999999999999998</v>
      </c>
      <c r="AM240" t="s">
        <v>14</v>
      </c>
      <c r="AN240">
        <v>105.02</v>
      </c>
      <c r="AO240" t="s">
        <v>303</v>
      </c>
      <c r="AP240" t="s">
        <v>303</v>
      </c>
      <c r="AQ240" t="s">
        <v>303</v>
      </c>
      <c r="AR240" t="s">
        <v>303</v>
      </c>
      <c r="AS240" t="s">
        <v>303</v>
      </c>
      <c r="AT240" t="s">
        <v>618</v>
      </c>
      <c r="AU240" t="s">
        <v>619</v>
      </c>
      <c r="AV240" t="s">
        <v>666</v>
      </c>
      <c r="AW240" t="s">
        <v>156</v>
      </c>
      <c r="AX240" t="s">
        <v>307</v>
      </c>
      <c r="AY240" t="s">
        <v>5913</v>
      </c>
      <c r="AZ240" t="s">
        <v>5914</v>
      </c>
      <c r="BA240" t="s">
        <v>5914</v>
      </c>
      <c r="BB240" t="s">
        <v>1269</v>
      </c>
      <c r="BC240" t="s">
        <v>1270</v>
      </c>
      <c r="BD240" t="s">
        <v>621</v>
      </c>
      <c r="BE240" t="s">
        <v>311</v>
      </c>
      <c r="BF240" t="s">
        <v>312</v>
      </c>
      <c r="BG240" t="s">
        <v>156</v>
      </c>
      <c r="BH240" t="s">
        <v>313</v>
      </c>
    </row>
    <row r="241" spans="1:60" x14ac:dyDescent="0.4">
      <c r="A241" s="64">
        <f t="shared" si="57"/>
        <v>239</v>
      </c>
      <c r="B241" s="65" t="str">
        <f t="shared" si="58"/>
        <v>2025-09-14</v>
      </c>
      <c r="C241" s="65" t="str">
        <f t="shared" si="59"/>
        <v>FRA</v>
      </c>
      <c r="D241" s="65" t="str">
        <f t="shared" si="60"/>
        <v>99431947812</v>
      </c>
      <c r="E241" s="65" t="str">
        <f t="shared" si="61"/>
        <v>566746843633</v>
      </c>
      <c r="F241" s="65" t="str">
        <f t="shared" si="62"/>
        <v>박혜진</v>
      </c>
      <c r="G241" s="65" t="str">
        <f t="shared" si="63"/>
        <v>GK00002770296</v>
      </c>
      <c r="H241" s="229" t="str">
        <f t="shared" si="64"/>
        <v>목록(Manifest)</v>
      </c>
      <c r="I241" s="66">
        <f t="shared" si="65"/>
        <v>94.5</v>
      </c>
      <c r="J241" s="102">
        <f t="shared" si="66"/>
        <v>1</v>
      </c>
      <c r="K241" s="66">
        <f t="shared" si="67"/>
        <v>6.5</v>
      </c>
      <c r="L241" s="66">
        <f t="shared" si="68"/>
        <v>16</v>
      </c>
      <c r="M241" s="66">
        <f t="shared" si="69"/>
        <v>16</v>
      </c>
      <c r="N241" s="169">
        <f t="shared" si="70"/>
        <v>51.400000000000006</v>
      </c>
      <c r="O241" s="169">
        <f>(J241*VLOOKUP(M241/J241,Mapping!$B$22:$C$29,2,10))</f>
        <v>6.25</v>
      </c>
      <c r="P241" s="166">
        <f t="shared" si="71"/>
        <v>67.588294633882043</v>
      </c>
      <c r="Q241" s="167">
        <f>VLOOKUP(H241,Mapping!$B$3:$D$13,3,0)</f>
        <v>0</v>
      </c>
      <c r="R241" s="168">
        <f>(IF(VLOOKUP(VLOOKUP(I241,Mapping!$B$15:$D$20,2,1),Mapping!$C$15:$E$20,2,0)=7000,0,VLOOKUP(VLOOKUP(I241,Mapping!$B$15:$D$20,2,1),Mapping!$C$15:$E$20,2,0)))</f>
        <v>0</v>
      </c>
      <c r="S241" s="166"/>
      <c r="T241" s="166"/>
      <c r="U241" s="67">
        <f t="shared" si="72"/>
        <v>67.588294633882043</v>
      </c>
      <c r="V241" s="149">
        <f t="shared" si="73"/>
        <v>67.59</v>
      </c>
      <c r="W241" s="149">
        <f>MAKESHOPNCOMPANY!$C$17</f>
        <v>1402.69</v>
      </c>
      <c r="X241" t="str">
        <f t="shared" si="56"/>
        <v/>
      </c>
      <c r="AA241" t="s">
        <v>2495</v>
      </c>
      <c r="AB241" t="s">
        <v>71</v>
      </c>
      <c r="AC241" t="s">
        <v>5892</v>
      </c>
      <c r="AD241" t="s">
        <v>5915</v>
      </c>
      <c r="AE241" t="s">
        <v>5916</v>
      </c>
      <c r="AF241" t="s">
        <v>5917</v>
      </c>
      <c r="AG241" t="s">
        <v>5918</v>
      </c>
      <c r="AH241" t="s">
        <v>156</v>
      </c>
      <c r="AI241">
        <v>1</v>
      </c>
      <c r="AJ241">
        <v>6.5</v>
      </c>
      <c r="AK241">
        <v>16</v>
      </c>
      <c r="AL241">
        <v>16</v>
      </c>
      <c r="AM241" t="s">
        <v>14</v>
      </c>
      <c r="AN241">
        <v>94.5</v>
      </c>
      <c r="AO241" t="s">
        <v>303</v>
      </c>
      <c r="AP241" t="s">
        <v>303</v>
      </c>
      <c r="AQ241" t="s">
        <v>303</v>
      </c>
      <c r="AR241" t="s">
        <v>303</v>
      </c>
      <c r="AS241" t="s">
        <v>303</v>
      </c>
      <c r="AT241" t="s">
        <v>618</v>
      </c>
      <c r="AU241" t="s">
        <v>619</v>
      </c>
      <c r="AV241" t="s">
        <v>620</v>
      </c>
      <c r="AW241" t="s">
        <v>156</v>
      </c>
      <c r="AX241" t="s">
        <v>307</v>
      </c>
      <c r="AY241" t="s">
        <v>5915</v>
      </c>
      <c r="AZ241" t="s">
        <v>5919</v>
      </c>
      <c r="BA241" t="s">
        <v>5919</v>
      </c>
      <c r="BB241" t="s">
        <v>1269</v>
      </c>
      <c r="BC241" t="s">
        <v>1270</v>
      </c>
      <c r="BD241" t="s">
        <v>621</v>
      </c>
      <c r="BE241" t="s">
        <v>311</v>
      </c>
      <c r="BF241" t="s">
        <v>312</v>
      </c>
      <c r="BG241" t="s">
        <v>156</v>
      </c>
      <c r="BH241" t="s">
        <v>313</v>
      </c>
    </row>
    <row r="242" spans="1:60" x14ac:dyDescent="0.4">
      <c r="A242" s="64">
        <f t="shared" si="57"/>
        <v>240</v>
      </c>
      <c r="B242" s="65" t="str">
        <f t="shared" si="58"/>
        <v>2025-09-14</v>
      </c>
      <c r="C242" s="65" t="str">
        <f t="shared" si="59"/>
        <v>FRA</v>
      </c>
      <c r="D242" s="65" t="str">
        <f t="shared" si="60"/>
        <v>99431947812</v>
      </c>
      <c r="E242" s="65" t="str">
        <f t="shared" si="61"/>
        <v>566746843600</v>
      </c>
      <c r="F242" s="65" t="str">
        <f t="shared" si="62"/>
        <v>이응석</v>
      </c>
      <c r="G242" s="65" t="str">
        <f t="shared" si="63"/>
        <v>GK00002757648</v>
      </c>
      <c r="H242" s="229" t="str">
        <f t="shared" si="64"/>
        <v>간이(Simple)</v>
      </c>
      <c r="I242" s="66">
        <f t="shared" si="65"/>
        <v>240.46</v>
      </c>
      <c r="J242" s="102">
        <f t="shared" si="66"/>
        <v>1</v>
      </c>
      <c r="K242" s="66">
        <f t="shared" si="67"/>
        <v>4.5</v>
      </c>
      <c r="L242" s="66">
        <f t="shared" si="68"/>
        <v>5.2</v>
      </c>
      <c r="M242" s="66">
        <f t="shared" si="69"/>
        <v>5.5</v>
      </c>
      <c r="N242" s="169">
        <f t="shared" si="70"/>
        <v>18.850000000000001</v>
      </c>
      <c r="O242" s="169">
        <f>(J242*VLOOKUP(M242/J242,Mapping!$B$22:$C$29,2,10))</f>
        <v>4.25</v>
      </c>
      <c r="P242" s="166">
        <f t="shared" si="71"/>
        <v>27.082213461277973</v>
      </c>
      <c r="Q242" s="167">
        <f>VLOOKUP(H242,Mapping!$B$3:$D$13,3,0)</f>
        <v>0.8</v>
      </c>
      <c r="R242" s="168">
        <f>(IF(VLOOKUP(VLOOKUP(I242,Mapping!$B$15:$D$20,2,1),Mapping!$C$15:$E$20,2,0)=7000,0,VLOOKUP(VLOOKUP(I242,Mapping!$B$15:$D$20,2,1),Mapping!$C$15:$E$20,2,0)))</f>
        <v>0</v>
      </c>
      <c r="S242" s="166"/>
      <c r="T242" s="166"/>
      <c r="U242" s="67">
        <f t="shared" si="72"/>
        <v>27.882213461277974</v>
      </c>
      <c r="V242" s="149">
        <f t="shared" si="73"/>
        <v>27.88</v>
      </c>
      <c r="W242" s="149">
        <f>MAKESHOPNCOMPANY!$C$17</f>
        <v>1402.69</v>
      </c>
      <c r="X242" t="str">
        <f t="shared" si="56"/>
        <v/>
      </c>
      <c r="AA242" t="s">
        <v>2495</v>
      </c>
      <c r="AB242" t="s">
        <v>71</v>
      </c>
      <c r="AC242" t="s">
        <v>5892</v>
      </c>
      <c r="AD242" t="s">
        <v>5920</v>
      </c>
      <c r="AE242" t="s">
        <v>5921</v>
      </c>
      <c r="AF242" t="s">
        <v>5922</v>
      </c>
      <c r="AG242" t="s">
        <v>5923</v>
      </c>
      <c r="AH242" t="s">
        <v>156</v>
      </c>
      <c r="AI242">
        <v>1</v>
      </c>
      <c r="AJ242">
        <v>4.5</v>
      </c>
      <c r="AK242">
        <v>5.2</v>
      </c>
      <c r="AL242">
        <v>5.5</v>
      </c>
      <c r="AM242" t="s">
        <v>15</v>
      </c>
      <c r="AN242">
        <v>240.46</v>
      </c>
      <c r="AO242" t="s">
        <v>303</v>
      </c>
      <c r="AP242" t="s">
        <v>303</v>
      </c>
      <c r="AQ242" t="s">
        <v>303</v>
      </c>
      <c r="AR242" t="s">
        <v>303</v>
      </c>
      <c r="AS242" t="s">
        <v>303</v>
      </c>
      <c r="AT242" t="s">
        <v>618</v>
      </c>
      <c r="AU242" t="s">
        <v>619</v>
      </c>
      <c r="AV242" t="s">
        <v>625</v>
      </c>
      <c r="AW242" t="s">
        <v>156</v>
      </c>
      <c r="AX242" t="s">
        <v>307</v>
      </c>
      <c r="AY242" t="s">
        <v>5920</v>
      </c>
      <c r="AZ242" t="s">
        <v>5924</v>
      </c>
      <c r="BA242" t="s">
        <v>5924</v>
      </c>
      <c r="BB242" t="s">
        <v>1269</v>
      </c>
      <c r="BC242" t="s">
        <v>1270</v>
      </c>
      <c r="BD242" t="s">
        <v>621</v>
      </c>
      <c r="BE242" t="s">
        <v>311</v>
      </c>
      <c r="BF242" t="s">
        <v>312</v>
      </c>
      <c r="BG242" t="s">
        <v>156</v>
      </c>
      <c r="BH242" t="s">
        <v>313</v>
      </c>
    </row>
    <row r="243" spans="1:60" x14ac:dyDescent="0.4">
      <c r="A243" s="64">
        <f t="shared" si="57"/>
        <v>241</v>
      </c>
      <c r="B243" s="65" t="str">
        <f t="shared" si="58"/>
        <v>2025-09-14</v>
      </c>
      <c r="C243" s="65" t="str">
        <f t="shared" si="59"/>
        <v>FRA</v>
      </c>
      <c r="D243" s="65" t="str">
        <f t="shared" si="60"/>
        <v>99431947812</v>
      </c>
      <c r="E243" s="65" t="str">
        <f t="shared" si="61"/>
        <v>566746843666</v>
      </c>
      <c r="F243" s="65" t="str">
        <f t="shared" si="62"/>
        <v>김남권</v>
      </c>
      <c r="G243" s="65" t="str">
        <f t="shared" si="63"/>
        <v>GK00002761205</v>
      </c>
      <c r="H243" s="229" t="str">
        <f t="shared" si="64"/>
        <v>목록(Manifest)</v>
      </c>
      <c r="I243" s="66">
        <f t="shared" si="65"/>
        <v>63.01</v>
      </c>
      <c r="J243" s="102">
        <f t="shared" si="66"/>
        <v>1</v>
      </c>
      <c r="K243" s="66">
        <f t="shared" si="67"/>
        <v>1</v>
      </c>
      <c r="L243" s="66">
        <f t="shared" si="68"/>
        <v>0.2</v>
      </c>
      <c r="M243" s="66">
        <f t="shared" si="69"/>
        <v>1</v>
      </c>
      <c r="N243" s="169">
        <f t="shared" si="70"/>
        <v>4.9000000000000004</v>
      </c>
      <c r="O243" s="169">
        <f>(J243*VLOOKUP(M243/J243,Mapping!$B$22:$C$29,2,10))</f>
        <v>2.75</v>
      </c>
      <c r="P243" s="166">
        <f t="shared" si="71"/>
        <v>8.9687849774362114</v>
      </c>
      <c r="Q243" s="167">
        <f>VLOOKUP(H243,Mapping!$B$3:$D$13,3,0)</f>
        <v>0</v>
      </c>
      <c r="R243" s="168">
        <f>(IF(VLOOKUP(VLOOKUP(I243,Mapping!$B$15:$D$20,2,1),Mapping!$C$15:$E$20,2,0)=7000,0,VLOOKUP(VLOOKUP(I243,Mapping!$B$15:$D$20,2,1),Mapping!$C$15:$E$20,2,0)))</f>
        <v>0</v>
      </c>
      <c r="S243" s="166"/>
      <c r="T243" s="166"/>
      <c r="U243" s="67">
        <f t="shared" si="72"/>
        <v>8.9687849774362114</v>
      </c>
      <c r="V243" s="149">
        <f t="shared" si="73"/>
        <v>8.9700000000000006</v>
      </c>
      <c r="W243" s="149">
        <f>MAKESHOPNCOMPANY!$C$17</f>
        <v>1402.69</v>
      </c>
      <c r="X243" t="str">
        <f t="shared" si="56"/>
        <v/>
      </c>
      <c r="AA243" t="s">
        <v>2495</v>
      </c>
      <c r="AB243" t="s">
        <v>71</v>
      </c>
      <c r="AC243" t="s">
        <v>5892</v>
      </c>
      <c r="AD243" t="s">
        <v>5925</v>
      </c>
      <c r="AE243" t="s">
        <v>5926</v>
      </c>
      <c r="AF243" t="s">
        <v>5927</v>
      </c>
      <c r="AG243" t="s">
        <v>321</v>
      </c>
      <c r="AH243" t="s">
        <v>156</v>
      </c>
      <c r="AI243">
        <v>1</v>
      </c>
      <c r="AJ243">
        <v>1</v>
      </c>
      <c r="AK243">
        <v>0.2</v>
      </c>
      <c r="AL243">
        <v>1</v>
      </c>
      <c r="AM243" t="s">
        <v>14</v>
      </c>
      <c r="AN243">
        <v>63.01</v>
      </c>
      <c r="AO243" t="s">
        <v>303</v>
      </c>
      <c r="AP243" t="s">
        <v>303</v>
      </c>
      <c r="AQ243" t="s">
        <v>303</v>
      </c>
      <c r="AR243" t="s">
        <v>303</v>
      </c>
      <c r="AS243" t="s">
        <v>303</v>
      </c>
      <c r="AT243" t="s">
        <v>618</v>
      </c>
      <c r="AU243" t="s">
        <v>619</v>
      </c>
      <c r="AV243" t="s">
        <v>620</v>
      </c>
      <c r="AW243" t="s">
        <v>156</v>
      </c>
      <c r="AX243" t="s">
        <v>307</v>
      </c>
      <c r="AY243" t="s">
        <v>5925</v>
      </c>
      <c r="AZ243" t="s">
        <v>5928</v>
      </c>
      <c r="BA243" t="s">
        <v>5928</v>
      </c>
      <c r="BB243" t="s">
        <v>1269</v>
      </c>
      <c r="BC243" t="s">
        <v>1270</v>
      </c>
      <c r="BD243" t="s">
        <v>621</v>
      </c>
      <c r="BE243" t="s">
        <v>311</v>
      </c>
      <c r="BF243" t="s">
        <v>312</v>
      </c>
      <c r="BG243" t="s">
        <v>156</v>
      </c>
      <c r="BH243" t="s">
        <v>313</v>
      </c>
    </row>
    <row r="244" spans="1:60" x14ac:dyDescent="0.4">
      <c r="A244" s="64">
        <f t="shared" si="57"/>
        <v>242</v>
      </c>
      <c r="B244" s="65" t="str">
        <f t="shared" si="58"/>
        <v>2025-09-14</v>
      </c>
      <c r="C244" s="65" t="str">
        <f t="shared" si="59"/>
        <v>FRA</v>
      </c>
      <c r="D244" s="65" t="str">
        <f t="shared" si="60"/>
        <v>99431947812</v>
      </c>
      <c r="E244" s="65" t="str">
        <f t="shared" si="61"/>
        <v>566746843644</v>
      </c>
      <c r="F244" s="65" t="str">
        <f t="shared" si="62"/>
        <v>강유정</v>
      </c>
      <c r="G244" s="65" t="str">
        <f t="shared" si="63"/>
        <v>GK00002768636</v>
      </c>
      <c r="H244" s="229" t="str">
        <f t="shared" si="64"/>
        <v>목록(Manifest)</v>
      </c>
      <c r="I244" s="66">
        <f t="shared" si="65"/>
        <v>132.44</v>
      </c>
      <c r="J244" s="102">
        <f t="shared" si="66"/>
        <v>1</v>
      </c>
      <c r="K244" s="66">
        <f t="shared" si="67"/>
        <v>1.5</v>
      </c>
      <c r="L244" s="66">
        <f t="shared" si="68"/>
        <v>2.5</v>
      </c>
      <c r="M244" s="66">
        <f t="shared" si="69"/>
        <v>2.5</v>
      </c>
      <c r="N244" s="169">
        <f t="shared" si="70"/>
        <v>9.5500000000000007</v>
      </c>
      <c r="O244" s="169">
        <f>(J244*VLOOKUP(M244/J244,Mapping!$B$22:$C$29,2,10))</f>
        <v>3.25</v>
      </c>
      <c r="P244" s="166">
        <f t="shared" si="71"/>
        <v>15.006594472050132</v>
      </c>
      <c r="Q244" s="167">
        <f>VLOOKUP(H244,Mapping!$B$3:$D$13,3,0)</f>
        <v>0</v>
      </c>
      <c r="R244" s="168">
        <f>(IF(VLOOKUP(VLOOKUP(I244,Mapping!$B$15:$D$20,2,1),Mapping!$C$15:$E$20,2,0)=7000,0,VLOOKUP(VLOOKUP(I244,Mapping!$B$15:$D$20,2,1),Mapping!$C$15:$E$20,2,0)))</f>
        <v>0</v>
      </c>
      <c r="S244" s="166"/>
      <c r="T244" s="166"/>
      <c r="U244" s="67">
        <f t="shared" si="72"/>
        <v>15.006594472050132</v>
      </c>
      <c r="V244" s="149">
        <f t="shared" si="73"/>
        <v>15.01</v>
      </c>
      <c r="W244" s="149">
        <f>MAKESHOPNCOMPANY!$C$17</f>
        <v>1402.69</v>
      </c>
      <c r="X244" t="str">
        <f t="shared" si="56"/>
        <v/>
      </c>
      <c r="AA244" t="s">
        <v>2495</v>
      </c>
      <c r="AB244" t="s">
        <v>71</v>
      </c>
      <c r="AC244" t="s">
        <v>5892</v>
      </c>
      <c r="AD244" t="s">
        <v>5929</v>
      </c>
      <c r="AE244" t="s">
        <v>1186</v>
      </c>
      <c r="AF244" t="s">
        <v>1187</v>
      </c>
      <c r="AG244" t="s">
        <v>1188</v>
      </c>
      <c r="AH244" t="s">
        <v>156</v>
      </c>
      <c r="AI244">
        <v>1</v>
      </c>
      <c r="AJ244">
        <v>1.5</v>
      </c>
      <c r="AK244">
        <v>2.5</v>
      </c>
      <c r="AL244">
        <v>2.5</v>
      </c>
      <c r="AM244" t="s">
        <v>14</v>
      </c>
      <c r="AN244">
        <v>132.44</v>
      </c>
      <c r="AO244" t="s">
        <v>303</v>
      </c>
      <c r="AP244" t="s">
        <v>303</v>
      </c>
      <c r="AQ244" t="s">
        <v>303</v>
      </c>
      <c r="AR244" t="s">
        <v>303</v>
      </c>
      <c r="AS244" t="s">
        <v>303</v>
      </c>
      <c r="AT244" t="s">
        <v>618</v>
      </c>
      <c r="AU244" t="s">
        <v>619</v>
      </c>
      <c r="AV244" t="s">
        <v>623</v>
      </c>
      <c r="AW244" t="s">
        <v>156</v>
      </c>
      <c r="AX244" t="s">
        <v>307</v>
      </c>
      <c r="AY244" t="s">
        <v>5929</v>
      </c>
      <c r="AZ244" t="s">
        <v>5930</v>
      </c>
      <c r="BA244" t="s">
        <v>5930</v>
      </c>
      <c r="BB244" t="s">
        <v>1269</v>
      </c>
      <c r="BC244" t="s">
        <v>1270</v>
      </c>
      <c r="BD244" t="s">
        <v>621</v>
      </c>
      <c r="BE244" t="s">
        <v>311</v>
      </c>
      <c r="BF244" t="s">
        <v>312</v>
      </c>
      <c r="BG244" t="s">
        <v>156</v>
      </c>
      <c r="BH244" t="s">
        <v>313</v>
      </c>
    </row>
    <row r="245" spans="1:60" x14ac:dyDescent="0.4">
      <c r="A245" s="64">
        <f t="shared" si="57"/>
        <v>243</v>
      </c>
      <c r="B245" s="65" t="str">
        <f t="shared" si="58"/>
        <v>2025-09-14</v>
      </c>
      <c r="C245" s="65" t="str">
        <f t="shared" si="59"/>
        <v>FRA</v>
      </c>
      <c r="D245" s="65" t="str">
        <f t="shared" si="60"/>
        <v>99431947812</v>
      </c>
      <c r="E245" s="65" t="str">
        <f t="shared" si="61"/>
        <v>566746843670</v>
      </c>
      <c r="F245" s="65" t="str">
        <f t="shared" si="62"/>
        <v>지경민</v>
      </c>
      <c r="G245" s="65" t="str">
        <f t="shared" si="63"/>
        <v>GK00002769072</v>
      </c>
      <c r="H245" s="229" t="str">
        <f t="shared" si="64"/>
        <v>목록(Manifest)</v>
      </c>
      <c r="I245" s="66">
        <f t="shared" si="65"/>
        <v>93.31</v>
      </c>
      <c r="J245" s="102">
        <f t="shared" si="66"/>
        <v>1</v>
      </c>
      <c r="K245" s="66">
        <f t="shared" si="67"/>
        <v>0.5</v>
      </c>
      <c r="L245" s="66">
        <f t="shared" si="68"/>
        <v>0.2</v>
      </c>
      <c r="M245" s="66">
        <f t="shared" si="69"/>
        <v>0.5</v>
      </c>
      <c r="N245" s="169">
        <f t="shared" si="70"/>
        <v>3.35</v>
      </c>
      <c r="O245" s="169">
        <f>(J245*VLOOKUP(M245/J245,Mapping!$B$22:$C$29,2,10))</f>
        <v>2.75</v>
      </c>
      <c r="P245" s="166">
        <f t="shared" si="71"/>
        <v>7.1515801780863901</v>
      </c>
      <c r="Q245" s="167">
        <f>VLOOKUP(H245,Mapping!$B$3:$D$13,3,0)</f>
        <v>0</v>
      </c>
      <c r="R245" s="168">
        <f>(IF(VLOOKUP(VLOOKUP(I245,Mapping!$B$15:$D$20,2,1),Mapping!$C$15:$E$20,2,0)=7000,0,VLOOKUP(VLOOKUP(I245,Mapping!$B$15:$D$20,2,1),Mapping!$C$15:$E$20,2,0)))</f>
        <v>0</v>
      </c>
      <c r="S245" s="166"/>
      <c r="T245" s="166"/>
      <c r="U245" s="67">
        <f t="shared" si="72"/>
        <v>7.1515801780863901</v>
      </c>
      <c r="V245" s="149">
        <f t="shared" si="73"/>
        <v>7.15</v>
      </c>
      <c r="W245" s="149">
        <f>MAKESHOPNCOMPANY!$C$17</f>
        <v>1402.69</v>
      </c>
      <c r="X245" t="str">
        <f t="shared" si="56"/>
        <v/>
      </c>
      <c r="AA245" t="s">
        <v>2495</v>
      </c>
      <c r="AB245" t="s">
        <v>71</v>
      </c>
      <c r="AC245" t="s">
        <v>5892</v>
      </c>
      <c r="AD245" t="s">
        <v>5931</v>
      </c>
      <c r="AE245" t="s">
        <v>1288</v>
      </c>
      <c r="AF245" t="s">
        <v>1289</v>
      </c>
      <c r="AG245" t="s">
        <v>1290</v>
      </c>
      <c r="AH245" t="s">
        <v>156</v>
      </c>
      <c r="AI245">
        <v>1</v>
      </c>
      <c r="AJ245">
        <v>0.5</v>
      </c>
      <c r="AK245">
        <v>0.2</v>
      </c>
      <c r="AL245">
        <v>0.5</v>
      </c>
      <c r="AM245" t="s">
        <v>14</v>
      </c>
      <c r="AN245">
        <v>93.31</v>
      </c>
      <c r="AO245" t="s">
        <v>303</v>
      </c>
      <c r="AP245" t="s">
        <v>303</v>
      </c>
      <c r="AQ245" t="s">
        <v>303</v>
      </c>
      <c r="AR245" t="s">
        <v>303</v>
      </c>
      <c r="AS245" t="s">
        <v>303</v>
      </c>
      <c r="AT245" t="s">
        <v>618</v>
      </c>
      <c r="AU245" t="s">
        <v>619</v>
      </c>
      <c r="AV245" t="s">
        <v>625</v>
      </c>
      <c r="AW245" t="s">
        <v>156</v>
      </c>
      <c r="AX245" t="s">
        <v>307</v>
      </c>
      <c r="AY245" t="s">
        <v>5931</v>
      </c>
      <c r="AZ245" t="s">
        <v>5932</v>
      </c>
      <c r="BA245" t="s">
        <v>5932</v>
      </c>
      <c r="BB245" t="s">
        <v>1269</v>
      </c>
      <c r="BC245" t="s">
        <v>1270</v>
      </c>
      <c r="BD245" t="s">
        <v>621</v>
      </c>
      <c r="BE245" t="s">
        <v>311</v>
      </c>
      <c r="BF245" t="s">
        <v>312</v>
      </c>
      <c r="BG245" t="s">
        <v>156</v>
      </c>
      <c r="BH245" t="s">
        <v>313</v>
      </c>
    </row>
    <row r="246" spans="1:60" x14ac:dyDescent="0.4">
      <c r="A246" s="64">
        <f t="shared" si="57"/>
        <v>244</v>
      </c>
      <c r="B246" s="65" t="str">
        <f t="shared" si="58"/>
        <v>2025-09-14</v>
      </c>
      <c r="C246" s="65" t="str">
        <f t="shared" si="59"/>
        <v>FRA</v>
      </c>
      <c r="D246" s="65" t="str">
        <f t="shared" si="60"/>
        <v>99431947812</v>
      </c>
      <c r="E246" s="65" t="str">
        <f t="shared" si="61"/>
        <v>566746843611</v>
      </c>
      <c r="F246" s="65" t="str">
        <f t="shared" si="62"/>
        <v>문호성</v>
      </c>
      <c r="G246" s="65" t="str">
        <f t="shared" si="63"/>
        <v>GK00002770150</v>
      </c>
      <c r="H246" s="229" t="str">
        <f t="shared" si="64"/>
        <v>목록(Manifest)</v>
      </c>
      <c r="I246" s="66">
        <f t="shared" si="65"/>
        <v>111.44</v>
      </c>
      <c r="J246" s="102">
        <f t="shared" si="66"/>
        <v>1</v>
      </c>
      <c r="K246" s="66">
        <f t="shared" si="67"/>
        <v>2.5</v>
      </c>
      <c r="L246" s="66">
        <f t="shared" si="68"/>
        <v>5.3</v>
      </c>
      <c r="M246" s="66">
        <f t="shared" si="69"/>
        <v>5.5</v>
      </c>
      <c r="N246" s="169">
        <f t="shared" si="70"/>
        <v>18.850000000000001</v>
      </c>
      <c r="O246" s="169">
        <f>(J246*VLOOKUP(M246/J246,Mapping!$B$22:$C$29,2,10))</f>
        <v>4.25</v>
      </c>
      <c r="P246" s="166">
        <f t="shared" si="71"/>
        <v>27.082213461277973</v>
      </c>
      <c r="Q246" s="167">
        <f>VLOOKUP(H246,Mapping!$B$3:$D$13,3,0)</f>
        <v>0</v>
      </c>
      <c r="R246" s="168">
        <f>(IF(VLOOKUP(VLOOKUP(I246,Mapping!$B$15:$D$20,2,1),Mapping!$C$15:$E$20,2,0)=7000,0,VLOOKUP(VLOOKUP(I246,Mapping!$B$15:$D$20,2,1),Mapping!$C$15:$E$20,2,0)))</f>
        <v>0</v>
      </c>
      <c r="S246" s="166"/>
      <c r="T246" s="166"/>
      <c r="U246" s="67">
        <f t="shared" si="72"/>
        <v>27.082213461277973</v>
      </c>
      <c r="V246" s="149">
        <f t="shared" si="73"/>
        <v>27.08</v>
      </c>
      <c r="W246" s="149">
        <f>MAKESHOPNCOMPANY!$C$17</f>
        <v>1402.69</v>
      </c>
      <c r="X246" t="str">
        <f t="shared" si="56"/>
        <v/>
      </c>
      <c r="AA246" t="s">
        <v>2495</v>
      </c>
      <c r="AB246" t="s">
        <v>71</v>
      </c>
      <c r="AC246" t="s">
        <v>5892</v>
      </c>
      <c r="AD246" t="s">
        <v>5933</v>
      </c>
      <c r="AE246" t="s">
        <v>5934</v>
      </c>
      <c r="AF246" t="s">
        <v>5935</v>
      </c>
      <c r="AG246" t="s">
        <v>5918</v>
      </c>
      <c r="AH246" t="s">
        <v>156</v>
      </c>
      <c r="AI246">
        <v>1</v>
      </c>
      <c r="AJ246">
        <v>2.5</v>
      </c>
      <c r="AK246">
        <v>5.3</v>
      </c>
      <c r="AL246">
        <v>5.5</v>
      </c>
      <c r="AM246" t="s">
        <v>14</v>
      </c>
      <c r="AN246">
        <v>111.44</v>
      </c>
      <c r="AO246" t="s">
        <v>303</v>
      </c>
      <c r="AP246" t="s">
        <v>303</v>
      </c>
      <c r="AQ246" t="s">
        <v>303</v>
      </c>
      <c r="AR246" t="s">
        <v>303</v>
      </c>
      <c r="AS246" t="s">
        <v>303</v>
      </c>
      <c r="AT246" t="s">
        <v>618</v>
      </c>
      <c r="AU246" t="s">
        <v>619</v>
      </c>
      <c r="AV246" t="s">
        <v>620</v>
      </c>
      <c r="AW246" t="s">
        <v>156</v>
      </c>
      <c r="AX246" t="s">
        <v>307</v>
      </c>
      <c r="AY246" t="s">
        <v>5933</v>
      </c>
      <c r="AZ246" t="s">
        <v>5936</v>
      </c>
      <c r="BA246" t="s">
        <v>5936</v>
      </c>
      <c r="BB246" t="s">
        <v>1269</v>
      </c>
      <c r="BC246" t="s">
        <v>1270</v>
      </c>
      <c r="BD246" t="s">
        <v>621</v>
      </c>
      <c r="BE246" t="s">
        <v>311</v>
      </c>
      <c r="BF246" t="s">
        <v>312</v>
      </c>
      <c r="BG246" t="s">
        <v>156</v>
      </c>
      <c r="BH246" t="s">
        <v>313</v>
      </c>
    </row>
    <row r="247" spans="1:60" x14ac:dyDescent="0.4">
      <c r="A247" s="64">
        <f t="shared" si="57"/>
        <v>245</v>
      </c>
      <c r="B247" s="65" t="str">
        <f t="shared" si="58"/>
        <v>2025-09-14</v>
      </c>
      <c r="C247" s="65" t="str">
        <f t="shared" si="59"/>
        <v>FRA</v>
      </c>
      <c r="D247" s="65" t="str">
        <f t="shared" si="60"/>
        <v>99431947812</v>
      </c>
      <c r="E247" s="65" t="str">
        <f t="shared" si="61"/>
        <v>566746843655</v>
      </c>
      <c r="F247" s="65" t="str">
        <f t="shared" si="62"/>
        <v>김한준</v>
      </c>
      <c r="G247" s="65" t="str">
        <f t="shared" si="63"/>
        <v>GK00002757576</v>
      </c>
      <c r="H247" s="229" t="str">
        <f t="shared" si="64"/>
        <v>목록(Manifest)</v>
      </c>
      <c r="I247" s="66">
        <f t="shared" si="65"/>
        <v>17.39</v>
      </c>
      <c r="J247" s="102">
        <f t="shared" si="66"/>
        <v>1</v>
      </c>
      <c r="K247" s="66">
        <f t="shared" si="67"/>
        <v>0.5</v>
      </c>
      <c r="L247" s="66">
        <f t="shared" si="68"/>
        <v>0.2</v>
      </c>
      <c r="M247" s="66">
        <f t="shared" si="69"/>
        <v>0.5</v>
      </c>
      <c r="N247" s="169">
        <f t="shared" si="70"/>
        <v>3.35</v>
      </c>
      <c r="O247" s="169">
        <f>(J247*VLOOKUP(M247/J247,Mapping!$B$22:$C$29,2,10))</f>
        <v>2.75</v>
      </c>
      <c r="P247" s="166">
        <f t="shared" si="71"/>
        <v>7.1515801780863901</v>
      </c>
      <c r="Q247" s="167">
        <f>VLOOKUP(H247,Mapping!$B$3:$D$13,3,0)</f>
        <v>0</v>
      </c>
      <c r="R247" s="168">
        <f>(IF(VLOOKUP(VLOOKUP(I247,Mapping!$B$15:$D$20,2,1),Mapping!$C$15:$E$20,2,0)=7000,0,VLOOKUP(VLOOKUP(I247,Mapping!$B$15:$D$20,2,1),Mapping!$C$15:$E$20,2,0)))</f>
        <v>0</v>
      </c>
      <c r="S247" s="166"/>
      <c r="T247" s="166"/>
      <c r="U247" s="67">
        <f t="shared" si="72"/>
        <v>7.1515801780863901</v>
      </c>
      <c r="V247" s="149">
        <f t="shared" si="73"/>
        <v>7.15</v>
      </c>
      <c r="W247" s="149">
        <f>MAKESHOPNCOMPANY!$C$17</f>
        <v>1402.69</v>
      </c>
      <c r="X247" t="str">
        <f t="shared" si="56"/>
        <v/>
      </c>
      <c r="AA247" t="s">
        <v>2495</v>
      </c>
      <c r="AB247" t="s">
        <v>71</v>
      </c>
      <c r="AC247" t="s">
        <v>5892</v>
      </c>
      <c r="AD247" t="s">
        <v>5937</v>
      </c>
      <c r="AE247" t="s">
        <v>896</v>
      </c>
      <c r="AF247" t="s">
        <v>5206</v>
      </c>
      <c r="AG247" t="s">
        <v>5207</v>
      </c>
      <c r="AH247" t="s">
        <v>156</v>
      </c>
      <c r="AI247">
        <v>1</v>
      </c>
      <c r="AJ247">
        <v>0.5</v>
      </c>
      <c r="AK247">
        <v>0.2</v>
      </c>
      <c r="AL247">
        <v>0.5</v>
      </c>
      <c r="AM247" t="s">
        <v>14</v>
      </c>
      <c r="AN247">
        <v>17.39</v>
      </c>
      <c r="AO247" t="s">
        <v>303</v>
      </c>
      <c r="AP247" t="s">
        <v>303</v>
      </c>
      <c r="AQ247" t="s">
        <v>303</v>
      </c>
      <c r="AR247" t="s">
        <v>303</v>
      </c>
      <c r="AS247" t="s">
        <v>303</v>
      </c>
      <c r="AT247" t="s">
        <v>618</v>
      </c>
      <c r="AU247" t="s">
        <v>619</v>
      </c>
      <c r="AV247" t="s">
        <v>5938</v>
      </c>
      <c r="AW247" t="s">
        <v>156</v>
      </c>
      <c r="AX247" t="s">
        <v>307</v>
      </c>
      <c r="AY247" t="s">
        <v>5937</v>
      </c>
      <c r="AZ247" t="s">
        <v>5939</v>
      </c>
      <c r="BA247" t="s">
        <v>5939</v>
      </c>
      <c r="BB247" t="s">
        <v>1269</v>
      </c>
      <c r="BC247" t="s">
        <v>1270</v>
      </c>
      <c r="BD247" t="s">
        <v>621</v>
      </c>
      <c r="BE247" t="s">
        <v>311</v>
      </c>
      <c r="BF247" t="s">
        <v>312</v>
      </c>
      <c r="BG247" t="s">
        <v>156</v>
      </c>
      <c r="BH247" t="s">
        <v>313</v>
      </c>
    </row>
    <row r="248" spans="1:60" x14ac:dyDescent="0.4">
      <c r="A248" s="64">
        <f t="shared" si="57"/>
        <v>246</v>
      </c>
      <c r="B248" s="65" t="str">
        <f t="shared" si="58"/>
        <v>2025-09-14</v>
      </c>
      <c r="C248" s="65" t="str">
        <f t="shared" si="59"/>
        <v>FRA</v>
      </c>
      <c r="D248" s="65" t="str">
        <f t="shared" si="60"/>
        <v>99431947812</v>
      </c>
      <c r="E248" s="65" t="str">
        <f t="shared" si="61"/>
        <v>566746843434</v>
      </c>
      <c r="F248" s="65" t="str">
        <f t="shared" si="62"/>
        <v>서지윤</v>
      </c>
      <c r="G248" s="65" t="str">
        <f t="shared" si="63"/>
        <v>GK00002746406</v>
      </c>
      <c r="H248" s="229" t="str">
        <f t="shared" si="64"/>
        <v>목록(Manifest)</v>
      </c>
      <c r="I248" s="66">
        <f t="shared" si="65"/>
        <v>134.19</v>
      </c>
      <c r="J248" s="102">
        <f t="shared" si="66"/>
        <v>1</v>
      </c>
      <c r="K248" s="66">
        <f t="shared" si="67"/>
        <v>1.5</v>
      </c>
      <c r="L248" s="66">
        <f t="shared" si="68"/>
        <v>3.4</v>
      </c>
      <c r="M248" s="66">
        <f t="shared" si="69"/>
        <v>3.4</v>
      </c>
      <c r="N248" s="169">
        <f t="shared" si="70"/>
        <v>12.34</v>
      </c>
      <c r="O248" s="169">
        <f>(J248*VLOOKUP(M248/J248,Mapping!$B$22:$C$29,2,10))</f>
        <v>3.25</v>
      </c>
      <c r="P248" s="166">
        <f t="shared" si="71"/>
        <v>18.277563110879807</v>
      </c>
      <c r="Q248" s="167">
        <f>VLOOKUP(H248,Mapping!$B$3:$D$13,3,0)</f>
        <v>0</v>
      </c>
      <c r="R248" s="168">
        <f>(IF(VLOOKUP(VLOOKUP(I248,Mapping!$B$15:$D$20,2,1),Mapping!$C$15:$E$20,2,0)=7000,0,VLOOKUP(VLOOKUP(I248,Mapping!$B$15:$D$20,2,1),Mapping!$C$15:$E$20,2,0)))</f>
        <v>0</v>
      </c>
      <c r="S248" s="166"/>
      <c r="T248" s="166"/>
      <c r="U248" s="67">
        <f t="shared" si="72"/>
        <v>18.277563110879807</v>
      </c>
      <c r="V248" s="149">
        <f t="shared" si="73"/>
        <v>18.28</v>
      </c>
      <c r="W248" s="149">
        <f>MAKESHOPNCOMPANY!$C$17</f>
        <v>1402.69</v>
      </c>
      <c r="X248" t="str">
        <f t="shared" si="56"/>
        <v/>
      </c>
      <c r="AA248" t="s">
        <v>2495</v>
      </c>
      <c r="AB248" t="s">
        <v>71</v>
      </c>
      <c r="AC248" t="s">
        <v>5892</v>
      </c>
      <c r="AD248" t="s">
        <v>5940</v>
      </c>
      <c r="AE248" t="s">
        <v>273</v>
      </c>
      <c r="AF248" t="s">
        <v>555</v>
      </c>
      <c r="AG248" t="s">
        <v>556</v>
      </c>
      <c r="AH248" t="s">
        <v>156</v>
      </c>
      <c r="AI248">
        <v>1</v>
      </c>
      <c r="AJ248">
        <v>1.5</v>
      </c>
      <c r="AK248">
        <v>3.4</v>
      </c>
      <c r="AL248">
        <v>3.4</v>
      </c>
      <c r="AM248" t="s">
        <v>14</v>
      </c>
      <c r="AN248">
        <v>134.19</v>
      </c>
      <c r="AO248" t="s">
        <v>303</v>
      </c>
      <c r="AP248" t="s">
        <v>303</v>
      </c>
      <c r="AQ248" t="s">
        <v>303</v>
      </c>
      <c r="AR248" t="s">
        <v>303</v>
      </c>
      <c r="AS248" t="s">
        <v>303</v>
      </c>
      <c r="AT248" t="s">
        <v>618</v>
      </c>
      <c r="AU248" t="s">
        <v>619</v>
      </c>
      <c r="AV248" t="s">
        <v>557</v>
      </c>
      <c r="AW248" t="s">
        <v>156</v>
      </c>
      <c r="AX248" t="s">
        <v>307</v>
      </c>
      <c r="AY248" t="s">
        <v>5940</v>
      </c>
      <c r="AZ248" t="s">
        <v>5941</v>
      </c>
      <c r="BA248" t="s">
        <v>5941</v>
      </c>
      <c r="BB248" t="s">
        <v>1269</v>
      </c>
      <c r="BC248" t="s">
        <v>1270</v>
      </c>
      <c r="BD248" t="s">
        <v>621</v>
      </c>
      <c r="BE248" t="s">
        <v>311</v>
      </c>
      <c r="BF248" t="s">
        <v>312</v>
      </c>
      <c r="BG248" t="s">
        <v>156</v>
      </c>
      <c r="BH248" t="s">
        <v>313</v>
      </c>
    </row>
    <row r="249" spans="1:60" x14ac:dyDescent="0.4">
      <c r="A249" s="64">
        <f t="shared" si="57"/>
        <v>247</v>
      </c>
      <c r="B249" s="65" t="str">
        <f t="shared" si="58"/>
        <v>2025-09-14</v>
      </c>
      <c r="C249" s="65" t="str">
        <f t="shared" si="59"/>
        <v>FRA</v>
      </c>
      <c r="D249" s="65" t="str">
        <f t="shared" si="60"/>
        <v>99431947812</v>
      </c>
      <c r="E249" s="65" t="str">
        <f t="shared" si="61"/>
        <v>566746843445</v>
      </c>
      <c r="F249" s="65" t="str">
        <f t="shared" si="62"/>
        <v>조성은</v>
      </c>
      <c r="G249" s="65" t="str">
        <f t="shared" si="63"/>
        <v>GK00002769518</v>
      </c>
      <c r="H249" s="229" t="str">
        <f t="shared" si="64"/>
        <v>일반(목록배제,Normal-Manifest Exception)</v>
      </c>
      <c r="I249" s="66">
        <f t="shared" si="65"/>
        <v>30.2</v>
      </c>
      <c r="J249" s="102">
        <f t="shared" si="66"/>
        <v>1</v>
      </c>
      <c r="K249" s="66">
        <f t="shared" si="67"/>
        <v>0.5</v>
      </c>
      <c r="L249" s="66">
        <f t="shared" si="68"/>
        <v>0.6</v>
      </c>
      <c r="M249" s="66">
        <f t="shared" si="69"/>
        <v>0.6</v>
      </c>
      <c r="N249" s="169">
        <f t="shared" si="70"/>
        <v>3.66</v>
      </c>
      <c r="O249" s="169">
        <f>(J249*VLOOKUP(M249/J249,Mapping!$B$22:$C$29,2,10))</f>
        <v>2.75</v>
      </c>
      <c r="P249" s="166">
        <f t="shared" si="71"/>
        <v>7.5150211379563547</v>
      </c>
      <c r="Q249" s="167">
        <f>VLOOKUP(H249,Mapping!$B$3:$D$13,3,0)</f>
        <v>0.8</v>
      </c>
      <c r="R249" s="168">
        <f>(IF(VLOOKUP(VLOOKUP(I249,Mapping!$B$15:$D$20,2,1),Mapping!$C$15:$E$20,2,0)=7000,0,VLOOKUP(VLOOKUP(I249,Mapping!$B$15:$D$20,2,1),Mapping!$C$15:$E$20,2,0)))</f>
        <v>0</v>
      </c>
      <c r="S249" s="166"/>
      <c r="T249" s="166"/>
      <c r="U249" s="67">
        <f t="shared" si="72"/>
        <v>8.3150211379563554</v>
      </c>
      <c r="V249" s="149">
        <f t="shared" si="73"/>
        <v>8.32</v>
      </c>
      <c r="W249" s="149">
        <f>MAKESHOPNCOMPANY!$C$17</f>
        <v>1402.69</v>
      </c>
      <c r="X249" t="str">
        <f t="shared" si="56"/>
        <v/>
      </c>
      <c r="AA249" t="s">
        <v>2495</v>
      </c>
      <c r="AB249" t="s">
        <v>71</v>
      </c>
      <c r="AC249" t="s">
        <v>5892</v>
      </c>
      <c r="AD249" t="s">
        <v>5942</v>
      </c>
      <c r="AE249" t="s">
        <v>5943</v>
      </c>
      <c r="AF249" t="s">
        <v>5944</v>
      </c>
      <c r="AG249" t="s">
        <v>1646</v>
      </c>
      <c r="AH249" t="s">
        <v>156</v>
      </c>
      <c r="AI249">
        <v>1</v>
      </c>
      <c r="AJ249">
        <v>0.5</v>
      </c>
      <c r="AK249">
        <v>0.6</v>
      </c>
      <c r="AL249">
        <v>0.6</v>
      </c>
      <c r="AM249" t="s">
        <v>110</v>
      </c>
      <c r="AN249">
        <v>30.2</v>
      </c>
      <c r="AO249" t="s">
        <v>303</v>
      </c>
      <c r="AP249" t="s">
        <v>303</v>
      </c>
      <c r="AQ249" t="s">
        <v>303</v>
      </c>
      <c r="AR249" t="s">
        <v>303</v>
      </c>
      <c r="AS249" t="s">
        <v>303</v>
      </c>
      <c r="AT249" t="s">
        <v>618</v>
      </c>
      <c r="AU249" t="s">
        <v>619</v>
      </c>
      <c r="AV249" t="s">
        <v>625</v>
      </c>
      <c r="AW249" t="s">
        <v>156</v>
      </c>
      <c r="AX249" t="s">
        <v>307</v>
      </c>
      <c r="AY249" t="s">
        <v>5942</v>
      </c>
      <c r="AZ249" t="s">
        <v>5945</v>
      </c>
      <c r="BA249" t="s">
        <v>5945</v>
      </c>
      <c r="BB249" t="s">
        <v>1269</v>
      </c>
      <c r="BC249" t="s">
        <v>1270</v>
      </c>
      <c r="BD249" t="s">
        <v>621</v>
      </c>
      <c r="BE249" t="s">
        <v>311</v>
      </c>
      <c r="BF249" t="s">
        <v>312</v>
      </c>
      <c r="BG249" t="s">
        <v>156</v>
      </c>
      <c r="BH249" t="s">
        <v>313</v>
      </c>
    </row>
    <row r="250" spans="1:60" x14ac:dyDescent="0.4">
      <c r="A250" s="64">
        <f t="shared" si="57"/>
        <v>248</v>
      </c>
      <c r="B250" s="65" t="str">
        <f t="shared" si="58"/>
        <v>2025-09-14</v>
      </c>
      <c r="C250" s="65" t="str">
        <f t="shared" si="59"/>
        <v>FRA</v>
      </c>
      <c r="D250" s="65" t="str">
        <f t="shared" si="60"/>
        <v>99431947812</v>
      </c>
      <c r="E250" s="65" t="str">
        <f t="shared" si="61"/>
        <v>566746843423</v>
      </c>
      <c r="F250" s="65" t="str">
        <f t="shared" si="62"/>
        <v>이재민</v>
      </c>
      <c r="G250" s="65" t="str">
        <f t="shared" si="63"/>
        <v>GK00002751952</v>
      </c>
      <c r="H250" s="229" t="str">
        <f t="shared" si="64"/>
        <v>목록(Manifest)</v>
      </c>
      <c r="I250" s="66">
        <f t="shared" si="65"/>
        <v>148.18</v>
      </c>
      <c r="J250" s="102">
        <f t="shared" si="66"/>
        <v>1</v>
      </c>
      <c r="K250" s="66">
        <f t="shared" si="67"/>
        <v>2</v>
      </c>
      <c r="L250" s="66">
        <f t="shared" si="68"/>
        <v>4.5</v>
      </c>
      <c r="M250" s="66">
        <f t="shared" si="69"/>
        <v>4.5</v>
      </c>
      <c r="N250" s="169">
        <f t="shared" si="70"/>
        <v>15.75</v>
      </c>
      <c r="O250" s="169">
        <f>(J250*VLOOKUP(M250/J250,Mapping!$B$22:$C$29,2,10))</f>
        <v>4.25</v>
      </c>
      <c r="P250" s="166">
        <f t="shared" si="71"/>
        <v>23.447803862578329</v>
      </c>
      <c r="Q250" s="167">
        <f>VLOOKUP(H250,Mapping!$B$3:$D$13,3,0)</f>
        <v>0</v>
      </c>
      <c r="R250" s="168">
        <f>(IF(VLOOKUP(VLOOKUP(I250,Mapping!$B$15:$D$20,2,1),Mapping!$C$15:$E$20,2,0)=7000,0,VLOOKUP(VLOOKUP(I250,Mapping!$B$15:$D$20,2,1),Mapping!$C$15:$E$20,2,0)))</f>
        <v>0</v>
      </c>
      <c r="S250" s="166"/>
      <c r="T250" s="166"/>
      <c r="U250" s="67">
        <f t="shared" si="72"/>
        <v>23.447803862578329</v>
      </c>
      <c r="V250" s="149">
        <f t="shared" si="73"/>
        <v>23.45</v>
      </c>
      <c r="W250" s="149">
        <f>MAKESHOPNCOMPANY!$C$17</f>
        <v>1402.69</v>
      </c>
      <c r="X250" t="str">
        <f t="shared" si="56"/>
        <v/>
      </c>
      <c r="AA250" t="s">
        <v>2495</v>
      </c>
      <c r="AB250" t="s">
        <v>71</v>
      </c>
      <c r="AC250" t="s">
        <v>5892</v>
      </c>
      <c r="AD250" t="s">
        <v>5946</v>
      </c>
      <c r="AE250" t="s">
        <v>5947</v>
      </c>
      <c r="AF250" t="s">
        <v>5948</v>
      </c>
      <c r="AG250" t="s">
        <v>5949</v>
      </c>
      <c r="AH250" t="s">
        <v>156</v>
      </c>
      <c r="AI250">
        <v>1</v>
      </c>
      <c r="AJ250">
        <v>2</v>
      </c>
      <c r="AK250">
        <v>4.5</v>
      </c>
      <c r="AL250">
        <v>4.5</v>
      </c>
      <c r="AM250" t="s">
        <v>14</v>
      </c>
      <c r="AN250">
        <v>148.18</v>
      </c>
      <c r="AO250" t="s">
        <v>303</v>
      </c>
      <c r="AP250" t="s">
        <v>303</v>
      </c>
      <c r="AQ250" t="s">
        <v>303</v>
      </c>
      <c r="AR250" t="s">
        <v>303</v>
      </c>
      <c r="AS250" t="s">
        <v>303</v>
      </c>
      <c r="AT250" t="s">
        <v>618</v>
      </c>
      <c r="AU250" t="s">
        <v>619</v>
      </c>
      <c r="AV250" t="s">
        <v>5950</v>
      </c>
      <c r="AW250" t="s">
        <v>156</v>
      </c>
      <c r="AX250" t="s">
        <v>307</v>
      </c>
      <c r="AY250" t="s">
        <v>5946</v>
      </c>
      <c r="AZ250" t="s">
        <v>5951</v>
      </c>
      <c r="BA250" t="s">
        <v>5951</v>
      </c>
      <c r="BB250" t="s">
        <v>1269</v>
      </c>
      <c r="BC250" t="s">
        <v>1270</v>
      </c>
      <c r="BD250" t="s">
        <v>621</v>
      </c>
      <c r="BE250" t="s">
        <v>311</v>
      </c>
      <c r="BF250" t="s">
        <v>312</v>
      </c>
      <c r="BG250" t="s">
        <v>156</v>
      </c>
      <c r="BH250" t="s">
        <v>313</v>
      </c>
    </row>
    <row r="251" spans="1:60" x14ac:dyDescent="0.4">
      <c r="A251" s="64">
        <f t="shared" si="57"/>
        <v>249</v>
      </c>
      <c r="B251" s="65" t="str">
        <f t="shared" si="58"/>
        <v>2025-09-14</v>
      </c>
      <c r="C251" s="65" t="str">
        <f t="shared" si="59"/>
        <v>FRA</v>
      </c>
      <c r="D251" s="65" t="str">
        <f t="shared" si="60"/>
        <v>99431947812</v>
      </c>
      <c r="E251" s="65" t="str">
        <f t="shared" si="61"/>
        <v>566746843563</v>
      </c>
      <c r="F251" s="65" t="str">
        <f t="shared" si="62"/>
        <v>이하나</v>
      </c>
      <c r="G251" s="65" t="str">
        <f t="shared" si="63"/>
        <v>GK00002757589</v>
      </c>
      <c r="H251" s="229" t="str">
        <f t="shared" si="64"/>
        <v>목록(Manifest)</v>
      </c>
      <c r="I251" s="66">
        <f t="shared" si="65"/>
        <v>124.85</v>
      </c>
      <c r="J251" s="102">
        <f t="shared" si="66"/>
        <v>1</v>
      </c>
      <c r="K251" s="66">
        <f t="shared" si="67"/>
        <v>1.5</v>
      </c>
      <c r="L251" s="66">
        <f t="shared" si="68"/>
        <v>0.2</v>
      </c>
      <c r="M251" s="66">
        <f t="shared" si="69"/>
        <v>1.5</v>
      </c>
      <c r="N251" s="169">
        <f t="shared" si="70"/>
        <v>6.45</v>
      </c>
      <c r="O251" s="169">
        <f>(J251*VLOOKUP(M251/J251,Mapping!$B$22:$C$29,2,10))</f>
        <v>2.75</v>
      </c>
      <c r="P251" s="166">
        <f t="shared" si="71"/>
        <v>10.78598977678603</v>
      </c>
      <c r="Q251" s="167">
        <f>VLOOKUP(H251,Mapping!$B$3:$D$13,3,0)</f>
        <v>0</v>
      </c>
      <c r="R251" s="168">
        <f>(IF(VLOOKUP(VLOOKUP(I251,Mapping!$B$15:$D$20,2,1),Mapping!$C$15:$E$20,2,0)=7000,0,VLOOKUP(VLOOKUP(I251,Mapping!$B$15:$D$20,2,1),Mapping!$C$15:$E$20,2,0)))</f>
        <v>0</v>
      </c>
      <c r="S251" s="166"/>
      <c r="T251" s="166"/>
      <c r="U251" s="67">
        <f t="shared" si="72"/>
        <v>10.78598977678603</v>
      </c>
      <c r="V251" s="149">
        <f t="shared" si="73"/>
        <v>10.79</v>
      </c>
      <c r="W251" s="149">
        <f>MAKESHOPNCOMPANY!$C$17</f>
        <v>1402.69</v>
      </c>
      <c r="X251" t="str">
        <f t="shared" si="56"/>
        <v/>
      </c>
      <c r="AA251" t="s">
        <v>2495</v>
      </c>
      <c r="AB251" t="s">
        <v>71</v>
      </c>
      <c r="AC251" t="s">
        <v>5892</v>
      </c>
      <c r="AD251" t="s">
        <v>5952</v>
      </c>
      <c r="AE251" t="s">
        <v>5482</v>
      </c>
      <c r="AF251" t="s">
        <v>5483</v>
      </c>
      <c r="AG251" t="s">
        <v>696</v>
      </c>
      <c r="AH251" t="s">
        <v>156</v>
      </c>
      <c r="AI251">
        <v>1</v>
      </c>
      <c r="AJ251">
        <v>1.5</v>
      </c>
      <c r="AK251">
        <v>0.2</v>
      </c>
      <c r="AL251">
        <v>1.5</v>
      </c>
      <c r="AM251" t="s">
        <v>14</v>
      </c>
      <c r="AN251">
        <v>124.85</v>
      </c>
      <c r="AO251" t="s">
        <v>303</v>
      </c>
      <c r="AP251" t="s">
        <v>303</v>
      </c>
      <c r="AQ251" t="s">
        <v>303</v>
      </c>
      <c r="AR251" t="s">
        <v>303</v>
      </c>
      <c r="AS251" t="s">
        <v>303</v>
      </c>
      <c r="AT251" t="s">
        <v>618</v>
      </c>
      <c r="AU251" t="s">
        <v>619</v>
      </c>
      <c r="AV251" t="s">
        <v>623</v>
      </c>
      <c r="AW251" t="s">
        <v>156</v>
      </c>
      <c r="AX251" t="s">
        <v>307</v>
      </c>
      <c r="AY251" t="s">
        <v>5952</v>
      </c>
      <c r="AZ251" t="s">
        <v>5953</v>
      </c>
      <c r="BA251" t="s">
        <v>5953</v>
      </c>
      <c r="BB251" t="s">
        <v>1269</v>
      </c>
      <c r="BC251" t="s">
        <v>1270</v>
      </c>
      <c r="BD251" t="s">
        <v>621</v>
      </c>
      <c r="BE251" t="s">
        <v>311</v>
      </c>
      <c r="BF251" t="s">
        <v>312</v>
      </c>
      <c r="BG251" t="s">
        <v>156</v>
      </c>
      <c r="BH251" t="s">
        <v>313</v>
      </c>
    </row>
    <row r="252" spans="1:60" x14ac:dyDescent="0.4">
      <c r="A252" s="64">
        <f t="shared" si="57"/>
        <v>250</v>
      </c>
      <c r="B252" s="65" t="str">
        <f t="shared" si="58"/>
        <v>2025-09-14</v>
      </c>
      <c r="C252" s="65" t="str">
        <f t="shared" si="59"/>
        <v>FRA</v>
      </c>
      <c r="D252" s="65" t="str">
        <f t="shared" si="60"/>
        <v>99431947812</v>
      </c>
      <c r="E252" s="65" t="str">
        <f t="shared" si="61"/>
        <v>566746843316</v>
      </c>
      <c r="F252" s="65" t="str">
        <f t="shared" si="62"/>
        <v>권보람</v>
      </c>
      <c r="G252" s="65" t="str">
        <f t="shared" si="63"/>
        <v>GK00002761188</v>
      </c>
      <c r="H252" s="229" t="str">
        <f t="shared" si="64"/>
        <v>목록(Manifest)</v>
      </c>
      <c r="I252" s="66">
        <f t="shared" si="65"/>
        <v>147.68</v>
      </c>
      <c r="J252" s="102">
        <f t="shared" si="66"/>
        <v>1</v>
      </c>
      <c r="K252" s="66">
        <f t="shared" si="67"/>
        <v>0.6</v>
      </c>
      <c r="L252" s="66">
        <f t="shared" si="68"/>
        <v>0.2</v>
      </c>
      <c r="M252" s="66">
        <f t="shared" si="69"/>
        <v>0.6</v>
      </c>
      <c r="N252" s="169">
        <f t="shared" si="70"/>
        <v>3.66</v>
      </c>
      <c r="O252" s="169">
        <f>(J252*VLOOKUP(M252/J252,Mapping!$B$22:$C$29,2,10))</f>
        <v>2.75</v>
      </c>
      <c r="P252" s="166">
        <f t="shared" si="71"/>
        <v>7.5150211379563547</v>
      </c>
      <c r="Q252" s="167">
        <f>VLOOKUP(H252,Mapping!$B$3:$D$13,3,0)</f>
        <v>0</v>
      </c>
      <c r="R252" s="168">
        <f>(IF(VLOOKUP(VLOOKUP(I252,Mapping!$B$15:$D$20,2,1),Mapping!$C$15:$E$20,2,0)=7000,0,VLOOKUP(VLOOKUP(I252,Mapping!$B$15:$D$20,2,1),Mapping!$C$15:$E$20,2,0)))</f>
        <v>0</v>
      </c>
      <c r="S252" s="166"/>
      <c r="T252" s="166"/>
      <c r="U252" s="67">
        <f t="shared" si="72"/>
        <v>7.5150211379563547</v>
      </c>
      <c r="V252" s="149">
        <f t="shared" si="73"/>
        <v>7.52</v>
      </c>
      <c r="W252" s="149">
        <f>MAKESHOPNCOMPANY!$C$17</f>
        <v>1402.69</v>
      </c>
      <c r="X252" t="str">
        <f t="shared" si="56"/>
        <v/>
      </c>
      <c r="AA252" t="s">
        <v>2495</v>
      </c>
      <c r="AB252" t="s">
        <v>71</v>
      </c>
      <c r="AC252" t="s">
        <v>5892</v>
      </c>
      <c r="AD252" t="s">
        <v>5954</v>
      </c>
      <c r="AE252" t="s">
        <v>1284</v>
      </c>
      <c r="AF252" t="s">
        <v>1285</v>
      </c>
      <c r="AG252" t="s">
        <v>1286</v>
      </c>
      <c r="AH252" t="s">
        <v>156</v>
      </c>
      <c r="AI252">
        <v>1</v>
      </c>
      <c r="AJ252">
        <v>0.6</v>
      </c>
      <c r="AK252">
        <v>0.2</v>
      </c>
      <c r="AL252">
        <v>0.6</v>
      </c>
      <c r="AM252" t="s">
        <v>14</v>
      </c>
      <c r="AN252">
        <v>147.68</v>
      </c>
      <c r="AO252" t="s">
        <v>303</v>
      </c>
      <c r="AP252" t="s">
        <v>303</v>
      </c>
      <c r="AQ252" t="s">
        <v>303</v>
      </c>
      <c r="AR252" t="s">
        <v>303</v>
      </c>
      <c r="AS252" t="s">
        <v>303</v>
      </c>
      <c r="AT252" t="s">
        <v>618</v>
      </c>
      <c r="AU252" t="s">
        <v>619</v>
      </c>
      <c r="AV252" t="s">
        <v>622</v>
      </c>
      <c r="AW252" t="s">
        <v>156</v>
      </c>
      <c r="AX252" t="s">
        <v>307</v>
      </c>
      <c r="AY252" t="s">
        <v>5954</v>
      </c>
      <c r="AZ252" t="s">
        <v>5955</v>
      </c>
      <c r="BA252" t="s">
        <v>5955</v>
      </c>
      <c r="BB252" t="s">
        <v>1269</v>
      </c>
      <c r="BC252" t="s">
        <v>1270</v>
      </c>
      <c r="BD252" t="s">
        <v>621</v>
      </c>
      <c r="BE252" t="s">
        <v>311</v>
      </c>
      <c r="BF252" t="s">
        <v>312</v>
      </c>
      <c r="BG252" t="s">
        <v>156</v>
      </c>
      <c r="BH252" t="s">
        <v>313</v>
      </c>
    </row>
    <row r="253" spans="1:60" x14ac:dyDescent="0.4">
      <c r="A253" s="64">
        <f t="shared" si="57"/>
        <v>251</v>
      </c>
      <c r="B253" s="65" t="str">
        <f t="shared" si="58"/>
        <v>2025-09-14</v>
      </c>
      <c r="C253" s="65" t="str">
        <f t="shared" si="59"/>
        <v>FRA</v>
      </c>
      <c r="D253" s="65" t="str">
        <f t="shared" si="60"/>
        <v>99431947812</v>
      </c>
      <c r="E253" s="65" t="str">
        <f t="shared" si="61"/>
        <v>566746843331</v>
      </c>
      <c r="F253" s="65" t="str">
        <f t="shared" si="62"/>
        <v>남정호</v>
      </c>
      <c r="G253" s="65" t="str">
        <f t="shared" si="63"/>
        <v>GK00002763088</v>
      </c>
      <c r="H253" s="229" t="str">
        <f t="shared" si="64"/>
        <v>간이(Simple)</v>
      </c>
      <c r="I253" s="66">
        <f t="shared" si="65"/>
        <v>252.06</v>
      </c>
      <c r="J253" s="102">
        <f t="shared" si="66"/>
        <v>1</v>
      </c>
      <c r="K253" s="66">
        <f t="shared" si="67"/>
        <v>10</v>
      </c>
      <c r="L253" s="66">
        <f t="shared" si="68"/>
        <v>0.2</v>
      </c>
      <c r="M253" s="66">
        <f t="shared" si="69"/>
        <v>10</v>
      </c>
      <c r="N253" s="169">
        <f t="shared" si="70"/>
        <v>32.799999999999997</v>
      </c>
      <c r="O253" s="169">
        <f>(J253*VLOOKUP(M253/J253,Mapping!$B$22:$C$29,2,10))</f>
        <v>5.25</v>
      </c>
      <c r="P253" s="166">
        <f t="shared" si="71"/>
        <v>44.609446848555265</v>
      </c>
      <c r="Q253" s="167">
        <f>VLOOKUP(H253,Mapping!$B$3:$D$13,3,0)</f>
        <v>0.8</v>
      </c>
      <c r="R253" s="168">
        <f>(IF(VLOOKUP(VLOOKUP(I253,Mapping!$B$15:$D$20,2,1),Mapping!$C$15:$E$20,2,0)=7000,0,VLOOKUP(VLOOKUP(I253,Mapping!$B$15:$D$20,2,1),Mapping!$C$15:$E$20,2,0)))</f>
        <v>0</v>
      </c>
      <c r="S253" s="166"/>
      <c r="T253" s="166"/>
      <c r="U253" s="67">
        <f t="shared" si="72"/>
        <v>45.409446848555262</v>
      </c>
      <c r="V253" s="149">
        <f t="shared" si="73"/>
        <v>45.41</v>
      </c>
      <c r="W253" s="149">
        <f>MAKESHOPNCOMPANY!$C$17</f>
        <v>1402.69</v>
      </c>
      <c r="X253" t="str">
        <f t="shared" si="56"/>
        <v>재포장요청(25.09.23)//데미지(09/16)</v>
      </c>
      <c r="AA253" t="s">
        <v>2495</v>
      </c>
      <c r="AB253" t="s">
        <v>71</v>
      </c>
      <c r="AC253" t="s">
        <v>5892</v>
      </c>
      <c r="AD253" t="s">
        <v>5956</v>
      </c>
      <c r="AE253" t="s">
        <v>1644</v>
      </c>
      <c r="AF253" t="s">
        <v>1645</v>
      </c>
      <c r="AG253" t="s">
        <v>1646</v>
      </c>
      <c r="AH253" t="s">
        <v>5957</v>
      </c>
      <c r="AI253">
        <v>1</v>
      </c>
      <c r="AJ253">
        <v>10</v>
      </c>
      <c r="AK253">
        <v>0.2</v>
      </c>
      <c r="AL253">
        <v>10</v>
      </c>
      <c r="AM253" t="s">
        <v>15</v>
      </c>
      <c r="AN253">
        <v>252.06</v>
      </c>
      <c r="AO253" t="s">
        <v>303</v>
      </c>
      <c r="AP253" t="s">
        <v>303</v>
      </c>
      <c r="AQ253" t="s">
        <v>303</v>
      </c>
      <c r="AR253" t="s">
        <v>303</v>
      </c>
      <c r="AS253" t="s">
        <v>303</v>
      </c>
      <c r="AT253" t="s">
        <v>618</v>
      </c>
      <c r="AU253" t="s">
        <v>619</v>
      </c>
      <c r="AV253" t="s">
        <v>5145</v>
      </c>
      <c r="AW253" t="s">
        <v>156</v>
      </c>
      <c r="AX253" t="s">
        <v>307</v>
      </c>
      <c r="AY253" t="s">
        <v>5956</v>
      </c>
      <c r="AZ253" t="s">
        <v>5958</v>
      </c>
      <c r="BA253" t="s">
        <v>5958</v>
      </c>
      <c r="BB253" t="s">
        <v>1269</v>
      </c>
      <c r="BC253" t="s">
        <v>1270</v>
      </c>
      <c r="BD253" t="s">
        <v>621</v>
      </c>
      <c r="BE253" t="s">
        <v>311</v>
      </c>
      <c r="BF253" t="s">
        <v>312</v>
      </c>
      <c r="BG253" t="s">
        <v>156</v>
      </c>
      <c r="BH253" t="s">
        <v>313</v>
      </c>
    </row>
    <row r="254" spans="1:60" x14ac:dyDescent="0.4">
      <c r="A254" s="64">
        <f t="shared" si="57"/>
        <v>252</v>
      </c>
      <c r="B254" s="65" t="str">
        <f t="shared" si="58"/>
        <v>2025-09-14</v>
      </c>
      <c r="C254" s="65" t="str">
        <f t="shared" si="59"/>
        <v>FRA</v>
      </c>
      <c r="D254" s="65" t="str">
        <f t="shared" si="60"/>
        <v>99431947812</v>
      </c>
      <c r="E254" s="65" t="str">
        <f t="shared" si="61"/>
        <v>566746843574</v>
      </c>
      <c r="F254" s="65" t="str">
        <f t="shared" si="62"/>
        <v>박한나</v>
      </c>
      <c r="G254" s="65" t="str">
        <f t="shared" si="63"/>
        <v>GK00002764045</v>
      </c>
      <c r="H254" s="229" t="str">
        <f t="shared" si="64"/>
        <v>목록(Manifest)</v>
      </c>
      <c r="I254" s="66">
        <f t="shared" si="65"/>
        <v>117.61</v>
      </c>
      <c r="J254" s="102">
        <f t="shared" si="66"/>
        <v>1</v>
      </c>
      <c r="K254" s="66">
        <f t="shared" si="67"/>
        <v>3</v>
      </c>
      <c r="L254" s="66">
        <f t="shared" si="68"/>
        <v>3.4</v>
      </c>
      <c r="M254" s="66">
        <f t="shared" si="69"/>
        <v>3.4</v>
      </c>
      <c r="N254" s="169">
        <f t="shared" si="70"/>
        <v>12.34</v>
      </c>
      <c r="O254" s="169">
        <f>(J254*VLOOKUP(M254/J254,Mapping!$B$22:$C$29,2,10))</f>
        <v>3.25</v>
      </c>
      <c r="P254" s="166">
        <f t="shared" si="71"/>
        <v>18.277563110879807</v>
      </c>
      <c r="Q254" s="167">
        <f>VLOOKUP(H254,Mapping!$B$3:$D$13,3,0)</f>
        <v>0</v>
      </c>
      <c r="R254" s="168">
        <f>(IF(VLOOKUP(VLOOKUP(I254,Mapping!$B$15:$D$20,2,1),Mapping!$C$15:$E$20,2,0)=7000,0,VLOOKUP(VLOOKUP(I254,Mapping!$B$15:$D$20,2,1),Mapping!$C$15:$E$20,2,0)))</f>
        <v>0</v>
      </c>
      <c r="S254" s="166"/>
      <c r="T254" s="166"/>
      <c r="U254" s="67">
        <f t="shared" si="72"/>
        <v>18.277563110879807</v>
      </c>
      <c r="V254" s="149">
        <f t="shared" si="73"/>
        <v>18.28</v>
      </c>
      <c r="W254" s="149">
        <f>MAKESHOPNCOMPANY!$C$17</f>
        <v>1402.69</v>
      </c>
      <c r="X254" t="str">
        <f t="shared" si="56"/>
        <v/>
      </c>
      <c r="AA254" t="s">
        <v>2495</v>
      </c>
      <c r="AB254" t="s">
        <v>71</v>
      </c>
      <c r="AC254" t="s">
        <v>5892</v>
      </c>
      <c r="AD254" t="s">
        <v>5959</v>
      </c>
      <c r="AE254" t="s">
        <v>551</v>
      </c>
      <c r="AF254" t="s">
        <v>5960</v>
      </c>
      <c r="AG254" t="s">
        <v>5961</v>
      </c>
      <c r="AH254" t="s">
        <v>156</v>
      </c>
      <c r="AI254">
        <v>1</v>
      </c>
      <c r="AJ254">
        <v>3</v>
      </c>
      <c r="AK254">
        <v>3.4</v>
      </c>
      <c r="AL254">
        <v>3.4</v>
      </c>
      <c r="AM254" t="s">
        <v>14</v>
      </c>
      <c r="AN254">
        <v>117.61</v>
      </c>
      <c r="AO254" t="s">
        <v>303</v>
      </c>
      <c r="AP254" t="s">
        <v>303</v>
      </c>
      <c r="AQ254" t="s">
        <v>303</v>
      </c>
      <c r="AR254" t="s">
        <v>303</v>
      </c>
      <c r="AS254" t="s">
        <v>303</v>
      </c>
      <c r="AT254" t="s">
        <v>618</v>
      </c>
      <c r="AU254" t="s">
        <v>619</v>
      </c>
      <c r="AV254" t="s">
        <v>5962</v>
      </c>
      <c r="AW254" t="s">
        <v>156</v>
      </c>
      <c r="AX254" t="s">
        <v>307</v>
      </c>
      <c r="AY254" t="s">
        <v>5959</v>
      </c>
      <c r="AZ254" t="s">
        <v>5963</v>
      </c>
      <c r="BA254" t="s">
        <v>5963</v>
      </c>
      <c r="BB254" t="s">
        <v>1269</v>
      </c>
      <c r="BC254" t="s">
        <v>1270</v>
      </c>
      <c r="BD254" t="s">
        <v>621</v>
      </c>
      <c r="BE254" t="s">
        <v>311</v>
      </c>
      <c r="BF254" t="s">
        <v>312</v>
      </c>
      <c r="BG254" t="s">
        <v>156</v>
      </c>
      <c r="BH254" t="s">
        <v>313</v>
      </c>
    </row>
    <row r="255" spans="1:60" x14ac:dyDescent="0.4">
      <c r="A255" s="64">
        <f t="shared" si="57"/>
        <v>253</v>
      </c>
      <c r="B255" s="65" t="str">
        <f t="shared" si="58"/>
        <v>2025-09-14</v>
      </c>
      <c r="C255" s="65" t="str">
        <f t="shared" si="59"/>
        <v>FRA</v>
      </c>
      <c r="D255" s="65" t="str">
        <f t="shared" si="60"/>
        <v>99431947812</v>
      </c>
      <c r="E255" s="65" t="str">
        <f t="shared" si="61"/>
        <v>566746843305</v>
      </c>
      <c r="F255" s="65" t="str">
        <f t="shared" si="62"/>
        <v>김선일</v>
      </c>
      <c r="G255" s="65" t="str">
        <f t="shared" si="63"/>
        <v>GK00002764057</v>
      </c>
      <c r="H255" s="229" t="str">
        <f t="shared" si="64"/>
        <v>목록(Manifest)</v>
      </c>
      <c r="I255" s="66">
        <f t="shared" si="65"/>
        <v>29.17</v>
      </c>
      <c r="J255" s="102">
        <f t="shared" si="66"/>
        <v>1</v>
      </c>
      <c r="K255" s="66">
        <f t="shared" si="67"/>
        <v>0.5</v>
      </c>
      <c r="L255" s="66">
        <f t="shared" si="68"/>
        <v>0.2</v>
      </c>
      <c r="M255" s="66">
        <f t="shared" si="69"/>
        <v>0.5</v>
      </c>
      <c r="N255" s="169">
        <f t="shared" si="70"/>
        <v>3.35</v>
      </c>
      <c r="O255" s="169">
        <f>(J255*VLOOKUP(M255/J255,Mapping!$B$22:$C$29,2,10))</f>
        <v>2.75</v>
      </c>
      <c r="P255" s="166">
        <f t="shared" si="71"/>
        <v>7.1515801780863901</v>
      </c>
      <c r="Q255" s="167">
        <f>VLOOKUP(H255,Mapping!$B$3:$D$13,3,0)</f>
        <v>0</v>
      </c>
      <c r="R255" s="168">
        <f>(IF(VLOOKUP(VLOOKUP(I255,Mapping!$B$15:$D$20,2,1),Mapping!$C$15:$E$20,2,0)=7000,0,VLOOKUP(VLOOKUP(I255,Mapping!$B$15:$D$20,2,1),Mapping!$C$15:$E$20,2,0)))</f>
        <v>0</v>
      </c>
      <c r="S255" s="166"/>
      <c r="T255" s="166"/>
      <c r="U255" s="67">
        <f t="shared" si="72"/>
        <v>7.1515801780863901</v>
      </c>
      <c r="V255" s="149">
        <f t="shared" si="73"/>
        <v>7.15</v>
      </c>
      <c r="W255" s="149">
        <f>MAKESHOPNCOMPANY!$C$17</f>
        <v>1402.69</v>
      </c>
      <c r="X255" t="str">
        <f t="shared" si="56"/>
        <v/>
      </c>
      <c r="AA255" t="s">
        <v>2495</v>
      </c>
      <c r="AB255" t="s">
        <v>71</v>
      </c>
      <c r="AC255" t="s">
        <v>5892</v>
      </c>
      <c r="AD255" t="s">
        <v>5964</v>
      </c>
      <c r="AE255" t="s">
        <v>226</v>
      </c>
      <c r="AF255" t="s">
        <v>562</v>
      </c>
      <c r="AG255" t="s">
        <v>517</v>
      </c>
      <c r="AH255" t="s">
        <v>156</v>
      </c>
      <c r="AI255">
        <v>1</v>
      </c>
      <c r="AJ255">
        <v>0.5</v>
      </c>
      <c r="AK255">
        <v>0.2</v>
      </c>
      <c r="AL255">
        <v>0.5</v>
      </c>
      <c r="AM255" t="s">
        <v>14</v>
      </c>
      <c r="AN255">
        <v>29.17</v>
      </c>
      <c r="AO255" t="s">
        <v>303</v>
      </c>
      <c r="AP255" t="s">
        <v>303</v>
      </c>
      <c r="AQ255" t="s">
        <v>303</v>
      </c>
      <c r="AR255" t="s">
        <v>303</v>
      </c>
      <c r="AS255" t="s">
        <v>303</v>
      </c>
      <c r="AT255" t="s">
        <v>618</v>
      </c>
      <c r="AU255" t="s">
        <v>619</v>
      </c>
      <c r="AV255" t="s">
        <v>620</v>
      </c>
      <c r="AW255" t="s">
        <v>156</v>
      </c>
      <c r="AX255" t="s">
        <v>307</v>
      </c>
      <c r="AY255" t="s">
        <v>5964</v>
      </c>
      <c r="AZ255" t="s">
        <v>5965</v>
      </c>
      <c r="BA255" t="s">
        <v>5965</v>
      </c>
      <c r="BB255" t="s">
        <v>1269</v>
      </c>
      <c r="BC255" t="s">
        <v>1270</v>
      </c>
      <c r="BD255" t="s">
        <v>621</v>
      </c>
      <c r="BE255" t="s">
        <v>311</v>
      </c>
      <c r="BF255" t="s">
        <v>312</v>
      </c>
      <c r="BG255" t="s">
        <v>156</v>
      </c>
      <c r="BH255" t="s">
        <v>313</v>
      </c>
    </row>
    <row r="256" spans="1:60" x14ac:dyDescent="0.4">
      <c r="A256" s="64">
        <f t="shared" si="57"/>
        <v>254</v>
      </c>
      <c r="B256" s="65" t="str">
        <f t="shared" si="58"/>
        <v>2025-09-14</v>
      </c>
      <c r="C256" s="65" t="str">
        <f t="shared" si="59"/>
        <v>FRA</v>
      </c>
      <c r="D256" s="65" t="str">
        <f t="shared" si="60"/>
        <v>99431947812</v>
      </c>
      <c r="E256" s="65" t="str">
        <f t="shared" si="61"/>
        <v>566746843294</v>
      </c>
      <c r="F256" s="65" t="str">
        <f t="shared" si="62"/>
        <v>조은혜</v>
      </c>
      <c r="G256" s="65" t="str">
        <f t="shared" si="63"/>
        <v>GK00002764421</v>
      </c>
      <c r="H256" s="229" t="str">
        <f t="shared" si="64"/>
        <v>간이(Simple)</v>
      </c>
      <c r="I256" s="66">
        <f t="shared" si="65"/>
        <v>162.19999999999999</v>
      </c>
      <c r="J256" s="102">
        <f t="shared" si="66"/>
        <v>1</v>
      </c>
      <c r="K256" s="66">
        <f t="shared" si="67"/>
        <v>1</v>
      </c>
      <c r="L256" s="66">
        <f t="shared" si="68"/>
        <v>1.1000000000000001</v>
      </c>
      <c r="M256" s="66">
        <f t="shared" si="69"/>
        <v>1.1000000000000001</v>
      </c>
      <c r="N256" s="169">
        <f t="shared" si="70"/>
        <v>5.2100000000000009</v>
      </c>
      <c r="O256" s="169">
        <f>(J256*VLOOKUP(M256/J256,Mapping!$B$22:$C$29,2,10))</f>
        <v>2.75</v>
      </c>
      <c r="P256" s="166">
        <f t="shared" si="71"/>
        <v>9.3322259373061769</v>
      </c>
      <c r="Q256" s="167">
        <f>VLOOKUP(H256,Mapping!$B$3:$D$13,3,0)</f>
        <v>0.8</v>
      </c>
      <c r="R256" s="168">
        <f>(IF(VLOOKUP(VLOOKUP(I256,Mapping!$B$15:$D$20,2,1),Mapping!$C$15:$E$20,2,0)=7000,0,VLOOKUP(VLOOKUP(I256,Mapping!$B$15:$D$20,2,1),Mapping!$C$15:$E$20,2,0)))</f>
        <v>0</v>
      </c>
      <c r="S256" s="166"/>
      <c r="T256" s="166"/>
      <c r="U256" s="67">
        <f t="shared" si="72"/>
        <v>10.132225937306178</v>
      </c>
      <c r="V256" s="149">
        <f t="shared" si="73"/>
        <v>10.130000000000001</v>
      </c>
      <c r="W256" s="149">
        <f>MAKESHOPNCOMPANY!$C$17</f>
        <v>1402.69</v>
      </c>
      <c r="X256" t="str">
        <f t="shared" si="56"/>
        <v/>
      </c>
      <c r="AA256" t="s">
        <v>2495</v>
      </c>
      <c r="AB256" t="s">
        <v>71</v>
      </c>
      <c r="AC256" t="s">
        <v>5892</v>
      </c>
      <c r="AD256" t="s">
        <v>5966</v>
      </c>
      <c r="AE256" t="s">
        <v>5967</v>
      </c>
      <c r="AF256" t="s">
        <v>5968</v>
      </c>
      <c r="AG256" t="s">
        <v>5969</v>
      </c>
      <c r="AH256" t="s">
        <v>156</v>
      </c>
      <c r="AI256">
        <v>1</v>
      </c>
      <c r="AJ256">
        <v>1</v>
      </c>
      <c r="AK256">
        <v>1.1000000000000001</v>
      </c>
      <c r="AL256">
        <v>1.1000000000000001</v>
      </c>
      <c r="AM256" t="s">
        <v>15</v>
      </c>
      <c r="AN256">
        <v>162.19999999999999</v>
      </c>
      <c r="AO256" t="s">
        <v>303</v>
      </c>
      <c r="AP256" t="s">
        <v>303</v>
      </c>
      <c r="AQ256" t="s">
        <v>303</v>
      </c>
      <c r="AR256" t="s">
        <v>303</v>
      </c>
      <c r="AS256" t="s">
        <v>303</v>
      </c>
      <c r="AT256" t="s">
        <v>618</v>
      </c>
      <c r="AU256" t="s">
        <v>619</v>
      </c>
      <c r="AV256" t="s">
        <v>749</v>
      </c>
      <c r="AW256" t="s">
        <v>156</v>
      </c>
      <c r="AX256" t="s">
        <v>307</v>
      </c>
      <c r="AY256" t="s">
        <v>5966</v>
      </c>
      <c r="AZ256" t="s">
        <v>5970</v>
      </c>
      <c r="BA256" t="s">
        <v>5970</v>
      </c>
      <c r="BB256" t="s">
        <v>1269</v>
      </c>
      <c r="BC256" t="s">
        <v>1270</v>
      </c>
      <c r="BD256" t="s">
        <v>621</v>
      </c>
      <c r="BE256" t="s">
        <v>311</v>
      </c>
      <c r="BF256" t="s">
        <v>312</v>
      </c>
      <c r="BG256" t="s">
        <v>156</v>
      </c>
      <c r="BH256" t="s">
        <v>313</v>
      </c>
    </row>
    <row r="257" spans="1:60" x14ac:dyDescent="0.4">
      <c r="A257" s="64">
        <f t="shared" si="57"/>
        <v>255</v>
      </c>
      <c r="B257" s="65" t="str">
        <f t="shared" si="58"/>
        <v>2025-09-14</v>
      </c>
      <c r="C257" s="65" t="str">
        <f t="shared" si="59"/>
        <v>FRA</v>
      </c>
      <c r="D257" s="65" t="str">
        <f t="shared" si="60"/>
        <v>99431947812</v>
      </c>
      <c r="E257" s="65" t="str">
        <f t="shared" si="61"/>
        <v>566746843283</v>
      </c>
      <c r="F257" s="65" t="str">
        <f t="shared" si="62"/>
        <v>장희원</v>
      </c>
      <c r="G257" s="65" t="str">
        <f t="shared" si="63"/>
        <v>GK00002765268</v>
      </c>
      <c r="H257" s="229" t="str">
        <f t="shared" si="64"/>
        <v>일반(목록배제,Normal-Manifest Exception)</v>
      </c>
      <c r="I257" s="66">
        <f t="shared" si="65"/>
        <v>24.96</v>
      </c>
      <c r="J257" s="102">
        <f t="shared" si="66"/>
        <v>1</v>
      </c>
      <c r="K257" s="66">
        <f t="shared" si="67"/>
        <v>1.6</v>
      </c>
      <c r="L257" s="66">
        <f t="shared" si="68"/>
        <v>0.2</v>
      </c>
      <c r="M257" s="66">
        <f t="shared" si="69"/>
        <v>1.6</v>
      </c>
      <c r="N257" s="169">
        <f t="shared" si="70"/>
        <v>6.7600000000000007</v>
      </c>
      <c r="O257" s="169">
        <f>(J257*VLOOKUP(M257/J257,Mapping!$B$22:$C$29,2,10))</f>
        <v>2.75</v>
      </c>
      <c r="P257" s="166">
        <f t="shared" si="71"/>
        <v>11.149430736655997</v>
      </c>
      <c r="Q257" s="167">
        <f>VLOOKUP(H257,Mapping!$B$3:$D$13,3,0)</f>
        <v>0.8</v>
      </c>
      <c r="R257" s="168">
        <f>(IF(VLOOKUP(VLOOKUP(I257,Mapping!$B$15:$D$20,2,1),Mapping!$C$15:$E$20,2,0)=7000,0,VLOOKUP(VLOOKUP(I257,Mapping!$B$15:$D$20,2,1),Mapping!$C$15:$E$20,2,0)))</f>
        <v>0</v>
      </c>
      <c r="S257" s="166"/>
      <c r="T257" s="166"/>
      <c r="U257" s="67">
        <f t="shared" si="72"/>
        <v>11.949430736655998</v>
      </c>
      <c r="V257" s="149">
        <f t="shared" si="73"/>
        <v>11.95</v>
      </c>
      <c r="W257" s="149">
        <f>MAKESHOPNCOMPANY!$C$17</f>
        <v>1402.69</v>
      </c>
      <c r="X257" t="str">
        <f t="shared" si="56"/>
        <v/>
      </c>
      <c r="AA257" t="s">
        <v>2495</v>
      </c>
      <c r="AB257" t="s">
        <v>71</v>
      </c>
      <c r="AC257" t="s">
        <v>5892</v>
      </c>
      <c r="AD257" t="s">
        <v>5971</v>
      </c>
      <c r="AE257" t="s">
        <v>4987</v>
      </c>
      <c r="AF257" t="s">
        <v>4988</v>
      </c>
      <c r="AG257" t="s">
        <v>4989</v>
      </c>
      <c r="AH257" t="s">
        <v>156</v>
      </c>
      <c r="AI257">
        <v>1</v>
      </c>
      <c r="AJ257">
        <v>1.6</v>
      </c>
      <c r="AK257">
        <v>0.2</v>
      </c>
      <c r="AL257">
        <v>1.6</v>
      </c>
      <c r="AM257" t="s">
        <v>110</v>
      </c>
      <c r="AN257">
        <v>24.96</v>
      </c>
      <c r="AO257" t="s">
        <v>303</v>
      </c>
      <c r="AP257" t="s">
        <v>303</v>
      </c>
      <c r="AQ257" t="s">
        <v>303</v>
      </c>
      <c r="AR257" t="s">
        <v>303</v>
      </c>
      <c r="AS257" t="s">
        <v>303</v>
      </c>
      <c r="AT257" t="s">
        <v>618</v>
      </c>
      <c r="AU257" t="s">
        <v>619</v>
      </c>
      <c r="AV257" t="s">
        <v>5972</v>
      </c>
      <c r="AW257" t="s">
        <v>156</v>
      </c>
      <c r="AX257" t="s">
        <v>307</v>
      </c>
      <c r="AY257" t="s">
        <v>5971</v>
      </c>
      <c r="AZ257" t="s">
        <v>5973</v>
      </c>
      <c r="BA257" t="s">
        <v>5973</v>
      </c>
      <c r="BB257" t="s">
        <v>1269</v>
      </c>
      <c r="BC257" t="s">
        <v>1270</v>
      </c>
      <c r="BD257" t="s">
        <v>621</v>
      </c>
      <c r="BE257" t="s">
        <v>311</v>
      </c>
      <c r="BF257" t="s">
        <v>312</v>
      </c>
      <c r="BG257" t="s">
        <v>156</v>
      </c>
      <c r="BH257" t="s">
        <v>313</v>
      </c>
    </row>
    <row r="258" spans="1:60" x14ac:dyDescent="0.4">
      <c r="A258" s="64">
        <f t="shared" si="57"/>
        <v>256</v>
      </c>
      <c r="B258" s="65" t="str">
        <f t="shared" si="58"/>
        <v>2025-09-14</v>
      </c>
      <c r="C258" s="65" t="str">
        <f t="shared" si="59"/>
        <v>FRA</v>
      </c>
      <c r="D258" s="65" t="str">
        <f t="shared" si="60"/>
        <v>99431947812</v>
      </c>
      <c r="E258" s="65" t="str">
        <f t="shared" si="61"/>
        <v>566746843493</v>
      </c>
      <c r="F258" s="65" t="str">
        <f t="shared" si="62"/>
        <v>김도영</v>
      </c>
      <c r="G258" s="65" t="str">
        <f t="shared" si="63"/>
        <v>GK00002765640</v>
      </c>
      <c r="H258" s="229" t="str">
        <f t="shared" si="64"/>
        <v>일반(목록배제,Normal-Manifest Exception)</v>
      </c>
      <c r="I258" s="66">
        <f t="shared" si="65"/>
        <v>144.69999999999999</v>
      </c>
      <c r="J258" s="102">
        <f t="shared" si="66"/>
        <v>1</v>
      </c>
      <c r="K258" s="66">
        <f t="shared" si="67"/>
        <v>5.5</v>
      </c>
      <c r="L258" s="66">
        <f t="shared" si="68"/>
        <v>0.2</v>
      </c>
      <c r="M258" s="66">
        <f t="shared" si="69"/>
        <v>5.5</v>
      </c>
      <c r="N258" s="169">
        <f t="shared" si="70"/>
        <v>18.850000000000001</v>
      </c>
      <c r="O258" s="169">
        <f>(J258*VLOOKUP(M258/J258,Mapping!$B$22:$C$29,2,10))</f>
        <v>4.25</v>
      </c>
      <c r="P258" s="166">
        <f t="shared" si="71"/>
        <v>27.082213461277973</v>
      </c>
      <c r="Q258" s="167">
        <f>VLOOKUP(H258,Mapping!$B$3:$D$13,3,0)</f>
        <v>0.8</v>
      </c>
      <c r="R258" s="168">
        <f>(IF(VLOOKUP(VLOOKUP(I258,Mapping!$B$15:$D$20,2,1),Mapping!$C$15:$E$20,2,0)=7000,0,VLOOKUP(VLOOKUP(I258,Mapping!$B$15:$D$20,2,1),Mapping!$C$15:$E$20,2,0)))</f>
        <v>0</v>
      </c>
      <c r="S258" s="166"/>
      <c r="T258" s="166"/>
      <c r="U258" s="67">
        <f t="shared" si="72"/>
        <v>27.882213461277974</v>
      </c>
      <c r="V258" s="149">
        <f t="shared" si="73"/>
        <v>27.88</v>
      </c>
      <c r="W258" s="149">
        <f>MAKESHOPNCOMPANY!$C$17</f>
        <v>1402.69</v>
      </c>
      <c r="X258" t="str">
        <f t="shared" si="56"/>
        <v/>
      </c>
      <c r="AA258" t="s">
        <v>2495</v>
      </c>
      <c r="AB258" t="s">
        <v>71</v>
      </c>
      <c r="AC258" t="s">
        <v>5892</v>
      </c>
      <c r="AD258" t="s">
        <v>5974</v>
      </c>
      <c r="AE258" t="s">
        <v>5975</v>
      </c>
      <c r="AF258" t="s">
        <v>5976</v>
      </c>
      <c r="AG258" t="s">
        <v>5977</v>
      </c>
      <c r="AH258" t="s">
        <v>156</v>
      </c>
      <c r="AI258">
        <v>1</v>
      </c>
      <c r="AJ258">
        <v>5.5</v>
      </c>
      <c r="AK258">
        <v>0.2</v>
      </c>
      <c r="AL258">
        <v>5.5</v>
      </c>
      <c r="AM258" t="s">
        <v>110</v>
      </c>
      <c r="AN258">
        <v>144.69999999999999</v>
      </c>
      <c r="AO258" t="s">
        <v>303</v>
      </c>
      <c r="AP258" t="s">
        <v>303</v>
      </c>
      <c r="AQ258" t="s">
        <v>303</v>
      </c>
      <c r="AR258" t="s">
        <v>303</v>
      </c>
      <c r="AS258" t="s">
        <v>303</v>
      </c>
      <c r="AT258" t="s">
        <v>618</v>
      </c>
      <c r="AU258" t="s">
        <v>619</v>
      </c>
      <c r="AV258" t="s">
        <v>5978</v>
      </c>
      <c r="AW258" t="s">
        <v>156</v>
      </c>
      <c r="AX258" t="s">
        <v>307</v>
      </c>
      <c r="AY258" t="s">
        <v>5974</v>
      </c>
      <c r="AZ258" t="s">
        <v>5979</v>
      </c>
      <c r="BA258" t="s">
        <v>5979</v>
      </c>
      <c r="BB258" t="s">
        <v>1269</v>
      </c>
      <c r="BC258" t="s">
        <v>1270</v>
      </c>
      <c r="BD258" t="s">
        <v>621</v>
      </c>
      <c r="BE258" t="s">
        <v>311</v>
      </c>
      <c r="BF258" t="s">
        <v>312</v>
      </c>
      <c r="BG258" t="s">
        <v>156</v>
      </c>
      <c r="BH258" t="s">
        <v>313</v>
      </c>
    </row>
    <row r="259" spans="1:60" x14ac:dyDescent="0.4">
      <c r="A259" s="64">
        <f t="shared" si="57"/>
        <v>257</v>
      </c>
      <c r="B259" s="65" t="str">
        <f t="shared" si="58"/>
        <v>2025-09-14</v>
      </c>
      <c r="C259" s="65" t="str">
        <f t="shared" si="59"/>
        <v>FRA</v>
      </c>
      <c r="D259" s="65" t="str">
        <f t="shared" si="60"/>
        <v>99431947812</v>
      </c>
      <c r="E259" s="65" t="str">
        <f t="shared" si="61"/>
        <v>566746843482</v>
      </c>
      <c r="F259" s="65" t="str">
        <f t="shared" si="62"/>
        <v>권유정</v>
      </c>
      <c r="G259" s="65" t="str">
        <f t="shared" si="63"/>
        <v>GK00002768499</v>
      </c>
      <c r="H259" s="229" t="str">
        <f t="shared" si="64"/>
        <v>목록(Manifest)</v>
      </c>
      <c r="I259" s="66">
        <f t="shared" si="65"/>
        <v>141.74</v>
      </c>
      <c r="J259" s="102">
        <f t="shared" si="66"/>
        <v>1</v>
      </c>
      <c r="K259" s="66">
        <f t="shared" si="67"/>
        <v>1.5</v>
      </c>
      <c r="L259" s="66">
        <f t="shared" si="68"/>
        <v>1.6</v>
      </c>
      <c r="M259" s="66">
        <f t="shared" si="69"/>
        <v>1.6</v>
      </c>
      <c r="N259" s="169">
        <f t="shared" si="70"/>
        <v>6.7600000000000007</v>
      </c>
      <c r="O259" s="169">
        <f>(J259*VLOOKUP(M259/J259,Mapping!$B$22:$C$29,2,10))</f>
        <v>2.75</v>
      </c>
      <c r="P259" s="166">
        <f t="shared" si="71"/>
        <v>11.149430736655997</v>
      </c>
      <c r="Q259" s="167">
        <f>VLOOKUP(H259,Mapping!$B$3:$D$13,3,0)</f>
        <v>0</v>
      </c>
      <c r="R259" s="168">
        <f>(IF(VLOOKUP(VLOOKUP(I259,Mapping!$B$15:$D$20,2,1),Mapping!$C$15:$E$20,2,0)=7000,0,VLOOKUP(VLOOKUP(I259,Mapping!$B$15:$D$20,2,1),Mapping!$C$15:$E$20,2,0)))</f>
        <v>0</v>
      </c>
      <c r="S259" s="166"/>
      <c r="T259" s="166"/>
      <c r="U259" s="67">
        <f t="shared" si="72"/>
        <v>11.149430736655997</v>
      </c>
      <c r="V259" s="149">
        <f t="shared" si="73"/>
        <v>11.15</v>
      </c>
      <c r="W259" s="149">
        <f>MAKESHOPNCOMPANY!$C$17</f>
        <v>1402.69</v>
      </c>
      <c r="X259" t="str">
        <f t="shared" si="56"/>
        <v/>
      </c>
      <c r="AA259" t="s">
        <v>2495</v>
      </c>
      <c r="AB259" t="s">
        <v>71</v>
      </c>
      <c r="AC259" t="s">
        <v>5892</v>
      </c>
      <c r="AD259" t="s">
        <v>5980</v>
      </c>
      <c r="AE259" t="s">
        <v>5981</v>
      </c>
      <c r="AF259" t="s">
        <v>5982</v>
      </c>
      <c r="AG259" t="s">
        <v>583</v>
      </c>
      <c r="AH259" t="s">
        <v>156</v>
      </c>
      <c r="AI259">
        <v>1</v>
      </c>
      <c r="AJ259">
        <v>1.5</v>
      </c>
      <c r="AK259">
        <v>1.6</v>
      </c>
      <c r="AL259">
        <v>1.6</v>
      </c>
      <c r="AM259" t="s">
        <v>14</v>
      </c>
      <c r="AN259">
        <v>141.74</v>
      </c>
      <c r="AO259" t="s">
        <v>303</v>
      </c>
      <c r="AP259" t="s">
        <v>303</v>
      </c>
      <c r="AQ259" t="s">
        <v>303</v>
      </c>
      <c r="AR259" t="s">
        <v>303</v>
      </c>
      <c r="AS259" t="s">
        <v>303</v>
      </c>
      <c r="AT259" t="s">
        <v>618</v>
      </c>
      <c r="AU259" t="s">
        <v>619</v>
      </c>
      <c r="AV259" t="s">
        <v>5983</v>
      </c>
      <c r="AW259" t="s">
        <v>156</v>
      </c>
      <c r="AX259" t="s">
        <v>307</v>
      </c>
      <c r="AY259" t="s">
        <v>5980</v>
      </c>
      <c r="AZ259" t="s">
        <v>5984</v>
      </c>
      <c r="BA259" t="s">
        <v>5984</v>
      </c>
      <c r="BB259" t="s">
        <v>1269</v>
      </c>
      <c r="BC259" t="s">
        <v>1270</v>
      </c>
      <c r="BD259" t="s">
        <v>621</v>
      </c>
      <c r="BE259" t="s">
        <v>311</v>
      </c>
      <c r="BF259" t="s">
        <v>312</v>
      </c>
      <c r="BG259" t="s">
        <v>156</v>
      </c>
      <c r="BH259" t="s">
        <v>313</v>
      </c>
    </row>
    <row r="260" spans="1:60" x14ac:dyDescent="0.4">
      <c r="A260" s="64">
        <f t="shared" si="57"/>
        <v>258</v>
      </c>
      <c r="B260" s="65" t="str">
        <f t="shared" si="58"/>
        <v>2025-09-14</v>
      </c>
      <c r="C260" s="65" t="str">
        <f t="shared" si="59"/>
        <v>FRA</v>
      </c>
      <c r="D260" s="65" t="str">
        <f t="shared" si="60"/>
        <v>99431947812</v>
      </c>
      <c r="E260" s="65" t="str">
        <f t="shared" si="61"/>
        <v>566746843272</v>
      </c>
      <c r="F260" s="65" t="str">
        <f t="shared" si="62"/>
        <v>장정화</v>
      </c>
      <c r="G260" s="65" t="str">
        <f t="shared" si="63"/>
        <v>GK00002766102</v>
      </c>
      <c r="H260" s="229" t="str">
        <f t="shared" si="64"/>
        <v>일반(목록배제,Normal-Manifest Exception)</v>
      </c>
      <c r="I260" s="66">
        <f t="shared" si="65"/>
        <v>141.1</v>
      </c>
      <c r="J260" s="102">
        <f t="shared" si="66"/>
        <v>1</v>
      </c>
      <c r="K260" s="66">
        <f t="shared" si="67"/>
        <v>0.5</v>
      </c>
      <c r="L260" s="66">
        <f t="shared" si="68"/>
        <v>0.2</v>
      </c>
      <c r="M260" s="66">
        <f t="shared" si="69"/>
        <v>0.5</v>
      </c>
      <c r="N260" s="169">
        <f t="shared" si="70"/>
        <v>3.35</v>
      </c>
      <c r="O260" s="169">
        <f>(J260*VLOOKUP(M260/J260,Mapping!$B$22:$C$29,2,10))</f>
        <v>2.75</v>
      </c>
      <c r="P260" s="166">
        <f t="shared" si="71"/>
        <v>7.1515801780863901</v>
      </c>
      <c r="Q260" s="167">
        <f>VLOOKUP(H260,Mapping!$B$3:$D$13,3,0)</f>
        <v>0.8</v>
      </c>
      <c r="R260" s="168">
        <f>(IF(VLOOKUP(VLOOKUP(I260,Mapping!$B$15:$D$20,2,1),Mapping!$C$15:$E$20,2,0)=7000,0,VLOOKUP(VLOOKUP(I260,Mapping!$B$15:$D$20,2,1),Mapping!$C$15:$E$20,2,0)))</f>
        <v>0</v>
      </c>
      <c r="S260" s="166"/>
      <c r="T260" s="166"/>
      <c r="U260" s="67">
        <f t="shared" si="72"/>
        <v>7.9515801780863899</v>
      </c>
      <c r="V260" s="149">
        <f t="shared" si="73"/>
        <v>7.95</v>
      </c>
      <c r="W260" s="149">
        <f>MAKESHOPNCOMPANY!$C$17</f>
        <v>1402.69</v>
      </c>
      <c r="X260" t="str">
        <f t="shared" ref="X260:X323" si="74">AH260</f>
        <v/>
      </c>
      <c r="AA260" t="s">
        <v>2495</v>
      </c>
      <c r="AB260" t="s">
        <v>71</v>
      </c>
      <c r="AC260" t="s">
        <v>5892</v>
      </c>
      <c r="AD260" t="s">
        <v>5985</v>
      </c>
      <c r="AE260" t="s">
        <v>1150</v>
      </c>
      <c r="AF260" t="s">
        <v>1151</v>
      </c>
      <c r="AG260" t="s">
        <v>603</v>
      </c>
      <c r="AH260" t="s">
        <v>156</v>
      </c>
      <c r="AI260">
        <v>1</v>
      </c>
      <c r="AJ260">
        <v>0.5</v>
      </c>
      <c r="AK260">
        <v>0.2</v>
      </c>
      <c r="AL260">
        <v>0.5</v>
      </c>
      <c r="AM260" t="s">
        <v>110</v>
      </c>
      <c r="AN260">
        <v>141.1</v>
      </c>
      <c r="AO260" t="s">
        <v>303</v>
      </c>
      <c r="AP260" t="s">
        <v>303</v>
      </c>
      <c r="AQ260" t="s">
        <v>303</v>
      </c>
      <c r="AR260" t="s">
        <v>303</v>
      </c>
      <c r="AS260" t="s">
        <v>303</v>
      </c>
      <c r="AT260" t="s">
        <v>618</v>
      </c>
      <c r="AU260" t="s">
        <v>619</v>
      </c>
      <c r="AV260" t="s">
        <v>625</v>
      </c>
      <c r="AW260" t="s">
        <v>156</v>
      </c>
      <c r="AX260" t="s">
        <v>307</v>
      </c>
      <c r="AY260" t="s">
        <v>5985</v>
      </c>
      <c r="AZ260" t="s">
        <v>5986</v>
      </c>
      <c r="BA260" t="s">
        <v>5986</v>
      </c>
      <c r="BB260" t="s">
        <v>1269</v>
      </c>
      <c r="BC260" t="s">
        <v>1270</v>
      </c>
      <c r="BD260" t="s">
        <v>621</v>
      </c>
      <c r="BE260" t="s">
        <v>311</v>
      </c>
      <c r="BF260" t="s">
        <v>312</v>
      </c>
      <c r="BG260" t="s">
        <v>156</v>
      </c>
      <c r="BH260" t="s">
        <v>313</v>
      </c>
    </row>
    <row r="261" spans="1:60" x14ac:dyDescent="0.4">
      <c r="A261" s="64">
        <f t="shared" ref="A261:A324" si="75">A260+1</f>
        <v>259</v>
      </c>
      <c r="B261" s="65" t="str">
        <f t="shared" ref="B261:B324" si="76">AA261</f>
        <v>2025-09-14</v>
      </c>
      <c r="C261" s="65" t="str">
        <f t="shared" ref="C261:C324" si="77">AB261</f>
        <v>FRA</v>
      </c>
      <c r="D261" s="65" t="str">
        <f t="shared" ref="D261:D324" si="78">AC261</f>
        <v>99431947812</v>
      </c>
      <c r="E261" s="65" t="str">
        <f t="shared" ref="E261:E324" si="79">AD261</f>
        <v>566746843515</v>
      </c>
      <c r="F261" s="65" t="str">
        <f t="shared" ref="F261:F324" si="80">AE261</f>
        <v>이혜인</v>
      </c>
      <c r="G261" s="65" t="str">
        <f t="shared" ref="G261:G324" si="81">AZ261</f>
        <v>GK00002766110</v>
      </c>
      <c r="H261" s="229" t="str">
        <f t="shared" ref="H261:H324" si="82">AM261</f>
        <v>목록(Manifest)</v>
      </c>
      <c r="I261" s="66">
        <f t="shared" ref="I261:I324" si="83">AN261</f>
        <v>133.01</v>
      </c>
      <c r="J261" s="102">
        <f t="shared" ref="J261:J324" si="84">AI261</f>
        <v>1</v>
      </c>
      <c r="K261" s="66">
        <f t="shared" ref="K261:K324" si="85">AJ261</f>
        <v>2</v>
      </c>
      <c r="L261" s="66">
        <f t="shared" ref="L261:L324" si="86">AK261</f>
        <v>0.2</v>
      </c>
      <c r="M261" s="66">
        <f t="shared" ref="M261:M324" si="87">AL261</f>
        <v>2</v>
      </c>
      <c r="N261" s="169">
        <f t="shared" ref="N261:N324" si="88">3.35+(M261-0.5)/0.5*1.55</f>
        <v>8</v>
      </c>
      <c r="O261" s="169">
        <f>(J261*VLOOKUP(M261/J261,Mapping!$B$22:$C$29,2,10))</f>
        <v>2.75</v>
      </c>
      <c r="P261" s="166">
        <f t="shared" ref="P261:P324" si="89">SUM(N261:O261)*$Z$2</f>
        <v>12.603194576135852</v>
      </c>
      <c r="Q261" s="167">
        <f>VLOOKUP(H261,Mapping!$B$3:$D$13,3,0)</f>
        <v>0</v>
      </c>
      <c r="R261" s="168">
        <f>(IF(VLOOKUP(VLOOKUP(I261,Mapping!$B$15:$D$20,2,1),Mapping!$C$15:$E$20,2,0)=7000,0,VLOOKUP(VLOOKUP(I261,Mapping!$B$15:$D$20,2,1),Mapping!$C$15:$E$20,2,0)))</f>
        <v>0</v>
      </c>
      <c r="S261" s="166"/>
      <c r="T261" s="166"/>
      <c r="U261" s="67">
        <f t="shared" ref="U261:U324" si="90">SUM(P261:T261)</f>
        <v>12.603194576135852</v>
      </c>
      <c r="V261" s="149">
        <f t="shared" ref="V261:V324" si="91">ROUND(U261,2)</f>
        <v>12.6</v>
      </c>
      <c r="W261" s="149">
        <f>MAKESHOPNCOMPANY!$C$17</f>
        <v>1402.69</v>
      </c>
      <c r="X261" t="str">
        <f t="shared" si="74"/>
        <v/>
      </c>
      <c r="AA261" t="s">
        <v>2495</v>
      </c>
      <c r="AB261" t="s">
        <v>71</v>
      </c>
      <c r="AC261" t="s">
        <v>5892</v>
      </c>
      <c r="AD261" t="s">
        <v>5987</v>
      </c>
      <c r="AE261" t="s">
        <v>1306</v>
      </c>
      <c r="AF261" t="s">
        <v>1307</v>
      </c>
      <c r="AG261" t="s">
        <v>445</v>
      </c>
      <c r="AH261" t="s">
        <v>156</v>
      </c>
      <c r="AI261">
        <v>1</v>
      </c>
      <c r="AJ261">
        <v>2</v>
      </c>
      <c r="AK261">
        <v>0.2</v>
      </c>
      <c r="AL261">
        <v>2</v>
      </c>
      <c r="AM261" t="s">
        <v>14</v>
      </c>
      <c r="AN261">
        <v>133.01</v>
      </c>
      <c r="AO261" t="s">
        <v>303</v>
      </c>
      <c r="AP261" t="s">
        <v>303</v>
      </c>
      <c r="AQ261" t="s">
        <v>303</v>
      </c>
      <c r="AR261" t="s">
        <v>303</v>
      </c>
      <c r="AS261" t="s">
        <v>303</v>
      </c>
      <c r="AT261" t="s">
        <v>618</v>
      </c>
      <c r="AU261" t="s">
        <v>619</v>
      </c>
      <c r="AV261" t="s">
        <v>620</v>
      </c>
      <c r="AW261" t="s">
        <v>156</v>
      </c>
      <c r="AX261" t="s">
        <v>307</v>
      </c>
      <c r="AY261" t="s">
        <v>5987</v>
      </c>
      <c r="AZ261" t="s">
        <v>5988</v>
      </c>
      <c r="BA261" t="s">
        <v>5988</v>
      </c>
      <c r="BB261" t="s">
        <v>1269</v>
      </c>
      <c r="BC261" t="s">
        <v>1270</v>
      </c>
      <c r="BD261" t="s">
        <v>621</v>
      </c>
      <c r="BE261" t="s">
        <v>311</v>
      </c>
      <c r="BF261" t="s">
        <v>312</v>
      </c>
      <c r="BG261" t="s">
        <v>156</v>
      </c>
      <c r="BH261" t="s">
        <v>313</v>
      </c>
    </row>
    <row r="262" spans="1:60" x14ac:dyDescent="0.4">
      <c r="A262" s="64">
        <f t="shared" si="75"/>
        <v>260</v>
      </c>
      <c r="B262" s="65" t="str">
        <f t="shared" si="76"/>
        <v>2025-09-14</v>
      </c>
      <c r="C262" s="65" t="str">
        <f t="shared" si="77"/>
        <v>FRA</v>
      </c>
      <c r="D262" s="65" t="str">
        <f t="shared" si="78"/>
        <v>99431947812</v>
      </c>
      <c r="E262" s="65" t="str">
        <f t="shared" si="79"/>
        <v>566746843401</v>
      </c>
      <c r="F262" s="65" t="str">
        <f t="shared" si="80"/>
        <v>신지은</v>
      </c>
      <c r="G262" s="65" t="str">
        <f t="shared" si="81"/>
        <v>GK00002766116</v>
      </c>
      <c r="H262" s="229" t="str">
        <f t="shared" si="82"/>
        <v>목록(Manifest)</v>
      </c>
      <c r="I262" s="66">
        <f t="shared" si="83"/>
        <v>128.34</v>
      </c>
      <c r="J262" s="102">
        <f t="shared" si="84"/>
        <v>2</v>
      </c>
      <c r="K262" s="66">
        <f t="shared" si="85"/>
        <v>12</v>
      </c>
      <c r="L262" s="66">
        <f t="shared" si="86"/>
        <v>0.4</v>
      </c>
      <c r="M262" s="66">
        <f t="shared" si="87"/>
        <v>12</v>
      </c>
      <c r="N262" s="169">
        <f t="shared" si="88"/>
        <v>39</v>
      </c>
      <c r="O262" s="169">
        <f>(J262*VLOOKUP(M262/J262,Mapping!$B$22:$C$29,2,10))</f>
        <v>8.5</v>
      </c>
      <c r="P262" s="166">
        <f t="shared" si="89"/>
        <v>55.68853417362353</v>
      </c>
      <c r="Q262" s="167">
        <f>VLOOKUP(H262,Mapping!$B$3:$D$13,3,0)</f>
        <v>0</v>
      </c>
      <c r="R262" s="168">
        <f>(IF(VLOOKUP(VLOOKUP(I262,Mapping!$B$15:$D$20,2,1),Mapping!$C$15:$E$20,2,0)=7000,0,VLOOKUP(VLOOKUP(I262,Mapping!$B$15:$D$20,2,1),Mapping!$C$15:$E$20,2,0)))</f>
        <v>0</v>
      </c>
      <c r="S262" s="166"/>
      <c r="T262" s="166"/>
      <c r="U262" s="67">
        <f t="shared" si="90"/>
        <v>55.68853417362353</v>
      </c>
      <c r="V262" s="149">
        <f t="shared" si="91"/>
        <v>55.69</v>
      </c>
      <c r="W262" s="149">
        <f>MAKESHOPNCOMPANY!$C$17</f>
        <v>1402.69</v>
      </c>
      <c r="X262" t="str">
        <f t="shared" si="74"/>
        <v/>
      </c>
      <c r="AA262" t="s">
        <v>2495</v>
      </c>
      <c r="AB262" t="s">
        <v>71</v>
      </c>
      <c r="AC262" t="s">
        <v>5892</v>
      </c>
      <c r="AD262" t="s">
        <v>5989</v>
      </c>
      <c r="AE262" t="s">
        <v>5990</v>
      </c>
      <c r="AF262" t="s">
        <v>5991</v>
      </c>
      <c r="AG262" t="s">
        <v>954</v>
      </c>
      <c r="AH262" t="s">
        <v>156</v>
      </c>
      <c r="AI262">
        <v>2</v>
      </c>
      <c r="AJ262">
        <v>12</v>
      </c>
      <c r="AK262">
        <v>0.4</v>
      </c>
      <c r="AL262">
        <v>12</v>
      </c>
      <c r="AM262" t="s">
        <v>14</v>
      </c>
      <c r="AN262">
        <v>128.34</v>
      </c>
      <c r="AO262" t="s">
        <v>303</v>
      </c>
      <c r="AP262" t="s">
        <v>303</v>
      </c>
      <c r="AQ262" t="s">
        <v>303</v>
      </c>
      <c r="AR262" t="s">
        <v>303</v>
      </c>
      <c r="AS262" t="s">
        <v>303</v>
      </c>
      <c r="AT262" t="s">
        <v>618</v>
      </c>
      <c r="AU262" t="s">
        <v>619</v>
      </c>
      <c r="AV262" t="s">
        <v>620</v>
      </c>
      <c r="AW262" t="s">
        <v>156</v>
      </c>
      <c r="AX262" t="s">
        <v>307</v>
      </c>
      <c r="AY262" t="s">
        <v>5992</v>
      </c>
      <c r="AZ262" t="s">
        <v>5993</v>
      </c>
      <c r="BA262" t="s">
        <v>5993</v>
      </c>
      <c r="BB262" t="s">
        <v>1269</v>
      </c>
      <c r="BC262" t="s">
        <v>1270</v>
      </c>
      <c r="BD262" t="s">
        <v>621</v>
      </c>
      <c r="BE262" t="s">
        <v>311</v>
      </c>
      <c r="BF262" t="s">
        <v>312</v>
      </c>
      <c r="BG262" t="s">
        <v>156</v>
      </c>
      <c r="BH262" t="s">
        <v>313</v>
      </c>
    </row>
    <row r="263" spans="1:60" x14ac:dyDescent="0.4">
      <c r="A263" s="64">
        <f t="shared" si="75"/>
        <v>261</v>
      </c>
      <c r="B263" s="65" t="str">
        <f t="shared" si="76"/>
        <v>2025-09-14</v>
      </c>
      <c r="C263" s="65" t="str">
        <f t="shared" si="77"/>
        <v>FRA</v>
      </c>
      <c r="D263" s="65" t="str">
        <f t="shared" si="78"/>
        <v>99431947812</v>
      </c>
      <c r="E263" s="65" t="str">
        <f t="shared" si="79"/>
        <v>566746843541</v>
      </c>
      <c r="F263" s="65" t="str">
        <f t="shared" si="80"/>
        <v>박동원</v>
      </c>
      <c r="G263" s="65" t="str">
        <f t="shared" si="81"/>
        <v>GK00002766512</v>
      </c>
      <c r="H263" s="229" t="str">
        <f t="shared" si="82"/>
        <v>간이(Simple)</v>
      </c>
      <c r="I263" s="66">
        <f t="shared" si="83"/>
        <v>290.55</v>
      </c>
      <c r="J263" s="102">
        <f t="shared" si="84"/>
        <v>1</v>
      </c>
      <c r="K263" s="66">
        <f t="shared" si="85"/>
        <v>2.5</v>
      </c>
      <c r="L263" s="66">
        <f t="shared" si="86"/>
        <v>4.9000000000000004</v>
      </c>
      <c r="M263" s="66">
        <f t="shared" si="87"/>
        <v>4.9000000000000004</v>
      </c>
      <c r="N263" s="169">
        <f t="shared" si="88"/>
        <v>16.990000000000002</v>
      </c>
      <c r="O263" s="169">
        <f>(J263*VLOOKUP(M263/J263,Mapping!$B$22:$C$29,2,10))</f>
        <v>4.25</v>
      </c>
      <c r="P263" s="166">
        <f t="shared" si="89"/>
        <v>24.901567702058188</v>
      </c>
      <c r="Q263" s="167">
        <f>VLOOKUP(H263,Mapping!$B$3:$D$13,3,0)</f>
        <v>0.8</v>
      </c>
      <c r="R263" s="168">
        <f>(IF(VLOOKUP(VLOOKUP(I263,Mapping!$B$15:$D$20,2,1),Mapping!$C$15:$E$20,2,0)=7000,0,VLOOKUP(VLOOKUP(I263,Mapping!$B$15:$D$20,2,1),Mapping!$C$15:$E$20,2,0)))</f>
        <v>0</v>
      </c>
      <c r="S263" s="166"/>
      <c r="T263" s="166"/>
      <c r="U263" s="67">
        <f t="shared" si="90"/>
        <v>25.701567702058188</v>
      </c>
      <c r="V263" s="149">
        <f t="shared" si="91"/>
        <v>25.7</v>
      </c>
      <c r="W263" s="149">
        <f>MAKESHOPNCOMPANY!$C$17</f>
        <v>1402.69</v>
      </c>
      <c r="X263" t="str">
        <f t="shared" si="74"/>
        <v/>
      </c>
      <c r="AA263" t="s">
        <v>2495</v>
      </c>
      <c r="AB263" t="s">
        <v>71</v>
      </c>
      <c r="AC263" t="s">
        <v>5892</v>
      </c>
      <c r="AD263" t="s">
        <v>5994</v>
      </c>
      <c r="AE263" t="s">
        <v>5995</v>
      </c>
      <c r="AF263" t="s">
        <v>5996</v>
      </c>
      <c r="AG263" t="s">
        <v>1584</v>
      </c>
      <c r="AH263" t="s">
        <v>156</v>
      </c>
      <c r="AI263">
        <v>1</v>
      </c>
      <c r="AJ263">
        <v>2.5</v>
      </c>
      <c r="AK263">
        <v>4.9000000000000004</v>
      </c>
      <c r="AL263">
        <v>4.9000000000000004</v>
      </c>
      <c r="AM263" t="s">
        <v>15</v>
      </c>
      <c r="AN263">
        <v>290.55</v>
      </c>
      <c r="AO263" t="s">
        <v>303</v>
      </c>
      <c r="AP263" t="s">
        <v>303</v>
      </c>
      <c r="AQ263" t="s">
        <v>303</v>
      </c>
      <c r="AR263" t="s">
        <v>303</v>
      </c>
      <c r="AS263" t="s">
        <v>303</v>
      </c>
      <c r="AT263" t="s">
        <v>618</v>
      </c>
      <c r="AU263" t="s">
        <v>619</v>
      </c>
      <c r="AV263" t="s">
        <v>674</v>
      </c>
      <c r="AW263" t="s">
        <v>156</v>
      </c>
      <c r="AX263" t="s">
        <v>307</v>
      </c>
      <c r="AY263" t="s">
        <v>5994</v>
      </c>
      <c r="AZ263" t="s">
        <v>5997</v>
      </c>
      <c r="BA263" t="s">
        <v>5997</v>
      </c>
      <c r="BB263" t="s">
        <v>1269</v>
      </c>
      <c r="BC263" t="s">
        <v>1270</v>
      </c>
      <c r="BD263" t="s">
        <v>621</v>
      </c>
      <c r="BE263" t="s">
        <v>311</v>
      </c>
      <c r="BF263" t="s">
        <v>312</v>
      </c>
      <c r="BG263" t="s">
        <v>156</v>
      </c>
      <c r="BH263" t="s">
        <v>313</v>
      </c>
    </row>
    <row r="264" spans="1:60" x14ac:dyDescent="0.4">
      <c r="A264" s="64">
        <f t="shared" si="75"/>
        <v>262</v>
      </c>
      <c r="B264" s="65" t="str">
        <f t="shared" si="76"/>
        <v>2025-09-14</v>
      </c>
      <c r="C264" s="65" t="str">
        <f t="shared" si="77"/>
        <v>FRA</v>
      </c>
      <c r="D264" s="65" t="str">
        <f t="shared" si="78"/>
        <v>99431947812</v>
      </c>
      <c r="E264" s="65" t="str">
        <f t="shared" si="79"/>
        <v>566746843460</v>
      </c>
      <c r="F264" s="65" t="str">
        <f t="shared" si="80"/>
        <v>차연경</v>
      </c>
      <c r="G264" s="65" t="str">
        <f t="shared" si="81"/>
        <v>GK00002766517</v>
      </c>
      <c r="H264" s="229" t="str">
        <f t="shared" si="82"/>
        <v>목록(Manifest)</v>
      </c>
      <c r="I264" s="66">
        <f t="shared" si="83"/>
        <v>77.92</v>
      </c>
      <c r="J264" s="102">
        <f t="shared" si="84"/>
        <v>1</v>
      </c>
      <c r="K264" s="66">
        <f t="shared" si="85"/>
        <v>2.5</v>
      </c>
      <c r="L264" s="66">
        <f t="shared" si="86"/>
        <v>4.7</v>
      </c>
      <c r="M264" s="66">
        <f t="shared" si="87"/>
        <v>4.7</v>
      </c>
      <c r="N264" s="169">
        <f t="shared" si="88"/>
        <v>16.37</v>
      </c>
      <c r="O264" s="169">
        <f>(J264*VLOOKUP(M264/J264,Mapping!$B$22:$C$29,2,10))</f>
        <v>4.25</v>
      </c>
      <c r="P264" s="166">
        <f t="shared" si="89"/>
        <v>24.17468578231826</v>
      </c>
      <c r="Q264" s="167">
        <f>VLOOKUP(H264,Mapping!$B$3:$D$13,3,0)</f>
        <v>0</v>
      </c>
      <c r="R264" s="168">
        <f>(IF(VLOOKUP(VLOOKUP(I264,Mapping!$B$15:$D$20,2,1),Mapping!$C$15:$E$20,2,0)=7000,0,VLOOKUP(VLOOKUP(I264,Mapping!$B$15:$D$20,2,1),Mapping!$C$15:$E$20,2,0)))</f>
        <v>0</v>
      </c>
      <c r="S264" s="166"/>
      <c r="T264" s="166"/>
      <c r="U264" s="67">
        <f t="shared" si="90"/>
        <v>24.17468578231826</v>
      </c>
      <c r="V264" s="149">
        <f t="shared" si="91"/>
        <v>24.17</v>
      </c>
      <c r="W264" s="149">
        <f>MAKESHOPNCOMPANY!$C$17</f>
        <v>1402.69</v>
      </c>
      <c r="X264" t="str">
        <f t="shared" si="74"/>
        <v/>
      </c>
      <c r="AA264" t="s">
        <v>2495</v>
      </c>
      <c r="AB264" t="s">
        <v>71</v>
      </c>
      <c r="AC264" t="s">
        <v>5892</v>
      </c>
      <c r="AD264" t="s">
        <v>5998</v>
      </c>
      <c r="AE264" t="s">
        <v>5999</v>
      </c>
      <c r="AF264" t="s">
        <v>6000</v>
      </c>
      <c r="AG264" t="s">
        <v>6001</v>
      </c>
      <c r="AH264" t="s">
        <v>156</v>
      </c>
      <c r="AI264">
        <v>1</v>
      </c>
      <c r="AJ264">
        <v>2.5</v>
      </c>
      <c r="AK264">
        <v>4.7</v>
      </c>
      <c r="AL264">
        <v>4.7</v>
      </c>
      <c r="AM264" t="s">
        <v>14</v>
      </c>
      <c r="AN264">
        <v>77.92</v>
      </c>
      <c r="AO264" t="s">
        <v>303</v>
      </c>
      <c r="AP264" t="s">
        <v>303</v>
      </c>
      <c r="AQ264" t="s">
        <v>303</v>
      </c>
      <c r="AR264" t="s">
        <v>303</v>
      </c>
      <c r="AS264" t="s">
        <v>303</v>
      </c>
      <c r="AT264" t="s">
        <v>618</v>
      </c>
      <c r="AU264" t="s">
        <v>619</v>
      </c>
      <c r="AV264" t="s">
        <v>6002</v>
      </c>
      <c r="AW264" t="s">
        <v>156</v>
      </c>
      <c r="AX264" t="s">
        <v>307</v>
      </c>
      <c r="AY264" t="s">
        <v>5998</v>
      </c>
      <c r="AZ264" t="s">
        <v>6003</v>
      </c>
      <c r="BA264" t="s">
        <v>6003</v>
      </c>
      <c r="BB264" t="s">
        <v>1269</v>
      </c>
      <c r="BC264" t="s">
        <v>1270</v>
      </c>
      <c r="BD264" t="s">
        <v>621</v>
      </c>
      <c r="BE264" t="s">
        <v>311</v>
      </c>
      <c r="BF264" t="s">
        <v>312</v>
      </c>
      <c r="BG264" t="s">
        <v>156</v>
      </c>
      <c r="BH264" t="s">
        <v>313</v>
      </c>
    </row>
    <row r="265" spans="1:60" x14ac:dyDescent="0.4">
      <c r="A265" s="64">
        <f t="shared" si="75"/>
        <v>263</v>
      </c>
      <c r="B265" s="65" t="str">
        <f t="shared" si="76"/>
        <v>2025-09-14</v>
      </c>
      <c r="C265" s="65" t="str">
        <f t="shared" si="77"/>
        <v>FRA</v>
      </c>
      <c r="D265" s="65" t="str">
        <f t="shared" si="78"/>
        <v>99431947812</v>
      </c>
      <c r="E265" s="65" t="str">
        <f t="shared" si="79"/>
        <v>566746843456</v>
      </c>
      <c r="F265" s="65" t="str">
        <f t="shared" si="80"/>
        <v>고종환</v>
      </c>
      <c r="G265" s="65" t="str">
        <f t="shared" si="81"/>
        <v>GK00002766518</v>
      </c>
      <c r="H265" s="229" t="str">
        <f t="shared" si="82"/>
        <v>목록(Manifest)</v>
      </c>
      <c r="I265" s="66">
        <f t="shared" si="83"/>
        <v>86.56</v>
      </c>
      <c r="J265" s="102">
        <f t="shared" si="84"/>
        <v>1</v>
      </c>
      <c r="K265" s="66">
        <f t="shared" si="85"/>
        <v>2.5</v>
      </c>
      <c r="L265" s="66">
        <f t="shared" si="86"/>
        <v>0.2</v>
      </c>
      <c r="M265" s="66">
        <f t="shared" si="87"/>
        <v>2.5</v>
      </c>
      <c r="N265" s="169">
        <f t="shared" si="88"/>
        <v>9.5500000000000007</v>
      </c>
      <c r="O265" s="169">
        <f>(J265*VLOOKUP(M265/J265,Mapping!$B$22:$C$29,2,10))</f>
        <v>3.25</v>
      </c>
      <c r="P265" s="166">
        <f t="shared" si="89"/>
        <v>15.006594472050132</v>
      </c>
      <c r="Q265" s="167">
        <f>VLOOKUP(H265,Mapping!$B$3:$D$13,3,0)</f>
        <v>0</v>
      </c>
      <c r="R265" s="168">
        <f>(IF(VLOOKUP(VLOOKUP(I265,Mapping!$B$15:$D$20,2,1),Mapping!$C$15:$E$20,2,0)=7000,0,VLOOKUP(VLOOKUP(I265,Mapping!$B$15:$D$20,2,1),Mapping!$C$15:$E$20,2,0)))</f>
        <v>0</v>
      </c>
      <c r="S265" s="166"/>
      <c r="T265" s="166"/>
      <c r="U265" s="67">
        <f t="shared" si="90"/>
        <v>15.006594472050132</v>
      </c>
      <c r="V265" s="149">
        <f t="shared" si="91"/>
        <v>15.01</v>
      </c>
      <c r="W265" s="149">
        <f>MAKESHOPNCOMPANY!$C$17</f>
        <v>1402.69</v>
      </c>
      <c r="X265" t="str">
        <f t="shared" si="74"/>
        <v/>
      </c>
      <c r="AA265" t="s">
        <v>2495</v>
      </c>
      <c r="AB265" t="s">
        <v>71</v>
      </c>
      <c r="AC265" t="s">
        <v>5892</v>
      </c>
      <c r="AD265" t="s">
        <v>6004</v>
      </c>
      <c r="AE265" t="s">
        <v>808</v>
      </c>
      <c r="AF265" t="s">
        <v>809</v>
      </c>
      <c r="AG265" t="s">
        <v>810</v>
      </c>
      <c r="AH265" t="s">
        <v>156</v>
      </c>
      <c r="AI265">
        <v>1</v>
      </c>
      <c r="AJ265">
        <v>2.5</v>
      </c>
      <c r="AK265">
        <v>0.2</v>
      </c>
      <c r="AL265">
        <v>2.5</v>
      </c>
      <c r="AM265" t="s">
        <v>14</v>
      </c>
      <c r="AN265">
        <v>86.56</v>
      </c>
      <c r="AO265" t="s">
        <v>303</v>
      </c>
      <c r="AP265" t="s">
        <v>303</v>
      </c>
      <c r="AQ265" t="s">
        <v>303</v>
      </c>
      <c r="AR265" t="s">
        <v>303</v>
      </c>
      <c r="AS265" t="s">
        <v>303</v>
      </c>
      <c r="AT265" t="s">
        <v>618</v>
      </c>
      <c r="AU265" t="s">
        <v>619</v>
      </c>
      <c r="AV265" t="s">
        <v>6005</v>
      </c>
      <c r="AW265" t="s">
        <v>156</v>
      </c>
      <c r="AX265" t="s">
        <v>307</v>
      </c>
      <c r="AY265" t="s">
        <v>6004</v>
      </c>
      <c r="AZ265" t="s">
        <v>6006</v>
      </c>
      <c r="BA265" t="s">
        <v>6006</v>
      </c>
      <c r="BB265" t="s">
        <v>1269</v>
      </c>
      <c r="BC265" t="s">
        <v>1270</v>
      </c>
      <c r="BD265" t="s">
        <v>621</v>
      </c>
      <c r="BE265" t="s">
        <v>311</v>
      </c>
      <c r="BF265" t="s">
        <v>312</v>
      </c>
      <c r="BG265" t="s">
        <v>156</v>
      </c>
      <c r="BH265" t="s">
        <v>313</v>
      </c>
    </row>
    <row r="266" spans="1:60" x14ac:dyDescent="0.4">
      <c r="A266" s="64">
        <f t="shared" si="75"/>
        <v>264</v>
      </c>
      <c r="B266" s="65" t="str">
        <f t="shared" si="76"/>
        <v>2025-09-14</v>
      </c>
      <c r="C266" s="65" t="str">
        <f t="shared" si="77"/>
        <v>FRA</v>
      </c>
      <c r="D266" s="65" t="str">
        <f t="shared" si="78"/>
        <v>99431947812</v>
      </c>
      <c r="E266" s="65" t="str">
        <f t="shared" si="79"/>
        <v>566746843412</v>
      </c>
      <c r="F266" s="65" t="str">
        <f t="shared" si="80"/>
        <v>최우혁</v>
      </c>
      <c r="G266" s="65" t="str">
        <f t="shared" si="81"/>
        <v>GK00002766521</v>
      </c>
      <c r="H266" s="229" t="str">
        <f t="shared" si="82"/>
        <v>목록(Manifest)</v>
      </c>
      <c r="I266" s="66">
        <f t="shared" si="83"/>
        <v>112.14</v>
      </c>
      <c r="J266" s="102">
        <f t="shared" si="84"/>
        <v>1</v>
      </c>
      <c r="K266" s="66">
        <f t="shared" si="85"/>
        <v>0.6</v>
      </c>
      <c r="L266" s="66">
        <f t="shared" si="86"/>
        <v>0.2</v>
      </c>
      <c r="M266" s="66">
        <f t="shared" si="87"/>
        <v>0.6</v>
      </c>
      <c r="N266" s="169">
        <f t="shared" si="88"/>
        <v>3.66</v>
      </c>
      <c r="O266" s="169">
        <f>(J266*VLOOKUP(M266/J266,Mapping!$B$22:$C$29,2,10))</f>
        <v>2.75</v>
      </c>
      <c r="P266" s="166">
        <f t="shared" si="89"/>
        <v>7.5150211379563547</v>
      </c>
      <c r="Q266" s="167">
        <f>VLOOKUP(H266,Mapping!$B$3:$D$13,3,0)</f>
        <v>0</v>
      </c>
      <c r="R266" s="168">
        <f>(IF(VLOOKUP(VLOOKUP(I266,Mapping!$B$15:$D$20,2,1),Mapping!$C$15:$E$20,2,0)=7000,0,VLOOKUP(VLOOKUP(I266,Mapping!$B$15:$D$20,2,1),Mapping!$C$15:$E$20,2,0)))</f>
        <v>0</v>
      </c>
      <c r="S266" s="166"/>
      <c r="T266" s="166"/>
      <c r="U266" s="67">
        <f t="shared" si="90"/>
        <v>7.5150211379563547</v>
      </c>
      <c r="V266" s="149">
        <f t="shared" si="91"/>
        <v>7.52</v>
      </c>
      <c r="W266" s="149">
        <f>MAKESHOPNCOMPANY!$C$17</f>
        <v>1402.69</v>
      </c>
      <c r="X266" t="str">
        <f t="shared" si="74"/>
        <v/>
      </c>
      <c r="AA266" t="s">
        <v>2495</v>
      </c>
      <c r="AB266" t="s">
        <v>71</v>
      </c>
      <c r="AC266" t="s">
        <v>5892</v>
      </c>
      <c r="AD266" t="s">
        <v>6007</v>
      </c>
      <c r="AE266" t="s">
        <v>173</v>
      </c>
      <c r="AF266" t="s">
        <v>500</v>
      </c>
      <c r="AG266" t="s">
        <v>501</v>
      </c>
      <c r="AH266" t="s">
        <v>156</v>
      </c>
      <c r="AI266">
        <v>1</v>
      </c>
      <c r="AJ266">
        <v>0.6</v>
      </c>
      <c r="AK266">
        <v>0.2</v>
      </c>
      <c r="AL266">
        <v>0.6</v>
      </c>
      <c r="AM266" t="s">
        <v>14</v>
      </c>
      <c r="AN266">
        <v>112.14</v>
      </c>
      <c r="AO266" t="s">
        <v>303</v>
      </c>
      <c r="AP266" t="s">
        <v>303</v>
      </c>
      <c r="AQ266" t="s">
        <v>303</v>
      </c>
      <c r="AR266" t="s">
        <v>303</v>
      </c>
      <c r="AS266" t="s">
        <v>303</v>
      </c>
      <c r="AT266" t="s">
        <v>618</v>
      </c>
      <c r="AU266" t="s">
        <v>619</v>
      </c>
      <c r="AV266" t="s">
        <v>6008</v>
      </c>
      <c r="AW266" t="s">
        <v>156</v>
      </c>
      <c r="AX266" t="s">
        <v>307</v>
      </c>
      <c r="AY266" t="s">
        <v>6007</v>
      </c>
      <c r="AZ266" t="s">
        <v>6009</v>
      </c>
      <c r="BA266" t="s">
        <v>6009</v>
      </c>
      <c r="BB266" t="s">
        <v>1269</v>
      </c>
      <c r="BC266" t="s">
        <v>1270</v>
      </c>
      <c r="BD266" t="s">
        <v>621</v>
      </c>
      <c r="BE266" t="s">
        <v>311</v>
      </c>
      <c r="BF266" t="s">
        <v>312</v>
      </c>
      <c r="BG266" t="s">
        <v>156</v>
      </c>
      <c r="BH266" t="s">
        <v>313</v>
      </c>
    </row>
    <row r="267" spans="1:60" x14ac:dyDescent="0.4">
      <c r="A267" s="64">
        <f t="shared" si="75"/>
        <v>265</v>
      </c>
      <c r="B267" s="65" t="str">
        <f t="shared" si="76"/>
        <v>2025-09-14</v>
      </c>
      <c r="C267" s="65" t="str">
        <f t="shared" si="77"/>
        <v>FRA</v>
      </c>
      <c r="D267" s="65" t="str">
        <f t="shared" si="78"/>
        <v>99431947812</v>
      </c>
      <c r="E267" s="65" t="str">
        <f t="shared" si="79"/>
        <v>566746843342</v>
      </c>
      <c r="F267" s="65" t="str">
        <f t="shared" si="80"/>
        <v>곽혜리</v>
      </c>
      <c r="G267" s="65" t="str">
        <f t="shared" si="81"/>
        <v>GK00002766529</v>
      </c>
      <c r="H267" s="229" t="str">
        <f t="shared" si="82"/>
        <v>일반(목록배제,Normal-Manifest Exception)</v>
      </c>
      <c r="I267" s="66">
        <f t="shared" si="83"/>
        <v>123.1</v>
      </c>
      <c r="J267" s="102">
        <f t="shared" si="84"/>
        <v>1</v>
      </c>
      <c r="K267" s="66">
        <f t="shared" si="85"/>
        <v>0.5</v>
      </c>
      <c r="L267" s="66">
        <f t="shared" si="86"/>
        <v>0.2</v>
      </c>
      <c r="M267" s="66">
        <f t="shared" si="87"/>
        <v>0.5</v>
      </c>
      <c r="N267" s="169">
        <f t="shared" si="88"/>
        <v>3.35</v>
      </c>
      <c r="O267" s="169">
        <f>(J267*VLOOKUP(M267/J267,Mapping!$B$22:$C$29,2,10))</f>
        <v>2.75</v>
      </c>
      <c r="P267" s="166">
        <f t="shared" si="89"/>
        <v>7.1515801780863901</v>
      </c>
      <c r="Q267" s="167">
        <f>VLOOKUP(H267,Mapping!$B$3:$D$13,3,0)</f>
        <v>0.8</v>
      </c>
      <c r="R267" s="168">
        <f>(IF(VLOOKUP(VLOOKUP(I267,Mapping!$B$15:$D$20,2,1),Mapping!$C$15:$E$20,2,0)=7000,0,VLOOKUP(VLOOKUP(I267,Mapping!$B$15:$D$20,2,1),Mapping!$C$15:$E$20,2,0)))</f>
        <v>0</v>
      </c>
      <c r="S267" s="166"/>
      <c r="T267" s="166"/>
      <c r="U267" s="67">
        <f t="shared" si="90"/>
        <v>7.9515801780863899</v>
      </c>
      <c r="V267" s="149">
        <f t="shared" si="91"/>
        <v>7.95</v>
      </c>
      <c r="W267" s="149">
        <f>MAKESHOPNCOMPANY!$C$17</f>
        <v>1402.69</v>
      </c>
      <c r="X267" t="str">
        <f t="shared" si="74"/>
        <v/>
      </c>
      <c r="AA267" t="s">
        <v>2495</v>
      </c>
      <c r="AB267" t="s">
        <v>71</v>
      </c>
      <c r="AC267" t="s">
        <v>5892</v>
      </c>
      <c r="AD267" t="s">
        <v>6010</v>
      </c>
      <c r="AE267" t="s">
        <v>6011</v>
      </c>
      <c r="AF267" t="s">
        <v>6012</v>
      </c>
      <c r="AG267" t="s">
        <v>6013</v>
      </c>
      <c r="AH267" t="s">
        <v>156</v>
      </c>
      <c r="AI267">
        <v>1</v>
      </c>
      <c r="AJ267">
        <v>0.5</v>
      </c>
      <c r="AK267">
        <v>0.2</v>
      </c>
      <c r="AL267">
        <v>0.5</v>
      </c>
      <c r="AM267" t="s">
        <v>110</v>
      </c>
      <c r="AN267">
        <v>123.1</v>
      </c>
      <c r="AO267" t="s">
        <v>303</v>
      </c>
      <c r="AP267" t="s">
        <v>303</v>
      </c>
      <c r="AQ267" t="s">
        <v>303</v>
      </c>
      <c r="AR267" t="s">
        <v>303</v>
      </c>
      <c r="AS267" t="s">
        <v>303</v>
      </c>
      <c r="AT267" t="s">
        <v>618</v>
      </c>
      <c r="AU267" t="s">
        <v>619</v>
      </c>
      <c r="AV267" t="s">
        <v>6014</v>
      </c>
      <c r="AW267" t="s">
        <v>156</v>
      </c>
      <c r="AX267" t="s">
        <v>307</v>
      </c>
      <c r="AY267" t="s">
        <v>6010</v>
      </c>
      <c r="AZ267" t="s">
        <v>6015</v>
      </c>
      <c r="BA267" t="s">
        <v>6015</v>
      </c>
      <c r="BB267" t="s">
        <v>1269</v>
      </c>
      <c r="BC267" t="s">
        <v>1270</v>
      </c>
      <c r="BD267" t="s">
        <v>621</v>
      </c>
      <c r="BE267" t="s">
        <v>311</v>
      </c>
      <c r="BF267" t="s">
        <v>312</v>
      </c>
      <c r="BG267" t="s">
        <v>156</v>
      </c>
      <c r="BH267" t="s">
        <v>313</v>
      </c>
    </row>
    <row r="268" spans="1:60" x14ac:dyDescent="0.4">
      <c r="A268" s="64">
        <f t="shared" si="75"/>
        <v>266</v>
      </c>
      <c r="B268" s="65" t="str">
        <f t="shared" si="76"/>
        <v>2025-09-14</v>
      </c>
      <c r="C268" s="65" t="str">
        <f t="shared" si="77"/>
        <v>FRA</v>
      </c>
      <c r="D268" s="65" t="str">
        <f t="shared" si="78"/>
        <v>99431947812</v>
      </c>
      <c r="E268" s="65" t="str">
        <f t="shared" si="79"/>
        <v>566746843364</v>
      </c>
      <c r="F268" s="65" t="str">
        <f t="shared" si="80"/>
        <v>전동민</v>
      </c>
      <c r="G268" s="65" t="str">
        <f t="shared" si="81"/>
        <v>GK00002766537</v>
      </c>
      <c r="H268" s="229" t="str">
        <f t="shared" si="82"/>
        <v>간이(Simple)</v>
      </c>
      <c r="I268" s="66">
        <f t="shared" si="83"/>
        <v>209.77</v>
      </c>
      <c r="J268" s="102">
        <f t="shared" si="84"/>
        <v>1</v>
      </c>
      <c r="K268" s="66">
        <f t="shared" si="85"/>
        <v>0.5</v>
      </c>
      <c r="L268" s="66">
        <f t="shared" si="86"/>
        <v>0.2</v>
      </c>
      <c r="M268" s="66">
        <f t="shared" si="87"/>
        <v>0.5</v>
      </c>
      <c r="N268" s="169">
        <f t="shared" si="88"/>
        <v>3.35</v>
      </c>
      <c r="O268" s="169">
        <f>(J268*VLOOKUP(M268/J268,Mapping!$B$22:$C$29,2,10))</f>
        <v>2.75</v>
      </c>
      <c r="P268" s="166">
        <f t="shared" si="89"/>
        <v>7.1515801780863901</v>
      </c>
      <c r="Q268" s="167">
        <f>VLOOKUP(H268,Mapping!$B$3:$D$13,3,0)</f>
        <v>0.8</v>
      </c>
      <c r="R268" s="168">
        <f>(IF(VLOOKUP(VLOOKUP(I268,Mapping!$B$15:$D$20,2,1),Mapping!$C$15:$E$20,2,0)=7000,0,VLOOKUP(VLOOKUP(I268,Mapping!$B$15:$D$20,2,1),Mapping!$C$15:$E$20,2,0)))</f>
        <v>0</v>
      </c>
      <c r="S268" s="166"/>
      <c r="T268" s="166"/>
      <c r="U268" s="67">
        <f t="shared" si="90"/>
        <v>7.9515801780863899</v>
      </c>
      <c r="V268" s="149">
        <f t="shared" si="91"/>
        <v>7.95</v>
      </c>
      <c r="W268" s="149">
        <f>MAKESHOPNCOMPANY!$C$17</f>
        <v>1402.69</v>
      </c>
      <c r="X268" t="str">
        <f t="shared" si="74"/>
        <v/>
      </c>
      <c r="AA268" t="s">
        <v>2495</v>
      </c>
      <c r="AB268" t="s">
        <v>71</v>
      </c>
      <c r="AC268" t="s">
        <v>5892</v>
      </c>
      <c r="AD268" t="s">
        <v>6016</v>
      </c>
      <c r="AE268" t="s">
        <v>1303</v>
      </c>
      <c r="AF268" t="s">
        <v>1304</v>
      </c>
      <c r="AG268" t="s">
        <v>1305</v>
      </c>
      <c r="AH268" t="s">
        <v>156</v>
      </c>
      <c r="AI268">
        <v>1</v>
      </c>
      <c r="AJ268">
        <v>0.5</v>
      </c>
      <c r="AK268">
        <v>0.2</v>
      </c>
      <c r="AL268">
        <v>0.5</v>
      </c>
      <c r="AM268" t="s">
        <v>15</v>
      </c>
      <c r="AN268">
        <v>209.77</v>
      </c>
      <c r="AO268" t="s">
        <v>303</v>
      </c>
      <c r="AP268" t="s">
        <v>303</v>
      </c>
      <c r="AQ268" t="s">
        <v>303</v>
      </c>
      <c r="AR268" t="s">
        <v>303</v>
      </c>
      <c r="AS268" t="s">
        <v>303</v>
      </c>
      <c r="AT268" t="s">
        <v>618</v>
      </c>
      <c r="AU268" t="s">
        <v>619</v>
      </c>
      <c r="AV268" t="s">
        <v>620</v>
      </c>
      <c r="AW268" t="s">
        <v>156</v>
      </c>
      <c r="AX268" t="s">
        <v>307</v>
      </c>
      <c r="AY268" t="s">
        <v>6016</v>
      </c>
      <c r="AZ268" t="s">
        <v>6017</v>
      </c>
      <c r="BA268" t="s">
        <v>6017</v>
      </c>
      <c r="BB268" t="s">
        <v>1269</v>
      </c>
      <c r="BC268" t="s">
        <v>1270</v>
      </c>
      <c r="BD268" t="s">
        <v>621</v>
      </c>
      <c r="BE268" t="s">
        <v>311</v>
      </c>
      <c r="BF268" t="s">
        <v>312</v>
      </c>
      <c r="BG268" t="s">
        <v>156</v>
      </c>
      <c r="BH268" t="s">
        <v>313</v>
      </c>
    </row>
    <row r="269" spans="1:60" x14ac:dyDescent="0.4">
      <c r="A269" s="64">
        <f t="shared" si="75"/>
        <v>267</v>
      </c>
      <c r="B269" s="65" t="str">
        <f t="shared" si="76"/>
        <v>2025-09-14</v>
      </c>
      <c r="C269" s="65" t="str">
        <f t="shared" si="77"/>
        <v>FRA</v>
      </c>
      <c r="D269" s="65" t="str">
        <f t="shared" si="78"/>
        <v>99431947812</v>
      </c>
      <c r="E269" s="65" t="str">
        <f t="shared" si="79"/>
        <v>566746843504</v>
      </c>
      <c r="F269" s="65" t="str">
        <f t="shared" si="80"/>
        <v>정문권</v>
      </c>
      <c r="G269" s="65" t="str">
        <f t="shared" si="81"/>
        <v>GK00002768065</v>
      </c>
      <c r="H269" s="229" t="str">
        <f t="shared" si="82"/>
        <v>목록(Manifest)</v>
      </c>
      <c r="I269" s="66">
        <f t="shared" si="83"/>
        <v>124.49</v>
      </c>
      <c r="J269" s="102">
        <f t="shared" si="84"/>
        <v>1</v>
      </c>
      <c r="K269" s="66">
        <f t="shared" si="85"/>
        <v>2.5</v>
      </c>
      <c r="L269" s="66">
        <f t="shared" si="86"/>
        <v>4.3</v>
      </c>
      <c r="M269" s="66">
        <f t="shared" si="87"/>
        <v>4.3</v>
      </c>
      <c r="N269" s="169">
        <f t="shared" si="88"/>
        <v>15.129999999999999</v>
      </c>
      <c r="O269" s="169">
        <f>(J269*VLOOKUP(M269/J269,Mapping!$B$22:$C$29,2,10))</f>
        <v>4.25</v>
      </c>
      <c r="P269" s="166">
        <f t="shared" si="89"/>
        <v>22.720921942838398</v>
      </c>
      <c r="Q269" s="167">
        <f>VLOOKUP(H269,Mapping!$B$3:$D$13,3,0)</f>
        <v>0</v>
      </c>
      <c r="R269" s="168">
        <f>(IF(VLOOKUP(VLOOKUP(I269,Mapping!$B$15:$D$20,2,1),Mapping!$C$15:$E$20,2,0)=7000,0,VLOOKUP(VLOOKUP(I269,Mapping!$B$15:$D$20,2,1),Mapping!$C$15:$E$20,2,0)))</f>
        <v>0</v>
      </c>
      <c r="S269" s="166"/>
      <c r="T269" s="166"/>
      <c r="U269" s="67">
        <f t="shared" si="90"/>
        <v>22.720921942838398</v>
      </c>
      <c r="V269" s="149">
        <f t="shared" si="91"/>
        <v>22.72</v>
      </c>
      <c r="W269" s="149">
        <f>MAKESHOPNCOMPANY!$C$17</f>
        <v>1402.69</v>
      </c>
      <c r="X269" t="str">
        <f t="shared" si="74"/>
        <v/>
      </c>
      <c r="AA269" t="s">
        <v>2495</v>
      </c>
      <c r="AB269" t="s">
        <v>71</v>
      </c>
      <c r="AC269" t="s">
        <v>5892</v>
      </c>
      <c r="AD269" t="s">
        <v>6018</v>
      </c>
      <c r="AE269" t="s">
        <v>447</v>
      </c>
      <c r="AF269" t="s">
        <v>448</v>
      </c>
      <c r="AG269" t="s">
        <v>449</v>
      </c>
      <c r="AH269" t="s">
        <v>156</v>
      </c>
      <c r="AI269">
        <v>1</v>
      </c>
      <c r="AJ269">
        <v>2.5</v>
      </c>
      <c r="AK269">
        <v>4.3</v>
      </c>
      <c r="AL269">
        <v>4.3</v>
      </c>
      <c r="AM269" t="s">
        <v>14</v>
      </c>
      <c r="AN269">
        <v>124.49</v>
      </c>
      <c r="AO269" t="s">
        <v>303</v>
      </c>
      <c r="AP269" t="s">
        <v>303</v>
      </c>
      <c r="AQ269" t="s">
        <v>303</v>
      </c>
      <c r="AR269" t="s">
        <v>303</v>
      </c>
      <c r="AS269" t="s">
        <v>303</v>
      </c>
      <c r="AT269" t="s">
        <v>618</v>
      </c>
      <c r="AU269" t="s">
        <v>619</v>
      </c>
      <c r="AV269" t="s">
        <v>620</v>
      </c>
      <c r="AW269" t="s">
        <v>156</v>
      </c>
      <c r="AX269" t="s">
        <v>307</v>
      </c>
      <c r="AY269" t="s">
        <v>6018</v>
      </c>
      <c r="AZ269" t="s">
        <v>6019</v>
      </c>
      <c r="BA269" t="s">
        <v>6019</v>
      </c>
      <c r="BB269" t="s">
        <v>1269</v>
      </c>
      <c r="BC269" t="s">
        <v>1270</v>
      </c>
      <c r="BD269" t="s">
        <v>621</v>
      </c>
      <c r="BE269" t="s">
        <v>311</v>
      </c>
      <c r="BF269" t="s">
        <v>312</v>
      </c>
      <c r="BG269" t="s">
        <v>156</v>
      </c>
      <c r="BH269" t="s">
        <v>313</v>
      </c>
    </row>
    <row r="270" spans="1:60" x14ac:dyDescent="0.4">
      <c r="A270" s="64">
        <f t="shared" si="75"/>
        <v>268</v>
      </c>
      <c r="B270" s="65" t="str">
        <f t="shared" si="76"/>
        <v>2025-09-14</v>
      </c>
      <c r="C270" s="65" t="str">
        <f t="shared" si="77"/>
        <v>FRA</v>
      </c>
      <c r="D270" s="65" t="str">
        <f t="shared" si="78"/>
        <v>99431947812</v>
      </c>
      <c r="E270" s="65" t="str">
        <f t="shared" si="79"/>
        <v>566746843375</v>
      </c>
      <c r="F270" s="65" t="str">
        <f t="shared" si="80"/>
        <v>장근</v>
      </c>
      <c r="G270" s="65" t="str">
        <f t="shared" si="81"/>
        <v>GK00002768501</v>
      </c>
      <c r="H270" s="229" t="str">
        <f t="shared" si="82"/>
        <v>일반(목록배제,Normal-Manifest Exception)</v>
      </c>
      <c r="I270" s="66">
        <f t="shared" si="83"/>
        <v>35.799999999999997</v>
      </c>
      <c r="J270" s="102">
        <f t="shared" si="84"/>
        <v>1</v>
      </c>
      <c r="K270" s="66">
        <f t="shared" si="85"/>
        <v>0.5</v>
      </c>
      <c r="L270" s="66">
        <f t="shared" si="86"/>
        <v>0.2</v>
      </c>
      <c r="M270" s="66">
        <f t="shared" si="87"/>
        <v>0.5</v>
      </c>
      <c r="N270" s="169">
        <f t="shared" si="88"/>
        <v>3.35</v>
      </c>
      <c r="O270" s="169">
        <f>(J270*VLOOKUP(M270/J270,Mapping!$B$22:$C$29,2,10))</f>
        <v>2.75</v>
      </c>
      <c r="P270" s="166">
        <f t="shared" si="89"/>
        <v>7.1515801780863901</v>
      </c>
      <c r="Q270" s="167">
        <f>VLOOKUP(H270,Mapping!$B$3:$D$13,3,0)</f>
        <v>0.8</v>
      </c>
      <c r="R270" s="168">
        <f>(IF(VLOOKUP(VLOOKUP(I270,Mapping!$B$15:$D$20,2,1),Mapping!$C$15:$E$20,2,0)=7000,0,VLOOKUP(VLOOKUP(I270,Mapping!$B$15:$D$20,2,1),Mapping!$C$15:$E$20,2,0)))</f>
        <v>0</v>
      </c>
      <c r="S270" s="166"/>
      <c r="T270" s="166"/>
      <c r="U270" s="67">
        <f t="shared" si="90"/>
        <v>7.9515801780863899</v>
      </c>
      <c r="V270" s="149">
        <f t="shared" si="91"/>
        <v>7.95</v>
      </c>
      <c r="W270" s="149">
        <f>MAKESHOPNCOMPANY!$C$17</f>
        <v>1402.69</v>
      </c>
      <c r="X270" t="str">
        <f t="shared" si="74"/>
        <v/>
      </c>
      <c r="AA270" t="s">
        <v>2495</v>
      </c>
      <c r="AB270" t="s">
        <v>71</v>
      </c>
      <c r="AC270" t="s">
        <v>5892</v>
      </c>
      <c r="AD270" t="s">
        <v>6020</v>
      </c>
      <c r="AE270" t="s">
        <v>6021</v>
      </c>
      <c r="AF270" t="s">
        <v>6022</v>
      </c>
      <c r="AG270" t="s">
        <v>6023</v>
      </c>
      <c r="AH270" t="s">
        <v>156</v>
      </c>
      <c r="AI270">
        <v>1</v>
      </c>
      <c r="AJ270">
        <v>0.5</v>
      </c>
      <c r="AK270">
        <v>0.2</v>
      </c>
      <c r="AL270">
        <v>0.5</v>
      </c>
      <c r="AM270" t="s">
        <v>110</v>
      </c>
      <c r="AN270">
        <v>35.799999999999997</v>
      </c>
      <c r="AO270" t="s">
        <v>303</v>
      </c>
      <c r="AP270" t="s">
        <v>303</v>
      </c>
      <c r="AQ270" t="s">
        <v>303</v>
      </c>
      <c r="AR270" t="s">
        <v>303</v>
      </c>
      <c r="AS270" t="s">
        <v>303</v>
      </c>
      <c r="AT270" t="s">
        <v>618</v>
      </c>
      <c r="AU270" t="s">
        <v>619</v>
      </c>
      <c r="AV270" t="s">
        <v>620</v>
      </c>
      <c r="AW270" t="s">
        <v>156</v>
      </c>
      <c r="AX270" t="s">
        <v>307</v>
      </c>
      <c r="AY270" t="s">
        <v>6020</v>
      </c>
      <c r="AZ270" t="s">
        <v>6024</v>
      </c>
      <c r="BA270" t="s">
        <v>6024</v>
      </c>
      <c r="BB270" t="s">
        <v>1269</v>
      </c>
      <c r="BC270" t="s">
        <v>1270</v>
      </c>
      <c r="BD270" t="s">
        <v>621</v>
      </c>
      <c r="BE270" t="s">
        <v>311</v>
      </c>
      <c r="BF270" t="s">
        <v>312</v>
      </c>
      <c r="BG270" t="s">
        <v>156</v>
      </c>
      <c r="BH270" t="s">
        <v>313</v>
      </c>
    </row>
    <row r="271" spans="1:60" x14ac:dyDescent="0.4">
      <c r="A271" s="64">
        <f t="shared" si="75"/>
        <v>269</v>
      </c>
      <c r="B271" s="65" t="str">
        <f t="shared" si="76"/>
        <v>2025-09-14</v>
      </c>
      <c r="C271" s="65" t="str">
        <f t="shared" si="77"/>
        <v>FRA</v>
      </c>
      <c r="D271" s="65" t="str">
        <f t="shared" si="78"/>
        <v>99431947812</v>
      </c>
      <c r="E271" s="65" t="str">
        <f t="shared" si="79"/>
        <v>566746843552</v>
      </c>
      <c r="F271" s="65" t="str">
        <f t="shared" si="80"/>
        <v>신아름</v>
      </c>
      <c r="G271" s="65" t="str">
        <f t="shared" si="81"/>
        <v>GK00002768637</v>
      </c>
      <c r="H271" s="229" t="str">
        <f t="shared" si="82"/>
        <v>목록(Manifest)</v>
      </c>
      <c r="I271" s="66">
        <f t="shared" si="83"/>
        <v>134.13</v>
      </c>
      <c r="J271" s="102">
        <f t="shared" si="84"/>
        <v>1</v>
      </c>
      <c r="K271" s="66">
        <f t="shared" si="85"/>
        <v>1</v>
      </c>
      <c r="L271" s="66">
        <f t="shared" si="86"/>
        <v>0.2</v>
      </c>
      <c r="M271" s="66">
        <f t="shared" si="87"/>
        <v>1</v>
      </c>
      <c r="N271" s="169">
        <f t="shared" si="88"/>
        <v>4.9000000000000004</v>
      </c>
      <c r="O271" s="169">
        <f>(J271*VLOOKUP(M271/J271,Mapping!$B$22:$C$29,2,10))</f>
        <v>2.75</v>
      </c>
      <c r="P271" s="166">
        <f t="shared" si="89"/>
        <v>8.9687849774362114</v>
      </c>
      <c r="Q271" s="167">
        <f>VLOOKUP(H271,Mapping!$B$3:$D$13,3,0)</f>
        <v>0</v>
      </c>
      <c r="R271" s="168">
        <f>(IF(VLOOKUP(VLOOKUP(I271,Mapping!$B$15:$D$20,2,1),Mapping!$C$15:$E$20,2,0)=7000,0,VLOOKUP(VLOOKUP(I271,Mapping!$B$15:$D$20,2,1),Mapping!$C$15:$E$20,2,0)))</f>
        <v>0</v>
      </c>
      <c r="S271" s="166"/>
      <c r="T271" s="166"/>
      <c r="U271" s="67">
        <f t="shared" si="90"/>
        <v>8.9687849774362114</v>
      </c>
      <c r="V271" s="149">
        <f t="shared" si="91"/>
        <v>8.9700000000000006</v>
      </c>
      <c r="W271" s="149">
        <f>MAKESHOPNCOMPANY!$C$17</f>
        <v>1402.69</v>
      </c>
      <c r="X271" t="str">
        <f t="shared" si="74"/>
        <v/>
      </c>
      <c r="AA271" t="s">
        <v>2495</v>
      </c>
      <c r="AB271" t="s">
        <v>71</v>
      </c>
      <c r="AC271" t="s">
        <v>5892</v>
      </c>
      <c r="AD271" t="s">
        <v>6025</v>
      </c>
      <c r="AE271" t="s">
        <v>6026</v>
      </c>
      <c r="AF271" t="s">
        <v>6027</v>
      </c>
      <c r="AG271" t="s">
        <v>6028</v>
      </c>
      <c r="AH271" t="s">
        <v>156</v>
      </c>
      <c r="AI271">
        <v>1</v>
      </c>
      <c r="AJ271">
        <v>1</v>
      </c>
      <c r="AK271">
        <v>0.2</v>
      </c>
      <c r="AL271">
        <v>1</v>
      </c>
      <c r="AM271" t="s">
        <v>14</v>
      </c>
      <c r="AN271">
        <v>134.13</v>
      </c>
      <c r="AO271" t="s">
        <v>303</v>
      </c>
      <c r="AP271" t="s">
        <v>303</v>
      </c>
      <c r="AQ271" t="s">
        <v>303</v>
      </c>
      <c r="AR271" t="s">
        <v>303</v>
      </c>
      <c r="AS271" t="s">
        <v>303</v>
      </c>
      <c r="AT271" t="s">
        <v>618</v>
      </c>
      <c r="AU271" t="s">
        <v>619</v>
      </c>
      <c r="AV271" t="s">
        <v>5002</v>
      </c>
      <c r="AW271" t="s">
        <v>156</v>
      </c>
      <c r="AX271" t="s">
        <v>307</v>
      </c>
      <c r="AY271" t="s">
        <v>6025</v>
      </c>
      <c r="AZ271" t="s">
        <v>6029</v>
      </c>
      <c r="BA271" t="s">
        <v>6029</v>
      </c>
      <c r="BB271" t="s">
        <v>1269</v>
      </c>
      <c r="BC271" t="s">
        <v>1270</v>
      </c>
      <c r="BD271" t="s">
        <v>621</v>
      </c>
      <c r="BE271" t="s">
        <v>311</v>
      </c>
      <c r="BF271" t="s">
        <v>312</v>
      </c>
      <c r="BG271" t="s">
        <v>156</v>
      </c>
      <c r="BH271" t="s">
        <v>313</v>
      </c>
    </row>
    <row r="272" spans="1:60" x14ac:dyDescent="0.4">
      <c r="A272" s="64">
        <f t="shared" si="75"/>
        <v>270</v>
      </c>
      <c r="B272" s="65" t="str">
        <f t="shared" si="76"/>
        <v>2025-09-14</v>
      </c>
      <c r="C272" s="65" t="str">
        <f t="shared" si="77"/>
        <v>FRA</v>
      </c>
      <c r="D272" s="65" t="str">
        <f t="shared" si="78"/>
        <v>99431947812</v>
      </c>
      <c r="E272" s="65" t="str">
        <f t="shared" si="79"/>
        <v>566746843530</v>
      </c>
      <c r="F272" s="65" t="str">
        <f t="shared" si="80"/>
        <v>이동섭</v>
      </c>
      <c r="G272" s="65" t="str">
        <f t="shared" si="81"/>
        <v>GK00002768641</v>
      </c>
      <c r="H272" s="229" t="str">
        <f t="shared" si="82"/>
        <v>목록(Manifest)</v>
      </c>
      <c r="I272" s="66">
        <f t="shared" si="83"/>
        <v>146.49</v>
      </c>
      <c r="J272" s="102">
        <f t="shared" si="84"/>
        <v>1</v>
      </c>
      <c r="K272" s="66">
        <f t="shared" si="85"/>
        <v>2.5</v>
      </c>
      <c r="L272" s="66">
        <f t="shared" si="86"/>
        <v>0.2</v>
      </c>
      <c r="M272" s="66">
        <f t="shared" si="87"/>
        <v>2.5</v>
      </c>
      <c r="N272" s="169">
        <f t="shared" si="88"/>
        <v>9.5500000000000007</v>
      </c>
      <c r="O272" s="169">
        <f>(J272*VLOOKUP(M272/J272,Mapping!$B$22:$C$29,2,10))</f>
        <v>3.25</v>
      </c>
      <c r="P272" s="166">
        <f t="shared" si="89"/>
        <v>15.006594472050132</v>
      </c>
      <c r="Q272" s="167">
        <f>VLOOKUP(H272,Mapping!$B$3:$D$13,3,0)</f>
        <v>0</v>
      </c>
      <c r="R272" s="168">
        <f>(IF(VLOOKUP(VLOOKUP(I272,Mapping!$B$15:$D$20,2,1),Mapping!$C$15:$E$20,2,0)=7000,0,VLOOKUP(VLOOKUP(I272,Mapping!$B$15:$D$20,2,1),Mapping!$C$15:$E$20,2,0)))</f>
        <v>0</v>
      </c>
      <c r="S272" s="166"/>
      <c r="T272" s="166"/>
      <c r="U272" s="67">
        <f t="shared" si="90"/>
        <v>15.006594472050132</v>
      </c>
      <c r="V272" s="149">
        <f t="shared" si="91"/>
        <v>15.01</v>
      </c>
      <c r="W272" s="149">
        <f>MAKESHOPNCOMPANY!$C$17</f>
        <v>1402.69</v>
      </c>
      <c r="X272" t="str">
        <f t="shared" si="74"/>
        <v/>
      </c>
      <c r="AA272" t="s">
        <v>2495</v>
      </c>
      <c r="AB272" t="s">
        <v>71</v>
      </c>
      <c r="AC272" t="s">
        <v>5892</v>
      </c>
      <c r="AD272" t="s">
        <v>6030</v>
      </c>
      <c r="AE272" t="s">
        <v>6031</v>
      </c>
      <c r="AF272" t="s">
        <v>6032</v>
      </c>
      <c r="AG272" t="s">
        <v>999</v>
      </c>
      <c r="AH272" t="s">
        <v>156</v>
      </c>
      <c r="AI272">
        <v>1</v>
      </c>
      <c r="AJ272">
        <v>2.5</v>
      </c>
      <c r="AK272">
        <v>0.2</v>
      </c>
      <c r="AL272">
        <v>2.5</v>
      </c>
      <c r="AM272" t="s">
        <v>14</v>
      </c>
      <c r="AN272">
        <v>146.49</v>
      </c>
      <c r="AO272" t="s">
        <v>303</v>
      </c>
      <c r="AP272" t="s">
        <v>303</v>
      </c>
      <c r="AQ272" t="s">
        <v>303</v>
      </c>
      <c r="AR272" t="s">
        <v>303</v>
      </c>
      <c r="AS272" t="s">
        <v>303</v>
      </c>
      <c r="AT272" t="s">
        <v>618</v>
      </c>
      <c r="AU272" t="s">
        <v>619</v>
      </c>
      <c r="AV272" t="s">
        <v>6033</v>
      </c>
      <c r="AW272" t="s">
        <v>156</v>
      </c>
      <c r="AX272" t="s">
        <v>307</v>
      </c>
      <c r="AY272" t="s">
        <v>6030</v>
      </c>
      <c r="AZ272" t="s">
        <v>6034</v>
      </c>
      <c r="BA272" t="s">
        <v>6034</v>
      </c>
      <c r="BB272" t="s">
        <v>1269</v>
      </c>
      <c r="BC272" t="s">
        <v>1270</v>
      </c>
      <c r="BD272" t="s">
        <v>621</v>
      </c>
      <c r="BE272" t="s">
        <v>311</v>
      </c>
      <c r="BF272" t="s">
        <v>312</v>
      </c>
      <c r="BG272" t="s">
        <v>156</v>
      </c>
      <c r="BH272" t="s">
        <v>313</v>
      </c>
    </row>
    <row r="273" spans="1:60" x14ac:dyDescent="0.4">
      <c r="A273" s="64">
        <f t="shared" si="75"/>
        <v>271</v>
      </c>
      <c r="B273" s="65" t="str">
        <f t="shared" si="76"/>
        <v>2025-09-14</v>
      </c>
      <c r="C273" s="65" t="str">
        <f t="shared" si="77"/>
        <v>FRA</v>
      </c>
      <c r="D273" s="65" t="str">
        <f t="shared" si="78"/>
        <v>99431947812</v>
      </c>
      <c r="E273" s="65" t="str">
        <f t="shared" si="79"/>
        <v>566746843471</v>
      </c>
      <c r="F273" s="65" t="str">
        <f t="shared" si="80"/>
        <v>켐플랜트코퍼레이션</v>
      </c>
      <c r="G273" s="65" t="str">
        <f t="shared" si="81"/>
        <v>GK00002768651</v>
      </c>
      <c r="H273" s="229" t="str">
        <f t="shared" si="82"/>
        <v>간이(Simple)</v>
      </c>
      <c r="I273" s="66">
        <f t="shared" si="83"/>
        <v>847.4</v>
      </c>
      <c r="J273" s="102">
        <f t="shared" si="84"/>
        <v>1</v>
      </c>
      <c r="K273" s="66">
        <f t="shared" si="85"/>
        <v>5.5</v>
      </c>
      <c r="L273" s="66">
        <f t="shared" si="86"/>
        <v>8.4</v>
      </c>
      <c r="M273" s="66">
        <f t="shared" si="87"/>
        <v>8.5</v>
      </c>
      <c r="N273" s="169">
        <f t="shared" si="88"/>
        <v>28.150000000000002</v>
      </c>
      <c r="O273" s="169">
        <f>(J273*VLOOKUP(M273/J273,Mapping!$B$22:$C$29,2,10))</f>
        <v>5.25</v>
      </c>
      <c r="P273" s="166">
        <f t="shared" si="89"/>
        <v>39.157832450505815</v>
      </c>
      <c r="Q273" s="167">
        <f>VLOOKUP(H273,Mapping!$B$3:$D$13,3,0)</f>
        <v>0.8</v>
      </c>
      <c r="R273" s="168">
        <f>(IF(VLOOKUP(VLOOKUP(I273,Mapping!$B$15:$D$20,2,1),Mapping!$C$15:$E$20,2,0)=7000,0,VLOOKUP(VLOOKUP(I273,Mapping!$B$15:$D$20,2,1),Mapping!$C$15:$E$20,2,0)))</f>
        <v>0</v>
      </c>
      <c r="S273" s="166"/>
      <c r="T273" s="166"/>
      <c r="U273" s="67">
        <f t="shared" si="90"/>
        <v>39.957832450505812</v>
      </c>
      <c r="V273" s="149">
        <f t="shared" si="91"/>
        <v>39.96</v>
      </c>
      <c r="W273" s="149">
        <f>MAKESHOPNCOMPANY!$C$17</f>
        <v>1402.69</v>
      </c>
      <c r="X273" t="str">
        <f t="shared" si="74"/>
        <v>[사업자]</v>
      </c>
      <c r="AA273" t="s">
        <v>2495</v>
      </c>
      <c r="AB273" t="s">
        <v>71</v>
      </c>
      <c r="AC273" t="s">
        <v>5892</v>
      </c>
      <c r="AD273" t="s">
        <v>6035</v>
      </c>
      <c r="AE273" t="s">
        <v>175</v>
      </c>
      <c r="AF273" t="s">
        <v>609</v>
      </c>
      <c r="AG273" t="s">
        <v>610</v>
      </c>
      <c r="AH273" t="s">
        <v>157</v>
      </c>
      <c r="AI273">
        <v>1</v>
      </c>
      <c r="AJ273">
        <v>5.5</v>
      </c>
      <c r="AK273">
        <v>8.4</v>
      </c>
      <c r="AL273">
        <v>8.5</v>
      </c>
      <c r="AM273" t="s">
        <v>15</v>
      </c>
      <c r="AN273">
        <v>847.4</v>
      </c>
      <c r="AO273" t="s">
        <v>303</v>
      </c>
      <c r="AP273" t="s">
        <v>303</v>
      </c>
      <c r="AQ273" t="s">
        <v>303</v>
      </c>
      <c r="AR273" t="s">
        <v>303</v>
      </c>
      <c r="AS273" t="s">
        <v>303</v>
      </c>
      <c r="AT273" t="s">
        <v>618</v>
      </c>
      <c r="AU273" t="s">
        <v>619</v>
      </c>
      <c r="AV273" t="s">
        <v>6036</v>
      </c>
      <c r="AW273" t="s">
        <v>156</v>
      </c>
      <c r="AX273" t="s">
        <v>307</v>
      </c>
      <c r="AY273" t="s">
        <v>6035</v>
      </c>
      <c r="AZ273" t="s">
        <v>6037</v>
      </c>
      <c r="BA273" t="s">
        <v>6037</v>
      </c>
      <c r="BB273" t="s">
        <v>1269</v>
      </c>
      <c r="BC273" t="s">
        <v>1270</v>
      </c>
      <c r="BD273" t="s">
        <v>621</v>
      </c>
      <c r="BE273" t="s">
        <v>311</v>
      </c>
      <c r="BF273" t="s">
        <v>312</v>
      </c>
      <c r="BG273" t="s">
        <v>156</v>
      </c>
      <c r="BH273" t="s">
        <v>313</v>
      </c>
    </row>
    <row r="274" spans="1:60" x14ac:dyDescent="0.4">
      <c r="A274" s="64">
        <f t="shared" si="75"/>
        <v>272</v>
      </c>
      <c r="B274" s="65" t="str">
        <f t="shared" si="76"/>
        <v>2025-09-14</v>
      </c>
      <c r="C274" s="65" t="str">
        <f t="shared" si="77"/>
        <v>FRA</v>
      </c>
      <c r="D274" s="65" t="str">
        <f t="shared" si="78"/>
        <v>99431947812</v>
      </c>
      <c r="E274" s="65" t="str">
        <f t="shared" si="79"/>
        <v>566746843526</v>
      </c>
      <c r="F274" s="65" t="str">
        <f t="shared" si="80"/>
        <v>최석훈</v>
      </c>
      <c r="G274" s="65" t="str">
        <f t="shared" si="81"/>
        <v>GK00002768674</v>
      </c>
      <c r="H274" s="229" t="str">
        <f t="shared" si="82"/>
        <v>간이(Simple)</v>
      </c>
      <c r="I274" s="66">
        <f t="shared" si="83"/>
        <v>975.62</v>
      </c>
      <c r="J274" s="102">
        <f t="shared" si="84"/>
        <v>1</v>
      </c>
      <c r="K274" s="66">
        <f t="shared" si="85"/>
        <v>15</v>
      </c>
      <c r="L274" s="66">
        <f t="shared" si="86"/>
        <v>22.2</v>
      </c>
      <c r="M274" s="66">
        <f t="shared" si="87"/>
        <v>22.5</v>
      </c>
      <c r="N274" s="169">
        <f t="shared" si="88"/>
        <v>71.55</v>
      </c>
      <c r="O274" s="169">
        <f>(J274*VLOOKUP(M274/J274,Mapping!$B$22:$C$29,2,10))</f>
        <v>7.25</v>
      </c>
      <c r="P274" s="166">
        <f t="shared" si="89"/>
        <v>92.384347218558617</v>
      </c>
      <c r="Q274" s="167">
        <f>VLOOKUP(H274,Mapping!$B$3:$D$13,3,0)</f>
        <v>0.8</v>
      </c>
      <c r="R274" s="168">
        <f>(IF(VLOOKUP(VLOOKUP(I274,Mapping!$B$15:$D$20,2,1),Mapping!$C$15:$E$20,2,0)=7000,0,VLOOKUP(VLOOKUP(I274,Mapping!$B$15:$D$20,2,1),Mapping!$C$15:$E$20,2,0)))</f>
        <v>0</v>
      </c>
      <c r="S274" s="166"/>
      <c r="T274" s="166"/>
      <c r="U274" s="67">
        <f t="shared" si="90"/>
        <v>93.184347218558614</v>
      </c>
      <c r="V274" s="149">
        <f t="shared" si="91"/>
        <v>93.18</v>
      </c>
      <c r="W274" s="149">
        <f>MAKESHOPNCOMPANY!$C$17</f>
        <v>1402.69</v>
      </c>
      <c r="X274" t="str">
        <f t="shared" si="74"/>
        <v/>
      </c>
      <c r="AA274" t="s">
        <v>2495</v>
      </c>
      <c r="AB274" t="s">
        <v>71</v>
      </c>
      <c r="AC274" t="s">
        <v>5892</v>
      </c>
      <c r="AD274" t="s">
        <v>6038</v>
      </c>
      <c r="AE274" t="s">
        <v>6039</v>
      </c>
      <c r="AF274" t="s">
        <v>6040</v>
      </c>
      <c r="AG274" t="s">
        <v>6041</v>
      </c>
      <c r="AH274" t="s">
        <v>156</v>
      </c>
      <c r="AI274">
        <v>1</v>
      </c>
      <c r="AJ274">
        <v>15</v>
      </c>
      <c r="AK274">
        <v>22.2</v>
      </c>
      <c r="AL274">
        <v>22.5</v>
      </c>
      <c r="AM274" t="s">
        <v>15</v>
      </c>
      <c r="AN274">
        <v>975.62</v>
      </c>
      <c r="AO274" t="s">
        <v>303</v>
      </c>
      <c r="AP274" t="s">
        <v>303</v>
      </c>
      <c r="AQ274" t="s">
        <v>303</v>
      </c>
      <c r="AR274" t="s">
        <v>303</v>
      </c>
      <c r="AS274" t="s">
        <v>303</v>
      </c>
      <c r="AT274" t="s">
        <v>618</v>
      </c>
      <c r="AU274" t="s">
        <v>619</v>
      </c>
      <c r="AV274" t="s">
        <v>644</v>
      </c>
      <c r="AW274" t="s">
        <v>156</v>
      </c>
      <c r="AX274" t="s">
        <v>307</v>
      </c>
      <c r="AY274" t="s">
        <v>6038</v>
      </c>
      <c r="AZ274" t="s">
        <v>6042</v>
      </c>
      <c r="BA274" t="s">
        <v>6042</v>
      </c>
      <c r="BB274" t="s">
        <v>1269</v>
      </c>
      <c r="BC274" t="s">
        <v>1270</v>
      </c>
      <c r="BD274" t="s">
        <v>621</v>
      </c>
      <c r="BE274" t="s">
        <v>311</v>
      </c>
      <c r="BF274" t="s">
        <v>312</v>
      </c>
      <c r="BG274" t="s">
        <v>156</v>
      </c>
      <c r="BH274" t="s">
        <v>313</v>
      </c>
    </row>
    <row r="275" spans="1:60" x14ac:dyDescent="0.4">
      <c r="A275" s="64">
        <f t="shared" si="75"/>
        <v>273</v>
      </c>
      <c r="B275" s="65" t="str">
        <f t="shared" si="76"/>
        <v>2025-09-14</v>
      </c>
      <c r="C275" s="65" t="str">
        <f t="shared" si="77"/>
        <v>FRA</v>
      </c>
      <c r="D275" s="65" t="str">
        <f t="shared" si="78"/>
        <v>99431947812</v>
      </c>
      <c r="E275" s="65" t="str">
        <f t="shared" si="79"/>
        <v>566746843386</v>
      </c>
      <c r="F275" s="65" t="str">
        <f t="shared" si="80"/>
        <v>김두용</v>
      </c>
      <c r="G275" s="65" t="str">
        <f t="shared" si="81"/>
        <v>GK00002769085</v>
      </c>
      <c r="H275" s="229" t="str">
        <f t="shared" si="82"/>
        <v>목록(Manifest)</v>
      </c>
      <c r="I275" s="66">
        <f t="shared" si="83"/>
        <v>128.18</v>
      </c>
      <c r="J275" s="102">
        <f t="shared" si="84"/>
        <v>1</v>
      </c>
      <c r="K275" s="66">
        <f t="shared" si="85"/>
        <v>1</v>
      </c>
      <c r="L275" s="66">
        <f t="shared" si="86"/>
        <v>1.3</v>
      </c>
      <c r="M275" s="66">
        <f t="shared" si="87"/>
        <v>1.3</v>
      </c>
      <c r="N275" s="169">
        <f t="shared" si="88"/>
        <v>5.83</v>
      </c>
      <c r="O275" s="169">
        <f>(J275*VLOOKUP(M275/J275,Mapping!$B$22:$C$29,2,10))</f>
        <v>2.75</v>
      </c>
      <c r="P275" s="166">
        <f t="shared" si="89"/>
        <v>10.059107857046103</v>
      </c>
      <c r="Q275" s="167">
        <f>VLOOKUP(H275,Mapping!$B$3:$D$13,3,0)</f>
        <v>0</v>
      </c>
      <c r="R275" s="168">
        <f>(IF(VLOOKUP(VLOOKUP(I275,Mapping!$B$15:$D$20,2,1),Mapping!$C$15:$E$20,2,0)=7000,0,VLOOKUP(VLOOKUP(I275,Mapping!$B$15:$D$20,2,1),Mapping!$C$15:$E$20,2,0)))</f>
        <v>0</v>
      </c>
      <c r="S275" s="166"/>
      <c r="T275" s="166"/>
      <c r="U275" s="67">
        <f t="shared" si="90"/>
        <v>10.059107857046103</v>
      </c>
      <c r="V275" s="149">
        <f t="shared" si="91"/>
        <v>10.06</v>
      </c>
      <c r="W275" s="149">
        <f>MAKESHOPNCOMPANY!$C$17</f>
        <v>1402.69</v>
      </c>
      <c r="X275" t="str">
        <f t="shared" si="74"/>
        <v/>
      </c>
      <c r="AA275" t="s">
        <v>2495</v>
      </c>
      <c r="AB275" t="s">
        <v>71</v>
      </c>
      <c r="AC275" t="s">
        <v>5892</v>
      </c>
      <c r="AD275" t="s">
        <v>6043</v>
      </c>
      <c r="AE275" t="s">
        <v>245</v>
      </c>
      <c r="AF275" t="s">
        <v>719</v>
      </c>
      <c r="AG275" t="s">
        <v>720</v>
      </c>
      <c r="AH275" t="s">
        <v>156</v>
      </c>
      <c r="AI275">
        <v>1</v>
      </c>
      <c r="AJ275">
        <v>1</v>
      </c>
      <c r="AK275">
        <v>1.3</v>
      </c>
      <c r="AL275">
        <v>1.3</v>
      </c>
      <c r="AM275" t="s">
        <v>14</v>
      </c>
      <c r="AN275">
        <v>128.18</v>
      </c>
      <c r="AO275" t="s">
        <v>303</v>
      </c>
      <c r="AP275" t="s">
        <v>303</v>
      </c>
      <c r="AQ275" t="s">
        <v>303</v>
      </c>
      <c r="AR275" t="s">
        <v>303</v>
      </c>
      <c r="AS275" t="s">
        <v>303</v>
      </c>
      <c r="AT275" t="s">
        <v>618</v>
      </c>
      <c r="AU275" t="s">
        <v>619</v>
      </c>
      <c r="AV275" t="s">
        <v>6044</v>
      </c>
      <c r="AW275" t="s">
        <v>156</v>
      </c>
      <c r="AX275" t="s">
        <v>307</v>
      </c>
      <c r="AY275" t="s">
        <v>6043</v>
      </c>
      <c r="AZ275" t="s">
        <v>6045</v>
      </c>
      <c r="BA275" t="s">
        <v>6045</v>
      </c>
      <c r="BB275" t="s">
        <v>1269</v>
      </c>
      <c r="BC275" t="s">
        <v>1270</v>
      </c>
      <c r="BD275" t="s">
        <v>621</v>
      </c>
      <c r="BE275" t="s">
        <v>311</v>
      </c>
      <c r="BF275" t="s">
        <v>312</v>
      </c>
      <c r="BG275" t="s">
        <v>156</v>
      </c>
      <c r="BH275" t="s">
        <v>313</v>
      </c>
    </row>
    <row r="276" spans="1:60" x14ac:dyDescent="0.4">
      <c r="A276" s="64">
        <f t="shared" si="75"/>
        <v>274</v>
      </c>
      <c r="B276" s="65" t="str">
        <f t="shared" si="76"/>
        <v>2025-09-14</v>
      </c>
      <c r="C276" s="65" t="str">
        <f t="shared" si="77"/>
        <v>FRA</v>
      </c>
      <c r="D276" s="65" t="str">
        <f t="shared" si="78"/>
        <v>99431947812</v>
      </c>
      <c r="E276" s="65" t="str">
        <f t="shared" si="79"/>
        <v>566746843353</v>
      </c>
      <c r="F276" s="65" t="str">
        <f t="shared" si="80"/>
        <v>전동민</v>
      </c>
      <c r="G276" s="65" t="str">
        <f t="shared" si="81"/>
        <v>GK00002769112</v>
      </c>
      <c r="H276" s="229" t="str">
        <f t="shared" si="82"/>
        <v>목록(Manifest)</v>
      </c>
      <c r="I276" s="66">
        <f t="shared" si="83"/>
        <v>135.36000000000001</v>
      </c>
      <c r="J276" s="102">
        <f t="shared" si="84"/>
        <v>1</v>
      </c>
      <c r="K276" s="66">
        <f t="shared" si="85"/>
        <v>0.5</v>
      </c>
      <c r="L276" s="66">
        <f t="shared" si="86"/>
        <v>1</v>
      </c>
      <c r="M276" s="66">
        <f t="shared" si="87"/>
        <v>1</v>
      </c>
      <c r="N276" s="169">
        <f t="shared" si="88"/>
        <v>4.9000000000000004</v>
      </c>
      <c r="O276" s="169">
        <f>(J276*VLOOKUP(M276/J276,Mapping!$B$22:$C$29,2,10))</f>
        <v>2.75</v>
      </c>
      <c r="P276" s="166">
        <f t="shared" si="89"/>
        <v>8.9687849774362114</v>
      </c>
      <c r="Q276" s="167">
        <f>VLOOKUP(H276,Mapping!$B$3:$D$13,3,0)</f>
        <v>0</v>
      </c>
      <c r="R276" s="168">
        <f>(IF(VLOOKUP(VLOOKUP(I276,Mapping!$B$15:$D$20,2,1),Mapping!$C$15:$E$20,2,0)=7000,0,VLOOKUP(VLOOKUP(I276,Mapping!$B$15:$D$20,2,1),Mapping!$C$15:$E$20,2,0)))</f>
        <v>0</v>
      </c>
      <c r="S276" s="166"/>
      <c r="T276" s="166"/>
      <c r="U276" s="67">
        <f t="shared" si="90"/>
        <v>8.9687849774362114</v>
      </c>
      <c r="V276" s="149">
        <f t="shared" si="91"/>
        <v>8.9700000000000006</v>
      </c>
      <c r="W276" s="149">
        <f>MAKESHOPNCOMPANY!$C$17</f>
        <v>1402.69</v>
      </c>
      <c r="X276" t="str">
        <f t="shared" si="74"/>
        <v/>
      </c>
      <c r="AA276" t="s">
        <v>2495</v>
      </c>
      <c r="AB276" t="s">
        <v>71</v>
      </c>
      <c r="AC276" t="s">
        <v>5892</v>
      </c>
      <c r="AD276" t="s">
        <v>6046</v>
      </c>
      <c r="AE276" t="s">
        <v>1303</v>
      </c>
      <c r="AF276" t="s">
        <v>1304</v>
      </c>
      <c r="AG276" t="s">
        <v>1305</v>
      </c>
      <c r="AH276" t="s">
        <v>156</v>
      </c>
      <c r="AI276">
        <v>1</v>
      </c>
      <c r="AJ276">
        <v>0.5</v>
      </c>
      <c r="AK276">
        <v>1</v>
      </c>
      <c r="AL276">
        <v>1</v>
      </c>
      <c r="AM276" t="s">
        <v>14</v>
      </c>
      <c r="AN276">
        <v>135.36000000000001</v>
      </c>
      <c r="AO276" t="s">
        <v>303</v>
      </c>
      <c r="AP276" t="s">
        <v>303</v>
      </c>
      <c r="AQ276" t="s">
        <v>303</v>
      </c>
      <c r="AR276" t="s">
        <v>303</v>
      </c>
      <c r="AS276" t="s">
        <v>303</v>
      </c>
      <c r="AT276" t="s">
        <v>618</v>
      </c>
      <c r="AU276" t="s">
        <v>619</v>
      </c>
      <c r="AV276" t="s">
        <v>620</v>
      </c>
      <c r="AW276" t="s">
        <v>156</v>
      </c>
      <c r="AX276" t="s">
        <v>307</v>
      </c>
      <c r="AY276" t="s">
        <v>6046</v>
      </c>
      <c r="AZ276" t="s">
        <v>6047</v>
      </c>
      <c r="BA276" t="s">
        <v>6047</v>
      </c>
      <c r="BB276" t="s">
        <v>1269</v>
      </c>
      <c r="BC276" t="s">
        <v>1270</v>
      </c>
      <c r="BD276" t="s">
        <v>621</v>
      </c>
      <c r="BE276" t="s">
        <v>311</v>
      </c>
      <c r="BF276" t="s">
        <v>312</v>
      </c>
      <c r="BG276" t="s">
        <v>156</v>
      </c>
      <c r="BH276" t="s">
        <v>313</v>
      </c>
    </row>
    <row r="277" spans="1:60" x14ac:dyDescent="0.4">
      <c r="A277" s="64">
        <f t="shared" si="75"/>
        <v>275</v>
      </c>
      <c r="B277" s="65" t="str">
        <f t="shared" si="76"/>
        <v>2025-09-14</v>
      </c>
      <c r="C277" s="65" t="str">
        <f t="shared" si="77"/>
        <v>FRA</v>
      </c>
      <c r="D277" s="65" t="str">
        <f t="shared" si="78"/>
        <v>99431947812</v>
      </c>
      <c r="E277" s="65" t="str">
        <f t="shared" si="79"/>
        <v>566746843390</v>
      </c>
      <c r="F277" s="65" t="str">
        <f t="shared" si="80"/>
        <v>김예빈</v>
      </c>
      <c r="G277" s="65" t="str">
        <f t="shared" si="81"/>
        <v>GK00002769514</v>
      </c>
      <c r="H277" s="229" t="str">
        <f t="shared" si="82"/>
        <v>목록(Manifest)</v>
      </c>
      <c r="I277" s="66">
        <f t="shared" si="83"/>
        <v>145.36000000000001</v>
      </c>
      <c r="J277" s="102">
        <f t="shared" si="84"/>
        <v>1</v>
      </c>
      <c r="K277" s="66">
        <f t="shared" si="85"/>
        <v>1.5</v>
      </c>
      <c r="L277" s="66">
        <f t="shared" si="86"/>
        <v>2.4</v>
      </c>
      <c r="M277" s="66">
        <f t="shared" si="87"/>
        <v>2.4</v>
      </c>
      <c r="N277" s="169">
        <f t="shared" si="88"/>
        <v>9.24</v>
      </c>
      <c r="O277" s="169">
        <f>(J277*VLOOKUP(M277/J277,Mapping!$B$22:$C$29,2,10))</f>
        <v>3.25</v>
      </c>
      <c r="P277" s="166">
        <f t="shared" si="89"/>
        <v>14.643153512180167</v>
      </c>
      <c r="Q277" s="167">
        <f>VLOOKUP(H277,Mapping!$B$3:$D$13,3,0)</f>
        <v>0</v>
      </c>
      <c r="R277" s="168">
        <f>(IF(VLOOKUP(VLOOKUP(I277,Mapping!$B$15:$D$20,2,1),Mapping!$C$15:$E$20,2,0)=7000,0,VLOOKUP(VLOOKUP(I277,Mapping!$B$15:$D$20,2,1),Mapping!$C$15:$E$20,2,0)))</f>
        <v>0</v>
      </c>
      <c r="S277" s="166"/>
      <c r="T277" s="166"/>
      <c r="U277" s="67">
        <f t="shared" si="90"/>
        <v>14.643153512180167</v>
      </c>
      <c r="V277" s="149">
        <f t="shared" si="91"/>
        <v>14.64</v>
      </c>
      <c r="W277" s="149">
        <f>MAKESHOPNCOMPANY!$C$17</f>
        <v>1402.69</v>
      </c>
      <c r="X277" t="str">
        <f t="shared" si="74"/>
        <v/>
      </c>
      <c r="AA277" t="s">
        <v>2495</v>
      </c>
      <c r="AB277" t="s">
        <v>71</v>
      </c>
      <c r="AC277" t="s">
        <v>5892</v>
      </c>
      <c r="AD277" t="s">
        <v>6048</v>
      </c>
      <c r="AE277" t="s">
        <v>1256</v>
      </c>
      <c r="AF277" t="s">
        <v>1257</v>
      </c>
      <c r="AG277" t="s">
        <v>720</v>
      </c>
      <c r="AH277" t="s">
        <v>156</v>
      </c>
      <c r="AI277">
        <v>1</v>
      </c>
      <c r="AJ277">
        <v>1.5</v>
      </c>
      <c r="AK277">
        <v>2.4</v>
      </c>
      <c r="AL277">
        <v>2.4</v>
      </c>
      <c r="AM277" t="s">
        <v>14</v>
      </c>
      <c r="AN277">
        <v>145.36000000000001</v>
      </c>
      <c r="AO277" t="s">
        <v>303</v>
      </c>
      <c r="AP277" t="s">
        <v>303</v>
      </c>
      <c r="AQ277" t="s">
        <v>303</v>
      </c>
      <c r="AR277" t="s">
        <v>303</v>
      </c>
      <c r="AS277" t="s">
        <v>303</v>
      </c>
      <c r="AT277" t="s">
        <v>618</v>
      </c>
      <c r="AU277" t="s">
        <v>619</v>
      </c>
      <c r="AV277" t="s">
        <v>6044</v>
      </c>
      <c r="AW277" t="s">
        <v>156</v>
      </c>
      <c r="AX277" t="s">
        <v>307</v>
      </c>
      <c r="AY277" t="s">
        <v>6048</v>
      </c>
      <c r="AZ277" t="s">
        <v>6049</v>
      </c>
      <c r="BA277" t="s">
        <v>6049</v>
      </c>
      <c r="BB277" t="s">
        <v>1269</v>
      </c>
      <c r="BC277" t="s">
        <v>1270</v>
      </c>
      <c r="BD277" t="s">
        <v>621</v>
      </c>
      <c r="BE277" t="s">
        <v>311</v>
      </c>
      <c r="BF277" t="s">
        <v>312</v>
      </c>
      <c r="BG277" t="s">
        <v>156</v>
      </c>
      <c r="BH277" t="s">
        <v>313</v>
      </c>
    </row>
    <row r="278" spans="1:60" x14ac:dyDescent="0.4">
      <c r="A278" s="64">
        <f t="shared" si="75"/>
        <v>276</v>
      </c>
      <c r="B278" s="65" t="str">
        <f t="shared" si="76"/>
        <v>2025-09-14</v>
      </c>
      <c r="C278" s="65" t="str">
        <f t="shared" si="77"/>
        <v>FRA</v>
      </c>
      <c r="D278" s="65" t="str">
        <f t="shared" si="78"/>
        <v>99431947812</v>
      </c>
      <c r="E278" s="65" t="str">
        <f t="shared" si="79"/>
        <v>566746843320</v>
      </c>
      <c r="F278" s="65" t="str">
        <f t="shared" si="80"/>
        <v>신기욱</v>
      </c>
      <c r="G278" s="65" t="str">
        <f t="shared" si="81"/>
        <v>GK00002739688</v>
      </c>
      <c r="H278" s="229" t="str">
        <f t="shared" si="82"/>
        <v>간이(Simple)</v>
      </c>
      <c r="I278" s="66">
        <f t="shared" si="83"/>
        <v>1010.6</v>
      </c>
      <c r="J278" s="102">
        <f t="shared" si="84"/>
        <v>1</v>
      </c>
      <c r="K278" s="66">
        <f t="shared" si="85"/>
        <v>5</v>
      </c>
      <c r="L278" s="66">
        <f t="shared" si="86"/>
        <v>12.2</v>
      </c>
      <c r="M278" s="66">
        <f t="shared" si="87"/>
        <v>12.5</v>
      </c>
      <c r="N278" s="169">
        <f t="shared" si="88"/>
        <v>40.550000000000004</v>
      </c>
      <c r="O278" s="169">
        <f>(J278*VLOOKUP(M278/J278,Mapping!$B$22:$C$29,2,10))</f>
        <v>6.25</v>
      </c>
      <c r="P278" s="166">
        <f t="shared" si="89"/>
        <v>54.867861038433297</v>
      </c>
      <c r="Q278" s="167">
        <f>VLOOKUP(H278,Mapping!$B$3:$D$13,3,0)</f>
        <v>0.8</v>
      </c>
      <c r="R278" s="168">
        <f>(IF(VLOOKUP(VLOOKUP(I278,Mapping!$B$15:$D$20,2,1),Mapping!$C$15:$E$20,2,0)=7000,0,VLOOKUP(VLOOKUP(I278,Mapping!$B$15:$D$20,2,1),Mapping!$C$15:$E$20,2,0)))</f>
        <v>0</v>
      </c>
      <c r="S278" s="166"/>
      <c r="T278" s="166"/>
      <c r="U278" s="67">
        <f t="shared" si="90"/>
        <v>55.667861038433294</v>
      </c>
      <c r="V278" s="149">
        <f t="shared" si="91"/>
        <v>55.67</v>
      </c>
      <c r="W278" s="149">
        <f>MAKESHOPNCOMPANY!$C$17</f>
        <v>1402.69</v>
      </c>
      <c r="X278" t="str">
        <f t="shared" si="74"/>
        <v/>
      </c>
      <c r="AA278" t="s">
        <v>2495</v>
      </c>
      <c r="AB278" t="s">
        <v>71</v>
      </c>
      <c r="AC278" t="s">
        <v>5892</v>
      </c>
      <c r="AD278" t="s">
        <v>6050</v>
      </c>
      <c r="AE278" t="s">
        <v>6051</v>
      </c>
      <c r="AF278" t="s">
        <v>6052</v>
      </c>
      <c r="AG278" t="s">
        <v>6053</v>
      </c>
      <c r="AH278" t="s">
        <v>156</v>
      </c>
      <c r="AI278">
        <v>1</v>
      </c>
      <c r="AJ278">
        <v>5</v>
      </c>
      <c r="AK278">
        <v>12.2</v>
      </c>
      <c r="AL278">
        <v>12.5</v>
      </c>
      <c r="AM278" t="s">
        <v>15</v>
      </c>
      <c r="AN278">
        <v>1010.6</v>
      </c>
      <c r="AO278" t="s">
        <v>303</v>
      </c>
      <c r="AP278" t="s">
        <v>303</v>
      </c>
      <c r="AQ278" t="s">
        <v>303</v>
      </c>
      <c r="AR278" t="s">
        <v>303</v>
      </c>
      <c r="AS278" t="s">
        <v>303</v>
      </c>
      <c r="AT278" t="s">
        <v>618</v>
      </c>
      <c r="AU278" t="s">
        <v>619</v>
      </c>
      <c r="AV278" t="s">
        <v>6054</v>
      </c>
      <c r="AW278" t="s">
        <v>156</v>
      </c>
      <c r="AX278" t="s">
        <v>307</v>
      </c>
      <c r="AY278" t="s">
        <v>6050</v>
      </c>
      <c r="AZ278" t="s">
        <v>6055</v>
      </c>
      <c r="BA278" t="s">
        <v>6055</v>
      </c>
      <c r="BB278" t="s">
        <v>1269</v>
      </c>
      <c r="BC278" t="s">
        <v>1270</v>
      </c>
      <c r="BD278" t="s">
        <v>621</v>
      </c>
      <c r="BE278" t="s">
        <v>311</v>
      </c>
      <c r="BF278" t="s">
        <v>312</v>
      </c>
      <c r="BG278" t="s">
        <v>156</v>
      </c>
      <c r="BH278" t="s">
        <v>313</v>
      </c>
    </row>
    <row r="279" spans="1:60" x14ac:dyDescent="0.4">
      <c r="A279" s="64">
        <f t="shared" si="75"/>
        <v>277</v>
      </c>
      <c r="B279" s="65" t="str">
        <f t="shared" si="76"/>
        <v>2025-09-17</v>
      </c>
      <c r="C279" s="65" t="str">
        <f t="shared" si="77"/>
        <v>FRA</v>
      </c>
      <c r="D279" s="65" t="str">
        <f t="shared" si="78"/>
        <v>72220338942</v>
      </c>
      <c r="E279" s="65" t="str">
        <f t="shared" si="79"/>
        <v>566746843795</v>
      </c>
      <c r="F279" s="65" t="str">
        <f t="shared" si="80"/>
        <v>강민훈</v>
      </c>
      <c r="G279" s="65" t="str">
        <f t="shared" si="81"/>
        <v>GK00002757191</v>
      </c>
      <c r="H279" s="229" t="str">
        <f t="shared" si="82"/>
        <v>목록(Manifest)</v>
      </c>
      <c r="I279" s="66">
        <f t="shared" si="83"/>
        <v>147.76</v>
      </c>
      <c r="J279" s="102">
        <f t="shared" si="84"/>
        <v>1</v>
      </c>
      <c r="K279" s="66">
        <f t="shared" si="85"/>
        <v>9.5</v>
      </c>
      <c r="L279" s="66">
        <f t="shared" si="86"/>
        <v>13.5</v>
      </c>
      <c r="M279" s="66">
        <f t="shared" si="87"/>
        <v>13.5</v>
      </c>
      <c r="N279" s="169">
        <f t="shared" si="88"/>
        <v>43.650000000000006</v>
      </c>
      <c r="O279" s="169">
        <f>(J279*VLOOKUP(M279/J279,Mapping!$B$22:$C$29,2,10))</f>
        <v>6.25</v>
      </c>
      <c r="P279" s="166">
        <f t="shared" si="89"/>
        <v>58.502270637132938</v>
      </c>
      <c r="Q279" s="167">
        <f>VLOOKUP(H279,Mapping!$B$3:$D$13,3,0)</f>
        <v>0</v>
      </c>
      <c r="R279" s="168">
        <f>(IF(VLOOKUP(VLOOKUP(I279,Mapping!$B$15:$D$20,2,1),Mapping!$C$15:$E$20,2,0)=7000,0,VLOOKUP(VLOOKUP(I279,Mapping!$B$15:$D$20,2,1),Mapping!$C$15:$E$20,2,0)))</f>
        <v>0</v>
      </c>
      <c r="S279" s="166"/>
      <c r="T279" s="166"/>
      <c r="U279" s="67">
        <f t="shared" si="90"/>
        <v>58.502270637132938</v>
      </c>
      <c r="V279" s="149">
        <f t="shared" si="91"/>
        <v>58.5</v>
      </c>
      <c r="W279" s="149">
        <f>MAKESHOPNCOMPANY!$C$17</f>
        <v>1402.69</v>
      </c>
      <c r="X279" t="str">
        <f t="shared" si="74"/>
        <v/>
      </c>
      <c r="AA279" t="s">
        <v>6056</v>
      </c>
      <c r="AB279" t="s">
        <v>71</v>
      </c>
      <c r="AC279" t="s">
        <v>6057</v>
      </c>
      <c r="AD279" t="s">
        <v>6058</v>
      </c>
      <c r="AE279" t="s">
        <v>6059</v>
      </c>
      <c r="AF279" t="s">
        <v>6060</v>
      </c>
      <c r="AG279" t="s">
        <v>6061</v>
      </c>
      <c r="AH279" t="s">
        <v>156</v>
      </c>
      <c r="AI279">
        <v>1</v>
      </c>
      <c r="AJ279">
        <v>9.5</v>
      </c>
      <c r="AK279">
        <v>13.5</v>
      </c>
      <c r="AL279">
        <v>13.5</v>
      </c>
      <c r="AM279" t="s">
        <v>14</v>
      </c>
      <c r="AN279">
        <v>147.76</v>
      </c>
      <c r="AO279" t="s">
        <v>303</v>
      </c>
      <c r="AP279" t="s">
        <v>303</v>
      </c>
      <c r="AQ279" t="s">
        <v>303</v>
      </c>
      <c r="AR279" t="s">
        <v>303</v>
      </c>
      <c r="AS279" t="s">
        <v>303</v>
      </c>
      <c r="AT279" t="s">
        <v>618</v>
      </c>
      <c r="AU279" t="s">
        <v>619</v>
      </c>
      <c r="AV279" t="s">
        <v>6062</v>
      </c>
      <c r="AW279" t="s">
        <v>156</v>
      </c>
      <c r="AX279" t="s">
        <v>307</v>
      </c>
      <c r="AY279" t="s">
        <v>6058</v>
      </c>
      <c r="AZ279" t="s">
        <v>6063</v>
      </c>
      <c r="BA279" t="s">
        <v>6063</v>
      </c>
      <c r="BB279" t="s">
        <v>657</v>
      </c>
      <c r="BC279" t="s">
        <v>658</v>
      </c>
      <c r="BD279" t="s">
        <v>621</v>
      </c>
      <c r="BE279" t="s">
        <v>311</v>
      </c>
      <c r="BF279" t="s">
        <v>312</v>
      </c>
      <c r="BG279" t="s">
        <v>156</v>
      </c>
      <c r="BH279" t="s">
        <v>313</v>
      </c>
    </row>
    <row r="280" spans="1:60" x14ac:dyDescent="0.4">
      <c r="A280" s="64">
        <f t="shared" si="75"/>
        <v>278</v>
      </c>
      <c r="B280" s="65" t="str">
        <f t="shared" si="76"/>
        <v>2025-09-17</v>
      </c>
      <c r="C280" s="65" t="str">
        <f t="shared" si="77"/>
        <v>FRA</v>
      </c>
      <c r="D280" s="65" t="str">
        <f t="shared" si="78"/>
        <v>72220338942</v>
      </c>
      <c r="E280" s="65" t="str">
        <f t="shared" si="79"/>
        <v>566746843784</v>
      </c>
      <c r="F280" s="65" t="str">
        <f t="shared" si="80"/>
        <v>이승훈</v>
      </c>
      <c r="G280" s="65" t="str">
        <f t="shared" si="81"/>
        <v>GK00002758393</v>
      </c>
      <c r="H280" s="229" t="str">
        <f t="shared" si="82"/>
        <v>목록(Manifest)</v>
      </c>
      <c r="I280" s="66">
        <f t="shared" si="83"/>
        <v>64.489999999999995</v>
      </c>
      <c r="J280" s="102">
        <f t="shared" si="84"/>
        <v>1</v>
      </c>
      <c r="K280" s="66">
        <f t="shared" si="85"/>
        <v>0.5</v>
      </c>
      <c r="L280" s="66">
        <f t="shared" si="86"/>
        <v>0.7</v>
      </c>
      <c r="M280" s="66">
        <f t="shared" si="87"/>
        <v>0.7</v>
      </c>
      <c r="N280" s="169">
        <f t="shared" si="88"/>
        <v>3.9699999999999998</v>
      </c>
      <c r="O280" s="169">
        <f>(J280*VLOOKUP(M280/J280,Mapping!$B$22:$C$29,2,10))</f>
        <v>2.75</v>
      </c>
      <c r="P280" s="166">
        <f t="shared" si="89"/>
        <v>7.8784620978263185</v>
      </c>
      <c r="Q280" s="167">
        <f>VLOOKUP(H280,Mapping!$B$3:$D$13,3,0)</f>
        <v>0</v>
      </c>
      <c r="R280" s="168">
        <f>(IF(VLOOKUP(VLOOKUP(I280,Mapping!$B$15:$D$20,2,1),Mapping!$C$15:$E$20,2,0)=7000,0,VLOOKUP(VLOOKUP(I280,Mapping!$B$15:$D$20,2,1),Mapping!$C$15:$E$20,2,0)))</f>
        <v>0</v>
      </c>
      <c r="S280" s="166"/>
      <c r="T280" s="166"/>
      <c r="U280" s="67">
        <f t="shared" si="90"/>
        <v>7.8784620978263185</v>
      </c>
      <c r="V280" s="149">
        <f t="shared" si="91"/>
        <v>7.88</v>
      </c>
      <c r="W280" s="149">
        <f>MAKESHOPNCOMPANY!$C$17</f>
        <v>1402.69</v>
      </c>
      <c r="X280" t="str">
        <f t="shared" si="74"/>
        <v/>
      </c>
      <c r="AA280" t="s">
        <v>6056</v>
      </c>
      <c r="AB280" t="s">
        <v>71</v>
      </c>
      <c r="AC280" t="s">
        <v>6057</v>
      </c>
      <c r="AD280" t="s">
        <v>6064</v>
      </c>
      <c r="AE280" t="s">
        <v>191</v>
      </c>
      <c r="AF280" t="s">
        <v>361</v>
      </c>
      <c r="AG280" t="s">
        <v>362</v>
      </c>
      <c r="AH280" t="s">
        <v>156</v>
      </c>
      <c r="AI280">
        <v>1</v>
      </c>
      <c r="AJ280">
        <v>0.5</v>
      </c>
      <c r="AK280">
        <v>0.7</v>
      </c>
      <c r="AL280">
        <v>0.7</v>
      </c>
      <c r="AM280" t="s">
        <v>14</v>
      </c>
      <c r="AN280">
        <v>64.489999999999995</v>
      </c>
      <c r="AO280" t="s">
        <v>303</v>
      </c>
      <c r="AP280" t="s">
        <v>303</v>
      </c>
      <c r="AQ280" t="s">
        <v>303</v>
      </c>
      <c r="AR280" t="s">
        <v>303</v>
      </c>
      <c r="AS280" t="s">
        <v>303</v>
      </c>
      <c r="AT280" t="s">
        <v>618</v>
      </c>
      <c r="AU280" t="s">
        <v>619</v>
      </c>
      <c r="AV280" t="s">
        <v>620</v>
      </c>
      <c r="AW280" t="s">
        <v>156</v>
      </c>
      <c r="AX280" t="s">
        <v>307</v>
      </c>
      <c r="AY280" t="s">
        <v>6064</v>
      </c>
      <c r="AZ280" t="s">
        <v>6065</v>
      </c>
      <c r="BA280" t="s">
        <v>6065</v>
      </c>
      <c r="BB280" t="s">
        <v>657</v>
      </c>
      <c r="BC280" t="s">
        <v>658</v>
      </c>
      <c r="BD280" t="s">
        <v>621</v>
      </c>
      <c r="BE280" t="s">
        <v>311</v>
      </c>
      <c r="BF280" t="s">
        <v>312</v>
      </c>
      <c r="BG280" t="s">
        <v>156</v>
      </c>
      <c r="BH280" t="s">
        <v>313</v>
      </c>
    </row>
    <row r="281" spans="1:60" x14ac:dyDescent="0.4">
      <c r="A281" s="64">
        <f t="shared" si="75"/>
        <v>279</v>
      </c>
      <c r="B281" s="65" t="str">
        <f t="shared" si="76"/>
        <v>2025-09-17</v>
      </c>
      <c r="C281" s="65" t="str">
        <f t="shared" si="77"/>
        <v>FRA</v>
      </c>
      <c r="D281" s="65" t="str">
        <f t="shared" si="78"/>
        <v>72220338942</v>
      </c>
      <c r="E281" s="65" t="str">
        <f t="shared" si="79"/>
        <v>566746843891</v>
      </c>
      <c r="F281" s="65" t="str">
        <f t="shared" si="80"/>
        <v>허은빈</v>
      </c>
      <c r="G281" s="65" t="str">
        <f t="shared" si="81"/>
        <v>GK00002761216</v>
      </c>
      <c r="H281" s="229" t="str">
        <f t="shared" si="82"/>
        <v>목록(Manifest)</v>
      </c>
      <c r="I281" s="66">
        <f t="shared" si="83"/>
        <v>91.45</v>
      </c>
      <c r="J281" s="102">
        <f t="shared" si="84"/>
        <v>1</v>
      </c>
      <c r="K281" s="66">
        <f t="shared" si="85"/>
        <v>0.5</v>
      </c>
      <c r="L281" s="66">
        <f t="shared" si="86"/>
        <v>0.2</v>
      </c>
      <c r="M281" s="66">
        <f t="shared" si="87"/>
        <v>0.5</v>
      </c>
      <c r="N281" s="169">
        <f t="shared" si="88"/>
        <v>3.35</v>
      </c>
      <c r="O281" s="169">
        <f>(J281*VLOOKUP(M281/J281,Mapping!$B$22:$C$29,2,10))</f>
        <v>2.75</v>
      </c>
      <c r="P281" s="166">
        <f t="shared" si="89"/>
        <v>7.1515801780863901</v>
      </c>
      <c r="Q281" s="167">
        <f>VLOOKUP(H281,Mapping!$B$3:$D$13,3,0)</f>
        <v>0</v>
      </c>
      <c r="R281" s="168">
        <f>(IF(VLOOKUP(VLOOKUP(I281,Mapping!$B$15:$D$20,2,1),Mapping!$C$15:$E$20,2,0)=7000,0,VLOOKUP(VLOOKUP(I281,Mapping!$B$15:$D$20,2,1),Mapping!$C$15:$E$20,2,0)))</f>
        <v>0</v>
      </c>
      <c r="S281" s="166"/>
      <c r="T281" s="166"/>
      <c r="U281" s="67">
        <f t="shared" si="90"/>
        <v>7.1515801780863901</v>
      </c>
      <c r="V281" s="149">
        <f t="shared" si="91"/>
        <v>7.15</v>
      </c>
      <c r="W281" s="149">
        <f>MAKESHOPNCOMPANY!$C$17</f>
        <v>1402.69</v>
      </c>
      <c r="X281" t="str">
        <f t="shared" si="74"/>
        <v/>
      </c>
      <c r="AA281" t="s">
        <v>6056</v>
      </c>
      <c r="AB281" t="s">
        <v>71</v>
      </c>
      <c r="AC281" t="s">
        <v>6057</v>
      </c>
      <c r="AD281" t="s">
        <v>6066</v>
      </c>
      <c r="AE281" t="s">
        <v>6067</v>
      </c>
      <c r="AF281" t="s">
        <v>6068</v>
      </c>
      <c r="AG281" t="s">
        <v>6069</v>
      </c>
      <c r="AH281" t="s">
        <v>156</v>
      </c>
      <c r="AI281">
        <v>1</v>
      </c>
      <c r="AJ281">
        <v>0.5</v>
      </c>
      <c r="AK281">
        <v>0.2</v>
      </c>
      <c r="AL281">
        <v>0.5</v>
      </c>
      <c r="AM281" t="s">
        <v>14</v>
      </c>
      <c r="AN281">
        <v>91.45</v>
      </c>
      <c r="AO281" t="s">
        <v>303</v>
      </c>
      <c r="AP281" t="s">
        <v>303</v>
      </c>
      <c r="AQ281" t="s">
        <v>303</v>
      </c>
      <c r="AR281" t="s">
        <v>303</v>
      </c>
      <c r="AS281" t="s">
        <v>303</v>
      </c>
      <c r="AT281" t="s">
        <v>618</v>
      </c>
      <c r="AU281" t="s">
        <v>619</v>
      </c>
      <c r="AV281" t="s">
        <v>6070</v>
      </c>
      <c r="AW281" t="s">
        <v>156</v>
      </c>
      <c r="AX281" t="s">
        <v>307</v>
      </c>
      <c r="AY281" t="s">
        <v>6066</v>
      </c>
      <c r="AZ281" t="s">
        <v>6071</v>
      </c>
      <c r="BA281" t="s">
        <v>6071</v>
      </c>
      <c r="BB281" t="s">
        <v>657</v>
      </c>
      <c r="BC281" t="s">
        <v>658</v>
      </c>
      <c r="BD281" t="s">
        <v>621</v>
      </c>
      <c r="BE281" t="s">
        <v>311</v>
      </c>
      <c r="BF281" t="s">
        <v>312</v>
      </c>
      <c r="BG281" t="s">
        <v>156</v>
      </c>
      <c r="BH281" t="s">
        <v>313</v>
      </c>
    </row>
    <row r="282" spans="1:60" x14ac:dyDescent="0.4">
      <c r="A282" s="64">
        <f t="shared" si="75"/>
        <v>280</v>
      </c>
      <c r="B282" s="65" t="str">
        <f t="shared" si="76"/>
        <v>2025-09-17</v>
      </c>
      <c r="C282" s="65" t="str">
        <f t="shared" si="77"/>
        <v>FRA</v>
      </c>
      <c r="D282" s="65" t="str">
        <f t="shared" si="78"/>
        <v>72220338942</v>
      </c>
      <c r="E282" s="65" t="str">
        <f t="shared" si="79"/>
        <v>566746843880</v>
      </c>
      <c r="F282" s="65" t="str">
        <f t="shared" si="80"/>
        <v>진인경</v>
      </c>
      <c r="G282" s="65" t="str">
        <f t="shared" si="81"/>
        <v>GK00002763101</v>
      </c>
      <c r="H282" s="229" t="str">
        <f t="shared" si="82"/>
        <v>목록(Manifest)</v>
      </c>
      <c r="I282" s="66">
        <f t="shared" si="83"/>
        <v>68.37</v>
      </c>
      <c r="J282" s="102">
        <f t="shared" si="84"/>
        <v>1</v>
      </c>
      <c r="K282" s="66">
        <f t="shared" si="85"/>
        <v>0.5</v>
      </c>
      <c r="L282" s="66">
        <f t="shared" si="86"/>
        <v>0.2</v>
      </c>
      <c r="M282" s="66">
        <f t="shared" si="87"/>
        <v>0.5</v>
      </c>
      <c r="N282" s="169">
        <f t="shared" si="88"/>
        <v>3.35</v>
      </c>
      <c r="O282" s="169">
        <f>(J282*VLOOKUP(M282/J282,Mapping!$B$22:$C$29,2,10))</f>
        <v>2.75</v>
      </c>
      <c r="P282" s="166">
        <f t="shared" si="89"/>
        <v>7.1515801780863901</v>
      </c>
      <c r="Q282" s="167">
        <f>VLOOKUP(H282,Mapping!$B$3:$D$13,3,0)</f>
        <v>0</v>
      </c>
      <c r="R282" s="168">
        <f>(IF(VLOOKUP(VLOOKUP(I282,Mapping!$B$15:$D$20,2,1),Mapping!$C$15:$E$20,2,0)=7000,0,VLOOKUP(VLOOKUP(I282,Mapping!$B$15:$D$20,2,1),Mapping!$C$15:$E$20,2,0)))</f>
        <v>0</v>
      </c>
      <c r="S282" s="166"/>
      <c r="T282" s="166"/>
      <c r="U282" s="67">
        <f t="shared" si="90"/>
        <v>7.1515801780863901</v>
      </c>
      <c r="V282" s="149">
        <f t="shared" si="91"/>
        <v>7.15</v>
      </c>
      <c r="W282" s="149">
        <f>MAKESHOPNCOMPANY!$C$17</f>
        <v>1402.69</v>
      </c>
      <c r="X282" t="str">
        <f t="shared" si="74"/>
        <v/>
      </c>
      <c r="AA282" t="s">
        <v>6056</v>
      </c>
      <c r="AB282" t="s">
        <v>71</v>
      </c>
      <c r="AC282" t="s">
        <v>6057</v>
      </c>
      <c r="AD282" t="s">
        <v>6072</v>
      </c>
      <c r="AE282" t="s">
        <v>6073</v>
      </c>
      <c r="AF282" t="s">
        <v>6074</v>
      </c>
      <c r="AG282" t="s">
        <v>6075</v>
      </c>
      <c r="AH282" t="s">
        <v>156</v>
      </c>
      <c r="AI282">
        <v>1</v>
      </c>
      <c r="AJ282">
        <v>0.5</v>
      </c>
      <c r="AK282">
        <v>0.2</v>
      </c>
      <c r="AL282">
        <v>0.5</v>
      </c>
      <c r="AM282" t="s">
        <v>14</v>
      </c>
      <c r="AN282">
        <v>68.37</v>
      </c>
      <c r="AO282" t="s">
        <v>303</v>
      </c>
      <c r="AP282" t="s">
        <v>303</v>
      </c>
      <c r="AQ282" t="s">
        <v>303</v>
      </c>
      <c r="AR282" t="s">
        <v>303</v>
      </c>
      <c r="AS282" t="s">
        <v>303</v>
      </c>
      <c r="AT282" t="s">
        <v>618</v>
      </c>
      <c r="AU282" t="s">
        <v>619</v>
      </c>
      <c r="AV282" t="s">
        <v>6076</v>
      </c>
      <c r="AW282" t="s">
        <v>156</v>
      </c>
      <c r="AX282" t="s">
        <v>307</v>
      </c>
      <c r="AY282" t="s">
        <v>6072</v>
      </c>
      <c r="AZ282" t="s">
        <v>6077</v>
      </c>
      <c r="BA282" t="s">
        <v>6077</v>
      </c>
      <c r="BB282" t="s">
        <v>657</v>
      </c>
      <c r="BC282" t="s">
        <v>658</v>
      </c>
      <c r="BD282" t="s">
        <v>621</v>
      </c>
      <c r="BE282" t="s">
        <v>311</v>
      </c>
      <c r="BF282" t="s">
        <v>312</v>
      </c>
      <c r="BG282" t="s">
        <v>156</v>
      </c>
      <c r="BH282" t="s">
        <v>313</v>
      </c>
    </row>
    <row r="283" spans="1:60" x14ac:dyDescent="0.4">
      <c r="A283" s="64">
        <f t="shared" si="75"/>
        <v>281</v>
      </c>
      <c r="B283" s="65" t="str">
        <f t="shared" si="76"/>
        <v>2025-09-17</v>
      </c>
      <c r="C283" s="65" t="str">
        <f t="shared" si="77"/>
        <v>FRA</v>
      </c>
      <c r="D283" s="65" t="str">
        <f t="shared" si="78"/>
        <v>72220338942</v>
      </c>
      <c r="E283" s="65" t="str">
        <f t="shared" si="79"/>
        <v>566746843751</v>
      </c>
      <c r="F283" s="65" t="str">
        <f t="shared" si="80"/>
        <v>최인영</v>
      </c>
      <c r="G283" s="65" t="str">
        <f t="shared" si="81"/>
        <v>GK00002763941</v>
      </c>
      <c r="H283" s="229" t="str">
        <f t="shared" si="82"/>
        <v>간이(Simple)</v>
      </c>
      <c r="I283" s="66">
        <f t="shared" si="83"/>
        <v>279.16000000000003</v>
      </c>
      <c r="J283" s="102">
        <f t="shared" si="84"/>
        <v>1</v>
      </c>
      <c r="K283" s="66">
        <f t="shared" si="85"/>
        <v>1.6</v>
      </c>
      <c r="L283" s="66">
        <f t="shared" si="86"/>
        <v>2.2000000000000002</v>
      </c>
      <c r="M283" s="66">
        <f t="shared" si="87"/>
        <v>2.2000000000000002</v>
      </c>
      <c r="N283" s="169">
        <f t="shared" si="88"/>
        <v>8.620000000000001</v>
      </c>
      <c r="O283" s="169">
        <f>(J283*VLOOKUP(M283/J283,Mapping!$B$22:$C$29,2,10))</f>
        <v>3.25</v>
      </c>
      <c r="P283" s="166">
        <f t="shared" si="89"/>
        <v>13.916271592440239</v>
      </c>
      <c r="Q283" s="167">
        <f>VLOOKUP(H283,Mapping!$B$3:$D$13,3,0)</f>
        <v>0.8</v>
      </c>
      <c r="R283" s="168">
        <f>(IF(VLOOKUP(VLOOKUP(I283,Mapping!$B$15:$D$20,2,1),Mapping!$C$15:$E$20,2,0)=7000,0,VLOOKUP(VLOOKUP(I283,Mapping!$B$15:$D$20,2,1),Mapping!$C$15:$E$20,2,0)))</f>
        <v>0</v>
      </c>
      <c r="S283" s="166"/>
      <c r="T283" s="166"/>
      <c r="U283" s="67">
        <f t="shared" si="90"/>
        <v>14.71627159244024</v>
      </c>
      <c r="V283" s="149">
        <f t="shared" si="91"/>
        <v>14.72</v>
      </c>
      <c r="W283" s="149">
        <f>MAKESHOPNCOMPANY!$C$17</f>
        <v>1402.69</v>
      </c>
      <c r="X283" t="str">
        <f t="shared" si="74"/>
        <v/>
      </c>
      <c r="AA283" t="s">
        <v>6056</v>
      </c>
      <c r="AB283" t="s">
        <v>71</v>
      </c>
      <c r="AC283" t="s">
        <v>6057</v>
      </c>
      <c r="AD283" t="s">
        <v>6078</v>
      </c>
      <c r="AE283" t="s">
        <v>667</v>
      </c>
      <c r="AF283" t="s">
        <v>668</v>
      </c>
      <c r="AG283" t="s">
        <v>669</v>
      </c>
      <c r="AH283" t="s">
        <v>156</v>
      </c>
      <c r="AI283">
        <v>1</v>
      </c>
      <c r="AJ283">
        <v>1.6</v>
      </c>
      <c r="AK283">
        <v>2.2000000000000002</v>
      </c>
      <c r="AL283">
        <v>2.2000000000000002</v>
      </c>
      <c r="AM283" t="s">
        <v>15</v>
      </c>
      <c r="AN283">
        <v>279.16000000000003</v>
      </c>
      <c r="AO283" t="s">
        <v>303</v>
      </c>
      <c r="AP283" t="s">
        <v>303</v>
      </c>
      <c r="AQ283" t="s">
        <v>303</v>
      </c>
      <c r="AR283" t="s">
        <v>303</v>
      </c>
      <c r="AS283" t="s">
        <v>303</v>
      </c>
      <c r="AT283" t="s">
        <v>618</v>
      </c>
      <c r="AU283" t="s">
        <v>619</v>
      </c>
      <c r="AV283" t="s">
        <v>6079</v>
      </c>
      <c r="AW283" t="s">
        <v>156</v>
      </c>
      <c r="AX283" t="s">
        <v>307</v>
      </c>
      <c r="AY283" t="s">
        <v>6078</v>
      </c>
      <c r="AZ283" t="s">
        <v>6080</v>
      </c>
      <c r="BA283" t="s">
        <v>6080</v>
      </c>
      <c r="BB283" t="s">
        <v>657</v>
      </c>
      <c r="BC283" t="s">
        <v>658</v>
      </c>
      <c r="BD283" t="s">
        <v>621</v>
      </c>
      <c r="BE283" t="s">
        <v>311</v>
      </c>
      <c r="BF283" t="s">
        <v>312</v>
      </c>
      <c r="BG283" t="s">
        <v>156</v>
      </c>
      <c r="BH283" t="s">
        <v>313</v>
      </c>
    </row>
    <row r="284" spans="1:60" x14ac:dyDescent="0.4">
      <c r="A284" s="64">
        <f t="shared" si="75"/>
        <v>282</v>
      </c>
      <c r="B284" s="65" t="str">
        <f t="shared" si="76"/>
        <v>2025-09-17</v>
      </c>
      <c r="C284" s="65" t="str">
        <f t="shared" si="77"/>
        <v>FRA</v>
      </c>
      <c r="D284" s="65" t="str">
        <f t="shared" si="78"/>
        <v>72220338942</v>
      </c>
      <c r="E284" s="65" t="str">
        <f t="shared" si="79"/>
        <v>566746843740</v>
      </c>
      <c r="F284" s="65" t="str">
        <f t="shared" si="80"/>
        <v>오버시즈인터내셔날코리아</v>
      </c>
      <c r="G284" s="65" t="str">
        <f t="shared" si="81"/>
        <v>GK00002766106</v>
      </c>
      <c r="H284" s="229" t="str">
        <f t="shared" si="82"/>
        <v>간이(Simple)</v>
      </c>
      <c r="I284" s="66">
        <f t="shared" si="83"/>
        <v>505.53</v>
      </c>
      <c r="J284" s="102">
        <f t="shared" si="84"/>
        <v>1</v>
      </c>
      <c r="K284" s="66">
        <f t="shared" si="85"/>
        <v>4</v>
      </c>
      <c r="L284" s="66">
        <f t="shared" si="86"/>
        <v>5.0999999999999996</v>
      </c>
      <c r="M284" s="66">
        <f t="shared" si="87"/>
        <v>5.5</v>
      </c>
      <c r="N284" s="169">
        <f t="shared" si="88"/>
        <v>18.850000000000001</v>
      </c>
      <c r="O284" s="169">
        <f>(J284*VLOOKUP(M284/J284,Mapping!$B$22:$C$29,2,10))</f>
        <v>4.25</v>
      </c>
      <c r="P284" s="166">
        <f t="shared" si="89"/>
        <v>27.082213461277973</v>
      </c>
      <c r="Q284" s="167">
        <f>VLOOKUP(H284,Mapping!$B$3:$D$13,3,0)</f>
        <v>0.8</v>
      </c>
      <c r="R284" s="168">
        <f>(IF(VLOOKUP(VLOOKUP(I284,Mapping!$B$15:$D$20,2,1),Mapping!$C$15:$E$20,2,0)=7000,0,VLOOKUP(VLOOKUP(I284,Mapping!$B$15:$D$20,2,1),Mapping!$C$15:$E$20,2,0)))</f>
        <v>0</v>
      </c>
      <c r="S284" s="166"/>
      <c r="T284" s="166"/>
      <c r="U284" s="67">
        <f t="shared" si="90"/>
        <v>27.882213461277974</v>
      </c>
      <c r="V284" s="149">
        <f t="shared" si="91"/>
        <v>27.88</v>
      </c>
      <c r="W284" s="149">
        <f>MAKESHOPNCOMPANY!$C$17</f>
        <v>1402.69</v>
      </c>
      <c r="X284" t="str">
        <f t="shared" si="74"/>
        <v>[사업자]</v>
      </c>
      <c r="AA284" t="s">
        <v>6056</v>
      </c>
      <c r="AB284" t="s">
        <v>71</v>
      </c>
      <c r="AC284" t="s">
        <v>6057</v>
      </c>
      <c r="AD284" t="s">
        <v>6081</v>
      </c>
      <c r="AE284" t="s">
        <v>452</v>
      </c>
      <c r="AF284" t="s">
        <v>453</v>
      </c>
      <c r="AG284" t="s">
        <v>378</v>
      </c>
      <c r="AH284" t="s">
        <v>157</v>
      </c>
      <c r="AI284">
        <v>1</v>
      </c>
      <c r="AJ284">
        <v>4</v>
      </c>
      <c r="AK284">
        <v>5.0999999999999996</v>
      </c>
      <c r="AL284">
        <v>5.5</v>
      </c>
      <c r="AM284" t="s">
        <v>15</v>
      </c>
      <c r="AN284">
        <v>505.53</v>
      </c>
      <c r="AO284" t="s">
        <v>303</v>
      </c>
      <c r="AP284" t="s">
        <v>303</v>
      </c>
      <c r="AQ284" t="s">
        <v>303</v>
      </c>
      <c r="AR284" t="s">
        <v>303</v>
      </c>
      <c r="AS284" t="s">
        <v>303</v>
      </c>
      <c r="AT284" t="s">
        <v>618</v>
      </c>
      <c r="AU284" t="s">
        <v>619</v>
      </c>
      <c r="AV284" t="s">
        <v>6082</v>
      </c>
      <c r="AW284" t="s">
        <v>156</v>
      </c>
      <c r="AX284" t="s">
        <v>307</v>
      </c>
      <c r="AY284" t="s">
        <v>6081</v>
      </c>
      <c r="AZ284" t="s">
        <v>6083</v>
      </c>
      <c r="BA284" t="s">
        <v>6083</v>
      </c>
      <c r="BB284" t="s">
        <v>657</v>
      </c>
      <c r="BC284" t="s">
        <v>658</v>
      </c>
      <c r="BD284" t="s">
        <v>621</v>
      </c>
      <c r="BE284" t="s">
        <v>311</v>
      </c>
      <c r="BF284" t="s">
        <v>312</v>
      </c>
      <c r="BG284" t="s">
        <v>156</v>
      </c>
      <c r="BH284" t="s">
        <v>313</v>
      </c>
    </row>
    <row r="285" spans="1:60" x14ac:dyDescent="0.4">
      <c r="A285" s="64">
        <f t="shared" si="75"/>
        <v>283</v>
      </c>
      <c r="B285" s="65" t="str">
        <f t="shared" si="76"/>
        <v>2025-09-17</v>
      </c>
      <c r="C285" s="65" t="str">
        <f t="shared" si="77"/>
        <v>FRA</v>
      </c>
      <c r="D285" s="65" t="str">
        <f t="shared" si="78"/>
        <v>72220338942</v>
      </c>
      <c r="E285" s="65" t="str">
        <f t="shared" si="79"/>
        <v>566746843843</v>
      </c>
      <c r="F285" s="65" t="str">
        <f t="shared" si="80"/>
        <v>이명옥</v>
      </c>
      <c r="G285" s="65" t="str">
        <f t="shared" si="81"/>
        <v>GK00002766117</v>
      </c>
      <c r="H285" s="229" t="str">
        <f t="shared" si="82"/>
        <v>목록(Manifest)</v>
      </c>
      <c r="I285" s="66">
        <f t="shared" si="83"/>
        <v>141.27000000000001</v>
      </c>
      <c r="J285" s="102">
        <f t="shared" si="84"/>
        <v>1</v>
      </c>
      <c r="K285" s="66">
        <f t="shared" si="85"/>
        <v>8</v>
      </c>
      <c r="L285" s="66">
        <f t="shared" si="86"/>
        <v>12.4</v>
      </c>
      <c r="M285" s="66">
        <f t="shared" si="87"/>
        <v>12.5</v>
      </c>
      <c r="N285" s="169">
        <f t="shared" si="88"/>
        <v>40.550000000000004</v>
      </c>
      <c r="O285" s="169">
        <f>(J285*VLOOKUP(M285/J285,Mapping!$B$22:$C$29,2,10))</f>
        <v>6.25</v>
      </c>
      <c r="P285" s="166">
        <f t="shared" si="89"/>
        <v>54.867861038433297</v>
      </c>
      <c r="Q285" s="167">
        <f>VLOOKUP(H285,Mapping!$B$3:$D$13,3,0)</f>
        <v>0</v>
      </c>
      <c r="R285" s="168">
        <f>(IF(VLOOKUP(VLOOKUP(I285,Mapping!$B$15:$D$20,2,1),Mapping!$C$15:$E$20,2,0)=7000,0,VLOOKUP(VLOOKUP(I285,Mapping!$B$15:$D$20,2,1),Mapping!$C$15:$E$20,2,0)))</f>
        <v>0</v>
      </c>
      <c r="S285" s="166"/>
      <c r="T285" s="166"/>
      <c r="U285" s="67">
        <f t="shared" si="90"/>
        <v>54.867861038433297</v>
      </c>
      <c r="V285" s="149">
        <f t="shared" si="91"/>
        <v>54.87</v>
      </c>
      <c r="W285" s="149">
        <f>MAKESHOPNCOMPANY!$C$17</f>
        <v>1402.69</v>
      </c>
      <c r="X285" t="str">
        <f t="shared" si="74"/>
        <v/>
      </c>
      <c r="AA285" t="s">
        <v>6056</v>
      </c>
      <c r="AB285" t="s">
        <v>71</v>
      </c>
      <c r="AC285" t="s">
        <v>6057</v>
      </c>
      <c r="AD285" t="s">
        <v>6084</v>
      </c>
      <c r="AE285" t="s">
        <v>952</v>
      </c>
      <c r="AF285" t="s">
        <v>953</v>
      </c>
      <c r="AG285" t="s">
        <v>954</v>
      </c>
      <c r="AH285" t="s">
        <v>156</v>
      </c>
      <c r="AI285">
        <v>1</v>
      </c>
      <c r="AJ285">
        <v>8</v>
      </c>
      <c r="AK285">
        <v>12.4</v>
      </c>
      <c r="AL285">
        <v>12.5</v>
      </c>
      <c r="AM285" t="s">
        <v>14</v>
      </c>
      <c r="AN285">
        <v>141.27000000000001</v>
      </c>
      <c r="AO285" t="s">
        <v>303</v>
      </c>
      <c r="AP285" t="s">
        <v>303</v>
      </c>
      <c r="AQ285" t="s">
        <v>303</v>
      </c>
      <c r="AR285" t="s">
        <v>303</v>
      </c>
      <c r="AS285" t="s">
        <v>303</v>
      </c>
      <c r="AT285" t="s">
        <v>618</v>
      </c>
      <c r="AU285" t="s">
        <v>619</v>
      </c>
      <c r="AV285" t="s">
        <v>620</v>
      </c>
      <c r="AW285" t="s">
        <v>156</v>
      </c>
      <c r="AX285" t="s">
        <v>307</v>
      </c>
      <c r="AY285" t="s">
        <v>6084</v>
      </c>
      <c r="AZ285" t="s">
        <v>6085</v>
      </c>
      <c r="BA285" t="s">
        <v>6085</v>
      </c>
      <c r="BB285" t="s">
        <v>657</v>
      </c>
      <c r="BC285" t="s">
        <v>658</v>
      </c>
      <c r="BD285" t="s">
        <v>621</v>
      </c>
      <c r="BE285" t="s">
        <v>311</v>
      </c>
      <c r="BF285" t="s">
        <v>312</v>
      </c>
      <c r="BG285" t="s">
        <v>156</v>
      </c>
      <c r="BH285" t="s">
        <v>313</v>
      </c>
    </row>
    <row r="286" spans="1:60" x14ac:dyDescent="0.4">
      <c r="A286" s="64">
        <f t="shared" si="75"/>
        <v>284</v>
      </c>
      <c r="B286" s="65" t="str">
        <f t="shared" si="76"/>
        <v>2025-09-17</v>
      </c>
      <c r="C286" s="65" t="str">
        <f t="shared" si="77"/>
        <v>FRA</v>
      </c>
      <c r="D286" s="65" t="str">
        <f t="shared" si="78"/>
        <v>72220338942</v>
      </c>
      <c r="E286" s="65" t="str">
        <f t="shared" si="79"/>
        <v>566746843762</v>
      </c>
      <c r="F286" s="65" t="str">
        <f t="shared" si="80"/>
        <v>안연희</v>
      </c>
      <c r="G286" s="65" t="str">
        <f t="shared" si="81"/>
        <v>GK00002766533</v>
      </c>
      <c r="H286" s="229" t="str">
        <f t="shared" si="82"/>
        <v>간이(Simple)</v>
      </c>
      <c r="I286" s="66">
        <f t="shared" si="83"/>
        <v>161.61000000000001</v>
      </c>
      <c r="J286" s="102">
        <f t="shared" si="84"/>
        <v>1</v>
      </c>
      <c r="K286" s="66">
        <f t="shared" si="85"/>
        <v>1</v>
      </c>
      <c r="L286" s="66">
        <f t="shared" si="86"/>
        <v>0.2</v>
      </c>
      <c r="M286" s="66">
        <f t="shared" si="87"/>
        <v>1</v>
      </c>
      <c r="N286" s="169">
        <f t="shared" si="88"/>
        <v>4.9000000000000004</v>
      </c>
      <c r="O286" s="169">
        <f>(J286*VLOOKUP(M286/J286,Mapping!$B$22:$C$29,2,10))</f>
        <v>2.75</v>
      </c>
      <c r="P286" s="166">
        <f t="shared" si="89"/>
        <v>8.9687849774362114</v>
      </c>
      <c r="Q286" s="167">
        <f>VLOOKUP(H286,Mapping!$B$3:$D$13,3,0)</f>
        <v>0.8</v>
      </c>
      <c r="R286" s="168">
        <f>(IF(VLOOKUP(VLOOKUP(I286,Mapping!$B$15:$D$20,2,1),Mapping!$C$15:$E$20,2,0)=7000,0,VLOOKUP(VLOOKUP(I286,Mapping!$B$15:$D$20,2,1),Mapping!$C$15:$E$20,2,0)))</f>
        <v>0</v>
      </c>
      <c r="S286" s="166"/>
      <c r="T286" s="166"/>
      <c r="U286" s="67">
        <f t="shared" si="90"/>
        <v>9.7687849774362121</v>
      </c>
      <c r="V286" s="149">
        <f t="shared" si="91"/>
        <v>9.77</v>
      </c>
      <c r="W286" s="149">
        <f>MAKESHOPNCOMPANY!$C$17</f>
        <v>1402.69</v>
      </c>
      <c r="X286" t="str">
        <f t="shared" si="74"/>
        <v/>
      </c>
      <c r="AA286" t="s">
        <v>6056</v>
      </c>
      <c r="AB286" t="s">
        <v>71</v>
      </c>
      <c r="AC286" t="s">
        <v>6057</v>
      </c>
      <c r="AD286" t="s">
        <v>6086</v>
      </c>
      <c r="AE286" t="s">
        <v>6087</v>
      </c>
      <c r="AF286" t="s">
        <v>6088</v>
      </c>
      <c r="AG286" t="s">
        <v>6089</v>
      </c>
      <c r="AH286" t="s">
        <v>156</v>
      </c>
      <c r="AI286">
        <v>1</v>
      </c>
      <c r="AJ286">
        <v>1</v>
      </c>
      <c r="AK286">
        <v>0.2</v>
      </c>
      <c r="AL286">
        <v>1</v>
      </c>
      <c r="AM286" t="s">
        <v>15</v>
      </c>
      <c r="AN286">
        <v>161.61000000000001</v>
      </c>
      <c r="AO286" t="s">
        <v>303</v>
      </c>
      <c r="AP286" t="s">
        <v>303</v>
      </c>
      <c r="AQ286" t="s">
        <v>303</v>
      </c>
      <c r="AR286" t="s">
        <v>303</v>
      </c>
      <c r="AS286" t="s">
        <v>303</v>
      </c>
      <c r="AT286" t="s">
        <v>618</v>
      </c>
      <c r="AU286" t="s">
        <v>619</v>
      </c>
      <c r="AV286" t="s">
        <v>625</v>
      </c>
      <c r="AW286" t="s">
        <v>156</v>
      </c>
      <c r="AX286" t="s">
        <v>307</v>
      </c>
      <c r="AY286" t="s">
        <v>6086</v>
      </c>
      <c r="AZ286" t="s">
        <v>6090</v>
      </c>
      <c r="BA286" t="s">
        <v>6090</v>
      </c>
      <c r="BB286" t="s">
        <v>657</v>
      </c>
      <c r="BC286" t="s">
        <v>658</v>
      </c>
      <c r="BD286" t="s">
        <v>621</v>
      </c>
      <c r="BE286" t="s">
        <v>311</v>
      </c>
      <c r="BF286" t="s">
        <v>312</v>
      </c>
      <c r="BG286" t="s">
        <v>156</v>
      </c>
      <c r="BH286" t="s">
        <v>313</v>
      </c>
    </row>
    <row r="287" spans="1:60" x14ac:dyDescent="0.4">
      <c r="A287" s="64">
        <f t="shared" si="75"/>
        <v>285</v>
      </c>
      <c r="B287" s="65" t="str">
        <f t="shared" si="76"/>
        <v>2025-09-17</v>
      </c>
      <c r="C287" s="65" t="str">
        <f t="shared" si="77"/>
        <v>FRA</v>
      </c>
      <c r="D287" s="65" t="str">
        <f t="shared" si="78"/>
        <v>72220338942</v>
      </c>
      <c r="E287" s="65" t="str">
        <f t="shared" si="79"/>
        <v>566746843806</v>
      </c>
      <c r="F287" s="65" t="str">
        <f t="shared" si="80"/>
        <v>이세희</v>
      </c>
      <c r="G287" s="65" t="str">
        <f t="shared" si="81"/>
        <v>GK00002769084</v>
      </c>
      <c r="H287" s="229" t="str">
        <f t="shared" si="82"/>
        <v>일반(목록배제,Normal-Manifest Exception)</v>
      </c>
      <c r="I287" s="66">
        <f t="shared" si="83"/>
        <v>57.39</v>
      </c>
      <c r="J287" s="102">
        <f t="shared" si="84"/>
        <v>1</v>
      </c>
      <c r="K287" s="66">
        <f t="shared" si="85"/>
        <v>1</v>
      </c>
      <c r="L287" s="66">
        <f t="shared" si="86"/>
        <v>0.2</v>
      </c>
      <c r="M287" s="66">
        <f t="shared" si="87"/>
        <v>1</v>
      </c>
      <c r="N287" s="169">
        <f t="shared" si="88"/>
        <v>4.9000000000000004</v>
      </c>
      <c r="O287" s="169">
        <f>(J287*VLOOKUP(M287/J287,Mapping!$B$22:$C$29,2,10))</f>
        <v>2.75</v>
      </c>
      <c r="P287" s="166">
        <f t="shared" si="89"/>
        <v>8.9687849774362114</v>
      </c>
      <c r="Q287" s="167">
        <f>VLOOKUP(H287,Mapping!$B$3:$D$13,3,0)</f>
        <v>0.8</v>
      </c>
      <c r="R287" s="168">
        <f>(IF(VLOOKUP(VLOOKUP(I287,Mapping!$B$15:$D$20,2,1),Mapping!$C$15:$E$20,2,0)=7000,0,VLOOKUP(VLOOKUP(I287,Mapping!$B$15:$D$20,2,1),Mapping!$C$15:$E$20,2,0)))</f>
        <v>0</v>
      </c>
      <c r="S287" s="166"/>
      <c r="T287" s="166"/>
      <c r="U287" s="67">
        <f t="shared" si="90"/>
        <v>9.7687849774362121</v>
      </c>
      <c r="V287" s="149">
        <f t="shared" si="91"/>
        <v>9.77</v>
      </c>
      <c r="W287" s="149">
        <f>MAKESHOPNCOMPANY!$C$17</f>
        <v>1402.69</v>
      </c>
      <c r="X287" t="str">
        <f t="shared" si="74"/>
        <v/>
      </c>
      <c r="AA287" t="s">
        <v>6056</v>
      </c>
      <c r="AB287" t="s">
        <v>71</v>
      </c>
      <c r="AC287" t="s">
        <v>6057</v>
      </c>
      <c r="AD287" t="s">
        <v>6091</v>
      </c>
      <c r="AE287" t="s">
        <v>271</v>
      </c>
      <c r="AF287" t="s">
        <v>698</v>
      </c>
      <c r="AG287" t="s">
        <v>699</v>
      </c>
      <c r="AH287" t="s">
        <v>156</v>
      </c>
      <c r="AI287">
        <v>1</v>
      </c>
      <c r="AJ287">
        <v>1</v>
      </c>
      <c r="AK287">
        <v>0.2</v>
      </c>
      <c r="AL287">
        <v>1</v>
      </c>
      <c r="AM287" t="s">
        <v>110</v>
      </c>
      <c r="AN287">
        <v>57.39</v>
      </c>
      <c r="AO287" t="s">
        <v>303</v>
      </c>
      <c r="AP287" t="s">
        <v>303</v>
      </c>
      <c r="AQ287" t="s">
        <v>303</v>
      </c>
      <c r="AR287" t="s">
        <v>303</v>
      </c>
      <c r="AS287" t="s">
        <v>303</v>
      </c>
      <c r="AT287" t="s">
        <v>618</v>
      </c>
      <c r="AU287" t="s">
        <v>619</v>
      </c>
      <c r="AV287" t="s">
        <v>700</v>
      </c>
      <c r="AW287" t="s">
        <v>156</v>
      </c>
      <c r="AX287" t="s">
        <v>307</v>
      </c>
      <c r="AY287" t="s">
        <v>6091</v>
      </c>
      <c r="AZ287" t="s">
        <v>6092</v>
      </c>
      <c r="BA287" t="s">
        <v>6092</v>
      </c>
      <c r="BB287" t="s">
        <v>657</v>
      </c>
      <c r="BC287" t="s">
        <v>658</v>
      </c>
      <c r="BD287" t="s">
        <v>621</v>
      </c>
      <c r="BE287" t="s">
        <v>311</v>
      </c>
      <c r="BF287" t="s">
        <v>312</v>
      </c>
      <c r="BG287" t="s">
        <v>156</v>
      </c>
      <c r="BH287" t="s">
        <v>313</v>
      </c>
    </row>
    <row r="288" spans="1:60" x14ac:dyDescent="0.4">
      <c r="A288" s="64">
        <f t="shared" si="75"/>
        <v>286</v>
      </c>
      <c r="B288" s="65" t="str">
        <f t="shared" si="76"/>
        <v>2025-09-17</v>
      </c>
      <c r="C288" s="65" t="str">
        <f t="shared" si="77"/>
        <v>FRA</v>
      </c>
      <c r="D288" s="65" t="str">
        <f t="shared" si="78"/>
        <v>72220338942</v>
      </c>
      <c r="E288" s="65" t="str">
        <f t="shared" si="79"/>
        <v>566746843902</v>
      </c>
      <c r="F288" s="65" t="str">
        <f t="shared" si="80"/>
        <v>임수아</v>
      </c>
      <c r="G288" s="65" t="str">
        <f t="shared" si="81"/>
        <v>GK00002769505</v>
      </c>
      <c r="H288" s="229" t="str">
        <f t="shared" si="82"/>
        <v>간이(Simple)</v>
      </c>
      <c r="I288" s="66">
        <f t="shared" si="83"/>
        <v>164.09</v>
      </c>
      <c r="J288" s="102">
        <f t="shared" si="84"/>
        <v>1</v>
      </c>
      <c r="K288" s="66">
        <f t="shared" si="85"/>
        <v>4</v>
      </c>
      <c r="L288" s="66">
        <f t="shared" si="86"/>
        <v>0.2</v>
      </c>
      <c r="M288" s="66">
        <f t="shared" si="87"/>
        <v>4</v>
      </c>
      <c r="N288" s="169">
        <f t="shared" si="88"/>
        <v>14.2</v>
      </c>
      <c r="O288" s="169">
        <f>(J288*VLOOKUP(M288/J288,Mapping!$B$22:$C$29,2,10))</f>
        <v>3.25</v>
      </c>
      <c r="P288" s="166">
        <f t="shared" si="89"/>
        <v>20.45820887009959</v>
      </c>
      <c r="Q288" s="167">
        <f>VLOOKUP(H288,Mapping!$B$3:$D$13,3,0)</f>
        <v>0.8</v>
      </c>
      <c r="R288" s="168">
        <f>(IF(VLOOKUP(VLOOKUP(I288,Mapping!$B$15:$D$20,2,1),Mapping!$C$15:$E$20,2,0)=7000,0,VLOOKUP(VLOOKUP(I288,Mapping!$B$15:$D$20,2,1),Mapping!$C$15:$E$20,2,0)))</f>
        <v>0</v>
      </c>
      <c r="S288" s="166"/>
      <c r="T288" s="166"/>
      <c r="U288" s="67">
        <f t="shared" si="90"/>
        <v>21.25820887009959</v>
      </c>
      <c r="V288" s="149">
        <f t="shared" si="91"/>
        <v>21.26</v>
      </c>
      <c r="W288" s="149">
        <f>MAKESHOPNCOMPANY!$C$17</f>
        <v>1402.69</v>
      </c>
      <c r="X288" t="str">
        <f t="shared" si="74"/>
        <v/>
      </c>
      <c r="AA288" t="s">
        <v>6056</v>
      </c>
      <c r="AB288" t="s">
        <v>71</v>
      </c>
      <c r="AC288" t="s">
        <v>6057</v>
      </c>
      <c r="AD288" t="s">
        <v>6093</v>
      </c>
      <c r="AE288" t="s">
        <v>6094</v>
      </c>
      <c r="AF288" t="s">
        <v>6095</v>
      </c>
      <c r="AG288" t="s">
        <v>6096</v>
      </c>
      <c r="AH288" t="s">
        <v>156</v>
      </c>
      <c r="AI288">
        <v>1</v>
      </c>
      <c r="AJ288">
        <v>4</v>
      </c>
      <c r="AK288">
        <v>0.2</v>
      </c>
      <c r="AL288">
        <v>4</v>
      </c>
      <c r="AM288" t="s">
        <v>15</v>
      </c>
      <c r="AN288">
        <v>164.09</v>
      </c>
      <c r="AO288" t="s">
        <v>303</v>
      </c>
      <c r="AP288" t="s">
        <v>303</v>
      </c>
      <c r="AQ288" t="s">
        <v>303</v>
      </c>
      <c r="AR288" t="s">
        <v>303</v>
      </c>
      <c r="AS288" t="s">
        <v>303</v>
      </c>
      <c r="AT288" t="s">
        <v>618</v>
      </c>
      <c r="AU288" t="s">
        <v>619</v>
      </c>
      <c r="AV288" t="s">
        <v>625</v>
      </c>
      <c r="AW288" t="s">
        <v>156</v>
      </c>
      <c r="AX288" t="s">
        <v>307</v>
      </c>
      <c r="AY288" t="s">
        <v>6093</v>
      </c>
      <c r="AZ288" t="s">
        <v>6097</v>
      </c>
      <c r="BA288" t="s">
        <v>6097</v>
      </c>
      <c r="BB288" t="s">
        <v>657</v>
      </c>
      <c r="BC288" t="s">
        <v>658</v>
      </c>
      <c r="BD288" t="s">
        <v>621</v>
      </c>
      <c r="BE288" t="s">
        <v>311</v>
      </c>
      <c r="BF288" t="s">
        <v>312</v>
      </c>
      <c r="BG288" t="s">
        <v>156</v>
      </c>
      <c r="BH288" t="s">
        <v>313</v>
      </c>
    </row>
    <row r="289" spans="1:60" x14ac:dyDescent="0.4">
      <c r="A289" s="64">
        <f t="shared" si="75"/>
        <v>287</v>
      </c>
      <c r="B289" s="65" t="str">
        <f t="shared" si="76"/>
        <v>2025-09-17</v>
      </c>
      <c r="C289" s="65" t="str">
        <f t="shared" si="77"/>
        <v>FRA</v>
      </c>
      <c r="D289" s="65" t="str">
        <f t="shared" si="78"/>
        <v>72220338942</v>
      </c>
      <c r="E289" s="65" t="str">
        <f t="shared" si="79"/>
        <v>566746843773</v>
      </c>
      <c r="F289" s="65" t="str">
        <f t="shared" si="80"/>
        <v>손지원</v>
      </c>
      <c r="G289" s="65" t="str">
        <f t="shared" si="81"/>
        <v>GK00002769513</v>
      </c>
      <c r="H289" s="229" t="str">
        <f t="shared" si="82"/>
        <v>목록(Manifest)</v>
      </c>
      <c r="I289" s="66">
        <f t="shared" si="83"/>
        <v>141.68</v>
      </c>
      <c r="J289" s="102">
        <f t="shared" si="84"/>
        <v>1</v>
      </c>
      <c r="K289" s="66">
        <f t="shared" si="85"/>
        <v>0.5</v>
      </c>
      <c r="L289" s="66">
        <f t="shared" si="86"/>
        <v>0.2</v>
      </c>
      <c r="M289" s="66">
        <f t="shared" si="87"/>
        <v>0.5</v>
      </c>
      <c r="N289" s="169">
        <f t="shared" si="88"/>
        <v>3.35</v>
      </c>
      <c r="O289" s="169">
        <f>(J289*VLOOKUP(M289/J289,Mapping!$B$22:$C$29,2,10))</f>
        <v>2.75</v>
      </c>
      <c r="P289" s="166">
        <f t="shared" si="89"/>
        <v>7.1515801780863901</v>
      </c>
      <c r="Q289" s="167">
        <f>VLOOKUP(H289,Mapping!$B$3:$D$13,3,0)</f>
        <v>0</v>
      </c>
      <c r="R289" s="168">
        <f>(IF(VLOOKUP(VLOOKUP(I289,Mapping!$B$15:$D$20,2,1),Mapping!$C$15:$E$20,2,0)=7000,0,VLOOKUP(VLOOKUP(I289,Mapping!$B$15:$D$20,2,1),Mapping!$C$15:$E$20,2,0)))</f>
        <v>0</v>
      </c>
      <c r="S289" s="166"/>
      <c r="T289" s="166"/>
      <c r="U289" s="67">
        <f t="shared" si="90"/>
        <v>7.1515801780863901</v>
      </c>
      <c r="V289" s="149">
        <f t="shared" si="91"/>
        <v>7.15</v>
      </c>
      <c r="W289" s="149">
        <f>MAKESHOPNCOMPANY!$C$17</f>
        <v>1402.69</v>
      </c>
      <c r="X289" t="str">
        <f t="shared" si="74"/>
        <v/>
      </c>
      <c r="AA289" t="s">
        <v>6056</v>
      </c>
      <c r="AB289" t="s">
        <v>71</v>
      </c>
      <c r="AC289" t="s">
        <v>6057</v>
      </c>
      <c r="AD289" t="s">
        <v>6098</v>
      </c>
      <c r="AE289" t="s">
        <v>6099</v>
      </c>
      <c r="AF289" t="s">
        <v>6100</v>
      </c>
      <c r="AG289" t="s">
        <v>6101</v>
      </c>
      <c r="AH289" t="s">
        <v>156</v>
      </c>
      <c r="AI289">
        <v>1</v>
      </c>
      <c r="AJ289">
        <v>0.5</v>
      </c>
      <c r="AK289">
        <v>0.2</v>
      </c>
      <c r="AL289">
        <v>0.5</v>
      </c>
      <c r="AM289" t="s">
        <v>14</v>
      </c>
      <c r="AN289">
        <v>141.68</v>
      </c>
      <c r="AO289" t="s">
        <v>303</v>
      </c>
      <c r="AP289" t="s">
        <v>303</v>
      </c>
      <c r="AQ289" t="s">
        <v>303</v>
      </c>
      <c r="AR289" t="s">
        <v>303</v>
      </c>
      <c r="AS289" t="s">
        <v>303</v>
      </c>
      <c r="AT289" t="s">
        <v>618</v>
      </c>
      <c r="AU289" t="s">
        <v>619</v>
      </c>
      <c r="AV289" t="s">
        <v>6102</v>
      </c>
      <c r="AW289" t="s">
        <v>156</v>
      </c>
      <c r="AX289" t="s">
        <v>307</v>
      </c>
      <c r="AY289" t="s">
        <v>6098</v>
      </c>
      <c r="AZ289" t="s">
        <v>6103</v>
      </c>
      <c r="BA289" t="s">
        <v>6103</v>
      </c>
      <c r="BB289" t="s">
        <v>657</v>
      </c>
      <c r="BC289" t="s">
        <v>658</v>
      </c>
      <c r="BD289" t="s">
        <v>621</v>
      </c>
      <c r="BE289" t="s">
        <v>311</v>
      </c>
      <c r="BF289" t="s">
        <v>312</v>
      </c>
      <c r="BG289" t="s">
        <v>156</v>
      </c>
      <c r="BH289" t="s">
        <v>313</v>
      </c>
    </row>
    <row r="290" spans="1:60" x14ac:dyDescent="0.4">
      <c r="A290" s="64">
        <f t="shared" si="75"/>
        <v>288</v>
      </c>
      <c r="B290" s="65" t="str">
        <f t="shared" si="76"/>
        <v>2025-09-17</v>
      </c>
      <c r="C290" s="65" t="str">
        <f t="shared" si="77"/>
        <v>FRA</v>
      </c>
      <c r="D290" s="65" t="str">
        <f t="shared" si="78"/>
        <v>72220338942</v>
      </c>
      <c r="E290" s="65" t="str">
        <f t="shared" si="79"/>
        <v>566746843865</v>
      </c>
      <c r="F290" s="65" t="str">
        <f t="shared" si="80"/>
        <v>홍정아</v>
      </c>
      <c r="G290" s="65" t="str">
        <f t="shared" si="81"/>
        <v>GK00002770304</v>
      </c>
      <c r="H290" s="229" t="str">
        <f t="shared" si="82"/>
        <v>간이(Simple)</v>
      </c>
      <c r="I290" s="66">
        <f t="shared" si="83"/>
        <v>211.05</v>
      </c>
      <c r="J290" s="102">
        <f t="shared" si="84"/>
        <v>1</v>
      </c>
      <c r="K290" s="66">
        <f t="shared" si="85"/>
        <v>8</v>
      </c>
      <c r="L290" s="66">
        <f t="shared" si="86"/>
        <v>23</v>
      </c>
      <c r="M290" s="66">
        <f t="shared" si="87"/>
        <v>23</v>
      </c>
      <c r="N290" s="169">
        <f t="shared" si="88"/>
        <v>73.099999999999994</v>
      </c>
      <c r="O290" s="169">
        <f>(J290*VLOOKUP(M290/J290,Mapping!$B$22:$C$29,2,10))</f>
        <v>7.25</v>
      </c>
      <c r="P290" s="166">
        <f t="shared" si="89"/>
        <v>94.201552017908426</v>
      </c>
      <c r="Q290" s="167">
        <f>VLOOKUP(H290,Mapping!$B$3:$D$13,3,0)</f>
        <v>0.8</v>
      </c>
      <c r="R290" s="168">
        <f>(IF(VLOOKUP(VLOOKUP(I290,Mapping!$B$15:$D$20,2,1),Mapping!$C$15:$E$20,2,0)=7000,0,VLOOKUP(VLOOKUP(I290,Mapping!$B$15:$D$20,2,1),Mapping!$C$15:$E$20,2,0)))</f>
        <v>0</v>
      </c>
      <c r="S290" s="166"/>
      <c r="T290" s="166"/>
      <c r="U290" s="67">
        <f t="shared" si="90"/>
        <v>95.001552017908423</v>
      </c>
      <c r="V290" s="149">
        <f t="shared" si="91"/>
        <v>95</v>
      </c>
      <c r="W290" s="149">
        <f>MAKESHOPNCOMPANY!$C$17</f>
        <v>1402.69</v>
      </c>
      <c r="X290" t="str">
        <f t="shared" si="74"/>
        <v/>
      </c>
      <c r="AA290" t="s">
        <v>6056</v>
      </c>
      <c r="AB290" t="s">
        <v>71</v>
      </c>
      <c r="AC290" t="s">
        <v>6057</v>
      </c>
      <c r="AD290" t="s">
        <v>6104</v>
      </c>
      <c r="AE290" t="s">
        <v>6105</v>
      </c>
      <c r="AF290" t="s">
        <v>6106</v>
      </c>
      <c r="AG290" t="s">
        <v>6107</v>
      </c>
      <c r="AH290" t="s">
        <v>156</v>
      </c>
      <c r="AI290">
        <v>1</v>
      </c>
      <c r="AJ290">
        <v>8</v>
      </c>
      <c r="AK290">
        <v>23</v>
      </c>
      <c r="AL290">
        <v>23</v>
      </c>
      <c r="AM290" t="s">
        <v>15</v>
      </c>
      <c r="AN290">
        <v>211.05</v>
      </c>
      <c r="AO290" t="s">
        <v>303</v>
      </c>
      <c r="AP290" t="s">
        <v>303</v>
      </c>
      <c r="AQ290" t="s">
        <v>303</v>
      </c>
      <c r="AR290" t="s">
        <v>303</v>
      </c>
      <c r="AS290" t="s">
        <v>303</v>
      </c>
      <c r="AT290" t="s">
        <v>618</v>
      </c>
      <c r="AU290" t="s">
        <v>619</v>
      </c>
      <c r="AV290" t="s">
        <v>1295</v>
      </c>
      <c r="AW290" t="s">
        <v>156</v>
      </c>
      <c r="AX290" t="s">
        <v>307</v>
      </c>
      <c r="AY290" t="s">
        <v>6104</v>
      </c>
      <c r="AZ290" t="s">
        <v>6108</v>
      </c>
      <c r="BA290" t="s">
        <v>6108</v>
      </c>
      <c r="BB290" t="s">
        <v>657</v>
      </c>
      <c r="BC290" t="s">
        <v>658</v>
      </c>
      <c r="BD290" t="s">
        <v>621</v>
      </c>
      <c r="BE290" t="s">
        <v>311</v>
      </c>
      <c r="BF290" t="s">
        <v>312</v>
      </c>
      <c r="BG290" t="s">
        <v>156</v>
      </c>
      <c r="BH290" t="s">
        <v>313</v>
      </c>
    </row>
    <row r="291" spans="1:60" x14ac:dyDescent="0.4">
      <c r="A291" s="64">
        <f t="shared" si="75"/>
        <v>289</v>
      </c>
      <c r="B291" s="65" t="str">
        <f t="shared" si="76"/>
        <v>2025-09-17</v>
      </c>
      <c r="C291" s="65" t="str">
        <f t="shared" si="77"/>
        <v>FRA</v>
      </c>
      <c r="D291" s="65" t="str">
        <f t="shared" si="78"/>
        <v>72220338942</v>
      </c>
      <c r="E291" s="65" t="str">
        <f t="shared" si="79"/>
        <v>566746843810</v>
      </c>
      <c r="F291" s="65" t="str">
        <f t="shared" si="80"/>
        <v>장재훈</v>
      </c>
      <c r="G291" s="65" t="str">
        <f t="shared" si="81"/>
        <v>GK00002770325</v>
      </c>
      <c r="H291" s="229" t="str">
        <f t="shared" si="82"/>
        <v>목록(Manifest)</v>
      </c>
      <c r="I291" s="66">
        <f t="shared" si="83"/>
        <v>58.61</v>
      </c>
      <c r="J291" s="102">
        <f t="shared" si="84"/>
        <v>1</v>
      </c>
      <c r="K291" s="66">
        <f t="shared" si="85"/>
        <v>1.5</v>
      </c>
      <c r="L291" s="66">
        <f t="shared" si="86"/>
        <v>2.6</v>
      </c>
      <c r="M291" s="66">
        <f t="shared" si="87"/>
        <v>2.6</v>
      </c>
      <c r="N291" s="169">
        <f t="shared" si="88"/>
        <v>9.8600000000000012</v>
      </c>
      <c r="O291" s="169">
        <f>(J291*VLOOKUP(M291/J291,Mapping!$B$22:$C$29,2,10))</f>
        <v>3.25</v>
      </c>
      <c r="P291" s="166">
        <f t="shared" si="89"/>
        <v>15.370035431920096</v>
      </c>
      <c r="Q291" s="167">
        <f>VLOOKUP(H291,Mapping!$B$3:$D$13,3,0)</f>
        <v>0</v>
      </c>
      <c r="R291" s="168">
        <f>(IF(VLOOKUP(VLOOKUP(I291,Mapping!$B$15:$D$20,2,1),Mapping!$C$15:$E$20,2,0)=7000,0,VLOOKUP(VLOOKUP(I291,Mapping!$B$15:$D$20,2,1),Mapping!$C$15:$E$20,2,0)))</f>
        <v>0</v>
      </c>
      <c r="S291" s="166"/>
      <c r="T291" s="166"/>
      <c r="U291" s="67">
        <f t="shared" si="90"/>
        <v>15.370035431920096</v>
      </c>
      <c r="V291" s="149">
        <f t="shared" si="91"/>
        <v>15.37</v>
      </c>
      <c r="W291" s="149">
        <f>MAKESHOPNCOMPANY!$C$17</f>
        <v>1402.69</v>
      </c>
      <c r="X291" t="str">
        <f t="shared" si="74"/>
        <v/>
      </c>
      <c r="AA291" t="s">
        <v>6056</v>
      </c>
      <c r="AB291" t="s">
        <v>71</v>
      </c>
      <c r="AC291" t="s">
        <v>6057</v>
      </c>
      <c r="AD291" t="s">
        <v>6109</v>
      </c>
      <c r="AE291" t="s">
        <v>6110</v>
      </c>
      <c r="AF291" t="s">
        <v>6111</v>
      </c>
      <c r="AG291" t="s">
        <v>6112</v>
      </c>
      <c r="AH291" t="s">
        <v>156</v>
      </c>
      <c r="AI291">
        <v>1</v>
      </c>
      <c r="AJ291">
        <v>1.5</v>
      </c>
      <c r="AK291">
        <v>2.6</v>
      </c>
      <c r="AL291">
        <v>2.6</v>
      </c>
      <c r="AM291" t="s">
        <v>14</v>
      </c>
      <c r="AN291">
        <v>58.61</v>
      </c>
      <c r="AO291" t="s">
        <v>303</v>
      </c>
      <c r="AP291" t="s">
        <v>303</v>
      </c>
      <c r="AQ291" t="s">
        <v>303</v>
      </c>
      <c r="AR291" t="s">
        <v>303</v>
      </c>
      <c r="AS291" t="s">
        <v>303</v>
      </c>
      <c r="AT291" t="s">
        <v>618</v>
      </c>
      <c r="AU291" t="s">
        <v>619</v>
      </c>
      <c r="AV291" t="s">
        <v>6113</v>
      </c>
      <c r="AW291" t="s">
        <v>156</v>
      </c>
      <c r="AX291" t="s">
        <v>307</v>
      </c>
      <c r="AY291" t="s">
        <v>6109</v>
      </c>
      <c r="AZ291" t="s">
        <v>6114</v>
      </c>
      <c r="BA291" t="s">
        <v>6114</v>
      </c>
      <c r="BB291" t="s">
        <v>657</v>
      </c>
      <c r="BC291" t="s">
        <v>658</v>
      </c>
      <c r="BD291" t="s">
        <v>621</v>
      </c>
      <c r="BE291" t="s">
        <v>311</v>
      </c>
      <c r="BF291" t="s">
        <v>312</v>
      </c>
      <c r="BG291" t="s">
        <v>156</v>
      </c>
      <c r="BH291" t="s">
        <v>313</v>
      </c>
    </row>
    <row r="292" spans="1:60" x14ac:dyDescent="0.4">
      <c r="A292" s="64">
        <f t="shared" si="75"/>
        <v>290</v>
      </c>
      <c r="B292" s="65" t="str">
        <f t="shared" si="76"/>
        <v>2025-09-17</v>
      </c>
      <c r="C292" s="65" t="str">
        <f t="shared" si="77"/>
        <v>FRA</v>
      </c>
      <c r="D292" s="65" t="str">
        <f t="shared" si="78"/>
        <v>72220338942</v>
      </c>
      <c r="E292" s="65" t="str">
        <f t="shared" si="79"/>
        <v>566746843876</v>
      </c>
      <c r="F292" s="65" t="str">
        <f t="shared" si="80"/>
        <v>김기갑</v>
      </c>
      <c r="G292" s="65" t="str">
        <f t="shared" si="81"/>
        <v>GK00002770328</v>
      </c>
      <c r="H292" s="229" t="str">
        <f t="shared" si="82"/>
        <v>목록(Manifest)</v>
      </c>
      <c r="I292" s="66">
        <f t="shared" si="83"/>
        <v>140.69999999999999</v>
      </c>
      <c r="J292" s="102">
        <f t="shared" si="84"/>
        <v>1</v>
      </c>
      <c r="K292" s="66">
        <f t="shared" si="85"/>
        <v>0.5</v>
      </c>
      <c r="L292" s="66">
        <f t="shared" si="86"/>
        <v>0.2</v>
      </c>
      <c r="M292" s="66">
        <f t="shared" si="87"/>
        <v>0.5</v>
      </c>
      <c r="N292" s="169">
        <f t="shared" si="88"/>
        <v>3.35</v>
      </c>
      <c r="O292" s="169">
        <f>(J292*VLOOKUP(M292/J292,Mapping!$B$22:$C$29,2,10))</f>
        <v>2.75</v>
      </c>
      <c r="P292" s="166">
        <f t="shared" si="89"/>
        <v>7.1515801780863901</v>
      </c>
      <c r="Q292" s="167">
        <f>VLOOKUP(H292,Mapping!$B$3:$D$13,3,0)</f>
        <v>0</v>
      </c>
      <c r="R292" s="168">
        <f>(IF(VLOOKUP(VLOOKUP(I292,Mapping!$B$15:$D$20,2,1),Mapping!$C$15:$E$20,2,0)=7000,0,VLOOKUP(VLOOKUP(I292,Mapping!$B$15:$D$20,2,1),Mapping!$C$15:$E$20,2,0)))</f>
        <v>0</v>
      </c>
      <c r="S292" s="166"/>
      <c r="T292" s="166"/>
      <c r="U292" s="67">
        <f t="shared" si="90"/>
        <v>7.1515801780863901</v>
      </c>
      <c r="V292" s="149">
        <f t="shared" si="91"/>
        <v>7.15</v>
      </c>
      <c r="W292" s="149">
        <f>MAKESHOPNCOMPANY!$C$17</f>
        <v>1402.69</v>
      </c>
      <c r="X292" t="str">
        <f t="shared" si="74"/>
        <v/>
      </c>
      <c r="AA292" t="s">
        <v>6056</v>
      </c>
      <c r="AB292" t="s">
        <v>71</v>
      </c>
      <c r="AC292" t="s">
        <v>6057</v>
      </c>
      <c r="AD292" t="s">
        <v>6115</v>
      </c>
      <c r="AE292" t="s">
        <v>6116</v>
      </c>
      <c r="AF292" t="s">
        <v>6117</v>
      </c>
      <c r="AG292" t="s">
        <v>578</v>
      </c>
      <c r="AH292" t="s">
        <v>156</v>
      </c>
      <c r="AI292">
        <v>1</v>
      </c>
      <c r="AJ292">
        <v>0.5</v>
      </c>
      <c r="AK292">
        <v>0.2</v>
      </c>
      <c r="AL292">
        <v>0.5</v>
      </c>
      <c r="AM292" t="s">
        <v>14</v>
      </c>
      <c r="AN292">
        <v>140.69999999999999</v>
      </c>
      <c r="AO292" t="s">
        <v>303</v>
      </c>
      <c r="AP292" t="s">
        <v>303</v>
      </c>
      <c r="AQ292" t="s">
        <v>303</v>
      </c>
      <c r="AR292" t="s">
        <v>303</v>
      </c>
      <c r="AS292" t="s">
        <v>303</v>
      </c>
      <c r="AT292" t="s">
        <v>618</v>
      </c>
      <c r="AU292" t="s">
        <v>619</v>
      </c>
      <c r="AV292" t="s">
        <v>6118</v>
      </c>
      <c r="AW292" t="s">
        <v>156</v>
      </c>
      <c r="AX292" t="s">
        <v>307</v>
      </c>
      <c r="AY292" t="s">
        <v>6115</v>
      </c>
      <c r="AZ292" t="s">
        <v>6119</v>
      </c>
      <c r="BA292" t="s">
        <v>6119</v>
      </c>
      <c r="BB292" t="s">
        <v>657</v>
      </c>
      <c r="BC292" t="s">
        <v>658</v>
      </c>
      <c r="BD292" t="s">
        <v>621</v>
      </c>
      <c r="BE292" t="s">
        <v>311</v>
      </c>
      <c r="BF292" t="s">
        <v>312</v>
      </c>
      <c r="BG292" t="s">
        <v>156</v>
      </c>
      <c r="BH292" t="s">
        <v>313</v>
      </c>
    </row>
    <row r="293" spans="1:60" x14ac:dyDescent="0.4">
      <c r="A293" s="64">
        <f t="shared" si="75"/>
        <v>291</v>
      </c>
      <c r="B293" s="65" t="str">
        <f t="shared" si="76"/>
        <v>2025-09-17</v>
      </c>
      <c r="C293" s="65" t="str">
        <f t="shared" si="77"/>
        <v>FRA</v>
      </c>
      <c r="D293" s="65" t="str">
        <f t="shared" si="78"/>
        <v>72220338942</v>
      </c>
      <c r="E293" s="65" t="str">
        <f t="shared" si="79"/>
        <v>566746843854</v>
      </c>
      <c r="F293" s="65" t="str">
        <f t="shared" si="80"/>
        <v>신용석</v>
      </c>
      <c r="G293" s="65" t="str">
        <f t="shared" si="81"/>
        <v>GK00002770664</v>
      </c>
      <c r="H293" s="229" t="str">
        <f t="shared" si="82"/>
        <v>목록(Manifest)</v>
      </c>
      <c r="I293" s="66">
        <f t="shared" si="83"/>
        <v>36.35</v>
      </c>
      <c r="J293" s="102">
        <f t="shared" si="84"/>
        <v>1</v>
      </c>
      <c r="K293" s="66">
        <f t="shared" si="85"/>
        <v>0.5</v>
      </c>
      <c r="L293" s="66">
        <f t="shared" si="86"/>
        <v>1</v>
      </c>
      <c r="M293" s="66">
        <f t="shared" si="87"/>
        <v>1</v>
      </c>
      <c r="N293" s="169">
        <f t="shared" si="88"/>
        <v>4.9000000000000004</v>
      </c>
      <c r="O293" s="169">
        <f>(J293*VLOOKUP(M293/J293,Mapping!$B$22:$C$29,2,10))</f>
        <v>2.75</v>
      </c>
      <c r="P293" s="166">
        <f t="shared" si="89"/>
        <v>8.9687849774362114</v>
      </c>
      <c r="Q293" s="167">
        <f>VLOOKUP(H293,Mapping!$B$3:$D$13,3,0)</f>
        <v>0</v>
      </c>
      <c r="R293" s="168">
        <f>(IF(VLOOKUP(VLOOKUP(I293,Mapping!$B$15:$D$20,2,1),Mapping!$C$15:$E$20,2,0)=7000,0,VLOOKUP(VLOOKUP(I293,Mapping!$B$15:$D$20,2,1),Mapping!$C$15:$E$20,2,0)))</f>
        <v>0</v>
      </c>
      <c r="S293" s="166"/>
      <c r="T293" s="166"/>
      <c r="U293" s="67">
        <f t="shared" si="90"/>
        <v>8.9687849774362114</v>
      </c>
      <c r="V293" s="149">
        <f t="shared" si="91"/>
        <v>8.9700000000000006</v>
      </c>
      <c r="W293" s="149">
        <f>MAKESHOPNCOMPANY!$C$17</f>
        <v>1402.69</v>
      </c>
      <c r="X293" t="str">
        <f t="shared" si="74"/>
        <v/>
      </c>
      <c r="AA293" t="s">
        <v>6056</v>
      </c>
      <c r="AB293" t="s">
        <v>71</v>
      </c>
      <c r="AC293" t="s">
        <v>6057</v>
      </c>
      <c r="AD293" t="s">
        <v>6120</v>
      </c>
      <c r="AE293" t="s">
        <v>6121</v>
      </c>
      <c r="AF293" t="s">
        <v>6122</v>
      </c>
      <c r="AG293" t="s">
        <v>6123</v>
      </c>
      <c r="AH293" t="s">
        <v>156</v>
      </c>
      <c r="AI293">
        <v>1</v>
      </c>
      <c r="AJ293">
        <v>0.5</v>
      </c>
      <c r="AK293">
        <v>1</v>
      </c>
      <c r="AL293">
        <v>1</v>
      </c>
      <c r="AM293" t="s">
        <v>14</v>
      </c>
      <c r="AN293">
        <v>36.35</v>
      </c>
      <c r="AO293" t="s">
        <v>303</v>
      </c>
      <c r="AP293" t="s">
        <v>303</v>
      </c>
      <c r="AQ293" t="s">
        <v>303</v>
      </c>
      <c r="AR293" t="s">
        <v>303</v>
      </c>
      <c r="AS293" t="s">
        <v>303</v>
      </c>
      <c r="AT293" t="s">
        <v>618</v>
      </c>
      <c r="AU293" t="s">
        <v>619</v>
      </c>
      <c r="AV293" t="s">
        <v>620</v>
      </c>
      <c r="AW293" t="s">
        <v>156</v>
      </c>
      <c r="AX293" t="s">
        <v>307</v>
      </c>
      <c r="AY293" t="s">
        <v>6120</v>
      </c>
      <c r="AZ293" t="s">
        <v>6124</v>
      </c>
      <c r="BA293" t="s">
        <v>6124</v>
      </c>
      <c r="BB293" t="s">
        <v>657</v>
      </c>
      <c r="BC293" t="s">
        <v>658</v>
      </c>
      <c r="BD293" t="s">
        <v>621</v>
      </c>
      <c r="BE293" t="s">
        <v>311</v>
      </c>
      <c r="BF293" t="s">
        <v>312</v>
      </c>
      <c r="BG293" t="s">
        <v>156</v>
      </c>
      <c r="BH293" t="s">
        <v>313</v>
      </c>
    </row>
    <row r="294" spans="1:60" x14ac:dyDescent="0.4">
      <c r="A294" s="64">
        <f t="shared" si="75"/>
        <v>292</v>
      </c>
      <c r="B294" s="65" t="str">
        <f t="shared" si="76"/>
        <v>2025-09-17</v>
      </c>
      <c r="C294" s="65" t="str">
        <f t="shared" si="77"/>
        <v>FRA</v>
      </c>
      <c r="D294" s="65" t="str">
        <f t="shared" si="78"/>
        <v>72220338942</v>
      </c>
      <c r="E294" s="65" t="str">
        <f t="shared" si="79"/>
        <v>566746843832</v>
      </c>
      <c r="F294" s="65" t="str">
        <f t="shared" si="80"/>
        <v>박유화</v>
      </c>
      <c r="G294" s="65" t="str">
        <f t="shared" si="81"/>
        <v>GK00002772748</v>
      </c>
      <c r="H294" s="229" t="str">
        <f t="shared" si="82"/>
        <v>간이(Simple)</v>
      </c>
      <c r="I294" s="66">
        <f t="shared" si="83"/>
        <v>757.94</v>
      </c>
      <c r="J294" s="102">
        <f t="shared" si="84"/>
        <v>1</v>
      </c>
      <c r="K294" s="66">
        <f t="shared" si="85"/>
        <v>0.5</v>
      </c>
      <c r="L294" s="66">
        <f t="shared" si="86"/>
        <v>0.2</v>
      </c>
      <c r="M294" s="66">
        <f t="shared" si="87"/>
        <v>0.5</v>
      </c>
      <c r="N294" s="169">
        <f t="shared" si="88"/>
        <v>3.35</v>
      </c>
      <c r="O294" s="169">
        <f>(J294*VLOOKUP(M294/J294,Mapping!$B$22:$C$29,2,10))</f>
        <v>2.75</v>
      </c>
      <c r="P294" s="166">
        <f t="shared" si="89"/>
        <v>7.1515801780863901</v>
      </c>
      <c r="Q294" s="167">
        <f>VLOOKUP(H294,Mapping!$B$3:$D$13,3,0)</f>
        <v>0.8</v>
      </c>
      <c r="R294" s="168">
        <f>(IF(VLOOKUP(VLOOKUP(I294,Mapping!$B$15:$D$20,2,1),Mapping!$C$15:$E$20,2,0)=7000,0,VLOOKUP(VLOOKUP(I294,Mapping!$B$15:$D$20,2,1),Mapping!$C$15:$E$20,2,0)))</f>
        <v>0</v>
      </c>
      <c r="S294" s="166"/>
      <c r="T294" s="166"/>
      <c r="U294" s="67">
        <f t="shared" si="90"/>
        <v>7.9515801780863899</v>
      </c>
      <c r="V294" s="149">
        <f t="shared" si="91"/>
        <v>7.95</v>
      </c>
      <c r="W294" s="149">
        <f>MAKESHOPNCOMPANY!$C$17</f>
        <v>1402.69</v>
      </c>
      <c r="X294" t="str">
        <f t="shared" si="74"/>
        <v/>
      </c>
      <c r="AA294" t="s">
        <v>6056</v>
      </c>
      <c r="AB294" t="s">
        <v>71</v>
      </c>
      <c r="AC294" t="s">
        <v>6057</v>
      </c>
      <c r="AD294" t="s">
        <v>6125</v>
      </c>
      <c r="AE294" t="s">
        <v>253</v>
      </c>
      <c r="AF294" t="s">
        <v>655</v>
      </c>
      <c r="AG294" t="s">
        <v>656</v>
      </c>
      <c r="AH294" t="s">
        <v>156</v>
      </c>
      <c r="AI294">
        <v>1</v>
      </c>
      <c r="AJ294">
        <v>0.5</v>
      </c>
      <c r="AK294">
        <v>0.2</v>
      </c>
      <c r="AL294">
        <v>0.5</v>
      </c>
      <c r="AM294" t="s">
        <v>15</v>
      </c>
      <c r="AN294">
        <v>757.94</v>
      </c>
      <c r="AO294" t="s">
        <v>303</v>
      </c>
      <c r="AP294" t="s">
        <v>303</v>
      </c>
      <c r="AQ294" t="s">
        <v>303</v>
      </c>
      <c r="AR294" t="s">
        <v>303</v>
      </c>
      <c r="AS294" t="s">
        <v>303</v>
      </c>
      <c r="AT294" t="s">
        <v>618</v>
      </c>
      <c r="AU294" t="s">
        <v>619</v>
      </c>
      <c r="AV294" t="s">
        <v>331</v>
      </c>
      <c r="AW294" t="s">
        <v>156</v>
      </c>
      <c r="AX294" t="s">
        <v>307</v>
      </c>
      <c r="AY294" t="s">
        <v>6125</v>
      </c>
      <c r="AZ294" t="s">
        <v>6126</v>
      </c>
      <c r="BA294" t="s">
        <v>6126</v>
      </c>
      <c r="BB294" t="s">
        <v>657</v>
      </c>
      <c r="BC294" t="s">
        <v>658</v>
      </c>
      <c r="BD294" t="s">
        <v>621</v>
      </c>
      <c r="BE294" t="s">
        <v>311</v>
      </c>
      <c r="BF294" t="s">
        <v>312</v>
      </c>
      <c r="BG294" t="s">
        <v>156</v>
      </c>
      <c r="BH294" t="s">
        <v>313</v>
      </c>
    </row>
    <row r="295" spans="1:60" x14ac:dyDescent="0.4">
      <c r="A295" s="64">
        <f t="shared" si="75"/>
        <v>293</v>
      </c>
      <c r="B295" s="65" t="str">
        <f t="shared" si="76"/>
        <v>2025-09-17</v>
      </c>
      <c r="C295" s="65" t="str">
        <f t="shared" si="77"/>
        <v>FRA</v>
      </c>
      <c r="D295" s="65" t="str">
        <f t="shared" si="78"/>
        <v>72220338942</v>
      </c>
      <c r="E295" s="65" t="str">
        <f t="shared" si="79"/>
        <v>566746843821</v>
      </c>
      <c r="F295" s="65" t="str">
        <f t="shared" si="80"/>
        <v>박유화</v>
      </c>
      <c r="G295" s="65" t="str">
        <f t="shared" si="81"/>
        <v>GK00002772749</v>
      </c>
      <c r="H295" s="229" t="str">
        <f t="shared" si="82"/>
        <v>간이(Simple)</v>
      </c>
      <c r="I295" s="66">
        <f t="shared" si="83"/>
        <v>588.47</v>
      </c>
      <c r="J295" s="102">
        <f t="shared" si="84"/>
        <v>1</v>
      </c>
      <c r="K295" s="66">
        <f t="shared" si="85"/>
        <v>0.5</v>
      </c>
      <c r="L295" s="66">
        <f t="shared" si="86"/>
        <v>0.2</v>
      </c>
      <c r="M295" s="66">
        <f t="shared" si="87"/>
        <v>0.5</v>
      </c>
      <c r="N295" s="169">
        <f t="shared" si="88"/>
        <v>3.35</v>
      </c>
      <c r="O295" s="169">
        <f>(J295*VLOOKUP(M295/J295,Mapping!$B$22:$C$29,2,10))</f>
        <v>2.75</v>
      </c>
      <c r="P295" s="166">
        <f t="shared" si="89"/>
        <v>7.1515801780863901</v>
      </c>
      <c r="Q295" s="167">
        <f>VLOOKUP(H295,Mapping!$B$3:$D$13,3,0)</f>
        <v>0.8</v>
      </c>
      <c r="R295" s="168">
        <f>(IF(VLOOKUP(VLOOKUP(I295,Mapping!$B$15:$D$20,2,1),Mapping!$C$15:$E$20,2,0)=7000,0,VLOOKUP(VLOOKUP(I295,Mapping!$B$15:$D$20,2,1),Mapping!$C$15:$E$20,2,0)))</f>
        <v>0</v>
      </c>
      <c r="S295" s="166"/>
      <c r="T295" s="166"/>
      <c r="U295" s="67">
        <f t="shared" si="90"/>
        <v>7.9515801780863899</v>
      </c>
      <c r="V295" s="149">
        <f t="shared" si="91"/>
        <v>7.95</v>
      </c>
      <c r="W295" s="149">
        <f>MAKESHOPNCOMPANY!$C$17</f>
        <v>1402.69</v>
      </c>
      <c r="X295" t="str">
        <f t="shared" si="74"/>
        <v/>
      </c>
      <c r="AA295" t="s">
        <v>6056</v>
      </c>
      <c r="AB295" t="s">
        <v>71</v>
      </c>
      <c r="AC295" t="s">
        <v>6057</v>
      </c>
      <c r="AD295" t="s">
        <v>6127</v>
      </c>
      <c r="AE295" t="s">
        <v>253</v>
      </c>
      <c r="AF295" t="s">
        <v>655</v>
      </c>
      <c r="AG295" t="s">
        <v>656</v>
      </c>
      <c r="AH295" t="s">
        <v>156</v>
      </c>
      <c r="AI295">
        <v>1</v>
      </c>
      <c r="AJ295">
        <v>0.5</v>
      </c>
      <c r="AK295">
        <v>0.2</v>
      </c>
      <c r="AL295">
        <v>0.5</v>
      </c>
      <c r="AM295" t="s">
        <v>15</v>
      </c>
      <c r="AN295">
        <v>588.47</v>
      </c>
      <c r="AO295" t="s">
        <v>303</v>
      </c>
      <c r="AP295" t="s">
        <v>303</v>
      </c>
      <c r="AQ295" t="s">
        <v>303</v>
      </c>
      <c r="AR295" t="s">
        <v>303</v>
      </c>
      <c r="AS295" t="s">
        <v>303</v>
      </c>
      <c r="AT295" t="s">
        <v>618</v>
      </c>
      <c r="AU295" t="s">
        <v>619</v>
      </c>
      <c r="AV295" t="s">
        <v>331</v>
      </c>
      <c r="AW295" t="s">
        <v>156</v>
      </c>
      <c r="AX295" t="s">
        <v>307</v>
      </c>
      <c r="AY295" t="s">
        <v>6127</v>
      </c>
      <c r="AZ295" t="s">
        <v>6128</v>
      </c>
      <c r="BA295" t="s">
        <v>6128</v>
      </c>
      <c r="BB295" t="s">
        <v>657</v>
      </c>
      <c r="BC295" t="s">
        <v>658</v>
      </c>
      <c r="BD295" t="s">
        <v>621</v>
      </c>
      <c r="BE295" t="s">
        <v>311</v>
      </c>
      <c r="BF295" t="s">
        <v>312</v>
      </c>
      <c r="BG295" t="s">
        <v>156</v>
      </c>
      <c r="BH295" t="s">
        <v>313</v>
      </c>
    </row>
    <row r="296" spans="1:60" x14ac:dyDescent="0.4">
      <c r="A296" s="64">
        <f t="shared" si="75"/>
        <v>294</v>
      </c>
      <c r="B296" s="65" t="str">
        <f t="shared" si="76"/>
        <v>2025-09-17</v>
      </c>
      <c r="C296" s="65" t="str">
        <f t="shared" si="77"/>
        <v>FRA</v>
      </c>
      <c r="D296" s="65" t="str">
        <f t="shared" si="78"/>
        <v>72220338942</v>
      </c>
      <c r="E296" s="65" t="str">
        <f t="shared" si="79"/>
        <v>566746844005</v>
      </c>
      <c r="F296" s="65" t="str">
        <f t="shared" si="80"/>
        <v>김영훈</v>
      </c>
      <c r="G296" s="65" t="str">
        <f t="shared" si="81"/>
        <v>GK00002766524</v>
      </c>
      <c r="H296" s="229" t="str">
        <f t="shared" si="82"/>
        <v>목록(Manifest)</v>
      </c>
      <c r="I296" s="66">
        <f t="shared" si="83"/>
        <v>138.53</v>
      </c>
      <c r="J296" s="102">
        <f t="shared" si="84"/>
        <v>1</v>
      </c>
      <c r="K296" s="66">
        <f t="shared" si="85"/>
        <v>3</v>
      </c>
      <c r="L296" s="66">
        <f t="shared" si="86"/>
        <v>5.5</v>
      </c>
      <c r="M296" s="66">
        <f t="shared" si="87"/>
        <v>5.5</v>
      </c>
      <c r="N296" s="169">
        <f t="shared" si="88"/>
        <v>18.850000000000001</v>
      </c>
      <c r="O296" s="169">
        <f>(J296*VLOOKUP(M296/J296,Mapping!$B$22:$C$29,2,10))</f>
        <v>4.25</v>
      </c>
      <c r="P296" s="166">
        <f t="shared" si="89"/>
        <v>27.082213461277973</v>
      </c>
      <c r="Q296" s="167">
        <f>VLOOKUP(H296,Mapping!$B$3:$D$13,3,0)</f>
        <v>0</v>
      </c>
      <c r="R296" s="168">
        <f>(IF(VLOOKUP(VLOOKUP(I296,Mapping!$B$15:$D$20,2,1),Mapping!$C$15:$E$20,2,0)=7000,0,VLOOKUP(VLOOKUP(I296,Mapping!$B$15:$D$20,2,1),Mapping!$C$15:$E$20,2,0)))</f>
        <v>0</v>
      </c>
      <c r="S296" s="166"/>
      <c r="T296" s="166"/>
      <c r="U296" s="67">
        <f t="shared" si="90"/>
        <v>27.082213461277973</v>
      </c>
      <c r="V296" s="149">
        <f t="shared" si="91"/>
        <v>27.08</v>
      </c>
      <c r="W296" s="149">
        <f>MAKESHOPNCOMPANY!$C$17</f>
        <v>1402.69</v>
      </c>
      <c r="X296" t="str">
        <f t="shared" si="74"/>
        <v/>
      </c>
      <c r="AA296" t="s">
        <v>6056</v>
      </c>
      <c r="AB296" t="s">
        <v>71</v>
      </c>
      <c r="AC296" t="s">
        <v>6057</v>
      </c>
      <c r="AD296" t="s">
        <v>6129</v>
      </c>
      <c r="AE296" t="s">
        <v>235</v>
      </c>
      <c r="AF296" t="s">
        <v>490</v>
      </c>
      <c r="AG296" t="s">
        <v>491</v>
      </c>
      <c r="AH296" t="s">
        <v>156</v>
      </c>
      <c r="AI296">
        <v>1</v>
      </c>
      <c r="AJ296">
        <v>3</v>
      </c>
      <c r="AK296">
        <v>5.5</v>
      </c>
      <c r="AL296">
        <v>5.5</v>
      </c>
      <c r="AM296" t="s">
        <v>14</v>
      </c>
      <c r="AN296">
        <v>138.53</v>
      </c>
      <c r="AO296" t="s">
        <v>303</v>
      </c>
      <c r="AP296" t="s">
        <v>303</v>
      </c>
      <c r="AQ296" t="s">
        <v>303</v>
      </c>
      <c r="AR296" t="s">
        <v>303</v>
      </c>
      <c r="AS296" t="s">
        <v>303</v>
      </c>
      <c r="AT296" t="s">
        <v>618</v>
      </c>
      <c r="AU296" t="s">
        <v>619</v>
      </c>
      <c r="AV296" t="s">
        <v>620</v>
      </c>
      <c r="AW296" t="s">
        <v>156</v>
      </c>
      <c r="AX296" t="s">
        <v>307</v>
      </c>
      <c r="AY296" t="s">
        <v>6129</v>
      </c>
      <c r="AZ296" t="s">
        <v>6130</v>
      </c>
      <c r="BA296" t="s">
        <v>6130</v>
      </c>
      <c r="BB296" t="s">
        <v>657</v>
      </c>
      <c r="BC296" t="s">
        <v>658</v>
      </c>
      <c r="BD296" t="s">
        <v>621</v>
      </c>
      <c r="BE296" t="s">
        <v>311</v>
      </c>
      <c r="BF296" t="s">
        <v>312</v>
      </c>
      <c r="BG296" t="s">
        <v>156</v>
      </c>
      <c r="BH296" t="s">
        <v>313</v>
      </c>
    </row>
    <row r="297" spans="1:60" x14ac:dyDescent="0.4">
      <c r="A297" s="64">
        <f t="shared" si="75"/>
        <v>295</v>
      </c>
      <c r="B297" s="65" t="str">
        <f t="shared" si="76"/>
        <v>2025-09-17</v>
      </c>
      <c r="C297" s="65" t="str">
        <f t="shared" si="77"/>
        <v>FRA</v>
      </c>
      <c r="D297" s="65" t="str">
        <f t="shared" si="78"/>
        <v>72220338942</v>
      </c>
      <c r="E297" s="65" t="str">
        <f t="shared" si="79"/>
        <v>566746843994</v>
      </c>
      <c r="F297" s="65" t="str">
        <f t="shared" si="80"/>
        <v>심우길</v>
      </c>
      <c r="G297" s="65" t="str">
        <f t="shared" si="81"/>
        <v>GK00002755571</v>
      </c>
      <c r="H297" s="229" t="str">
        <f t="shared" si="82"/>
        <v>목록(Manifest)</v>
      </c>
      <c r="I297" s="66">
        <f t="shared" si="83"/>
        <v>95.58</v>
      </c>
      <c r="J297" s="102">
        <f t="shared" si="84"/>
        <v>1</v>
      </c>
      <c r="K297" s="66">
        <f t="shared" si="85"/>
        <v>0.5</v>
      </c>
      <c r="L297" s="66">
        <f t="shared" si="86"/>
        <v>0.2</v>
      </c>
      <c r="M297" s="66">
        <f t="shared" si="87"/>
        <v>0.5</v>
      </c>
      <c r="N297" s="169">
        <f t="shared" si="88"/>
        <v>3.35</v>
      </c>
      <c r="O297" s="169">
        <f>(J297*VLOOKUP(M297/J297,Mapping!$B$22:$C$29,2,10))</f>
        <v>2.75</v>
      </c>
      <c r="P297" s="166">
        <f t="shared" si="89"/>
        <v>7.1515801780863901</v>
      </c>
      <c r="Q297" s="167">
        <f>VLOOKUP(H297,Mapping!$B$3:$D$13,3,0)</f>
        <v>0</v>
      </c>
      <c r="R297" s="168">
        <f>(IF(VLOOKUP(VLOOKUP(I297,Mapping!$B$15:$D$20,2,1),Mapping!$C$15:$E$20,2,0)=7000,0,VLOOKUP(VLOOKUP(I297,Mapping!$B$15:$D$20,2,1),Mapping!$C$15:$E$20,2,0)))</f>
        <v>0</v>
      </c>
      <c r="S297" s="166"/>
      <c r="T297" s="166"/>
      <c r="U297" s="67">
        <f t="shared" si="90"/>
        <v>7.1515801780863901</v>
      </c>
      <c r="V297" s="149">
        <f t="shared" si="91"/>
        <v>7.15</v>
      </c>
      <c r="W297" s="149">
        <f>MAKESHOPNCOMPANY!$C$17</f>
        <v>1402.69</v>
      </c>
      <c r="X297" t="str">
        <f t="shared" si="74"/>
        <v/>
      </c>
      <c r="AA297" t="s">
        <v>6056</v>
      </c>
      <c r="AB297" t="s">
        <v>71</v>
      </c>
      <c r="AC297" t="s">
        <v>6057</v>
      </c>
      <c r="AD297" t="s">
        <v>6131</v>
      </c>
      <c r="AE297" t="s">
        <v>6132</v>
      </c>
      <c r="AF297" t="s">
        <v>6133</v>
      </c>
      <c r="AG297" t="s">
        <v>6134</v>
      </c>
      <c r="AH297" t="s">
        <v>156</v>
      </c>
      <c r="AI297">
        <v>1</v>
      </c>
      <c r="AJ297">
        <v>0.5</v>
      </c>
      <c r="AK297">
        <v>0.2</v>
      </c>
      <c r="AL297">
        <v>0.5</v>
      </c>
      <c r="AM297" t="s">
        <v>14</v>
      </c>
      <c r="AN297">
        <v>95.58</v>
      </c>
      <c r="AO297" t="s">
        <v>303</v>
      </c>
      <c r="AP297" t="s">
        <v>303</v>
      </c>
      <c r="AQ297" t="s">
        <v>303</v>
      </c>
      <c r="AR297" t="s">
        <v>303</v>
      </c>
      <c r="AS297" t="s">
        <v>303</v>
      </c>
      <c r="AT297" t="s">
        <v>618</v>
      </c>
      <c r="AU297" t="s">
        <v>619</v>
      </c>
      <c r="AV297" t="s">
        <v>1236</v>
      </c>
      <c r="AW297" t="s">
        <v>156</v>
      </c>
      <c r="AX297" t="s">
        <v>307</v>
      </c>
      <c r="AY297" t="s">
        <v>6131</v>
      </c>
      <c r="AZ297" t="s">
        <v>6135</v>
      </c>
      <c r="BA297" t="s">
        <v>6135</v>
      </c>
      <c r="BB297" t="s">
        <v>657</v>
      </c>
      <c r="BC297" t="s">
        <v>658</v>
      </c>
      <c r="BD297" t="s">
        <v>621</v>
      </c>
      <c r="BE297" t="s">
        <v>311</v>
      </c>
      <c r="BF297" t="s">
        <v>312</v>
      </c>
      <c r="BG297" t="s">
        <v>156</v>
      </c>
      <c r="BH297" t="s">
        <v>313</v>
      </c>
    </row>
    <row r="298" spans="1:60" x14ac:dyDescent="0.4">
      <c r="A298" s="64">
        <f t="shared" si="75"/>
        <v>296</v>
      </c>
      <c r="B298" s="65" t="str">
        <f t="shared" si="76"/>
        <v>2025-09-17</v>
      </c>
      <c r="C298" s="65" t="str">
        <f t="shared" si="77"/>
        <v>FRA</v>
      </c>
      <c r="D298" s="65" t="str">
        <f t="shared" si="78"/>
        <v>72220338942</v>
      </c>
      <c r="E298" s="65" t="str">
        <f t="shared" si="79"/>
        <v>566746844016</v>
      </c>
      <c r="F298" s="65" t="str">
        <f t="shared" si="80"/>
        <v>김선중</v>
      </c>
      <c r="G298" s="65" t="str">
        <f t="shared" si="81"/>
        <v>GK00002756714</v>
      </c>
      <c r="H298" s="229" t="str">
        <f t="shared" si="82"/>
        <v>목록(Manifest)</v>
      </c>
      <c r="I298" s="66">
        <f t="shared" si="83"/>
        <v>66.83</v>
      </c>
      <c r="J298" s="102">
        <f t="shared" si="84"/>
        <v>1</v>
      </c>
      <c r="K298" s="66">
        <f t="shared" si="85"/>
        <v>2</v>
      </c>
      <c r="L298" s="66">
        <f t="shared" si="86"/>
        <v>4.4000000000000004</v>
      </c>
      <c r="M298" s="66">
        <f t="shared" si="87"/>
        <v>4.4000000000000004</v>
      </c>
      <c r="N298" s="169">
        <f t="shared" si="88"/>
        <v>15.440000000000001</v>
      </c>
      <c r="O298" s="169">
        <f>(J298*VLOOKUP(M298/J298,Mapping!$B$22:$C$29,2,10))</f>
        <v>4.25</v>
      </c>
      <c r="P298" s="166">
        <f t="shared" si="89"/>
        <v>23.084362902708367</v>
      </c>
      <c r="Q298" s="167">
        <f>VLOOKUP(H298,Mapping!$B$3:$D$13,3,0)</f>
        <v>0</v>
      </c>
      <c r="R298" s="168">
        <f>(IF(VLOOKUP(VLOOKUP(I298,Mapping!$B$15:$D$20,2,1),Mapping!$C$15:$E$20,2,0)=7000,0,VLOOKUP(VLOOKUP(I298,Mapping!$B$15:$D$20,2,1),Mapping!$C$15:$E$20,2,0)))</f>
        <v>0</v>
      </c>
      <c r="S298" s="166"/>
      <c r="T298" s="166"/>
      <c r="U298" s="67">
        <f t="shared" si="90"/>
        <v>23.084362902708367</v>
      </c>
      <c r="V298" s="149">
        <f t="shared" si="91"/>
        <v>23.08</v>
      </c>
      <c r="W298" s="149">
        <f>MAKESHOPNCOMPANY!$C$17</f>
        <v>1402.69</v>
      </c>
      <c r="X298" t="str">
        <f t="shared" si="74"/>
        <v/>
      </c>
      <c r="AA298" t="s">
        <v>6056</v>
      </c>
      <c r="AB298" t="s">
        <v>71</v>
      </c>
      <c r="AC298" t="s">
        <v>6057</v>
      </c>
      <c r="AD298" t="s">
        <v>6136</v>
      </c>
      <c r="AE298" t="s">
        <v>6137</v>
      </c>
      <c r="AF298" t="s">
        <v>6138</v>
      </c>
      <c r="AG298" t="s">
        <v>6139</v>
      </c>
      <c r="AH298" t="s">
        <v>156</v>
      </c>
      <c r="AI298">
        <v>1</v>
      </c>
      <c r="AJ298">
        <v>2</v>
      </c>
      <c r="AK298">
        <v>4.4000000000000004</v>
      </c>
      <c r="AL298">
        <v>4.4000000000000004</v>
      </c>
      <c r="AM298" t="s">
        <v>14</v>
      </c>
      <c r="AN298">
        <v>66.83</v>
      </c>
      <c r="AO298" t="s">
        <v>303</v>
      </c>
      <c r="AP298" t="s">
        <v>303</v>
      </c>
      <c r="AQ298" t="s">
        <v>303</v>
      </c>
      <c r="AR298" t="s">
        <v>303</v>
      </c>
      <c r="AS298" t="s">
        <v>303</v>
      </c>
      <c r="AT298" t="s">
        <v>618</v>
      </c>
      <c r="AU298" t="s">
        <v>619</v>
      </c>
      <c r="AV298" t="s">
        <v>6140</v>
      </c>
      <c r="AW298" t="s">
        <v>156</v>
      </c>
      <c r="AX298" t="s">
        <v>307</v>
      </c>
      <c r="AY298" t="s">
        <v>6136</v>
      </c>
      <c r="AZ298" t="s">
        <v>6141</v>
      </c>
      <c r="BA298" t="s">
        <v>6141</v>
      </c>
      <c r="BB298" t="s">
        <v>657</v>
      </c>
      <c r="BC298" t="s">
        <v>658</v>
      </c>
      <c r="BD298" t="s">
        <v>621</v>
      </c>
      <c r="BE298" t="s">
        <v>311</v>
      </c>
      <c r="BF298" t="s">
        <v>312</v>
      </c>
      <c r="BG298" t="s">
        <v>156</v>
      </c>
      <c r="BH298" t="s">
        <v>313</v>
      </c>
    </row>
    <row r="299" spans="1:60" x14ac:dyDescent="0.4">
      <c r="A299" s="64">
        <f t="shared" si="75"/>
        <v>297</v>
      </c>
      <c r="B299" s="65" t="str">
        <f t="shared" si="76"/>
        <v>2025-09-17</v>
      </c>
      <c r="C299" s="65" t="str">
        <f t="shared" si="77"/>
        <v>FRA</v>
      </c>
      <c r="D299" s="65" t="str">
        <f t="shared" si="78"/>
        <v>72220338942</v>
      </c>
      <c r="E299" s="65" t="str">
        <f t="shared" si="79"/>
        <v>566746844086</v>
      </c>
      <c r="F299" s="65" t="str">
        <f t="shared" si="80"/>
        <v>식품안전정보원</v>
      </c>
      <c r="G299" s="65" t="str">
        <f t="shared" si="81"/>
        <v>GK00002757595</v>
      </c>
      <c r="H299" s="229" t="str">
        <f t="shared" si="82"/>
        <v>일반(목록배제,Normal-Manifest Exception)</v>
      </c>
      <c r="I299" s="66">
        <f t="shared" si="83"/>
        <v>63.32</v>
      </c>
      <c r="J299" s="102">
        <f t="shared" si="84"/>
        <v>1</v>
      </c>
      <c r="K299" s="66">
        <f t="shared" si="85"/>
        <v>4</v>
      </c>
      <c r="L299" s="66">
        <f t="shared" si="86"/>
        <v>4.3</v>
      </c>
      <c r="M299" s="66">
        <f t="shared" si="87"/>
        <v>4.3</v>
      </c>
      <c r="N299" s="169">
        <f t="shared" si="88"/>
        <v>15.129999999999999</v>
      </c>
      <c r="O299" s="169">
        <f>(J299*VLOOKUP(M299/J299,Mapping!$B$22:$C$29,2,10))</f>
        <v>4.25</v>
      </c>
      <c r="P299" s="166">
        <f t="shared" si="89"/>
        <v>22.720921942838398</v>
      </c>
      <c r="Q299" s="167">
        <f>VLOOKUP(H299,Mapping!$B$3:$D$13,3,0)</f>
        <v>0.8</v>
      </c>
      <c r="R299" s="168">
        <f>(IF(VLOOKUP(VLOOKUP(I299,Mapping!$B$15:$D$20,2,1),Mapping!$C$15:$E$20,2,0)=7000,0,VLOOKUP(VLOOKUP(I299,Mapping!$B$15:$D$20,2,1),Mapping!$C$15:$E$20,2,0)))</f>
        <v>0</v>
      </c>
      <c r="S299" s="166"/>
      <c r="T299" s="166"/>
      <c r="U299" s="67">
        <f t="shared" si="90"/>
        <v>23.520921942838399</v>
      </c>
      <c r="V299" s="149">
        <f t="shared" si="91"/>
        <v>23.52</v>
      </c>
      <c r="W299" s="149">
        <f>MAKESHOPNCOMPANY!$C$17</f>
        <v>1402.69</v>
      </c>
      <c r="X299" t="str">
        <f t="shared" si="74"/>
        <v>[사업자]</v>
      </c>
      <c r="AA299" t="s">
        <v>6056</v>
      </c>
      <c r="AB299" t="s">
        <v>71</v>
      </c>
      <c r="AC299" t="s">
        <v>6057</v>
      </c>
      <c r="AD299" t="s">
        <v>6142</v>
      </c>
      <c r="AE299" t="s">
        <v>276</v>
      </c>
      <c r="AF299" t="s">
        <v>767</v>
      </c>
      <c r="AG299" t="s">
        <v>741</v>
      </c>
      <c r="AH299" t="s">
        <v>157</v>
      </c>
      <c r="AI299">
        <v>1</v>
      </c>
      <c r="AJ299">
        <v>4</v>
      </c>
      <c r="AK299">
        <v>4.3</v>
      </c>
      <c r="AL299">
        <v>4.3</v>
      </c>
      <c r="AM299" t="s">
        <v>110</v>
      </c>
      <c r="AN299">
        <v>63.32</v>
      </c>
      <c r="AO299" t="s">
        <v>303</v>
      </c>
      <c r="AP299" t="s">
        <v>303</v>
      </c>
      <c r="AQ299" t="s">
        <v>303</v>
      </c>
      <c r="AR299" t="s">
        <v>303</v>
      </c>
      <c r="AS299" t="s">
        <v>303</v>
      </c>
      <c r="AT299" t="s">
        <v>618</v>
      </c>
      <c r="AU299" t="s">
        <v>619</v>
      </c>
      <c r="AV299" t="s">
        <v>768</v>
      </c>
      <c r="AW299" t="s">
        <v>156</v>
      </c>
      <c r="AX299" t="s">
        <v>307</v>
      </c>
      <c r="AY299" t="s">
        <v>6142</v>
      </c>
      <c r="AZ299" t="s">
        <v>6143</v>
      </c>
      <c r="BA299" t="s">
        <v>6143</v>
      </c>
      <c r="BB299" t="s">
        <v>657</v>
      </c>
      <c r="BC299" t="s">
        <v>658</v>
      </c>
      <c r="BD299" t="s">
        <v>621</v>
      </c>
      <c r="BE299" t="s">
        <v>311</v>
      </c>
      <c r="BF299" t="s">
        <v>312</v>
      </c>
      <c r="BG299" t="s">
        <v>156</v>
      </c>
      <c r="BH299" t="s">
        <v>313</v>
      </c>
    </row>
    <row r="300" spans="1:60" x14ac:dyDescent="0.4">
      <c r="A300" s="64">
        <f t="shared" si="75"/>
        <v>298</v>
      </c>
      <c r="B300" s="65" t="str">
        <f t="shared" si="76"/>
        <v>2025-09-17</v>
      </c>
      <c r="C300" s="65" t="str">
        <f t="shared" si="77"/>
        <v>FRA</v>
      </c>
      <c r="D300" s="65" t="str">
        <f t="shared" si="78"/>
        <v>72220338942</v>
      </c>
      <c r="E300" s="65" t="str">
        <f t="shared" si="79"/>
        <v>566746844020</v>
      </c>
      <c r="F300" s="65" t="str">
        <f t="shared" si="80"/>
        <v>나영균</v>
      </c>
      <c r="G300" s="65" t="str">
        <f t="shared" si="81"/>
        <v>GK00002758359</v>
      </c>
      <c r="H300" s="229" t="str">
        <f t="shared" si="82"/>
        <v>목록(Manifest)</v>
      </c>
      <c r="I300" s="66">
        <f t="shared" si="83"/>
        <v>105.52</v>
      </c>
      <c r="J300" s="102">
        <f t="shared" si="84"/>
        <v>1</v>
      </c>
      <c r="K300" s="66">
        <f t="shared" si="85"/>
        <v>0.5</v>
      </c>
      <c r="L300" s="66">
        <f t="shared" si="86"/>
        <v>0.2</v>
      </c>
      <c r="M300" s="66">
        <f t="shared" si="87"/>
        <v>0.5</v>
      </c>
      <c r="N300" s="169">
        <f t="shared" si="88"/>
        <v>3.35</v>
      </c>
      <c r="O300" s="169">
        <f>(J300*VLOOKUP(M300/J300,Mapping!$B$22:$C$29,2,10))</f>
        <v>2.75</v>
      </c>
      <c r="P300" s="166">
        <f t="shared" si="89"/>
        <v>7.1515801780863901</v>
      </c>
      <c r="Q300" s="167">
        <f>VLOOKUP(H300,Mapping!$B$3:$D$13,3,0)</f>
        <v>0</v>
      </c>
      <c r="R300" s="168">
        <f>(IF(VLOOKUP(VLOOKUP(I300,Mapping!$B$15:$D$20,2,1),Mapping!$C$15:$E$20,2,0)=7000,0,VLOOKUP(VLOOKUP(I300,Mapping!$B$15:$D$20,2,1),Mapping!$C$15:$E$20,2,0)))</f>
        <v>0</v>
      </c>
      <c r="S300" s="166"/>
      <c r="T300" s="166"/>
      <c r="U300" s="67">
        <f t="shared" si="90"/>
        <v>7.1515801780863901</v>
      </c>
      <c r="V300" s="149">
        <f t="shared" si="91"/>
        <v>7.15</v>
      </c>
      <c r="W300" s="149">
        <f>MAKESHOPNCOMPANY!$C$17</f>
        <v>1402.69</v>
      </c>
      <c r="X300" t="str">
        <f t="shared" si="74"/>
        <v/>
      </c>
      <c r="AA300" t="s">
        <v>6056</v>
      </c>
      <c r="AB300" t="s">
        <v>71</v>
      </c>
      <c r="AC300" t="s">
        <v>6057</v>
      </c>
      <c r="AD300" t="s">
        <v>6144</v>
      </c>
      <c r="AE300" t="s">
        <v>6145</v>
      </c>
      <c r="AF300" t="s">
        <v>6146</v>
      </c>
      <c r="AG300" t="s">
        <v>6147</v>
      </c>
      <c r="AH300" t="s">
        <v>156</v>
      </c>
      <c r="AI300">
        <v>1</v>
      </c>
      <c r="AJ300">
        <v>0.5</v>
      </c>
      <c r="AK300">
        <v>0.2</v>
      </c>
      <c r="AL300">
        <v>0.5</v>
      </c>
      <c r="AM300" t="s">
        <v>14</v>
      </c>
      <c r="AN300">
        <v>105.52</v>
      </c>
      <c r="AO300" t="s">
        <v>303</v>
      </c>
      <c r="AP300" t="s">
        <v>303</v>
      </c>
      <c r="AQ300" t="s">
        <v>303</v>
      </c>
      <c r="AR300" t="s">
        <v>303</v>
      </c>
      <c r="AS300" t="s">
        <v>303</v>
      </c>
      <c r="AT300" t="s">
        <v>618</v>
      </c>
      <c r="AU300" t="s">
        <v>619</v>
      </c>
      <c r="AV300" t="s">
        <v>623</v>
      </c>
      <c r="AW300" t="s">
        <v>156</v>
      </c>
      <c r="AX300" t="s">
        <v>307</v>
      </c>
      <c r="AY300" t="s">
        <v>6144</v>
      </c>
      <c r="AZ300" t="s">
        <v>6148</v>
      </c>
      <c r="BA300" t="s">
        <v>6148</v>
      </c>
      <c r="BB300" t="s">
        <v>657</v>
      </c>
      <c r="BC300" t="s">
        <v>658</v>
      </c>
      <c r="BD300" t="s">
        <v>621</v>
      </c>
      <c r="BE300" t="s">
        <v>311</v>
      </c>
      <c r="BF300" t="s">
        <v>312</v>
      </c>
      <c r="BG300" t="s">
        <v>156</v>
      </c>
      <c r="BH300" t="s">
        <v>313</v>
      </c>
    </row>
    <row r="301" spans="1:60" x14ac:dyDescent="0.4">
      <c r="A301" s="64">
        <f t="shared" si="75"/>
        <v>299</v>
      </c>
      <c r="B301" s="65" t="str">
        <f t="shared" si="76"/>
        <v>2025-09-17</v>
      </c>
      <c r="C301" s="65" t="str">
        <f t="shared" si="77"/>
        <v>FRA</v>
      </c>
      <c r="D301" s="65" t="str">
        <f t="shared" si="78"/>
        <v>72220338942</v>
      </c>
      <c r="E301" s="65" t="str">
        <f t="shared" si="79"/>
        <v>566746844053</v>
      </c>
      <c r="F301" s="65" t="str">
        <f t="shared" si="80"/>
        <v>하정아</v>
      </c>
      <c r="G301" s="65" t="str">
        <f t="shared" si="81"/>
        <v>GK00002758366</v>
      </c>
      <c r="H301" s="229" t="str">
        <f t="shared" si="82"/>
        <v>목록(Manifest)</v>
      </c>
      <c r="I301" s="66">
        <f t="shared" si="83"/>
        <v>125.45</v>
      </c>
      <c r="J301" s="102">
        <f t="shared" si="84"/>
        <v>1</v>
      </c>
      <c r="K301" s="66">
        <f t="shared" si="85"/>
        <v>1.5</v>
      </c>
      <c r="L301" s="66">
        <f t="shared" si="86"/>
        <v>2.2999999999999998</v>
      </c>
      <c r="M301" s="66">
        <f t="shared" si="87"/>
        <v>2.2999999999999998</v>
      </c>
      <c r="N301" s="169">
        <f t="shared" si="88"/>
        <v>8.93</v>
      </c>
      <c r="O301" s="169">
        <f>(J301*VLOOKUP(M301/J301,Mapping!$B$22:$C$29,2,10))</f>
        <v>3.25</v>
      </c>
      <c r="P301" s="166">
        <f t="shared" si="89"/>
        <v>14.279712552310203</v>
      </c>
      <c r="Q301" s="167">
        <f>VLOOKUP(H301,Mapping!$B$3:$D$13,3,0)</f>
        <v>0</v>
      </c>
      <c r="R301" s="168">
        <f>(IF(VLOOKUP(VLOOKUP(I301,Mapping!$B$15:$D$20,2,1),Mapping!$C$15:$E$20,2,0)=7000,0,VLOOKUP(VLOOKUP(I301,Mapping!$B$15:$D$20,2,1),Mapping!$C$15:$E$20,2,0)))</f>
        <v>0</v>
      </c>
      <c r="S301" s="166"/>
      <c r="T301" s="166"/>
      <c r="U301" s="67">
        <f t="shared" si="90"/>
        <v>14.279712552310203</v>
      </c>
      <c r="V301" s="149">
        <f t="shared" si="91"/>
        <v>14.28</v>
      </c>
      <c r="W301" s="149">
        <f>MAKESHOPNCOMPANY!$C$17</f>
        <v>1402.69</v>
      </c>
      <c r="X301" t="str">
        <f t="shared" si="74"/>
        <v/>
      </c>
      <c r="AA301" t="s">
        <v>6056</v>
      </c>
      <c r="AB301" t="s">
        <v>71</v>
      </c>
      <c r="AC301" t="s">
        <v>6057</v>
      </c>
      <c r="AD301" t="s">
        <v>6149</v>
      </c>
      <c r="AE301" t="s">
        <v>689</v>
      </c>
      <c r="AF301" t="s">
        <v>690</v>
      </c>
      <c r="AG301" t="s">
        <v>691</v>
      </c>
      <c r="AH301" t="s">
        <v>156</v>
      </c>
      <c r="AI301">
        <v>1</v>
      </c>
      <c r="AJ301">
        <v>1.5</v>
      </c>
      <c r="AK301">
        <v>2.2999999999999998</v>
      </c>
      <c r="AL301">
        <v>2.2999999999999998</v>
      </c>
      <c r="AM301" t="s">
        <v>14</v>
      </c>
      <c r="AN301">
        <v>125.45</v>
      </c>
      <c r="AO301" t="s">
        <v>303</v>
      </c>
      <c r="AP301" t="s">
        <v>303</v>
      </c>
      <c r="AQ301" t="s">
        <v>303</v>
      </c>
      <c r="AR301" t="s">
        <v>303</v>
      </c>
      <c r="AS301" t="s">
        <v>303</v>
      </c>
      <c r="AT301" t="s">
        <v>618</v>
      </c>
      <c r="AU301" t="s">
        <v>619</v>
      </c>
      <c r="AV301" t="s">
        <v>623</v>
      </c>
      <c r="AW301" t="s">
        <v>156</v>
      </c>
      <c r="AX301" t="s">
        <v>307</v>
      </c>
      <c r="AY301" t="s">
        <v>6149</v>
      </c>
      <c r="AZ301" t="s">
        <v>6150</v>
      </c>
      <c r="BA301" t="s">
        <v>6150</v>
      </c>
      <c r="BB301" t="s">
        <v>657</v>
      </c>
      <c r="BC301" t="s">
        <v>658</v>
      </c>
      <c r="BD301" t="s">
        <v>621</v>
      </c>
      <c r="BE301" t="s">
        <v>311</v>
      </c>
      <c r="BF301" t="s">
        <v>312</v>
      </c>
      <c r="BG301" t="s">
        <v>156</v>
      </c>
      <c r="BH301" t="s">
        <v>313</v>
      </c>
    </row>
    <row r="302" spans="1:60" x14ac:dyDescent="0.4">
      <c r="A302" s="64">
        <f t="shared" si="75"/>
        <v>300</v>
      </c>
      <c r="B302" s="65" t="str">
        <f t="shared" si="76"/>
        <v>2025-09-17</v>
      </c>
      <c r="C302" s="65" t="str">
        <f t="shared" si="77"/>
        <v>FRA</v>
      </c>
      <c r="D302" s="65" t="str">
        <f t="shared" si="78"/>
        <v>72220338942</v>
      </c>
      <c r="E302" s="65" t="str">
        <f t="shared" si="79"/>
        <v>566746844090</v>
      </c>
      <c r="F302" s="65" t="str">
        <f t="shared" si="80"/>
        <v>김민규</v>
      </c>
      <c r="G302" s="65" t="str">
        <f t="shared" si="81"/>
        <v>GK00002761199</v>
      </c>
      <c r="H302" s="229" t="str">
        <f t="shared" si="82"/>
        <v>목록(Manifest)</v>
      </c>
      <c r="I302" s="66">
        <f t="shared" si="83"/>
        <v>123.94</v>
      </c>
      <c r="J302" s="102">
        <f t="shared" si="84"/>
        <v>1</v>
      </c>
      <c r="K302" s="66">
        <f t="shared" si="85"/>
        <v>1</v>
      </c>
      <c r="L302" s="66">
        <f t="shared" si="86"/>
        <v>0.2</v>
      </c>
      <c r="M302" s="66">
        <f t="shared" si="87"/>
        <v>1</v>
      </c>
      <c r="N302" s="169">
        <f t="shared" si="88"/>
        <v>4.9000000000000004</v>
      </c>
      <c r="O302" s="169">
        <f>(J302*VLOOKUP(M302/J302,Mapping!$B$22:$C$29,2,10))</f>
        <v>2.75</v>
      </c>
      <c r="P302" s="166">
        <f t="shared" si="89"/>
        <v>8.9687849774362114</v>
      </c>
      <c r="Q302" s="167">
        <f>VLOOKUP(H302,Mapping!$B$3:$D$13,3,0)</f>
        <v>0</v>
      </c>
      <c r="R302" s="168">
        <f>(IF(VLOOKUP(VLOOKUP(I302,Mapping!$B$15:$D$20,2,1),Mapping!$C$15:$E$20,2,0)=7000,0,VLOOKUP(VLOOKUP(I302,Mapping!$B$15:$D$20,2,1),Mapping!$C$15:$E$20,2,0)))</f>
        <v>0</v>
      </c>
      <c r="S302" s="166"/>
      <c r="T302" s="166"/>
      <c r="U302" s="67">
        <f t="shared" si="90"/>
        <v>8.9687849774362114</v>
      </c>
      <c r="V302" s="149">
        <f t="shared" si="91"/>
        <v>8.9700000000000006</v>
      </c>
      <c r="W302" s="149">
        <f>MAKESHOPNCOMPANY!$C$17</f>
        <v>1402.69</v>
      </c>
      <c r="X302" t="str">
        <f t="shared" si="74"/>
        <v/>
      </c>
      <c r="AA302" t="s">
        <v>6056</v>
      </c>
      <c r="AB302" t="s">
        <v>71</v>
      </c>
      <c r="AC302" t="s">
        <v>6057</v>
      </c>
      <c r="AD302" t="s">
        <v>6151</v>
      </c>
      <c r="AE302" t="s">
        <v>6152</v>
      </c>
      <c r="AF302" t="s">
        <v>6153</v>
      </c>
      <c r="AG302" t="s">
        <v>6154</v>
      </c>
      <c r="AH302" t="s">
        <v>156</v>
      </c>
      <c r="AI302">
        <v>1</v>
      </c>
      <c r="AJ302">
        <v>1</v>
      </c>
      <c r="AK302">
        <v>0.2</v>
      </c>
      <c r="AL302">
        <v>1</v>
      </c>
      <c r="AM302" t="s">
        <v>14</v>
      </c>
      <c r="AN302">
        <v>123.94</v>
      </c>
      <c r="AO302" t="s">
        <v>303</v>
      </c>
      <c r="AP302" t="s">
        <v>303</v>
      </c>
      <c r="AQ302" t="s">
        <v>303</v>
      </c>
      <c r="AR302" t="s">
        <v>303</v>
      </c>
      <c r="AS302" t="s">
        <v>303</v>
      </c>
      <c r="AT302" t="s">
        <v>618</v>
      </c>
      <c r="AU302" t="s">
        <v>619</v>
      </c>
      <c r="AV302" t="s">
        <v>6155</v>
      </c>
      <c r="AW302" t="s">
        <v>156</v>
      </c>
      <c r="AX302" t="s">
        <v>307</v>
      </c>
      <c r="AY302" t="s">
        <v>6151</v>
      </c>
      <c r="AZ302" t="s">
        <v>6156</v>
      </c>
      <c r="BA302" t="s">
        <v>6156</v>
      </c>
      <c r="BB302" t="s">
        <v>657</v>
      </c>
      <c r="BC302" t="s">
        <v>658</v>
      </c>
      <c r="BD302" t="s">
        <v>621</v>
      </c>
      <c r="BE302" t="s">
        <v>311</v>
      </c>
      <c r="BF302" t="s">
        <v>312</v>
      </c>
      <c r="BG302" t="s">
        <v>156</v>
      </c>
      <c r="BH302" t="s">
        <v>313</v>
      </c>
    </row>
    <row r="303" spans="1:60" x14ac:dyDescent="0.4">
      <c r="A303" s="64">
        <f t="shared" si="75"/>
        <v>301</v>
      </c>
      <c r="B303" s="65" t="str">
        <f t="shared" si="76"/>
        <v>2025-09-17</v>
      </c>
      <c r="C303" s="65" t="str">
        <f t="shared" si="77"/>
        <v>FRA</v>
      </c>
      <c r="D303" s="65" t="str">
        <f t="shared" si="78"/>
        <v>72220338942</v>
      </c>
      <c r="E303" s="65" t="str">
        <f t="shared" si="79"/>
        <v>566746844064</v>
      </c>
      <c r="F303" s="65" t="str">
        <f t="shared" si="80"/>
        <v>하태봉</v>
      </c>
      <c r="G303" s="65" t="str">
        <f t="shared" si="81"/>
        <v>GK00002763094</v>
      </c>
      <c r="H303" s="229" t="str">
        <f t="shared" si="82"/>
        <v>목록(Manifest)</v>
      </c>
      <c r="I303" s="66">
        <f t="shared" si="83"/>
        <v>113.73</v>
      </c>
      <c r="J303" s="102">
        <f t="shared" si="84"/>
        <v>1</v>
      </c>
      <c r="K303" s="66">
        <f t="shared" si="85"/>
        <v>1.5</v>
      </c>
      <c r="L303" s="66">
        <f t="shared" si="86"/>
        <v>1.7</v>
      </c>
      <c r="M303" s="66">
        <f t="shared" si="87"/>
        <v>1.7</v>
      </c>
      <c r="N303" s="169">
        <f t="shared" si="88"/>
        <v>7.07</v>
      </c>
      <c r="O303" s="169">
        <f>(J303*VLOOKUP(M303/J303,Mapping!$B$22:$C$29,2,10))</f>
        <v>2.75</v>
      </c>
      <c r="P303" s="166">
        <f t="shared" si="89"/>
        <v>11.512871696525959</v>
      </c>
      <c r="Q303" s="167">
        <f>VLOOKUP(H303,Mapping!$B$3:$D$13,3,0)</f>
        <v>0</v>
      </c>
      <c r="R303" s="168">
        <f>(IF(VLOOKUP(VLOOKUP(I303,Mapping!$B$15:$D$20,2,1),Mapping!$C$15:$E$20,2,0)=7000,0,VLOOKUP(VLOOKUP(I303,Mapping!$B$15:$D$20,2,1),Mapping!$C$15:$E$20,2,0)))</f>
        <v>0</v>
      </c>
      <c r="S303" s="166"/>
      <c r="T303" s="166"/>
      <c r="U303" s="67">
        <f t="shared" si="90"/>
        <v>11.512871696525959</v>
      </c>
      <c r="V303" s="149">
        <f t="shared" si="91"/>
        <v>11.51</v>
      </c>
      <c r="W303" s="149">
        <f>MAKESHOPNCOMPANY!$C$17</f>
        <v>1402.69</v>
      </c>
      <c r="X303" t="str">
        <f t="shared" si="74"/>
        <v/>
      </c>
      <c r="AA303" t="s">
        <v>6056</v>
      </c>
      <c r="AB303" t="s">
        <v>71</v>
      </c>
      <c r="AC303" t="s">
        <v>6057</v>
      </c>
      <c r="AD303" t="s">
        <v>6157</v>
      </c>
      <c r="AE303" t="s">
        <v>260</v>
      </c>
      <c r="AF303" t="s">
        <v>527</v>
      </c>
      <c r="AG303" t="s">
        <v>528</v>
      </c>
      <c r="AH303" t="s">
        <v>156</v>
      </c>
      <c r="AI303">
        <v>1</v>
      </c>
      <c r="AJ303">
        <v>1.5</v>
      </c>
      <c r="AK303">
        <v>1.7</v>
      </c>
      <c r="AL303">
        <v>1.7</v>
      </c>
      <c r="AM303" t="s">
        <v>14</v>
      </c>
      <c r="AN303">
        <v>113.73</v>
      </c>
      <c r="AO303" t="s">
        <v>303</v>
      </c>
      <c r="AP303" t="s">
        <v>303</v>
      </c>
      <c r="AQ303" t="s">
        <v>303</v>
      </c>
      <c r="AR303" t="s">
        <v>303</v>
      </c>
      <c r="AS303" t="s">
        <v>303</v>
      </c>
      <c r="AT303" t="s">
        <v>618</v>
      </c>
      <c r="AU303" t="s">
        <v>619</v>
      </c>
      <c r="AV303" t="s">
        <v>6158</v>
      </c>
      <c r="AW303" t="s">
        <v>156</v>
      </c>
      <c r="AX303" t="s">
        <v>307</v>
      </c>
      <c r="AY303" t="s">
        <v>6157</v>
      </c>
      <c r="AZ303" t="s">
        <v>6159</v>
      </c>
      <c r="BA303" t="s">
        <v>6159</v>
      </c>
      <c r="BB303" t="s">
        <v>657</v>
      </c>
      <c r="BC303" t="s">
        <v>658</v>
      </c>
      <c r="BD303" t="s">
        <v>621</v>
      </c>
      <c r="BE303" t="s">
        <v>311</v>
      </c>
      <c r="BF303" t="s">
        <v>312</v>
      </c>
      <c r="BG303" t="s">
        <v>156</v>
      </c>
      <c r="BH303" t="s">
        <v>313</v>
      </c>
    </row>
    <row r="304" spans="1:60" x14ac:dyDescent="0.4">
      <c r="A304" s="64">
        <f t="shared" si="75"/>
        <v>302</v>
      </c>
      <c r="B304" s="65" t="str">
        <f t="shared" si="76"/>
        <v>2025-09-17</v>
      </c>
      <c r="C304" s="65" t="str">
        <f t="shared" si="77"/>
        <v>FRA</v>
      </c>
      <c r="D304" s="65" t="str">
        <f t="shared" si="78"/>
        <v>72220338942</v>
      </c>
      <c r="E304" s="65" t="str">
        <f t="shared" si="79"/>
        <v>566746843935</v>
      </c>
      <c r="F304" s="65" t="str">
        <f t="shared" si="80"/>
        <v>강민경</v>
      </c>
      <c r="G304" s="65" t="str">
        <f t="shared" si="81"/>
        <v>GK00002765671</v>
      </c>
      <c r="H304" s="229" t="str">
        <f t="shared" si="82"/>
        <v>간이(Simple)</v>
      </c>
      <c r="I304" s="66">
        <f t="shared" si="83"/>
        <v>379.88</v>
      </c>
      <c r="J304" s="102">
        <f t="shared" si="84"/>
        <v>1</v>
      </c>
      <c r="K304" s="66">
        <f t="shared" si="85"/>
        <v>7.5</v>
      </c>
      <c r="L304" s="66">
        <f t="shared" si="86"/>
        <v>0.2</v>
      </c>
      <c r="M304" s="66">
        <f t="shared" si="87"/>
        <v>7.5</v>
      </c>
      <c r="N304" s="169">
        <f t="shared" si="88"/>
        <v>25.05</v>
      </c>
      <c r="O304" s="169">
        <f>(J304*VLOOKUP(M304/J304,Mapping!$B$22:$C$29,2,10))</f>
        <v>5.25</v>
      </c>
      <c r="P304" s="166">
        <f t="shared" si="89"/>
        <v>35.523422851806167</v>
      </c>
      <c r="Q304" s="167">
        <f>VLOOKUP(H304,Mapping!$B$3:$D$13,3,0)</f>
        <v>0.8</v>
      </c>
      <c r="R304" s="168">
        <f>(IF(VLOOKUP(VLOOKUP(I304,Mapping!$B$15:$D$20,2,1),Mapping!$C$15:$E$20,2,0)=7000,0,VLOOKUP(VLOOKUP(I304,Mapping!$B$15:$D$20,2,1),Mapping!$C$15:$E$20,2,0)))</f>
        <v>0</v>
      </c>
      <c r="S304" s="166"/>
      <c r="T304" s="166"/>
      <c r="U304" s="67">
        <f t="shared" si="90"/>
        <v>36.323422851806164</v>
      </c>
      <c r="V304" s="149">
        <f t="shared" si="91"/>
        <v>36.32</v>
      </c>
      <c r="W304" s="149">
        <f>MAKESHOPNCOMPANY!$C$17</f>
        <v>1402.69</v>
      </c>
      <c r="X304" t="str">
        <f t="shared" si="74"/>
        <v/>
      </c>
      <c r="AA304" t="s">
        <v>6056</v>
      </c>
      <c r="AB304" t="s">
        <v>71</v>
      </c>
      <c r="AC304" t="s">
        <v>6057</v>
      </c>
      <c r="AD304" t="s">
        <v>6160</v>
      </c>
      <c r="AE304" t="s">
        <v>6161</v>
      </c>
      <c r="AF304" t="s">
        <v>6162</v>
      </c>
      <c r="AG304" t="s">
        <v>6163</v>
      </c>
      <c r="AH304" t="s">
        <v>156</v>
      </c>
      <c r="AI304">
        <v>1</v>
      </c>
      <c r="AJ304">
        <v>7.5</v>
      </c>
      <c r="AK304">
        <v>0.2</v>
      </c>
      <c r="AL304">
        <v>7.5</v>
      </c>
      <c r="AM304" t="s">
        <v>15</v>
      </c>
      <c r="AN304">
        <v>379.88</v>
      </c>
      <c r="AO304" t="s">
        <v>303</v>
      </c>
      <c r="AP304" t="s">
        <v>303</v>
      </c>
      <c r="AQ304" t="s">
        <v>303</v>
      </c>
      <c r="AR304" t="s">
        <v>303</v>
      </c>
      <c r="AS304" t="s">
        <v>303</v>
      </c>
      <c r="AT304" t="s">
        <v>618</v>
      </c>
      <c r="AU304" t="s">
        <v>619</v>
      </c>
      <c r="AV304" t="s">
        <v>620</v>
      </c>
      <c r="AW304" t="s">
        <v>156</v>
      </c>
      <c r="AX304" t="s">
        <v>307</v>
      </c>
      <c r="AY304" t="s">
        <v>6160</v>
      </c>
      <c r="AZ304" t="s">
        <v>6164</v>
      </c>
      <c r="BA304" t="s">
        <v>6164</v>
      </c>
      <c r="BB304" t="s">
        <v>657</v>
      </c>
      <c r="BC304" t="s">
        <v>658</v>
      </c>
      <c r="BD304" t="s">
        <v>621</v>
      </c>
      <c r="BE304" t="s">
        <v>311</v>
      </c>
      <c r="BF304" t="s">
        <v>312</v>
      </c>
      <c r="BG304" t="s">
        <v>156</v>
      </c>
      <c r="BH304" t="s">
        <v>313</v>
      </c>
    </row>
    <row r="305" spans="1:60" x14ac:dyDescent="0.4">
      <c r="A305" s="64">
        <f t="shared" si="75"/>
        <v>303</v>
      </c>
      <c r="B305" s="65" t="str">
        <f t="shared" si="76"/>
        <v>2025-09-17</v>
      </c>
      <c r="C305" s="65" t="str">
        <f t="shared" si="77"/>
        <v>FRA</v>
      </c>
      <c r="D305" s="65" t="str">
        <f t="shared" si="78"/>
        <v>72220338942</v>
      </c>
      <c r="E305" s="65" t="str">
        <f t="shared" si="79"/>
        <v>566746843924</v>
      </c>
      <c r="F305" s="65" t="str">
        <f t="shared" si="80"/>
        <v>엄동현</v>
      </c>
      <c r="G305" s="65" t="str">
        <f t="shared" si="81"/>
        <v>GK00002766114</v>
      </c>
      <c r="H305" s="229" t="str">
        <f t="shared" si="82"/>
        <v>일반(목록배제,Normal-Manifest Exception)</v>
      </c>
      <c r="I305" s="66">
        <f t="shared" si="83"/>
        <v>132.01</v>
      </c>
      <c r="J305" s="102">
        <f t="shared" si="84"/>
        <v>1</v>
      </c>
      <c r="K305" s="66">
        <f t="shared" si="85"/>
        <v>3</v>
      </c>
      <c r="L305" s="66">
        <f t="shared" si="86"/>
        <v>4.4000000000000004</v>
      </c>
      <c r="M305" s="66">
        <f t="shared" si="87"/>
        <v>4.4000000000000004</v>
      </c>
      <c r="N305" s="169">
        <f t="shared" si="88"/>
        <v>15.440000000000001</v>
      </c>
      <c r="O305" s="169">
        <f>(J305*VLOOKUP(M305/J305,Mapping!$B$22:$C$29,2,10))</f>
        <v>4.25</v>
      </c>
      <c r="P305" s="166">
        <f t="shared" si="89"/>
        <v>23.084362902708367</v>
      </c>
      <c r="Q305" s="167">
        <f>VLOOKUP(H305,Mapping!$B$3:$D$13,3,0)</f>
        <v>0.8</v>
      </c>
      <c r="R305" s="168">
        <f>(IF(VLOOKUP(VLOOKUP(I305,Mapping!$B$15:$D$20,2,1),Mapping!$C$15:$E$20,2,0)=7000,0,VLOOKUP(VLOOKUP(I305,Mapping!$B$15:$D$20,2,1),Mapping!$C$15:$E$20,2,0)))</f>
        <v>0</v>
      </c>
      <c r="S305" s="166"/>
      <c r="T305" s="166"/>
      <c r="U305" s="67">
        <f t="shared" si="90"/>
        <v>23.884362902708368</v>
      </c>
      <c r="V305" s="149">
        <f t="shared" si="91"/>
        <v>23.88</v>
      </c>
      <c r="W305" s="149">
        <f>MAKESHOPNCOMPANY!$C$17</f>
        <v>1402.69</v>
      </c>
      <c r="X305" t="str">
        <f t="shared" si="74"/>
        <v/>
      </c>
      <c r="AA305" t="s">
        <v>6056</v>
      </c>
      <c r="AB305" t="s">
        <v>71</v>
      </c>
      <c r="AC305" t="s">
        <v>6057</v>
      </c>
      <c r="AD305" t="s">
        <v>6165</v>
      </c>
      <c r="AE305" t="s">
        <v>6166</v>
      </c>
      <c r="AF305" t="s">
        <v>6167</v>
      </c>
      <c r="AG305" t="s">
        <v>6168</v>
      </c>
      <c r="AH305" t="s">
        <v>156</v>
      </c>
      <c r="AI305">
        <v>1</v>
      </c>
      <c r="AJ305">
        <v>3</v>
      </c>
      <c r="AK305">
        <v>4.4000000000000004</v>
      </c>
      <c r="AL305">
        <v>4.4000000000000004</v>
      </c>
      <c r="AM305" t="s">
        <v>110</v>
      </c>
      <c r="AN305">
        <v>132.01</v>
      </c>
      <c r="AO305" t="s">
        <v>303</v>
      </c>
      <c r="AP305" t="s">
        <v>303</v>
      </c>
      <c r="AQ305" t="s">
        <v>303</v>
      </c>
      <c r="AR305" t="s">
        <v>303</v>
      </c>
      <c r="AS305" t="s">
        <v>303</v>
      </c>
      <c r="AT305" t="s">
        <v>618</v>
      </c>
      <c r="AU305" t="s">
        <v>619</v>
      </c>
      <c r="AV305" t="s">
        <v>6169</v>
      </c>
      <c r="AW305" t="s">
        <v>156</v>
      </c>
      <c r="AX305" t="s">
        <v>307</v>
      </c>
      <c r="AY305" t="s">
        <v>6165</v>
      </c>
      <c r="AZ305" t="s">
        <v>6170</v>
      </c>
      <c r="BA305" t="s">
        <v>6170</v>
      </c>
      <c r="BB305" t="s">
        <v>657</v>
      </c>
      <c r="BC305" t="s">
        <v>658</v>
      </c>
      <c r="BD305" t="s">
        <v>621</v>
      </c>
      <c r="BE305" t="s">
        <v>311</v>
      </c>
      <c r="BF305" t="s">
        <v>312</v>
      </c>
      <c r="BG305" t="s">
        <v>156</v>
      </c>
      <c r="BH305" t="s">
        <v>313</v>
      </c>
    </row>
    <row r="306" spans="1:60" x14ac:dyDescent="0.4">
      <c r="A306" s="64">
        <f t="shared" si="75"/>
        <v>304</v>
      </c>
      <c r="B306" s="65" t="str">
        <f t="shared" si="76"/>
        <v>2025-09-17</v>
      </c>
      <c r="C306" s="65" t="str">
        <f t="shared" si="77"/>
        <v>FRA</v>
      </c>
      <c r="D306" s="65" t="str">
        <f t="shared" si="78"/>
        <v>72220338942</v>
      </c>
      <c r="E306" s="65" t="str">
        <f t="shared" si="79"/>
        <v>566746844042</v>
      </c>
      <c r="F306" s="65" t="str">
        <f t="shared" si="80"/>
        <v>이고은</v>
      </c>
      <c r="G306" s="65" t="str">
        <f t="shared" si="81"/>
        <v>GK00002768502</v>
      </c>
      <c r="H306" s="229" t="str">
        <f t="shared" si="82"/>
        <v>간이(Simple)</v>
      </c>
      <c r="I306" s="66">
        <f t="shared" si="83"/>
        <v>257.82</v>
      </c>
      <c r="J306" s="102">
        <f t="shared" si="84"/>
        <v>1</v>
      </c>
      <c r="K306" s="66">
        <f t="shared" si="85"/>
        <v>1.5</v>
      </c>
      <c r="L306" s="66">
        <f t="shared" si="86"/>
        <v>0.2</v>
      </c>
      <c r="M306" s="66">
        <f t="shared" si="87"/>
        <v>1.5</v>
      </c>
      <c r="N306" s="169">
        <f t="shared" si="88"/>
        <v>6.45</v>
      </c>
      <c r="O306" s="169">
        <f>(J306*VLOOKUP(M306/J306,Mapping!$B$22:$C$29,2,10))</f>
        <v>2.75</v>
      </c>
      <c r="P306" s="166">
        <f t="shared" si="89"/>
        <v>10.78598977678603</v>
      </c>
      <c r="Q306" s="167">
        <f>VLOOKUP(H306,Mapping!$B$3:$D$13,3,0)</f>
        <v>0.8</v>
      </c>
      <c r="R306" s="168">
        <f>(IF(VLOOKUP(VLOOKUP(I306,Mapping!$B$15:$D$20,2,1),Mapping!$C$15:$E$20,2,0)=7000,0,VLOOKUP(VLOOKUP(I306,Mapping!$B$15:$D$20,2,1),Mapping!$C$15:$E$20,2,0)))</f>
        <v>0</v>
      </c>
      <c r="S306" s="166"/>
      <c r="T306" s="166"/>
      <c r="U306" s="67">
        <f t="shared" si="90"/>
        <v>11.585989776786031</v>
      </c>
      <c r="V306" s="149">
        <f t="shared" si="91"/>
        <v>11.59</v>
      </c>
      <c r="W306" s="149">
        <f>MAKESHOPNCOMPANY!$C$17</f>
        <v>1402.69</v>
      </c>
      <c r="X306" t="str">
        <f t="shared" si="74"/>
        <v/>
      </c>
      <c r="AA306" t="s">
        <v>6056</v>
      </c>
      <c r="AB306" t="s">
        <v>71</v>
      </c>
      <c r="AC306" t="s">
        <v>6057</v>
      </c>
      <c r="AD306" t="s">
        <v>6171</v>
      </c>
      <c r="AE306" t="s">
        <v>6172</v>
      </c>
      <c r="AF306" t="s">
        <v>6173</v>
      </c>
      <c r="AG306" t="s">
        <v>6174</v>
      </c>
      <c r="AH306" t="s">
        <v>156</v>
      </c>
      <c r="AI306">
        <v>1</v>
      </c>
      <c r="AJ306">
        <v>1.5</v>
      </c>
      <c r="AK306">
        <v>0.2</v>
      </c>
      <c r="AL306">
        <v>1.5</v>
      </c>
      <c r="AM306" t="s">
        <v>15</v>
      </c>
      <c r="AN306">
        <v>257.82</v>
      </c>
      <c r="AO306" t="s">
        <v>303</v>
      </c>
      <c r="AP306" t="s">
        <v>303</v>
      </c>
      <c r="AQ306" t="s">
        <v>303</v>
      </c>
      <c r="AR306" t="s">
        <v>303</v>
      </c>
      <c r="AS306" t="s">
        <v>303</v>
      </c>
      <c r="AT306" t="s">
        <v>618</v>
      </c>
      <c r="AU306" t="s">
        <v>619</v>
      </c>
      <c r="AV306" t="s">
        <v>6175</v>
      </c>
      <c r="AW306" t="s">
        <v>156</v>
      </c>
      <c r="AX306" t="s">
        <v>307</v>
      </c>
      <c r="AY306" t="s">
        <v>6171</v>
      </c>
      <c r="AZ306" t="s">
        <v>6176</v>
      </c>
      <c r="BA306" t="s">
        <v>6176</v>
      </c>
      <c r="BB306" t="s">
        <v>657</v>
      </c>
      <c r="BC306" t="s">
        <v>658</v>
      </c>
      <c r="BD306" t="s">
        <v>621</v>
      </c>
      <c r="BE306" t="s">
        <v>311</v>
      </c>
      <c r="BF306" t="s">
        <v>312</v>
      </c>
      <c r="BG306" t="s">
        <v>156</v>
      </c>
      <c r="BH306" t="s">
        <v>313</v>
      </c>
    </row>
    <row r="307" spans="1:60" x14ac:dyDescent="0.4">
      <c r="A307" s="64">
        <f t="shared" si="75"/>
        <v>305</v>
      </c>
      <c r="B307" s="65" t="str">
        <f t="shared" si="76"/>
        <v>2025-09-17</v>
      </c>
      <c r="C307" s="65" t="str">
        <f t="shared" si="77"/>
        <v>FRA</v>
      </c>
      <c r="D307" s="65" t="str">
        <f t="shared" si="78"/>
        <v>72220338942</v>
      </c>
      <c r="E307" s="65" t="str">
        <f t="shared" si="79"/>
        <v>566746843946</v>
      </c>
      <c r="F307" s="65" t="str">
        <f t="shared" si="80"/>
        <v>김지미</v>
      </c>
      <c r="G307" s="65" t="str">
        <f t="shared" si="81"/>
        <v>GK00002768626</v>
      </c>
      <c r="H307" s="229" t="str">
        <f t="shared" si="82"/>
        <v>목록(Manifest)</v>
      </c>
      <c r="I307" s="66">
        <f t="shared" si="83"/>
        <v>130.15</v>
      </c>
      <c r="J307" s="102">
        <f t="shared" si="84"/>
        <v>1</v>
      </c>
      <c r="K307" s="66">
        <f t="shared" si="85"/>
        <v>0.5</v>
      </c>
      <c r="L307" s="66">
        <f t="shared" si="86"/>
        <v>0.2</v>
      </c>
      <c r="M307" s="66">
        <f t="shared" si="87"/>
        <v>0.5</v>
      </c>
      <c r="N307" s="169">
        <f t="shared" si="88"/>
        <v>3.35</v>
      </c>
      <c r="O307" s="169">
        <f>(J307*VLOOKUP(M307/J307,Mapping!$B$22:$C$29,2,10))</f>
        <v>2.75</v>
      </c>
      <c r="P307" s="166">
        <f t="shared" si="89"/>
        <v>7.1515801780863901</v>
      </c>
      <c r="Q307" s="167">
        <f>VLOOKUP(H307,Mapping!$B$3:$D$13,3,0)</f>
        <v>0</v>
      </c>
      <c r="R307" s="168">
        <f>(IF(VLOOKUP(VLOOKUP(I307,Mapping!$B$15:$D$20,2,1),Mapping!$C$15:$E$20,2,0)=7000,0,VLOOKUP(VLOOKUP(I307,Mapping!$B$15:$D$20,2,1),Mapping!$C$15:$E$20,2,0)))</f>
        <v>0</v>
      </c>
      <c r="S307" s="166"/>
      <c r="T307" s="166"/>
      <c r="U307" s="67">
        <f t="shared" si="90"/>
        <v>7.1515801780863901</v>
      </c>
      <c r="V307" s="149">
        <f t="shared" si="91"/>
        <v>7.15</v>
      </c>
      <c r="W307" s="149">
        <f>MAKESHOPNCOMPANY!$C$17</f>
        <v>1402.69</v>
      </c>
      <c r="X307" t="str">
        <f t="shared" si="74"/>
        <v/>
      </c>
      <c r="AA307" t="s">
        <v>6056</v>
      </c>
      <c r="AB307" t="s">
        <v>71</v>
      </c>
      <c r="AC307" t="s">
        <v>6057</v>
      </c>
      <c r="AD307" t="s">
        <v>6177</v>
      </c>
      <c r="AE307" t="s">
        <v>6178</v>
      </c>
      <c r="AF307" t="s">
        <v>6179</v>
      </c>
      <c r="AG307" t="s">
        <v>6180</v>
      </c>
      <c r="AH307" t="s">
        <v>156</v>
      </c>
      <c r="AI307">
        <v>1</v>
      </c>
      <c r="AJ307">
        <v>0.5</v>
      </c>
      <c r="AK307">
        <v>0.2</v>
      </c>
      <c r="AL307">
        <v>0.5</v>
      </c>
      <c r="AM307" t="s">
        <v>14</v>
      </c>
      <c r="AN307">
        <v>130.15</v>
      </c>
      <c r="AO307" t="s">
        <v>303</v>
      </c>
      <c r="AP307" t="s">
        <v>303</v>
      </c>
      <c r="AQ307" t="s">
        <v>303</v>
      </c>
      <c r="AR307" t="s">
        <v>303</v>
      </c>
      <c r="AS307" t="s">
        <v>303</v>
      </c>
      <c r="AT307" t="s">
        <v>618</v>
      </c>
      <c r="AU307" t="s">
        <v>619</v>
      </c>
      <c r="AV307" t="s">
        <v>5514</v>
      </c>
      <c r="AW307" t="s">
        <v>156</v>
      </c>
      <c r="AX307" t="s">
        <v>307</v>
      </c>
      <c r="AY307" t="s">
        <v>6177</v>
      </c>
      <c r="AZ307" t="s">
        <v>6181</v>
      </c>
      <c r="BA307" t="s">
        <v>6181</v>
      </c>
      <c r="BB307" t="s">
        <v>657</v>
      </c>
      <c r="BC307" t="s">
        <v>658</v>
      </c>
      <c r="BD307" t="s">
        <v>621</v>
      </c>
      <c r="BE307" t="s">
        <v>311</v>
      </c>
      <c r="BF307" t="s">
        <v>312</v>
      </c>
      <c r="BG307" t="s">
        <v>156</v>
      </c>
      <c r="BH307" t="s">
        <v>313</v>
      </c>
    </row>
    <row r="308" spans="1:60" x14ac:dyDescent="0.4">
      <c r="A308" s="64">
        <f t="shared" si="75"/>
        <v>306</v>
      </c>
      <c r="B308" s="65" t="str">
        <f t="shared" si="76"/>
        <v>2025-09-17</v>
      </c>
      <c r="C308" s="65" t="str">
        <f t="shared" si="77"/>
        <v>FRA</v>
      </c>
      <c r="D308" s="65" t="str">
        <f t="shared" si="78"/>
        <v>72220338942</v>
      </c>
      <c r="E308" s="65" t="str">
        <f t="shared" si="79"/>
        <v>566746843972</v>
      </c>
      <c r="F308" s="65" t="str">
        <f t="shared" si="80"/>
        <v>최은태</v>
      </c>
      <c r="G308" s="65" t="str">
        <f t="shared" si="81"/>
        <v>GK00002768646</v>
      </c>
      <c r="H308" s="229" t="str">
        <f t="shared" si="82"/>
        <v>목록(Manifest)</v>
      </c>
      <c r="I308" s="66">
        <f t="shared" si="83"/>
        <v>92.16</v>
      </c>
      <c r="J308" s="102">
        <f t="shared" si="84"/>
        <v>1</v>
      </c>
      <c r="K308" s="66">
        <f t="shared" si="85"/>
        <v>0.5</v>
      </c>
      <c r="L308" s="66">
        <f t="shared" si="86"/>
        <v>1</v>
      </c>
      <c r="M308" s="66">
        <f t="shared" si="87"/>
        <v>1</v>
      </c>
      <c r="N308" s="169">
        <f t="shared" si="88"/>
        <v>4.9000000000000004</v>
      </c>
      <c r="O308" s="169">
        <f>(J308*VLOOKUP(M308/J308,Mapping!$B$22:$C$29,2,10))</f>
        <v>2.75</v>
      </c>
      <c r="P308" s="166">
        <f t="shared" si="89"/>
        <v>8.9687849774362114</v>
      </c>
      <c r="Q308" s="167">
        <f>VLOOKUP(H308,Mapping!$B$3:$D$13,3,0)</f>
        <v>0</v>
      </c>
      <c r="R308" s="168">
        <f>(IF(VLOOKUP(VLOOKUP(I308,Mapping!$B$15:$D$20,2,1),Mapping!$C$15:$E$20,2,0)=7000,0,VLOOKUP(VLOOKUP(I308,Mapping!$B$15:$D$20,2,1),Mapping!$C$15:$E$20,2,0)))</f>
        <v>0</v>
      </c>
      <c r="S308" s="166"/>
      <c r="T308" s="166"/>
      <c r="U308" s="67">
        <f t="shared" si="90"/>
        <v>8.9687849774362114</v>
      </c>
      <c r="V308" s="149">
        <f t="shared" si="91"/>
        <v>8.9700000000000006</v>
      </c>
      <c r="W308" s="149">
        <f>MAKESHOPNCOMPANY!$C$17</f>
        <v>1402.69</v>
      </c>
      <c r="X308" t="str">
        <f t="shared" si="74"/>
        <v/>
      </c>
      <c r="AA308" t="s">
        <v>6056</v>
      </c>
      <c r="AB308" t="s">
        <v>71</v>
      </c>
      <c r="AC308" t="s">
        <v>6057</v>
      </c>
      <c r="AD308" t="s">
        <v>6182</v>
      </c>
      <c r="AE308" t="s">
        <v>6183</v>
      </c>
      <c r="AF308" t="s">
        <v>6184</v>
      </c>
      <c r="AG308" t="s">
        <v>6185</v>
      </c>
      <c r="AH308" t="s">
        <v>156</v>
      </c>
      <c r="AI308">
        <v>1</v>
      </c>
      <c r="AJ308">
        <v>0.5</v>
      </c>
      <c r="AK308">
        <v>1</v>
      </c>
      <c r="AL308">
        <v>1</v>
      </c>
      <c r="AM308" t="s">
        <v>14</v>
      </c>
      <c r="AN308">
        <v>92.16</v>
      </c>
      <c r="AO308" t="s">
        <v>303</v>
      </c>
      <c r="AP308" t="s">
        <v>303</v>
      </c>
      <c r="AQ308" t="s">
        <v>303</v>
      </c>
      <c r="AR308" t="s">
        <v>303</v>
      </c>
      <c r="AS308" t="s">
        <v>303</v>
      </c>
      <c r="AT308" t="s">
        <v>618</v>
      </c>
      <c r="AU308" t="s">
        <v>619</v>
      </c>
      <c r="AV308" t="s">
        <v>6186</v>
      </c>
      <c r="AW308" t="s">
        <v>156</v>
      </c>
      <c r="AX308" t="s">
        <v>307</v>
      </c>
      <c r="AY308" t="s">
        <v>6182</v>
      </c>
      <c r="AZ308" t="s">
        <v>6187</v>
      </c>
      <c r="BA308" t="s">
        <v>6187</v>
      </c>
      <c r="BB308" t="s">
        <v>657</v>
      </c>
      <c r="BC308" t="s">
        <v>658</v>
      </c>
      <c r="BD308" t="s">
        <v>621</v>
      </c>
      <c r="BE308" t="s">
        <v>311</v>
      </c>
      <c r="BF308" t="s">
        <v>312</v>
      </c>
      <c r="BG308" t="s">
        <v>156</v>
      </c>
      <c r="BH308" t="s">
        <v>313</v>
      </c>
    </row>
    <row r="309" spans="1:60" x14ac:dyDescent="0.4">
      <c r="A309" s="64">
        <f t="shared" si="75"/>
        <v>307</v>
      </c>
      <c r="B309" s="65" t="str">
        <f t="shared" si="76"/>
        <v>2025-09-17</v>
      </c>
      <c r="C309" s="65" t="str">
        <f t="shared" si="77"/>
        <v>FRA</v>
      </c>
      <c r="D309" s="65" t="str">
        <f t="shared" si="78"/>
        <v>72220338942</v>
      </c>
      <c r="E309" s="65" t="str">
        <f t="shared" si="79"/>
        <v>566746843950</v>
      </c>
      <c r="F309" s="65" t="str">
        <f t="shared" si="80"/>
        <v>이정미</v>
      </c>
      <c r="G309" s="65" t="str">
        <f t="shared" si="81"/>
        <v>GK00002768673</v>
      </c>
      <c r="H309" s="229" t="str">
        <f t="shared" si="82"/>
        <v>목록(Manifest)</v>
      </c>
      <c r="I309" s="66">
        <f t="shared" si="83"/>
        <v>109.9</v>
      </c>
      <c r="J309" s="102">
        <f t="shared" si="84"/>
        <v>1</v>
      </c>
      <c r="K309" s="66">
        <f t="shared" si="85"/>
        <v>1</v>
      </c>
      <c r="L309" s="66">
        <f t="shared" si="86"/>
        <v>2.7</v>
      </c>
      <c r="M309" s="66">
        <f t="shared" si="87"/>
        <v>2.7</v>
      </c>
      <c r="N309" s="169">
        <f t="shared" si="88"/>
        <v>10.170000000000002</v>
      </c>
      <c r="O309" s="169">
        <f>(J309*VLOOKUP(M309/J309,Mapping!$B$22:$C$29,2,10))</f>
        <v>3.25</v>
      </c>
      <c r="P309" s="166">
        <f t="shared" si="89"/>
        <v>15.733476391790061</v>
      </c>
      <c r="Q309" s="167">
        <f>VLOOKUP(H309,Mapping!$B$3:$D$13,3,0)</f>
        <v>0</v>
      </c>
      <c r="R309" s="168">
        <f>(IF(VLOOKUP(VLOOKUP(I309,Mapping!$B$15:$D$20,2,1),Mapping!$C$15:$E$20,2,0)=7000,0,VLOOKUP(VLOOKUP(I309,Mapping!$B$15:$D$20,2,1),Mapping!$C$15:$E$20,2,0)))</f>
        <v>0</v>
      </c>
      <c r="S309" s="166"/>
      <c r="T309" s="166"/>
      <c r="U309" s="67">
        <f t="shared" si="90"/>
        <v>15.733476391790061</v>
      </c>
      <c r="V309" s="149">
        <f t="shared" si="91"/>
        <v>15.73</v>
      </c>
      <c r="W309" s="149">
        <f>MAKESHOPNCOMPANY!$C$17</f>
        <v>1402.69</v>
      </c>
      <c r="X309" t="str">
        <f t="shared" si="74"/>
        <v/>
      </c>
      <c r="AA309" t="s">
        <v>6056</v>
      </c>
      <c r="AB309" t="s">
        <v>71</v>
      </c>
      <c r="AC309" t="s">
        <v>6057</v>
      </c>
      <c r="AD309" t="s">
        <v>6188</v>
      </c>
      <c r="AE309" t="s">
        <v>6189</v>
      </c>
      <c r="AF309" t="s">
        <v>6190</v>
      </c>
      <c r="AG309" t="s">
        <v>1665</v>
      </c>
      <c r="AH309" t="s">
        <v>156</v>
      </c>
      <c r="AI309">
        <v>1</v>
      </c>
      <c r="AJ309">
        <v>1</v>
      </c>
      <c r="AK309">
        <v>2.7</v>
      </c>
      <c r="AL309">
        <v>2.7</v>
      </c>
      <c r="AM309" t="s">
        <v>14</v>
      </c>
      <c r="AN309">
        <v>109.9</v>
      </c>
      <c r="AO309" t="s">
        <v>303</v>
      </c>
      <c r="AP309" t="s">
        <v>303</v>
      </c>
      <c r="AQ309" t="s">
        <v>303</v>
      </c>
      <c r="AR309" t="s">
        <v>303</v>
      </c>
      <c r="AS309" t="s">
        <v>303</v>
      </c>
      <c r="AT309" t="s">
        <v>618</v>
      </c>
      <c r="AU309" t="s">
        <v>619</v>
      </c>
      <c r="AV309" t="s">
        <v>6191</v>
      </c>
      <c r="AW309" t="s">
        <v>156</v>
      </c>
      <c r="AX309" t="s">
        <v>307</v>
      </c>
      <c r="AY309" t="s">
        <v>6188</v>
      </c>
      <c r="AZ309" t="s">
        <v>6192</v>
      </c>
      <c r="BA309" t="s">
        <v>6192</v>
      </c>
      <c r="BB309" t="s">
        <v>657</v>
      </c>
      <c r="BC309" t="s">
        <v>658</v>
      </c>
      <c r="BD309" t="s">
        <v>621</v>
      </c>
      <c r="BE309" t="s">
        <v>311</v>
      </c>
      <c r="BF309" t="s">
        <v>312</v>
      </c>
      <c r="BG309" t="s">
        <v>156</v>
      </c>
      <c r="BH309" t="s">
        <v>313</v>
      </c>
    </row>
    <row r="310" spans="1:60" x14ac:dyDescent="0.4">
      <c r="A310" s="64">
        <f t="shared" si="75"/>
        <v>308</v>
      </c>
      <c r="B310" s="65" t="str">
        <f t="shared" si="76"/>
        <v>2025-09-17</v>
      </c>
      <c r="C310" s="65" t="str">
        <f t="shared" si="77"/>
        <v>FRA</v>
      </c>
      <c r="D310" s="65" t="str">
        <f t="shared" si="78"/>
        <v>72220338942</v>
      </c>
      <c r="E310" s="65" t="str">
        <f t="shared" si="79"/>
        <v>566746843961</v>
      </c>
      <c r="F310" s="65" t="str">
        <f t="shared" si="80"/>
        <v>유란</v>
      </c>
      <c r="G310" s="65" t="str">
        <f t="shared" si="81"/>
        <v>GK00002769510</v>
      </c>
      <c r="H310" s="229" t="str">
        <f t="shared" si="82"/>
        <v>목록(Manifest)</v>
      </c>
      <c r="I310" s="66">
        <f t="shared" si="83"/>
        <v>23.45</v>
      </c>
      <c r="J310" s="102">
        <f t="shared" si="84"/>
        <v>1</v>
      </c>
      <c r="K310" s="66">
        <f t="shared" si="85"/>
        <v>0.5</v>
      </c>
      <c r="L310" s="66">
        <f t="shared" si="86"/>
        <v>0.8</v>
      </c>
      <c r="M310" s="66">
        <f t="shared" si="87"/>
        <v>0.8</v>
      </c>
      <c r="N310" s="169">
        <f t="shared" si="88"/>
        <v>4.28</v>
      </c>
      <c r="O310" s="169">
        <f>(J310*VLOOKUP(M310/J310,Mapping!$B$22:$C$29,2,10))</f>
        <v>2.75</v>
      </c>
      <c r="P310" s="166">
        <f t="shared" si="89"/>
        <v>8.2419030576962822</v>
      </c>
      <c r="Q310" s="167">
        <f>VLOOKUP(H310,Mapping!$B$3:$D$13,3,0)</f>
        <v>0</v>
      </c>
      <c r="R310" s="168">
        <f>(IF(VLOOKUP(VLOOKUP(I310,Mapping!$B$15:$D$20,2,1),Mapping!$C$15:$E$20,2,0)=7000,0,VLOOKUP(VLOOKUP(I310,Mapping!$B$15:$D$20,2,1),Mapping!$C$15:$E$20,2,0)))</f>
        <v>0</v>
      </c>
      <c r="S310" s="166"/>
      <c r="T310" s="166"/>
      <c r="U310" s="67">
        <f t="shared" si="90"/>
        <v>8.2419030576962822</v>
      </c>
      <c r="V310" s="149">
        <f t="shared" si="91"/>
        <v>8.24</v>
      </c>
      <c r="W310" s="149">
        <f>MAKESHOPNCOMPANY!$C$17</f>
        <v>1402.69</v>
      </c>
      <c r="X310" t="str">
        <f t="shared" si="74"/>
        <v/>
      </c>
      <c r="AA310" t="s">
        <v>6056</v>
      </c>
      <c r="AB310" t="s">
        <v>71</v>
      </c>
      <c r="AC310" t="s">
        <v>6057</v>
      </c>
      <c r="AD310" t="s">
        <v>6193</v>
      </c>
      <c r="AE310" t="s">
        <v>906</v>
      </c>
      <c r="AF310" t="s">
        <v>907</v>
      </c>
      <c r="AG310" t="s">
        <v>397</v>
      </c>
      <c r="AH310" t="s">
        <v>156</v>
      </c>
      <c r="AI310">
        <v>1</v>
      </c>
      <c r="AJ310">
        <v>0.5</v>
      </c>
      <c r="AK310">
        <v>0.8</v>
      </c>
      <c r="AL310">
        <v>0.8</v>
      </c>
      <c r="AM310" t="s">
        <v>14</v>
      </c>
      <c r="AN310">
        <v>23.45</v>
      </c>
      <c r="AO310" t="s">
        <v>303</v>
      </c>
      <c r="AP310" t="s">
        <v>303</v>
      </c>
      <c r="AQ310" t="s">
        <v>303</v>
      </c>
      <c r="AR310" t="s">
        <v>303</v>
      </c>
      <c r="AS310" t="s">
        <v>303</v>
      </c>
      <c r="AT310" t="s">
        <v>618</v>
      </c>
      <c r="AU310" t="s">
        <v>619</v>
      </c>
      <c r="AV310" t="s">
        <v>1318</v>
      </c>
      <c r="AW310" t="s">
        <v>156</v>
      </c>
      <c r="AX310" t="s">
        <v>307</v>
      </c>
      <c r="AY310" t="s">
        <v>6193</v>
      </c>
      <c r="AZ310" t="s">
        <v>6194</v>
      </c>
      <c r="BA310" t="s">
        <v>6194</v>
      </c>
      <c r="BB310" t="s">
        <v>657</v>
      </c>
      <c r="BC310" t="s">
        <v>658</v>
      </c>
      <c r="BD310" t="s">
        <v>621</v>
      </c>
      <c r="BE310" t="s">
        <v>311</v>
      </c>
      <c r="BF310" t="s">
        <v>312</v>
      </c>
      <c r="BG310" t="s">
        <v>156</v>
      </c>
      <c r="BH310" t="s">
        <v>313</v>
      </c>
    </row>
    <row r="311" spans="1:60" x14ac:dyDescent="0.4">
      <c r="A311" s="64">
        <f t="shared" si="75"/>
        <v>309</v>
      </c>
      <c r="B311" s="65" t="str">
        <f t="shared" si="76"/>
        <v>2025-09-17</v>
      </c>
      <c r="C311" s="65" t="str">
        <f t="shared" si="77"/>
        <v>FRA</v>
      </c>
      <c r="D311" s="65" t="str">
        <f t="shared" si="78"/>
        <v>72220338942</v>
      </c>
      <c r="E311" s="65" t="str">
        <f t="shared" si="79"/>
        <v>566746843913</v>
      </c>
      <c r="F311" s="65" t="str">
        <f t="shared" si="80"/>
        <v>한윤희</v>
      </c>
      <c r="G311" s="65" t="str">
        <f t="shared" si="81"/>
        <v>GK00002769885</v>
      </c>
      <c r="H311" s="229" t="str">
        <f t="shared" si="82"/>
        <v>목록(Manifest)</v>
      </c>
      <c r="I311" s="66">
        <f t="shared" si="83"/>
        <v>92.63</v>
      </c>
      <c r="J311" s="102">
        <f t="shared" si="84"/>
        <v>1</v>
      </c>
      <c r="K311" s="66">
        <f t="shared" si="85"/>
        <v>0.5</v>
      </c>
      <c r="L311" s="66">
        <f t="shared" si="86"/>
        <v>0.2</v>
      </c>
      <c r="M311" s="66">
        <f t="shared" si="87"/>
        <v>0.5</v>
      </c>
      <c r="N311" s="169">
        <f t="shared" si="88"/>
        <v>3.35</v>
      </c>
      <c r="O311" s="169">
        <f>(J311*VLOOKUP(M311/J311,Mapping!$B$22:$C$29,2,10))</f>
        <v>2.75</v>
      </c>
      <c r="P311" s="166">
        <f t="shared" si="89"/>
        <v>7.1515801780863901</v>
      </c>
      <c r="Q311" s="167">
        <f>VLOOKUP(H311,Mapping!$B$3:$D$13,3,0)</f>
        <v>0</v>
      </c>
      <c r="R311" s="168">
        <f>(IF(VLOOKUP(VLOOKUP(I311,Mapping!$B$15:$D$20,2,1),Mapping!$C$15:$E$20,2,0)=7000,0,VLOOKUP(VLOOKUP(I311,Mapping!$B$15:$D$20,2,1),Mapping!$C$15:$E$20,2,0)))</f>
        <v>0</v>
      </c>
      <c r="S311" s="166"/>
      <c r="T311" s="166"/>
      <c r="U311" s="67">
        <f t="shared" si="90"/>
        <v>7.1515801780863901</v>
      </c>
      <c r="V311" s="149">
        <f t="shared" si="91"/>
        <v>7.15</v>
      </c>
      <c r="W311" s="149">
        <f>MAKESHOPNCOMPANY!$C$17</f>
        <v>1402.69</v>
      </c>
      <c r="X311" t="str">
        <f t="shared" si="74"/>
        <v/>
      </c>
      <c r="AA311" t="s">
        <v>6056</v>
      </c>
      <c r="AB311" t="s">
        <v>71</v>
      </c>
      <c r="AC311" t="s">
        <v>6057</v>
      </c>
      <c r="AD311" t="s">
        <v>6195</v>
      </c>
      <c r="AE311" t="s">
        <v>6196</v>
      </c>
      <c r="AF311" t="s">
        <v>6197</v>
      </c>
      <c r="AG311" t="s">
        <v>6198</v>
      </c>
      <c r="AH311" t="s">
        <v>156</v>
      </c>
      <c r="AI311">
        <v>1</v>
      </c>
      <c r="AJ311">
        <v>0.5</v>
      </c>
      <c r="AK311">
        <v>0.2</v>
      </c>
      <c r="AL311">
        <v>0.5</v>
      </c>
      <c r="AM311" t="s">
        <v>14</v>
      </c>
      <c r="AN311">
        <v>92.63</v>
      </c>
      <c r="AO311" t="s">
        <v>303</v>
      </c>
      <c r="AP311" t="s">
        <v>303</v>
      </c>
      <c r="AQ311" t="s">
        <v>303</v>
      </c>
      <c r="AR311" t="s">
        <v>303</v>
      </c>
      <c r="AS311" t="s">
        <v>303</v>
      </c>
      <c r="AT311" t="s">
        <v>618</v>
      </c>
      <c r="AU311" t="s">
        <v>619</v>
      </c>
      <c r="AV311" t="s">
        <v>6199</v>
      </c>
      <c r="AW311" t="s">
        <v>156</v>
      </c>
      <c r="AX311" t="s">
        <v>307</v>
      </c>
      <c r="AY311" t="s">
        <v>6195</v>
      </c>
      <c r="AZ311" t="s">
        <v>6200</v>
      </c>
      <c r="BA311" t="s">
        <v>6200</v>
      </c>
      <c r="BB311" t="s">
        <v>657</v>
      </c>
      <c r="BC311" t="s">
        <v>658</v>
      </c>
      <c r="BD311" t="s">
        <v>621</v>
      </c>
      <c r="BE311" t="s">
        <v>311</v>
      </c>
      <c r="BF311" t="s">
        <v>312</v>
      </c>
      <c r="BG311" t="s">
        <v>156</v>
      </c>
      <c r="BH311" t="s">
        <v>313</v>
      </c>
    </row>
    <row r="312" spans="1:60" x14ac:dyDescent="0.4">
      <c r="A312" s="64">
        <f t="shared" si="75"/>
        <v>310</v>
      </c>
      <c r="B312" s="65" t="str">
        <f t="shared" si="76"/>
        <v>2025-09-17</v>
      </c>
      <c r="C312" s="65" t="str">
        <f t="shared" si="77"/>
        <v>FRA</v>
      </c>
      <c r="D312" s="65" t="str">
        <f t="shared" si="78"/>
        <v>72220338942</v>
      </c>
      <c r="E312" s="65" t="str">
        <f t="shared" si="79"/>
        <v>566746844075</v>
      </c>
      <c r="F312" s="65" t="str">
        <f t="shared" si="80"/>
        <v>이신선</v>
      </c>
      <c r="G312" s="65" t="str">
        <f t="shared" si="81"/>
        <v>GK00002770299</v>
      </c>
      <c r="H312" s="229" t="str">
        <f t="shared" si="82"/>
        <v>목록(Manifest)</v>
      </c>
      <c r="I312" s="66">
        <f t="shared" si="83"/>
        <v>120.82</v>
      </c>
      <c r="J312" s="102">
        <f t="shared" si="84"/>
        <v>1</v>
      </c>
      <c r="K312" s="66">
        <f t="shared" si="85"/>
        <v>1</v>
      </c>
      <c r="L312" s="66">
        <f t="shared" si="86"/>
        <v>1.7</v>
      </c>
      <c r="M312" s="66">
        <f t="shared" si="87"/>
        <v>1.7</v>
      </c>
      <c r="N312" s="169">
        <f t="shared" si="88"/>
        <v>7.07</v>
      </c>
      <c r="O312" s="169">
        <f>(J312*VLOOKUP(M312/J312,Mapping!$B$22:$C$29,2,10))</f>
        <v>2.75</v>
      </c>
      <c r="P312" s="166">
        <f t="shared" si="89"/>
        <v>11.512871696525959</v>
      </c>
      <c r="Q312" s="167">
        <f>VLOOKUP(H312,Mapping!$B$3:$D$13,3,0)</f>
        <v>0</v>
      </c>
      <c r="R312" s="168">
        <f>(IF(VLOOKUP(VLOOKUP(I312,Mapping!$B$15:$D$20,2,1),Mapping!$C$15:$E$20,2,0)=7000,0,VLOOKUP(VLOOKUP(I312,Mapping!$B$15:$D$20,2,1),Mapping!$C$15:$E$20,2,0)))</f>
        <v>0</v>
      </c>
      <c r="S312" s="166"/>
      <c r="T312" s="166"/>
      <c r="U312" s="67">
        <f t="shared" si="90"/>
        <v>11.512871696525959</v>
      </c>
      <c r="V312" s="149">
        <f t="shared" si="91"/>
        <v>11.51</v>
      </c>
      <c r="W312" s="149">
        <f>MAKESHOPNCOMPANY!$C$17</f>
        <v>1402.69</v>
      </c>
      <c r="X312" t="str">
        <f t="shared" si="74"/>
        <v/>
      </c>
      <c r="AA312" t="s">
        <v>6056</v>
      </c>
      <c r="AB312" t="s">
        <v>71</v>
      </c>
      <c r="AC312" t="s">
        <v>6057</v>
      </c>
      <c r="AD312" t="s">
        <v>6201</v>
      </c>
      <c r="AE312" t="s">
        <v>6202</v>
      </c>
      <c r="AF312" t="s">
        <v>6203</v>
      </c>
      <c r="AG312" t="s">
        <v>1066</v>
      </c>
      <c r="AH312" t="s">
        <v>156</v>
      </c>
      <c r="AI312">
        <v>1</v>
      </c>
      <c r="AJ312">
        <v>1</v>
      </c>
      <c r="AK312">
        <v>1.7</v>
      </c>
      <c r="AL312">
        <v>1.7</v>
      </c>
      <c r="AM312" t="s">
        <v>14</v>
      </c>
      <c r="AN312">
        <v>120.82</v>
      </c>
      <c r="AO312" t="s">
        <v>303</v>
      </c>
      <c r="AP312" t="s">
        <v>303</v>
      </c>
      <c r="AQ312" t="s">
        <v>303</v>
      </c>
      <c r="AR312" t="s">
        <v>303</v>
      </c>
      <c r="AS312" t="s">
        <v>303</v>
      </c>
      <c r="AT312" t="s">
        <v>618</v>
      </c>
      <c r="AU312" t="s">
        <v>619</v>
      </c>
      <c r="AV312" t="s">
        <v>664</v>
      </c>
      <c r="AW312" t="s">
        <v>156</v>
      </c>
      <c r="AX312" t="s">
        <v>307</v>
      </c>
      <c r="AY312" t="s">
        <v>6201</v>
      </c>
      <c r="AZ312" t="s">
        <v>6204</v>
      </c>
      <c r="BA312" t="s">
        <v>6204</v>
      </c>
      <c r="BB312" t="s">
        <v>657</v>
      </c>
      <c r="BC312" t="s">
        <v>658</v>
      </c>
      <c r="BD312" t="s">
        <v>621</v>
      </c>
      <c r="BE312" t="s">
        <v>311</v>
      </c>
      <c r="BF312" t="s">
        <v>312</v>
      </c>
      <c r="BG312" t="s">
        <v>156</v>
      </c>
      <c r="BH312" t="s">
        <v>313</v>
      </c>
    </row>
    <row r="313" spans="1:60" x14ac:dyDescent="0.4">
      <c r="A313" s="64">
        <f t="shared" si="75"/>
        <v>311</v>
      </c>
      <c r="B313" s="65" t="str">
        <f t="shared" si="76"/>
        <v>2025-09-17</v>
      </c>
      <c r="C313" s="65" t="str">
        <f t="shared" si="77"/>
        <v>FRA</v>
      </c>
      <c r="D313" s="65" t="str">
        <f t="shared" si="78"/>
        <v>72220338942</v>
      </c>
      <c r="E313" s="65" t="str">
        <f t="shared" si="79"/>
        <v>566746843983</v>
      </c>
      <c r="F313" s="65" t="str">
        <f t="shared" si="80"/>
        <v>배상현</v>
      </c>
      <c r="G313" s="65" t="str">
        <f t="shared" si="81"/>
        <v>GK00002770303</v>
      </c>
      <c r="H313" s="229" t="str">
        <f t="shared" si="82"/>
        <v>간이(Simple)</v>
      </c>
      <c r="I313" s="66">
        <f t="shared" si="83"/>
        <v>257.95</v>
      </c>
      <c r="J313" s="102">
        <f t="shared" si="84"/>
        <v>1</v>
      </c>
      <c r="K313" s="66">
        <f t="shared" si="85"/>
        <v>1.5</v>
      </c>
      <c r="L313" s="66">
        <f t="shared" si="86"/>
        <v>3.6</v>
      </c>
      <c r="M313" s="66">
        <f t="shared" si="87"/>
        <v>3.6</v>
      </c>
      <c r="N313" s="169">
        <f t="shared" si="88"/>
        <v>12.96</v>
      </c>
      <c r="O313" s="169">
        <f>(J313*VLOOKUP(M313/J313,Mapping!$B$22:$C$29,2,10))</f>
        <v>3.25</v>
      </c>
      <c r="P313" s="166">
        <f t="shared" si="89"/>
        <v>19.004445030619738</v>
      </c>
      <c r="Q313" s="167">
        <f>VLOOKUP(H313,Mapping!$B$3:$D$13,3,0)</f>
        <v>0.8</v>
      </c>
      <c r="R313" s="168">
        <f>(IF(VLOOKUP(VLOOKUP(I313,Mapping!$B$15:$D$20,2,1),Mapping!$C$15:$E$20,2,0)=7000,0,VLOOKUP(VLOOKUP(I313,Mapping!$B$15:$D$20,2,1),Mapping!$C$15:$E$20,2,0)))</f>
        <v>0</v>
      </c>
      <c r="S313" s="166"/>
      <c r="T313" s="166"/>
      <c r="U313" s="67">
        <f t="shared" si="90"/>
        <v>19.804445030619739</v>
      </c>
      <c r="V313" s="149">
        <f t="shared" si="91"/>
        <v>19.8</v>
      </c>
      <c r="W313" s="149">
        <f>MAKESHOPNCOMPANY!$C$17</f>
        <v>1402.69</v>
      </c>
      <c r="X313" t="str">
        <f t="shared" si="74"/>
        <v/>
      </c>
      <c r="AA313" t="s">
        <v>6056</v>
      </c>
      <c r="AB313" t="s">
        <v>71</v>
      </c>
      <c r="AC313" t="s">
        <v>6057</v>
      </c>
      <c r="AD313" t="s">
        <v>6205</v>
      </c>
      <c r="AE313" t="s">
        <v>5080</v>
      </c>
      <c r="AF313" t="s">
        <v>5081</v>
      </c>
      <c r="AG313" t="s">
        <v>5082</v>
      </c>
      <c r="AH313" t="s">
        <v>156</v>
      </c>
      <c r="AI313">
        <v>1</v>
      </c>
      <c r="AJ313">
        <v>1.5</v>
      </c>
      <c r="AK313">
        <v>3.6</v>
      </c>
      <c r="AL313">
        <v>3.6</v>
      </c>
      <c r="AM313" t="s">
        <v>15</v>
      </c>
      <c r="AN313">
        <v>257.95</v>
      </c>
      <c r="AO313" t="s">
        <v>303</v>
      </c>
      <c r="AP313" t="s">
        <v>303</v>
      </c>
      <c r="AQ313" t="s">
        <v>303</v>
      </c>
      <c r="AR313" t="s">
        <v>303</v>
      </c>
      <c r="AS313" t="s">
        <v>303</v>
      </c>
      <c r="AT313" t="s">
        <v>618</v>
      </c>
      <c r="AU313" t="s">
        <v>619</v>
      </c>
      <c r="AV313" t="s">
        <v>1196</v>
      </c>
      <c r="AW313" t="s">
        <v>156</v>
      </c>
      <c r="AX313" t="s">
        <v>307</v>
      </c>
      <c r="AY313" t="s">
        <v>6205</v>
      </c>
      <c r="AZ313" t="s">
        <v>6206</v>
      </c>
      <c r="BA313" t="s">
        <v>6206</v>
      </c>
      <c r="BB313" t="s">
        <v>657</v>
      </c>
      <c r="BC313" t="s">
        <v>658</v>
      </c>
      <c r="BD313" t="s">
        <v>621</v>
      </c>
      <c r="BE313" t="s">
        <v>311</v>
      </c>
      <c r="BF313" t="s">
        <v>312</v>
      </c>
      <c r="BG313" t="s">
        <v>156</v>
      </c>
      <c r="BH313" t="s">
        <v>313</v>
      </c>
    </row>
    <row r="314" spans="1:60" x14ac:dyDescent="0.4">
      <c r="A314" s="64">
        <f t="shared" si="75"/>
        <v>312</v>
      </c>
      <c r="B314" s="65" t="str">
        <f t="shared" si="76"/>
        <v>2025-09-17</v>
      </c>
      <c r="C314" s="65" t="str">
        <f t="shared" si="77"/>
        <v>FRA</v>
      </c>
      <c r="D314" s="65" t="str">
        <f t="shared" si="78"/>
        <v>72220338942</v>
      </c>
      <c r="E314" s="65" t="str">
        <f t="shared" si="79"/>
        <v>566746844031</v>
      </c>
      <c r="F314" s="65" t="str">
        <f t="shared" si="80"/>
        <v>양지현</v>
      </c>
      <c r="G314" s="65" t="str">
        <f t="shared" si="81"/>
        <v>GK00002742270</v>
      </c>
      <c r="H314" s="229" t="str">
        <f t="shared" si="82"/>
        <v>목록(Manifest)</v>
      </c>
      <c r="I314" s="66">
        <f t="shared" si="83"/>
        <v>22.05</v>
      </c>
      <c r="J314" s="102">
        <f t="shared" si="84"/>
        <v>1</v>
      </c>
      <c r="K314" s="66">
        <f t="shared" si="85"/>
        <v>0.5</v>
      </c>
      <c r="L314" s="66">
        <f t="shared" si="86"/>
        <v>0.2</v>
      </c>
      <c r="M314" s="66">
        <f t="shared" si="87"/>
        <v>0.5</v>
      </c>
      <c r="N314" s="169">
        <f t="shared" si="88"/>
        <v>3.35</v>
      </c>
      <c r="O314" s="169">
        <f>(J314*VLOOKUP(M314/J314,Mapping!$B$22:$C$29,2,10))</f>
        <v>2.75</v>
      </c>
      <c r="P314" s="166">
        <f t="shared" si="89"/>
        <v>7.1515801780863901</v>
      </c>
      <c r="Q314" s="167">
        <f>VLOOKUP(H314,Mapping!$B$3:$D$13,3,0)</f>
        <v>0</v>
      </c>
      <c r="R314" s="168">
        <f>(IF(VLOOKUP(VLOOKUP(I314,Mapping!$B$15:$D$20,2,1),Mapping!$C$15:$E$20,2,0)=7000,0,VLOOKUP(VLOOKUP(I314,Mapping!$B$15:$D$20,2,1),Mapping!$C$15:$E$20,2,0)))</f>
        <v>0</v>
      </c>
      <c r="S314" s="166"/>
      <c r="T314" s="166"/>
      <c r="U314" s="67">
        <f t="shared" si="90"/>
        <v>7.1515801780863901</v>
      </c>
      <c r="V314" s="149">
        <f t="shared" si="91"/>
        <v>7.15</v>
      </c>
      <c r="W314" s="149">
        <f>MAKESHOPNCOMPANY!$C$17</f>
        <v>1402.69</v>
      </c>
      <c r="X314" t="str">
        <f t="shared" si="74"/>
        <v/>
      </c>
      <c r="AA314" t="s">
        <v>6056</v>
      </c>
      <c r="AB314" t="s">
        <v>71</v>
      </c>
      <c r="AC314" t="s">
        <v>6057</v>
      </c>
      <c r="AD314" t="s">
        <v>6207</v>
      </c>
      <c r="AE314" t="s">
        <v>6208</v>
      </c>
      <c r="AF314" t="s">
        <v>6209</v>
      </c>
      <c r="AG314" t="s">
        <v>6210</v>
      </c>
      <c r="AH314" t="s">
        <v>156</v>
      </c>
      <c r="AI314">
        <v>1</v>
      </c>
      <c r="AJ314">
        <v>0.5</v>
      </c>
      <c r="AK314">
        <v>0.2</v>
      </c>
      <c r="AL314">
        <v>0.5</v>
      </c>
      <c r="AM314" t="s">
        <v>14</v>
      </c>
      <c r="AN314">
        <v>22.05</v>
      </c>
      <c r="AO314" t="s">
        <v>303</v>
      </c>
      <c r="AP314" t="s">
        <v>303</v>
      </c>
      <c r="AQ314" t="s">
        <v>303</v>
      </c>
      <c r="AR314" t="s">
        <v>303</v>
      </c>
      <c r="AS314" t="s">
        <v>303</v>
      </c>
      <c r="AT314" t="s">
        <v>618</v>
      </c>
      <c r="AU314" t="s">
        <v>619</v>
      </c>
      <c r="AV314" t="s">
        <v>625</v>
      </c>
      <c r="AW314" t="s">
        <v>156</v>
      </c>
      <c r="AX314" t="s">
        <v>307</v>
      </c>
      <c r="AY314" t="s">
        <v>6207</v>
      </c>
      <c r="AZ314" t="s">
        <v>6211</v>
      </c>
      <c r="BA314" t="s">
        <v>6211</v>
      </c>
      <c r="BB314" t="s">
        <v>657</v>
      </c>
      <c r="BC314" t="s">
        <v>658</v>
      </c>
      <c r="BD314" t="s">
        <v>621</v>
      </c>
      <c r="BE314" t="s">
        <v>311</v>
      </c>
      <c r="BF314" t="s">
        <v>312</v>
      </c>
      <c r="BG314" t="s">
        <v>156</v>
      </c>
      <c r="BH314" t="s">
        <v>313</v>
      </c>
    </row>
    <row r="315" spans="1:60" x14ac:dyDescent="0.4">
      <c r="A315" s="64">
        <f t="shared" si="75"/>
        <v>313</v>
      </c>
      <c r="B315" s="65" t="str">
        <f t="shared" si="76"/>
        <v>2025-09-18</v>
      </c>
      <c r="C315" s="65" t="str">
        <f t="shared" si="77"/>
        <v>FRA</v>
      </c>
      <c r="D315" s="65" t="str">
        <f t="shared" si="78"/>
        <v>18050238355</v>
      </c>
      <c r="E315" s="65" t="str">
        <f t="shared" si="79"/>
        <v>566746844101</v>
      </c>
      <c r="F315" s="65" t="str">
        <f t="shared" si="80"/>
        <v>민세홍</v>
      </c>
      <c r="G315" s="65" t="str">
        <f t="shared" si="81"/>
        <v>GK00002767427</v>
      </c>
      <c r="H315" s="229" t="str">
        <f t="shared" si="82"/>
        <v>간이(Simple)</v>
      </c>
      <c r="I315" s="66">
        <f t="shared" si="83"/>
        <v>153</v>
      </c>
      <c r="J315" s="102">
        <f t="shared" si="84"/>
        <v>1</v>
      </c>
      <c r="K315" s="66">
        <f t="shared" si="85"/>
        <v>8</v>
      </c>
      <c r="L315" s="66">
        <f t="shared" si="86"/>
        <v>13.7</v>
      </c>
      <c r="M315" s="66">
        <f t="shared" si="87"/>
        <v>14</v>
      </c>
      <c r="N315" s="169">
        <f t="shared" si="88"/>
        <v>45.2</v>
      </c>
      <c r="O315" s="169">
        <f>(J315*VLOOKUP(M315/J315,Mapping!$B$22:$C$29,2,10))</f>
        <v>6.25</v>
      </c>
      <c r="P315" s="166">
        <f t="shared" si="89"/>
        <v>60.319475436482755</v>
      </c>
      <c r="Q315" s="167">
        <f>VLOOKUP(H315,Mapping!$B$3:$D$13,3,0)</f>
        <v>0.8</v>
      </c>
      <c r="R315" s="168">
        <f>(IF(VLOOKUP(VLOOKUP(I315,Mapping!$B$15:$D$20,2,1),Mapping!$C$15:$E$20,2,0)=7000,0,VLOOKUP(VLOOKUP(I315,Mapping!$B$15:$D$20,2,1),Mapping!$C$15:$E$20,2,0)))</f>
        <v>0</v>
      </c>
      <c r="S315" s="166"/>
      <c r="T315" s="166"/>
      <c r="U315" s="67">
        <f t="shared" si="90"/>
        <v>61.119475436482752</v>
      </c>
      <c r="V315" s="149">
        <f t="shared" si="91"/>
        <v>61.12</v>
      </c>
      <c r="W315" s="149">
        <f>MAKESHOPNCOMPANY!$C$17</f>
        <v>1402.69</v>
      </c>
      <c r="X315" t="str">
        <f t="shared" si="74"/>
        <v>[사업자]/후)수하인정정(프레임)</v>
      </c>
      <c r="AA315" t="s">
        <v>3144</v>
      </c>
      <c r="AB315" t="s">
        <v>71</v>
      </c>
      <c r="AC315" t="s">
        <v>6212</v>
      </c>
      <c r="AD315" t="s">
        <v>6213</v>
      </c>
      <c r="AE315" t="s">
        <v>1147</v>
      </c>
      <c r="AF315" t="s">
        <v>1148</v>
      </c>
      <c r="AG315" t="s">
        <v>1149</v>
      </c>
      <c r="AH315" t="s">
        <v>6214</v>
      </c>
      <c r="AI315">
        <v>1</v>
      </c>
      <c r="AJ315">
        <v>8</v>
      </c>
      <c r="AK315">
        <v>13.7</v>
      </c>
      <c r="AL315">
        <v>14</v>
      </c>
      <c r="AM315" t="s">
        <v>15</v>
      </c>
      <c r="AN315">
        <v>153</v>
      </c>
      <c r="AO315" t="s">
        <v>303</v>
      </c>
      <c r="AP315" t="s">
        <v>303</v>
      </c>
      <c r="AQ315" t="s">
        <v>303</v>
      </c>
      <c r="AR315" t="s">
        <v>303</v>
      </c>
      <c r="AS315" t="s">
        <v>303</v>
      </c>
      <c r="AT315" t="s">
        <v>618</v>
      </c>
      <c r="AU315" t="s">
        <v>619</v>
      </c>
      <c r="AV315" t="s">
        <v>620</v>
      </c>
      <c r="AW315" t="s">
        <v>156</v>
      </c>
      <c r="AX315" t="s">
        <v>307</v>
      </c>
      <c r="AY315" t="s">
        <v>6213</v>
      </c>
      <c r="AZ315" t="s">
        <v>6215</v>
      </c>
      <c r="BA315" t="s">
        <v>6215</v>
      </c>
      <c r="BB315" t="s">
        <v>692</v>
      </c>
      <c r="BC315" t="s">
        <v>628</v>
      </c>
      <c r="BD315" t="s">
        <v>621</v>
      </c>
      <c r="BE315" t="s">
        <v>311</v>
      </c>
      <c r="BF315" t="s">
        <v>312</v>
      </c>
      <c r="BG315" t="s">
        <v>156</v>
      </c>
      <c r="BH315" t="s">
        <v>313</v>
      </c>
    </row>
    <row r="316" spans="1:60" x14ac:dyDescent="0.4">
      <c r="A316" s="64">
        <f t="shared" si="75"/>
        <v>314</v>
      </c>
      <c r="B316" s="65" t="str">
        <f t="shared" si="76"/>
        <v>2025-09-18</v>
      </c>
      <c r="C316" s="65" t="str">
        <f t="shared" si="77"/>
        <v>FRA</v>
      </c>
      <c r="D316" s="65" t="str">
        <f t="shared" si="78"/>
        <v>18050238355</v>
      </c>
      <c r="E316" s="65" t="str">
        <f t="shared" si="79"/>
        <v>566746844123</v>
      </c>
      <c r="F316" s="65" t="str">
        <f t="shared" si="80"/>
        <v>서기준</v>
      </c>
      <c r="G316" s="65" t="str">
        <f t="shared" si="81"/>
        <v>GK00002767766</v>
      </c>
      <c r="H316" s="229" t="str">
        <f t="shared" si="82"/>
        <v>목록(Manifest)</v>
      </c>
      <c r="I316" s="66">
        <f t="shared" si="83"/>
        <v>138.35</v>
      </c>
      <c r="J316" s="102">
        <f t="shared" si="84"/>
        <v>1</v>
      </c>
      <c r="K316" s="66">
        <f t="shared" si="85"/>
        <v>3.5</v>
      </c>
      <c r="L316" s="66">
        <f t="shared" si="86"/>
        <v>5.3</v>
      </c>
      <c r="M316" s="66">
        <f t="shared" si="87"/>
        <v>5.5</v>
      </c>
      <c r="N316" s="169">
        <f t="shared" si="88"/>
        <v>18.850000000000001</v>
      </c>
      <c r="O316" s="169">
        <f>(J316*VLOOKUP(M316/J316,Mapping!$B$22:$C$29,2,10))</f>
        <v>4.25</v>
      </c>
      <c r="P316" s="166">
        <f t="shared" si="89"/>
        <v>27.082213461277973</v>
      </c>
      <c r="Q316" s="167">
        <f>VLOOKUP(H316,Mapping!$B$3:$D$13,3,0)</f>
        <v>0</v>
      </c>
      <c r="R316" s="168">
        <f>(IF(VLOOKUP(VLOOKUP(I316,Mapping!$B$15:$D$20,2,1),Mapping!$C$15:$E$20,2,0)=7000,0,VLOOKUP(VLOOKUP(I316,Mapping!$B$15:$D$20,2,1),Mapping!$C$15:$E$20,2,0)))</f>
        <v>0</v>
      </c>
      <c r="S316" s="166"/>
      <c r="T316" s="166"/>
      <c r="U316" s="67">
        <f t="shared" si="90"/>
        <v>27.082213461277973</v>
      </c>
      <c r="V316" s="149">
        <f t="shared" si="91"/>
        <v>27.08</v>
      </c>
      <c r="W316" s="149">
        <f>MAKESHOPNCOMPANY!$C$17</f>
        <v>1402.69</v>
      </c>
      <c r="X316" t="str">
        <f t="shared" si="74"/>
        <v/>
      </c>
      <c r="AA316" t="s">
        <v>3144</v>
      </c>
      <c r="AB316" t="s">
        <v>71</v>
      </c>
      <c r="AC316" t="s">
        <v>6212</v>
      </c>
      <c r="AD316" t="s">
        <v>6216</v>
      </c>
      <c r="AE316" t="s">
        <v>6217</v>
      </c>
      <c r="AF316" t="s">
        <v>6218</v>
      </c>
      <c r="AG316" t="s">
        <v>6219</v>
      </c>
      <c r="AH316" t="s">
        <v>156</v>
      </c>
      <c r="AI316">
        <v>1</v>
      </c>
      <c r="AJ316">
        <v>3.5</v>
      </c>
      <c r="AK316">
        <v>5.3</v>
      </c>
      <c r="AL316">
        <v>5.5</v>
      </c>
      <c r="AM316" t="s">
        <v>14</v>
      </c>
      <c r="AN316">
        <v>138.35</v>
      </c>
      <c r="AO316" t="s">
        <v>303</v>
      </c>
      <c r="AP316" t="s">
        <v>303</v>
      </c>
      <c r="AQ316" t="s">
        <v>303</v>
      </c>
      <c r="AR316" t="s">
        <v>303</v>
      </c>
      <c r="AS316" t="s">
        <v>303</v>
      </c>
      <c r="AT316" t="s">
        <v>618</v>
      </c>
      <c r="AU316" t="s">
        <v>619</v>
      </c>
      <c r="AV316" t="s">
        <v>6220</v>
      </c>
      <c r="AW316" t="s">
        <v>156</v>
      </c>
      <c r="AX316" t="s">
        <v>307</v>
      </c>
      <c r="AY316" t="s">
        <v>6216</v>
      </c>
      <c r="AZ316" t="s">
        <v>6221</v>
      </c>
      <c r="BA316" t="s">
        <v>6221</v>
      </c>
      <c r="BB316" t="s">
        <v>692</v>
      </c>
      <c r="BC316" t="s">
        <v>628</v>
      </c>
      <c r="BD316" t="s">
        <v>621</v>
      </c>
      <c r="BE316" t="s">
        <v>311</v>
      </c>
      <c r="BF316" t="s">
        <v>312</v>
      </c>
      <c r="BG316" t="s">
        <v>156</v>
      </c>
      <c r="BH316" t="s">
        <v>313</v>
      </c>
    </row>
    <row r="317" spans="1:60" x14ac:dyDescent="0.4">
      <c r="A317" s="64">
        <f t="shared" si="75"/>
        <v>315</v>
      </c>
      <c r="B317" s="65" t="str">
        <f t="shared" si="76"/>
        <v>2025-09-18</v>
      </c>
      <c r="C317" s="65" t="str">
        <f t="shared" si="77"/>
        <v>FRA</v>
      </c>
      <c r="D317" s="65" t="str">
        <f t="shared" si="78"/>
        <v>18050238355</v>
      </c>
      <c r="E317" s="65" t="str">
        <f t="shared" si="79"/>
        <v>566746844263</v>
      </c>
      <c r="F317" s="65" t="str">
        <f t="shared" si="80"/>
        <v>김민석</v>
      </c>
      <c r="G317" s="65" t="str">
        <f t="shared" si="81"/>
        <v>GK00002769073</v>
      </c>
      <c r="H317" s="229" t="str">
        <f t="shared" si="82"/>
        <v>목록(Manifest)</v>
      </c>
      <c r="I317" s="66">
        <f t="shared" si="83"/>
        <v>148.79</v>
      </c>
      <c r="J317" s="102">
        <f t="shared" si="84"/>
        <v>1</v>
      </c>
      <c r="K317" s="66">
        <f t="shared" si="85"/>
        <v>0.5</v>
      </c>
      <c r="L317" s="66">
        <f t="shared" si="86"/>
        <v>0.9</v>
      </c>
      <c r="M317" s="66">
        <f t="shared" si="87"/>
        <v>0.9</v>
      </c>
      <c r="N317" s="169">
        <f t="shared" si="88"/>
        <v>4.59</v>
      </c>
      <c r="O317" s="169">
        <f>(J317*VLOOKUP(M317/J317,Mapping!$B$22:$C$29,2,10))</f>
        <v>2.75</v>
      </c>
      <c r="P317" s="166">
        <f t="shared" si="89"/>
        <v>8.6053440175662459</v>
      </c>
      <c r="Q317" s="167">
        <f>VLOOKUP(H317,Mapping!$B$3:$D$13,3,0)</f>
        <v>0</v>
      </c>
      <c r="R317" s="168">
        <f>(IF(VLOOKUP(VLOOKUP(I317,Mapping!$B$15:$D$20,2,1),Mapping!$C$15:$E$20,2,0)=7000,0,VLOOKUP(VLOOKUP(I317,Mapping!$B$15:$D$20,2,1),Mapping!$C$15:$E$20,2,0)))</f>
        <v>0</v>
      </c>
      <c r="S317" s="166"/>
      <c r="T317" s="166"/>
      <c r="U317" s="67">
        <f t="shared" si="90"/>
        <v>8.6053440175662459</v>
      </c>
      <c r="V317" s="149">
        <f t="shared" si="91"/>
        <v>8.61</v>
      </c>
      <c r="W317" s="149">
        <f>MAKESHOPNCOMPANY!$C$17</f>
        <v>1402.69</v>
      </c>
      <c r="X317" t="str">
        <f t="shared" si="74"/>
        <v/>
      </c>
      <c r="AA317" t="s">
        <v>3144</v>
      </c>
      <c r="AB317" t="s">
        <v>71</v>
      </c>
      <c r="AC317" t="s">
        <v>6212</v>
      </c>
      <c r="AD317" t="s">
        <v>6222</v>
      </c>
      <c r="AE317" t="s">
        <v>3933</v>
      </c>
      <c r="AF317" t="s">
        <v>6223</v>
      </c>
      <c r="AG317" t="s">
        <v>338</v>
      </c>
      <c r="AH317" t="s">
        <v>156</v>
      </c>
      <c r="AI317">
        <v>1</v>
      </c>
      <c r="AJ317">
        <v>0.5</v>
      </c>
      <c r="AK317">
        <v>0.9</v>
      </c>
      <c r="AL317">
        <v>0.9</v>
      </c>
      <c r="AM317" t="s">
        <v>14</v>
      </c>
      <c r="AN317">
        <v>148.79</v>
      </c>
      <c r="AO317" t="s">
        <v>303</v>
      </c>
      <c r="AP317" t="s">
        <v>303</v>
      </c>
      <c r="AQ317" t="s">
        <v>303</v>
      </c>
      <c r="AR317" t="s">
        <v>303</v>
      </c>
      <c r="AS317" t="s">
        <v>303</v>
      </c>
      <c r="AT317" t="s">
        <v>618</v>
      </c>
      <c r="AU317" t="s">
        <v>619</v>
      </c>
      <c r="AV317" t="s">
        <v>636</v>
      </c>
      <c r="AW317" t="s">
        <v>156</v>
      </c>
      <c r="AX317" t="s">
        <v>307</v>
      </c>
      <c r="AY317" t="s">
        <v>6222</v>
      </c>
      <c r="AZ317" t="s">
        <v>6224</v>
      </c>
      <c r="BA317" t="s">
        <v>6224</v>
      </c>
      <c r="BB317" t="s">
        <v>692</v>
      </c>
      <c r="BC317" t="s">
        <v>628</v>
      </c>
      <c r="BD317" t="s">
        <v>621</v>
      </c>
      <c r="BE317" t="s">
        <v>311</v>
      </c>
      <c r="BF317" t="s">
        <v>312</v>
      </c>
      <c r="BG317" t="s">
        <v>156</v>
      </c>
      <c r="BH317" t="s">
        <v>313</v>
      </c>
    </row>
    <row r="318" spans="1:60" x14ac:dyDescent="0.4">
      <c r="A318" s="64">
        <f t="shared" si="75"/>
        <v>316</v>
      </c>
      <c r="B318" s="65" t="str">
        <f t="shared" si="76"/>
        <v>2025-09-18</v>
      </c>
      <c r="C318" s="65" t="str">
        <f t="shared" si="77"/>
        <v>FRA</v>
      </c>
      <c r="D318" s="65" t="str">
        <f t="shared" si="78"/>
        <v>18050238355</v>
      </c>
      <c r="E318" s="65" t="str">
        <f t="shared" si="79"/>
        <v>566746844296</v>
      </c>
      <c r="F318" s="65" t="str">
        <f t="shared" si="80"/>
        <v>최민아</v>
      </c>
      <c r="G318" s="65" t="str">
        <f t="shared" si="81"/>
        <v>GK00002769094</v>
      </c>
      <c r="H318" s="229" t="str">
        <f t="shared" si="82"/>
        <v>목록(Manifest)</v>
      </c>
      <c r="I318" s="66">
        <f t="shared" si="83"/>
        <v>88.31</v>
      </c>
      <c r="J318" s="102">
        <f t="shared" si="84"/>
        <v>1</v>
      </c>
      <c r="K318" s="66">
        <f t="shared" si="85"/>
        <v>1</v>
      </c>
      <c r="L318" s="66">
        <f t="shared" si="86"/>
        <v>1.7</v>
      </c>
      <c r="M318" s="66">
        <f t="shared" si="87"/>
        <v>1.7</v>
      </c>
      <c r="N318" s="169">
        <f t="shared" si="88"/>
        <v>7.07</v>
      </c>
      <c r="O318" s="169">
        <f>(J318*VLOOKUP(M318/J318,Mapping!$B$22:$C$29,2,10))</f>
        <v>2.75</v>
      </c>
      <c r="P318" s="166">
        <f t="shared" si="89"/>
        <v>11.512871696525959</v>
      </c>
      <c r="Q318" s="167">
        <f>VLOOKUP(H318,Mapping!$B$3:$D$13,3,0)</f>
        <v>0</v>
      </c>
      <c r="R318" s="168">
        <f>(IF(VLOOKUP(VLOOKUP(I318,Mapping!$B$15:$D$20,2,1),Mapping!$C$15:$E$20,2,0)=7000,0,VLOOKUP(VLOOKUP(I318,Mapping!$B$15:$D$20,2,1),Mapping!$C$15:$E$20,2,0)))</f>
        <v>0</v>
      </c>
      <c r="S318" s="166"/>
      <c r="T318" s="166"/>
      <c r="U318" s="67">
        <f t="shared" si="90"/>
        <v>11.512871696525959</v>
      </c>
      <c r="V318" s="149">
        <f t="shared" si="91"/>
        <v>11.51</v>
      </c>
      <c r="W318" s="149">
        <f>MAKESHOPNCOMPANY!$C$17</f>
        <v>1402.69</v>
      </c>
      <c r="X318" t="str">
        <f t="shared" si="74"/>
        <v/>
      </c>
      <c r="AA318" t="s">
        <v>3144</v>
      </c>
      <c r="AB318" t="s">
        <v>71</v>
      </c>
      <c r="AC318" t="s">
        <v>6212</v>
      </c>
      <c r="AD318" t="s">
        <v>6225</v>
      </c>
      <c r="AE318" t="s">
        <v>6226</v>
      </c>
      <c r="AF318" t="s">
        <v>6227</v>
      </c>
      <c r="AG318" t="s">
        <v>6228</v>
      </c>
      <c r="AH318" t="s">
        <v>156</v>
      </c>
      <c r="AI318">
        <v>1</v>
      </c>
      <c r="AJ318">
        <v>1</v>
      </c>
      <c r="AK318">
        <v>1.7</v>
      </c>
      <c r="AL318">
        <v>1.7</v>
      </c>
      <c r="AM318" t="s">
        <v>14</v>
      </c>
      <c r="AN318">
        <v>88.31</v>
      </c>
      <c r="AO318" t="s">
        <v>303</v>
      </c>
      <c r="AP318" t="s">
        <v>303</v>
      </c>
      <c r="AQ318" t="s">
        <v>303</v>
      </c>
      <c r="AR318" t="s">
        <v>303</v>
      </c>
      <c r="AS318" t="s">
        <v>303</v>
      </c>
      <c r="AT318" t="s">
        <v>618</v>
      </c>
      <c r="AU318" t="s">
        <v>619</v>
      </c>
      <c r="AV318" t="s">
        <v>6229</v>
      </c>
      <c r="AW318" t="s">
        <v>156</v>
      </c>
      <c r="AX318" t="s">
        <v>307</v>
      </c>
      <c r="AY318" t="s">
        <v>6225</v>
      </c>
      <c r="AZ318" t="s">
        <v>6230</v>
      </c>
      <c r="BA318" t="s">
        <v>6230</v>
      </c>
      <c r="BB318" t="s">
        <v>692</v>
      </c>
      <c r="BC318" t="s">
        <v>628</v>
      </c>
      <c r="BD318" t="s">
        <v>621</v>
      </c>
      <c r="BE318" t="s">
        <v>311</v>
      </c>
      <c r="BF318" t="s">
        <v>312</v>
      </c>
      <c r="BG318" t="s">
        <v>156</v>
      </c>
      <c r="BH318" t="s">
        <v>313</v>
      </c>
    </row>
    <row r="319" spans="1:60" x14ac:dyDescent="0.4">
      <c r="A319" s="64">
        <f t="shared" si="75"/>
        <v>317</v>
      </c>
      <c r="B319" s="65" t="str">
        <f t="shared" si="76"/>
        <v>2025-09-18</v>
      </c>
      <c r="C319" s="65" t="str">
        <f t="shared" si="77"/>
        <v>FRA</v>
      </c>
      <c r="D319" s="65" t="str">
        <f t="shared" si="78"/>
        <v>18050238355</v>
      </c>
      <c r="E319" s="65" t="str">
        <f t="shared" si="79"/>
        <v>566746844160</v>
      </c>
      <c r="F319" s="65" t="str">
        <f t="shared" si="80"/>
        <v>김은아</v>
      </c>
      <c r="G319" s="65" t="str">
        <f t="shared" si="81"/>
        <v>GK00002769970</v>
      </c>
      <c r="H319" s="229" t="str">
        <f t="shared" si="82"/>
        <v>목록(Manifest)</v>
      </c>
      <c r="I319" s="66">
        <f t="shared" si="83"/>
        <v>30.28</v>
      </c>
      <c r="J319" s="102">
        <f t="shared" si="84"/>
        <v>1</v>
      </c>
      <c r="K319" s="66">
        <f t="shared" si="85"/>
        <v>0.5</v>
      </c>
      <c r="L319" s="66">
        <f t="shared" si="86"/>
        <v>0.2</v>
      </c>
      <c r="M319" s="66">
        <f t="shared" si="87"/>
        <v>0.5</v>
      </c>
      <c r="N319" s="169">
        <f t="shared" si="88"/>
        <v>3.35</v>
      </c>
      <c r="O319" s="169">
        <f>(J319*VLOOKUP(M319/J319,Mapping!$B$22:$C$29,2,10))</f>
        <v>2.75</v>
      </c>
      <c r="P319" s="166">
        <f t="shared" si="89"/>
        <v>7.1515801780863901</v>
      </c>
      <c r="Q319" s="167">
        <f>VLOOKUP(H319,Mapping!$B$3:$D$13,3,0)</f>
        <v>0</v>
      </c>
      <c r="R319" s="168">
        <f>(IF(VLOOKUP(VLOOKUP(I319,Mapping!$B$15:$D$20,2,1),Mapping!$C$15:$E$20,2,0)=7000,0,VLOOKUP(VLOOKUP(I319,Mapping!$B$15:$D$20,2,1),Mapping!$C$15:$E$20,2,0)))</f>
        <v>0</v>
      </c>
      <c r="S319" s="166"/>
      <c r="T319" s="166"/>
      <c r="U319" s="67">
        <f t="shared" si="90"/>
        <v>7.1515801780863901</v>
      </c>
      <c r="V319" s="149">
        <f t="shared" si="91"/>
        <v>7.15</v>
      </c>
      <c r="W319" s="149">
        <f>MAKESHOPNCOMPANY!$C$17</f>
        <v>1402.69</v>
      </c>
      <c r="X319" t="str">
        <f t="shared" si="74"/>
        <v/>
      </c>
      <c r="AA319" t="s">
        <v>3144</v>
      </c>
      <c r="AB319" t="s">
        <v>71</v>
      </c>
      <c r="AC319" t="s">
        <v>6212</v>
      </c>
      <c r="AD319" t="s">
        <v>6231</v>
      </c>
      <c r="AE319" t="s">
        <v>6232</v>
      </c>
      <c r="AF319" t="s">
        <v>6233</v>
      </c>
      <c r="AG319" t="s">
        <v>6234</v>
      </c>
      <c r="AH319" t="s">
        <v>156</v>
      </c>
      <c r="AI319">
        <v>1</v>
      </c>
      <c r="AJ319">
        <v>0.5</v>
      </c>
      <c r="AK319">
        <v>0.2</v>
      </c>
      <c r="AL319">
        <v>0.5</v>
      </c>
      <c r="AM319" t="s">
        <v>14</v>
      </c>
      <c r="AN319">
        <v>30.28</v>
      </c>
      <c r="AO319" t="s">
        <v>303</v>
      </c>
      <c r="AP319" t="s">
        <v>303</v>
      </c>
      <c r="AQ319" t="s">
        <v>303</v>
      </c>
      <c r="AR319" t="s">
        <v>303</v>
      </c>
      <c r="AS319" t="s">
        <v>303</v>
      </c>
      <c r="AT319" t="s">
        <v>618</v>
      </c>
      <c r="AU319" t="s">
        <v>619</v>
      </c>
      <c r="AV319" t="s">
        <v>6235</v>
      </c>
      <c r="AW319" t="s">
        <v>156</v>
      </c>
      <c r="AX319" t="s">
        <v>307</v>
      </c>
      <c r="AY319" t="s">
        <v>6231</v>
      </c>
      <c r="AZ319" t="s">
        <v>6236</v>
      </c>
      <c r="BA319" t="s">
        <v>6236</v>
      </c>
      <c r="BB319" t="s">
        <v>692</v>
      </c>
      <c r="BC319" t="s">
        <v>628</v>
      </c>
      <c r="BD319" t="s">
        <v>621</v>
      </c>
      <c r="BE319" t="s">
        <v>311</v>
      </c>
      <c r="BF319" t="s">
        <v>312</v>
      </c>
      <c r="BG319" t="s">
        <v>156</v>
      </c>
      <c r="BH319" t="s">
        <v>313</v>
      </c>
    </row>
    <row r="320" spans="1:60" x14ac:dyDescent="0.4">
      <c r="A320" s="64">
        <f t="shared" si="75"/>
        <v>318</v>
      </c>
      <c r="B320" s="65" t="str">
        <f t="shared" si="76"/>
        <v>2025-09-18</v>
      </c>
      <c r="C320" s="65" t="str">
        <f t="shared" si="77"/>
        <v>FRA</v>
      </c>
      <c r="D320" s="65" t="str">
        <f t="shared" si="78"/>
        <v>18050238355</v>
      </c>
      <c r="E320" s="65" t="str">
        <f t="shared" si="79"/>
        <v>566746844355</v>
      </c>
      <c r="F320" s="65" t="str">
        <f t="shared" si="80"/>
        <v>공원표</v>
      </c>
      <c r="G320" s="65" t="str">
        <f t="shared" si="81"/>
        <v>GK00002769972</v>
      </c>
      <c r="H320" s="229" t="str">
        <f t="shared" si="82"/>
        <v>간이(Simple)</v>
      </c>
      <c r="I320" s="66">
        <f t="shared" si="83"/>
        <v>284.92</v>
      </c>
      <c r="J320" s="102">
        <f t="shared" si="84"/>
        <v>1</v>
      </c>
      <c r="K320" s="66">
        <f t="shared" si="85"/>
        <v>2</v>
      </c>
      <c r="L320" s="66">
        <f t="shared" si="86"/>
        <v>0.2</v>
      </c>
      <c r="M320" s="66">
        <f t="shared" si="87"/>
        <v>2</v>
      </c>
      <c r="N320" s="169">
        <f t="shared" si="88"/>
        <v>8</v>
      </c>
      <c r="O320" s="169">
        <f>(J320*VLOOKUP(M320/J320,Mapping!$B$22:$C$29,2,10))</f>
        <v>2.75</v>
      </c>
      <c r="P320" s="166">
        <f t="shared" si="89"/>
        <v>12.603194576135852</v>
      </c>
      <c r="Q320" s="167">
        <f>VLOOKUP(H320,Mapping!$B$3:$D$13,3,0)</f>
        <v>0.8</v>
      </c>
      <c r="R320" s="168">
        <f>(IF(VLOOKUP(VLOOKUP(I320,Mapping!$B$15:$D$20,2,1),Mapping!$C$15:$E$20,2,0)=7000,0,VLOOKUP(VLOOKUP(I320,Mapping!$B$15:$D$20,2,1),Mapping!$C$15:$E$20,2,0)))</f>
        <v>0</v>
      </c>
      <c r="S320" s="166"/>
      <c r="T320" s="166"/>
      <c r="U320" s="67">
        <f t="shared" si="90"/>
        <v>13.403194576135853</v>
      </c>
      <c r="V320" s="149">
        <f t="shared" si="91"/>
        <v>13.4</v>
      </c>
      <c r="W320" s="149">
        <f>MAKESHOPNCOMPANY!$C$17</f>
        <v>1402.69</v>
      </c>
      <c r="X320" t="str">
        <f t="shared" si="74"/>
        <v/>
      </c>
      <c r="AA320" t="s">
        <v>3144</v>
      </c>
      <c r="AB320" t="s">
        <v>71</v>
      </c>
      <c r="AC320" t="s">
        <v>6212</v>
      </c>
      <c r="AD320" t="s">
        <v>6237</v>
      </c>
      <c r="AE320" t="s">
        <v>6238</v>
      </c>
      <c r="AF320" t="s">
        <v>6239</v>
      </c>
      <c r="AG320" t="s">
        <v>6240</v>
      </c>
      <c r="AH320" t="s">
        <v>156</v>
      </c>
      <c r="AI320">
        <v>1</v>
      </c>
      <c r="AJ320">
        <v>2</v>
      </c>
      <c r="AK320">
        <v>0.2</v>
      </c>
      <c r="AL320">
        <v>2</v>
      </c>
      <c r="AM320" t="s">
        <v>15</v>
      </c>
      <c r="AN320">
        <v>284.92</v>
      </c>
      <c r="AO320" t="s">
        <v>303</v>
      </c>
      <c r="AP320" t="s">
        <v>303</v>
      </c>
      <c r="AQ320" t="s">
        <v>303</v>
      </c>
      <c r="AR320" t="s">
        <v>303</v>
      </c>
      <c r="AS320" t="s">
        <v>303</v>
      </c>
      <c r="AT320" t="s">
        <v>618</v>
      </c>
      <c r="AU320" t="s">
        <v>619</v>
      </c>
      <c r="AV320" t="s">
        <v>6241</v>
      </c>
      <c r="AW320" t="s">
        <v>156</v>
      </c>
      <c r="AX320" t="s">
        <v>307</v>
      </c>
      <c r="AY320" t="s">
        <v>6237</v>
      </c>
      <c r="AZ320" t="s">
        <v>6242</v>
      </c>
      <c r="BA320" t="s">
        <v>6242</v>
      </c>
      <c r="BB320" t="s">
        <v>692</v>
      </c>
      <c r="BC320" t="s">
        <v>628</v>
      </c>
      <c r="BD320" t="s">
        <v>621</v>
      </c>
      <c r="BE320" t="s">
        <v>311</v>
      </c>
      <c r="BF320" t="s">
        <v>312</v>
      </c>
      <c r="BG320" t="s">
        <v>156</v>
      </c>
      <c r="BH320" t="s">
        <v>313</v>
      </c>
    </row>
    <row r="321" spans="1:60" x14ac:dyDescent="0.4">
      <c r="A321" s="64">
        <f t="shared" si="75"/>
        <v>319</v>
      </c>
      <c r="B321" s="65" t="str">
        <f t="shared" si="76"/>
        <v>2025-09-18</v>
      </c>
      <c r="C321" s="65" t="str">
        <f t="shared" si="77"/>
        <v>FRA</v>
      </c>
      <c r="D321" s="65" t="str">
        <f t="shared" si="78"/>
        <v>18050238355</v>
      </c>
      <c r="E321" s="65" t="str">
        <f t="shared" si="79"/>
        <v>566746844134</v>
      </c>
      <c r="F321" s="65" t="str">
        <f t="shared" si="80"/>
        <v>장정화</v>
      </c>
      <c r="G321" s="65" t="str">
        <f t="shared" si="81"/>
        <v>GK00002769974</v>
      </c>
      <c r="H321" s="229" t="str">
        <f t="shared" si="82"/>
        <v>일반(목록배제,Normal-Manifest Exception)</v>
      </c>
      <c r="I321" s="66">
        <f t="shared" si="83"/>
        <v>125.75</v>
      </c>
      <c r="J321" s="102">
        <f t="shared" si="84"/>
        <v>1</v>
      </c>
      <c r="K321" s="66">
        <f t="shared" si="85"/>
        <v>0.5</v>
      </c>
      <c r="L321" s="66">
        <f t="shared" si="86"/>
        <v>0.6</v>
      </c>
      <c r="M321" s="66">
        <f t="shared" si="87"/>
        <v>0.6</v>
      </c>
      <c r="N321" s="169">
        <f t="shared" si="88"/>
        <v>3.66</v>
      </c>
      <c r="O321" s="169">
        <f>(J321*VLOOKUP(M321/J321,Mapping!$B$22:$C$29,2,10))</f>
        <v>2.75</v>
      </c>
      <c r="P321" s="166">
        <f t="shared" si="89"/>
        <v>7.5150211379563547</v>
      </c>
      <c r="Q321" s="167">
        <f>VLOOKUP(H321,Mapping!$B$3:$D$13,3,0)</f>
        <v>0.8</v>
      </c>
      <c r="R321" s="168">
        <f>(IF(VLOOKUP(VLOOKUP(I321,Mapping!$B$15:$D$20,2,1),Mapping!$C$15:$E$20,2,0)=7000,0,VLOOKUP(VLOOKUP(I321,Mapping!$B$15:$D$20,2,1),Mapping!$C$15:$E$20,2,0)))</f>
        <v>0</v>
      </c>
      <c r="S321" s="166"/>
      <c r="T321" s="166"/>
      <c r="U321" s="67">
        <f t="shared" si="90"/>
        <v>8.3150211379563554</v>
      </c>
      <c r="V321" s="149">
        <f t="shared" si="91"/>
        <v>8.32</v>
      </c>
      <c r="W321" s="149">
        <f>MAKESHOPNCOMPANY!$C$17</f>
        <v>1402.69</v>
      </c>
      <c r="X321" t="str">
        <f t="shared" si="74"/>
        <v/>
      </c>
      <c r="AA321" t="s">
        <v>3144</v>
      </c>
      <c r="AB321" t="s">
        <v>71</v>
      </c>
      <c r="AC321" t="s">
        <v>6212</v>
      </c>
      <c r="AD321" t="s">
        <v>6243</v>
      </c>
      <c r="AE321" t="s">
        <v>1150</v>
      </c>
      <c r="AF321" t="s">
        <v>1151</v>
      </c>
      <c r="AG321" t="s">
        <v>603</v>
      </c>
      <c r="AH321" t="s">
        <v>156</v>
      </c>
      <c r="AI321">
        <v>1</v>
      </c>
      <c r="AJ321">
        <v>0.5</v>
      </c>
      <c r="AK321">
        <v>0.6</v>
      </c>
      <c r="AL321">
        <v>0.6</v>
      </c>
      <c r="AM321" t="s">
        <v>110</v>
      </c>
      <c r="AN321">
        <v>125.75</v>
      </c>
      <c r="AO321" t="s">
        <v>303</v>
      </c>
      <c r="AP321" t="s">
        <v>303</v>
      </c>
      <c r="AQ321" t="s">
        <v>303</v>
      </c>
      <c r="AR321" t="s">
        <v>303</v>
      </c>
      <c r="AS321" t="s">
        <v>303</v>
      </c>
      <c r="AT321" t="s">
        <v>618</v>
      </c>
      <c r="AU321" t="s">
        <v>619</v>
      </c>
      <c r="AV321" t="s">
        <v>625</v>
      </c>
      <c r="AW321" t="s">
        <v>156</v>
      </c>
      <c r="AX321" t="s">
        <v>307</v>
      </c>
      <c r="AY321" t="s">
        <v>6243</v>
      </c>
      <c r="AZ321" t="s">
        <v>6244</v>
      </c>
      <c r="BA321" t="s">
        <v>6244</v>
      </c>
      <c r="BB321" t="s">
        <v>692</v>
      </c>
      <c r="BC321" t="s">
        <v>628</v>
      </c>
      <c r="BD321" t="s">
        <v>621</v>
      </c>
      <c r="BE321" t="s">
        <v>311</v>
      </c>
      <c r="BF321" t="s">
        <v>312</v>
      </c>
      <c r="BG321" t="s">
        <v>156</v>
      </c>
      <c r="BH321" t="s">
        <v>313</v>
      </c>
    </row>
    <row r="322" spans="1:60" x14ac:dyDescent="0.4">
      <c r="A322" s="64">
        <f t="shared" si="75"/>
        <v>320</v>
      </c>
      <c r="B322" s="65" t="str">
        <f t="shared" si="76"/>
        <v>2025-09-18</v>
      </c>
      <c r="C322" s="65" t="str">
        <f t="shared" si="77"/>
        <v>FRA</v>
      </c>
      <c r="D322" s="65" t="str">
        <f t="shared" si="78"/>
        <v>18050238355</v>
      </c>
      <c r="E322" s="65" t="str">
        <f t="shared" si="79"/>
        <v>566746844145</v>
      </c>
      <c r="F322" s="65" t="str">
        <f t="shared" si="80"/>
        <v>황정연</v>
      </c>
      <c r="G322" s="65" t="str">
        <f t="shared" si="81"/>
        <v>GK00002769976</v>
      </c>
      <c r="H322" s="229" t="str">
        <f t="shared" si="82"/>
        <v>일반(목록배제,Normal-Manifest Exception)</v>
      </c>
      <c r="I322" s="66">
        <f t="shared" si="83"/>
        <v>136</v>
      </c>
      <c r="J322" s="102">
        <f t="shared" si="84"/>
        <v>1</v>
      </c>
      <c r="K322" s="66">
        <f t="shared" si="85"/>
        <v>0.5</v>
      </c>
      <c r="L322" s="66">
        <f t="shared" si="86"/>
        <v>0.2</v>
      </c>
      <c r="M322" s="66">
        <f t="shared" si="87"/>
        <v>0.5</v>
      </c>
      <c r="N322" s="169">
        <f t="shared" si="88"/>
        <v>3.35</v>
      </c>
      <c r="O322" s="169">
        <f>(J322*VLOOKUP(M322/J322,Mapping!$B$22:$C$29,2,10))</f>
        <v>2.75</v>
      </c>
      <c r="P322" s="166">
        <f t="shared" si="89"/>
        <v>7.1515801780863901</v>
      </c>
      <c r="Q322" s="167">
        <f>VLOOKUP(H322,Mapping!$B$3:$D$13,3,0)</f>
        <v>0.8</v>
      </c>
      <c r="R322" s="168">
        <f>(IF(VLOOKUP(VLOOKUP(I322,Mapping!$B$15:$D$20,2,1),Mapping!$C$15:$E$20,2,0)=7000,0,VLOOKUP(VLOOKUP(I322,Mapping!$B$15:$D$20,2,1),Mapping!$C$15:$E$20,2,0)))</f>
        <v>0</v>
      </c>
      <c r="S322" s="166"/>
      <c r="T322" s="166"/>
      <c r="U322" s="67">
        <f t="shared" si="90"/>
        <v>7.9515801780863899</v>
      </c>
      <c r="V322" s="149">
        <f t="shared" si="91"/>
        <v>7.95</v>
      </c>
      <c r="W322" s="149">
        <f>MAKESHOPNCOMPANY!$C$17</f>
        <v>1402.69</v>
      </c>
      <c r="X322" t="str">
        <f t="shared" si="74"/>
        <v/>
      </c>
      <c r="AA322" t="s">
        <v>3144</v>
      </c>
      <c r="AB322" t="s">
        <v>71</v>
      </c>
      <c r="AC322" t="s">
        <v>6212</v>
      </c>
      <c r="AD322" t="s">
        <v>6245</v>
      </c>
      <c r="AE322" t="s">
        <v>886</v>
      </c>
      <c r="AF322" t="s">
        <v>6246</v>
      </c>
      <c r="AG322" t="s">
        <v>6247</v>
      </c>
      <c r="AH322" t="s">
        <v>156</v>
      </c>
      <c r="AI322">
        <v>1</v>
      </c>
      <c r="AJ322">
        <v>0.5</v>
      </c>
      <c r="AK322">
        <v>0.2</v>
      </c>
      <c r="AL322">
        <v>0.5</v>
      </c>
      <c r="AM322" t="s">
        <v>110</v>
      </c>
      <c r="AN322">
        <v>136</v>
      </c>
      <c r="AO322" t="s">
        <v>303</v>
      </c>
      <c r="AP322" t="s">
        <v>303</v>
      </c>
      <c r="AQ322" t="s">
        <v>303</v>
      </c>
      <c r="AR322" t="s">
        <v>303</v>
      </c>
      <c r="AS322" t="s">
        <v>303</v>
      </c>
      <c r="AT322" t="s">
        <v>618</v>
      </c>
      <c r="AU322" t="s">
        <v>619</v>
      </c>
      <c r="AV322" t="s">
        <v>6248</v>
      </c>
      <c r="AW322" t="s">
        <v>156</v>
      </c>
      <c r="AX322" t="s">
        <v>307</v>
      </c>
      <c r="AY322" t="s">
        <v>6245</v>
      </c>
      <c r="AZ322" t="s">
        <v>6249</v>
      </c>
      <c r="BA322" t="s">
        <v>6249</v>
      </c>
      <c r="BB322" t="s">
        <v>692</v>
      </c>
      <c r="BC322" t="s">
        <v>628</v>
      </c>
      <c r="BD322" t="s">
        <v>621</v>
      </c>
      <c r="BE322" t="s">
        <v>311</v>
      </c>
      <c r="BF322" t="s">
        <v>312</v>
      </c>
      <c r="BG322" t="s">
        <v>156</v>
      </c>
      <c r="BH322" t="s">
        <v>313</v>
      </c>
    </row>
    <row r="323" spans="1:60" x14ac:dyDescent="0.4">
      <c r="A323" s="64">
        <f t="shared" si="75"/>
        <v>321</v>
      </c>
      <c r="B323" s="65" t="str">
        <f t="shared" si="76"/>
        <v>2025-09-18</v>
      </c>
      <c r="C323" s="65" t="str">
        <f t="shared" si="77"/>
        <v>FRA</v>
      </c>
      <c r="D323" s="65" t="str">
        <f t="shared" si="78"/>
        <v>18050238355</v>
      </c>
      <c r="E323" s="65" t="str">
        <f t="shared" si="79"/>
        <v>566746844182</v>
      </c>
      <c r="F323" s="65" t="str">
        <f t="shared" si="80"/>
        <v>박혜진</v>
      </c>
      <c r="G323" s="65" t="str">
        <f t="shared" si="81"/>
        <v>GK00002770297</v>
      </c>
      <c r="H323" s="229" t="str">
        <f t="shared" si="82"/>
        <v>목록(Manifest)</v>
      </c>
      <c r="I323" s="66">
        <f t="shared" si="83"/>
        <v>110.8</v>
      </c>
      <c r="J323" s="102">
        <f t="shared" si="84"/>
        <v>1</v>
      </c>
      <c r="K323" s="66">
        <f t="shared" si="85"/>
        <v>1</v>
      </c>
      <c r="L323" s="66">
        <f t="shared" si="86"/>
        <v>1.5</v>
      </c>
      <c r="M323" s="66">
        <f t="shared" si="87"/>
        <v>1.5</v>
      </c>
      <c r="N323" s="169">
        <f t="shared" si="88"/>
        <v>6.45</v>
      </c>
      <c r="O323" s="169">
        <f>(J323*VLOOKUP(M323/J323,Mapping!$B$22:$C$29,2,10))</f>
        <v>2.75</v>
      </c>
      <c r="P323" s="166">
        <f t="shared" si="89"/>
        <v>10.78598977678603</v>
      </c>
      <c r="Q323" s="167">
        <f>VLOOKUP(H323,Mapping!$B$3:$D$13,3,0)</f>
        <v>0</v>
      </c>
      <c r="R323" s="168">
        <f>(IF(VLOOKUP(VLOOKUP(I323,Mapping!$B$15:$D$20,2,1),Mapping!$C$15:$E$20,2,0)=7000,0,VLOOKUP(VLOOKUP(I323,Mapping!$B$15:$D$20,2,1),Mapping!$C$15:$E$20,2,0)))</f>
        <v>0</v>
      </c>
      <c r="S323" s="166"/>
      <c r="T323" s="166"/>
      <c r="U323" s="67">
        <f t="shared" si="90"/>
        <v>10.78598977678603</v>
      </c>
      <c r="V323" s="149">
        <f t="shared" si="91"/>
        <v>10.79</v>
      </c>
      <c r="W323" s="149">
        <f>MAKESHOPNCOMPANY!$C$17</f>
        <v>1402.69</v>
      </c>
      <c r="X323" t="str">
        <f t="shared" si="74"/>
        <v/>
      </c>
      <c r="AA323" t="s">
        <v>3144</v>
      </c>
      <c r="AB323" t="s">
        <v>71</v>
      </c>
      <c r="AC323" t="s">
        <v>6212</v>
      </c>
      <c r="AD323" t="s">
        <v>6250</v>
      </c>
      <c r="AE323" t="s">
        <v>5916</v>
      </c>
      <c r="AF323" t="s">
        <v>5917</v>
      </c>
      <c r="AG323" t="s">
        <v>5918</v>
      </c>
      <c r="AH323" t="s">
        <v>156</v>
      </c>
      <c r="AI323">
        <v>1</v>
      </c>
      <c r="AJ323">
        <v>1</v>
      </c>
      <c r="AK323">
        <v>1.5</v>
      </c>
      <c r="AL323">
        <v>1.5</v>
      </c>
      <c r="AM323" t="s">
        <v>14</v>
      </c>
      <c r="AN323">
        <v>110.8</v>
      </c>
      <c r="AO323" t="s">
        <v>303</v>
      </c>
      <c r="AP323" t="s">
        <v>303</v>
      </c>
      <c r="AQ323" t="s">
        <v>303</v>
      </c>
      <c r="AR323" t="s">
        <v>303</v>
      </c>
      <c r="AS323" t="s">
        <v>303</v>
      </c>
      <c r="AT323" t="s">
        <v>618</v>
      </c>
      <c r="AU323" t="s">
        <v>619</v>
      </c>
      <c r="AV323" t="s">
        <v>620</v>
      </c>
      <c r="AW323" t="s">
        <v>156</v>
      </c>
      <c r="AX323" t="s">
        <v>307</v>
      </c>
      <c r="AY323" t="s">
        <v>6250</v>
      </c>
      <c r="AZ323" t="s">
        <v>6251</v>
      </c>
      <c r="BA323" t="s">
        <v>6251</v>
      </c>
      <c r="BB323" t="s">
        <v>692</v>
      </c>
      <c r="BC323" t="s">
        <v>628</v>
      </c>
      <c r="BD323" t="s">
        <v>621</v>
      </c>
      <c r="BE323" t="s">
        <v>311</v>
      </c>
      <c r="BF323" t="s">
        <v>312</v>
      </c>
      <c r="BG323" t="s">
        <v>156</v>
      </c>
      <c r="BH323" t="s">
        <v>313</v>
      </c>
    </row>
    <row r="324" spans="1:60" x14ac:dyDescent="0.4">
      <c r="A324" s="64">
        <f t="shared" si="75"/>
        <v>322</v>
      </c>
      <c r="B324" s="65" t="str">
        <f t="shared" si="76"/>
        <v>2025-09-18</v>
      </c>
      <c r="C324" s="65" t="str">
        <f t="shared" si="77"/>
        <v>FRA</v>
      </c>
      <c r="D324" s="65" t="str">
        <f t="shared" si="78"/>
        <v>18050238355</v>
      </c>
      <c r="E324" s="65" t="str">
        <f t="shared" si="79"/>
        <v>566746844230</v>
      </c>
      <c r="F324" s="65" t="str">
        <f t="shared" si="80"/>
        <v>켐플랜트코퍼레이션</v>
      </c>
      <c r="G324" s="65" t="str">
        <f t="shared" si="81"/>
        <v>GK00002770308</v>
      </c>
      <c r="H324" s="229" t="str">
        <f t="shared" si="82"/>
        <v>일반(목록배제,Normal-Manifest Exception)</v>
      </c>
      <c r="I324" s="66">
        <f t="shared" si="83"/>
        <v>38.92</v>
      </c>
      <c r="J324" s="102">
        <f t="shared" si="84"/>
        <v>1</v>
      </c>
      <c r="K324" s="66">
        <f t="shared" si="85"/>
        <v>0.5</v>
      </c>
      <c r="L324" s="66">
        <f t="shared" si="86"/>
        <v>0.2</v>
      </c>
      <c r="M324" s="66">
        <f t="shared" si="87"/>
        <v>0.5</v>
      </c>
      <c r="N324" s="169">
        <f t="shared" si="88"/>
        <v>3.35</v>
      </c>
      <c r="O324" s="169">
        <f>(J324*VLOOKUP(M324/J324,Mapping!$B$22:$C$29,2,10))</f>
        <v>2.75</v>
      </c>
      <c r="P324" s="166">
        <f t="shared" si="89"/>
        <v>7.1515801780863901</v>
      </c>
      <c r="Q324" s="167">
        <f>VLOOKUP(H324,Mapping!$B$3:$D$13,3,0)</f>
        <v>0.8</v>
      </c>
      <c r="R324" s="168">
        <f>(IF(VLOOKUP(VLOOKUP(I324,Mapping!$B$15:$D$20,2,1),Mapping!$C$15:$E$20,2,0)=7000,0,VLOOKUP(VLOOKUP(I324,Mapping!$B$15:$D$20,2,1),Mapping!$C$15:$E$20,2,0)))</f>
        <v>0</v>
      </c>
      <c r="S324" s="166"/>
      <c r="T324" s="166"/>
      <c r="U324" s="67">
        <f t="shared" si="90"/>
        <v>7.9515801780863899</v>
      </c>
      <c r="V324" s="149">
        <f t="shared" si="91"/>
        <v>7.95</v>
      </c>
      <c r="W324" s="149">
        <f>MAKESHOPNCOMPANY!$C$17</f>
        <v>1402.69</v>
      </c>
      <c r="X324" t="str">
        <f t="shared" ref="X324:X387" si="92">AH324</f>
        <v>[사업자]</v>
      </c>
      <c r="AA324" t="s">
        <v>3144</v>
      </c>
      <c r="AB324" t="s">
        <v>71</v>
      </c>
      <c r="AC324" t="s">
        <v>6212</v>
      </c>
      <c r="AD324" t="s">
        <v>6252</v>
      </c>
      <c r="AE324" t="s">
        <v>175</v>
      </c>
      <c r="AF324" t="s">
        <v>609</v>
      </c>
      <c r="AG324" t="s">
        <v>610</v>
      </c>
      <c r="AH324" t="s">
        <v>157</v>
      </c>
      <c r="AI324">
        <v>1</v>
      </c>
      <c r="AJ324">
        <v>0.5</v>
      </c>
      <c r="AK324">
        <v>0.2</v>
      </c>
      <c r="AL324">
        <v>0.5</v>
      </c>
      <c r="AM324" t="s">
        <v>110</v>
      </c>
      <c r="AN324">
        <v>38.92</v>
      </c>
      <c r="AO324" t="s">
        <v>303</v>
      </c>
      <c r="AP324" t="s">
        <v>303</v>
      </c>
      <c r="AQ324" t="s">
        <v>303</v>
      </c>
      <c r="AR324" t="s">
        <v>303</v>
      </c>
      <c r="AS324" t="s">
        <v>303</v>
      </c>
      <c r="AT324" t="s">
        <v>618</v>
      </c>
      <c r="AU324" t="s">
        <v>619</v>
      </c>
      <c r="AV324" t="s">
        <v>620</v>
      </c>
      <c r="AW324" t="s">
        <v>156</v>
      </c>
      <c r="AX324" t="s">
        <v>307</v>
      </c>
      <c r="AY324" t="s">
        <v>6252</v>
      </c>
      <c r="AZ324" t="s">
        <v>6253</v>
      </c>
      <c r="BA324" t="s">
        <v>6253</v>
      </c>
      <c r="BB324" t="s">
        <v>692</v>
      </c>
      <c r="BC324" t="s">
        <v>628</v>
      </c>
      <c r="BD324" t="s">
        <v>621</v>
      </c>
      <c r="BE324" t="s">
        <v>311</v>
      </c>
      <c r="BF324" t="s">
        <v>312</v>
      </c>
      <c r="BG324" t="s">
        <v>156</v>
      </c>
      <c r="BH324" t="s">
        <v>313</v>
      </c>
    </row>
    <row r="325" spans="1:60" x14ac:dyDescent="0.4">
      <c r="A325" s="64">
        <f t="shared" ref="A325:A388" si="93">A324+1</f>
        <v>323</v>
      </c>
      <c r="B325" s="65" t="str">
        <f t="shared" ref="B325:B388" si="94">AA325</f>
        <v>2025-09-18</v>
      </c>
      <c r="C325" s="65" t="str">
        <f t="shared" ref="C325:C388" si="95">AB325</f>
        <v>FRA</v>
      </c>
      <c r="D325" s="65" t="str">
        <f t="shared" ref="D325:D388" si="96">AC325</f>
        <v>18050238355</v>
      </c>
      <c r="E325" s="65" t="str">
        <f t="shared" ref="E325:E388" si="97">AD325</f>
        <v>566746844252</v>
      </c>
      <c r="F325" s="65" t="str">
        <f t="shared" ref="F325:F388" si="98">AE325</f>
        <v>이승준</v>
      </c>
      <c r="G325" s="65" t="str">
        <f t="shared" ref="G325:G388" si="99">AZ325</f>
        <v>GK00002770316</v>
      </c>
      <c r="H325" s="229" t="str">
        <f t="shared" ref="H325:H388" si="100">AM325</f>
        <v>간이(Simple)</v>
      </c>
      <c r="I325" s="66">
        <f t="shared" ref="I325:I388" si="101">AN325</f>
        <v>180.56</v>
      </c>
      <c r="J325" s="102">
        <f t="shared" ref="J325:J388" si="102">AI325</f>
        <v>1</v>
      </c>
      <c r="K325" s="66">
        <f t="shared" ref="K325:K388" si="103">AJ325</f>
        <v>0.5</v>
      </c>
      <c r="L325" s="66">
        <f t="shared" ref="L325:L388" si="104">AK325</f>
        <v>0.2</v>
      </c>
      <c r="M325" s="66">
        <f t="shared" ref="M325:M388" si="105">AL325</f>
        <v>0.5</v>
      </c>
      <c r="N325" s="169">
        <f t="shared" ref="N325:N388" si="106">3.35+(M325-0.5)/0.5*1.55</f>
        <v>3.35</v>
      </c>
      <c r="O325" s="169">
        <f>(J325*VLOOKUP(M325/J325,Mapping!$B$22:$C$29,2,10))</f>
        <v>2.75</v>
      </c>
      <c r="P325" s="166">
        <f t="shared" ref="P325:P388" si="107">SUM(N325:O325)*$Z$2</f>
        <v>7.1515801780863901</v>
      </c>
      <c r="Q325" s="167">
        <f>VLOOKUP(H325,Mapping!$B$3:$D$13,3,0)</f>
        <v>0.8</v>
      </c>
      <c r="R325" s="168">
        <f>(IF(VLOOKUP(VLOOKUP(I325,Mapping!$B$15:$D$20,2,1),Mapping!$C$15:$E$20,2,0)=7000,0,VLOOKUP(VLOOKUP(I325,Mapping!$B$15:$D$20,2,1),Mapping!$C$15:$E$20,2,0)))</f>
        <v>0</v>
      </c>
      <c r="S325" s="166"/>
      <c r="T325" s="166"/>
      <c r="U325" s="67">
        <f t="shared" ref="U325:U388" si="108">SUM(P325:T325)</f>
        <v>7.9515801780863899</v>
      </c>
      <c r="V325" s="149">
        <f t="shared" ref="V325:V388" si="109">ROUND(U325,2)</f>
        <v>7.95</v>
      </c>
      <c r="W325" s="149">
        <f>MAKESHOPNCOMPANY!$C$17</f>
        <v>1402.69</v>
      </c>
      <c r="X325" t="str">
        <f t="shared" si="92"/>
        <v/>
      </c>
      <c r="AA325" t="s">
        <v>3144</v>
      </c>
      <c r="AB325" t="s">
        <v>71</v>
      </c>
      <c r="AC325" t="s">
        <v>6212</v>
      </c>
      <c r="AD325" t="s">
        <v>6254</v>
      </c>
      <c r="AE325" t="s">
        <v>168</v>
      </c>
      <c r="AF325" t="s">
        <v>6255</v>
      </c>
      <c r="AG325" t="s">
        <v>1142</v>
      </c>
      <c r="AH325" t="s">
        <v>156</v>
      </c>
      <c r="AI325">
        <v>1</v>
      </c>
      <c r="AJ325">
        <v>0.5</v>
      </c>
      <c r="AK325">
        <v>0.2</v>
      </c>
      <c r="AL325">
        <v>0.5</v>
      </c>
      <c r="AM325" t="s">
        <v>15</v>
      </c>
      <c r="AN325">
        <v>180.56</v>
      </c>
      <c r="AO325" t="s">
        <v>303</v>
      </c>
      <c r="AP325" t="s">
        <v>303</v>
      </c>
      <c r="AQ325" t="s">
        <v>303</v>
      </c>
      <c r="AR325" t="s">
        <v>303</v>
      </c>
      <c r="AS325" t="s">
        <v>303</v>
      </c>
      <c r="AT325" t="s">
        <v>618</v>
      </c>
      <c r="AU325" t="s">
        <v>619</v>
      </c>
      <c r="AV325" t="s">
        <v>707</v>
      </c>
      <c r="AW325" t="s">
        <v>156</v>
      </c>
      <c r="AX325" t="s">
        <v>307</v>
      </c>
      <c r="AY325" t="s">
        <v>6254</v>
      </c>
      <c r="AZ325" t="s">
        <v>6256</v>
      </c>
      <c r="BA325" t="s">
        <v>6256</v>
      </c>
      <c r="BB325" t="s">
        <v>692</v>
      </c>
      <c r="BC325" t="s">
        <v>628</v>
      </c>
      <c r="BD325" t="s">
        <v>621</v>
      </c>
      <c r="BE325" t="s">
        <v>311</v>
      </c>
      <c r="BF325" t="s">
        <v>312</v>
      </c>
      <c r="BG325" t="s">
        <v>156</v>
      </c>
      <c r="BH325" t="s">
        <v>313</v>
      </c>
    </row>
    <row r="326" spans="1:60" x14ac:dyDescent="0.4">
      <c r="A326" s="64">
        <f t="shared" si="93"/>
        <v>324</v>
      </c>
      <c r="B326" s="65" t="str">
        <f t="shared" si="94"/>
        <v>2025-09-18</v>
      </c>
      <c r="C326" s="65" t="str">
        <f t="shared" si="95"/>
        <v>FRA</v>
      </c>
      <c r="D326" s="65" t="str">
        <f t="shared" si="96"/>
        <v>18050238355</v>
      </c>
      <c r="E326" s="65" t="str">
        <f t="shared" si="97"/>
        <v>566746844274</v>
      </c>
      <c r="F326" s="65" t="str">
        <f t="shared" si="98"/>
        <v>손숙형</v>
      </c>
      <c r="G326" s="65" t="str">
        <f t="shared" si="99"/>
        <v>GK00002770326</v>
      </c>
      <c r="H326" s="229" t="str">
        <f t="shared" si="100"/>
        <v>일반(목록배제,Normal-Manifest Exception)</v>
      </c>
      <c r="I326" s="66">
        <f t="shared" si="101"/>
        <v>63.72</v>
      </c>
      <c r="J326" s="102">
        <f t="shared" si="102"/>
        <v>1</v>
      </c>
      <c r="K326" s="66">
        <f t="shared" si="103"/>
        <v>0.5</v>
      </c>
      <c r="L326" s="66">
        <f t="shared" si="104"/>
        <v>0.2</v>
      </c>
      <c r="M326" s="66">
        <f t="shared" si="105"/>
        <v>0.5</v>
      </c>
      <c r="N326" s="169">
        <f t="shared" si="106"/>
        <v>3.35</v>
      </c>
      <c r="O326" s="169">
        <f>(J326*VLOOKUP(M326/J326,Mapping!$B$22:$C$29,2,10))</f>
        <v>2.75</v>
      </c>
      <c r="P326" s="166">
        <f t="shared" si="107"/>
        <v>7.1515801780863901</v>
      </c>
      <c r="Q326" s="167">
        <f>VLOOKUP(H326,Mapping!$B$3:$D$13,3,0)</f>
        <v>0.8</v>
      </c>
      <c r="R326" s="168">
        <f>(IF(VLOOKUP(VLOOKUP(I326,Mapping!$B$15:$D$20,2,1),Mapping!$C$15:$E$20,2,0)=7000,0,VLOOKUP(VLOOKUP(I326,Mapping!$B$15:$D$20,2,1),Mapping!$C$15:$E$20,2,0)))</f>
        <v>0</v>
      </c>
      <c r="S326" s="166"/>
      <c r="T326" s="166"/>
      <c r="U326" s="67">
        <f t="shared" si="108"/>
        <v>7.9515801780863899</v>
      </c>
      <c r="V326" s="149">
        <f t="shared" si="109"/>
        <v>7.95</v>
      </c>
      <c r="W326" s="149">
        <f>MAKESHOPNCOMPANY!$C$17</f>
        <v>1402.69</v>
      </c>
      <c r="X326" t="str">
        <f t="shared" si="92"/>
        <v/>
      </c>
      <c r="AA326" t="s">
        <v>3144</v>
      </c>
      <c r="AB326" t="s">
        <v>71</v>
      </c>
      <c r="AC326" t="s">
        <v>6212</v>
      </c>
      <c r="AD326" t="s">
        <v>6257</v>
      </c>
      <c r="AE326" t="s">
        <v>6258</v>
      </c>
      <c r="AF326" t="s">
        <v>6259</v>
      </c>
      <c r="AG326" t="s">
        <v>6260</v>
      </c>
      <c r="AH326" t="s">
        <v>156</v>
      </c>
      <c r="AI326">
        <v>1</v>
      </c>
      <c r="AJ326">
        <v>0.5</v>
      </c>
      <c r="AK326">
        <v>0.2</v>
      </c>
      <c r="AL326">
        <v>0.5</v>
      </c>
      <c r="AM326" t="s">
        <v>110</v>
      </c>
      <c r="AN326">
        <v>63.72</v>
      </c>
      <c r="AO326" t="s">
        <v>303</v>
      </c>
      <c r="AP326" t="s">
        <v>303</v>
      </c>
      <c r="AQ326" t="s">
        <v>303</v>
      </c>
      <c r="AR326" t="s">
        <v>303</v>
      </c>
      <c r="AS326" t="s">
        <v>303</v>
      </c>
      <c r="AT326" t="s">
        <v>618</v>
      </c>
      <c r="AU326" t="s">
        <v>619</v>
      </c>
      <c r="AV326" t="s">
        <v>6261</v>
      </c>
      <c r="AW326" t="s">
        <v>156</v>
      </c>
      <c r="AX326" t="s">
        <v>307</v>
      </c>
      <c r="AY326" t="s">
        <v>6257</v>
      </c>
      <c r="AZ326" t="s">
        <v>6262</v>
      </c>
      <c r="BA326" t="s">
        <v>6262</v>
      </c>
      <c r="BB326" t="s">
        <v>692</v>
      </c>
      <c r="BC326" t="s">
        <v>628</v>
      </c>
      <c r="BD326" t="s">
        <v>621</v>
      </c>
      <c r="BE326" t="s">
        <v>311</v>
      </c>
      <c r="BF326" t="s">
        <v>312</v>
      </c>
      <c r="BG326" t="s">
        <v>156</v>
      </c>
      <c r="BH326" t="s">
        <v>313</v>
      </c>
    </row>
    <row r="327" spans="1:60" x14ac:dyDescent="0.4">
      <c r="A327" s="64">
        <f t="shared" si="93"/>
        <v>325</v>
      </c>
      <c r="B327" s="65" t="str">
        <f t="shared" si="94"/>
        <v>2025-09-18</v>
      </c>
      <c r="C327" s="65" t="str">
        <f t="shared" si="95"/>
        <v>FRA</v>
      </c>
      <c r="D327" s="65" t="str">
        <f t="shared" si="96"/>
        <v>18050238355</v>
      </c>
      <c r="E327" s="65" t="str">
        <f t="shared" si="97"/>
        <v>566746844370</v>
      </c>
      <c r="F327" s="65" t="str">
        <f t="shared" si="98"/>
        <v>박은지</v>
      </c>
      <c r="G327" s="65" t="str">
        <f t="shared" si="99"/>
        <v>GK00002770658</v>
      </c>
      <c r="H327" s="229" t="str">
        <f t="shared" si="100"/>
        <v>목록(Manifest)</v>
      </c>
      <c r="I327" s="66">
        <f t="shared" si="101"/>
        <v>48.07</v>
      </c>
      <c r="J327" s="102">
        <f t="shared" si="102"/>
        <v>1</v>
      </c>
      <c r="K327" s="66">
        <f t="shared" si="103"/>
        <v>0.5</v>
      </c>
      <c r="L327" s="66">
        <f t="shared" si="104"/>
        <v>0.2</v>
      </c>
      <c r="M327" s="66">
        <f t="shared" si="105"/>
        <v>0.5</v>
      </c>
      <c r="N327" s="169">
        <f t="shared" si="106"/>
        <v>3.35</v>
      </c>
      <c r="O327" s="169">
        <f>(J327*VLOOKUP(M327/J327,Mapping!$B$22:$C$29,2,10))</f>
        <v>2.75</v>
      </c>
      <c r="P327" s="166">
        <f t="shared" si="107"/>
        <v>7.1515801780863901</v>
      </c>
      <c r="Q327" s="167">
        <f>VLOOKUP(H327,Mapping!$B$3:$D$13,3,0)</f>
        <v>0</v>
      </c>
      <c r="R327" s="168">
        <f>(IF(VLOOKUP(VLOOKUP(I327,Mapping!$B$15:$D$20,2,1),Mapping!$C$15:$E$20,2,0)=7000,0,VLOOKUP(VLOOKUP(I327,Mapping!$B$15:$D$20,2,1),Mapping!$C$15:$E$20,2,0)))</f>
        <v>0</v>
      </c>
      <c r="S327" s="166"/>
      <c r="T327" s="166"/>
      <c r="U327" s="67">
        <f t="shared" si="108"/>
        <v>7.1515801780863901</v>
      </c>
      <c r="V327" s="149">
        <f t="shared" si="109"/>
        <v>7.15</v>
      </c>
      <c r="W327" s="149">
        <f>MAKESHOPNCOMPANY!$C$17</f>
        <v>1402.69</v>
      </c>
      <c r="X327" t="str">
        <f t="shared" si="92"/>
        <v/>
      </c>
      <c r="AA327" t="s">
        <v>3144</v>
      </c>
      <c r="AB327" t="s">
        <v>71</v>
      </c>
      <c r="AC327" t="s">
        <v>6212</v>
      </c>
      <c r="AD327" t="s">
        <v>6263</v>
      </c>
      <c r="AE327" t="s">
        <v>6264</v>
      </c>
      <c r="AF327" t="s">
        <v>6265</v>
      </c>
      <c r="AG327" t="s">
        <v>6266</v>
      </c>
      <c r="AH327" t="s">
        <v>156</v>
      </c>
      <c r="AI327">
        <v>1</v>
      </c>
      <c r="AJ327">
        <v>0.5</v>
      </c>
      <c r="AK327">
        <v>0.2</v>
      </c>
      <c r="AL327">
        <v>0.5</v>
      </c>
      <c r="AM327" t="s">
        <v>14</v>
      </c>
      <c r="AN327">
        <v>48.07</v>
      </c>
      <c r="AO327" t="s">
        <v>303</v>
      </c>
      <c r="AP327" t="s">
        <v>303</v>
      </c>
      <c r="AQ327" t="s">
        <v>303</v>
      </c>
      <c r="AR327" t="s">
        <v>303</v>
      </c>
      <c r="AS327" t="s">
        <v>303</v>
      </c>
      <c r="AT327" t="s">
        <v>618</v>
      </c>
      <c r="AU327" t="s">
        <v>619</v>
      </c>
      <c r="AV327" t="s">
        <v>6267</v>
      </c>
      <c r="AW327" t="s">
        <v>156</v>
      </c>
      <c r="AX327" t="s">
        <v>307</v>
      </c>
      <c r="AY327" t="s">
        <v>6263</v>
      </c>
      <c r="AZ327" t="s">
        <v>6268</v>
      </c>
      <c r="BA327" t="s">
        <v>6268</v>
      </c>
      <c r="BB327" t="s">
        <v>692</v>
      </c>
      <c r="BC327" t="s">
        <v>628</v>
      </c>
      <c r="BD327" t="s">
        <v>621</v>
      </c>
      <c r="BE327" t="s">
        <v>311</v>
      </c>
      <c r="BF327" t="s">
        <v>312</v>
      </c>
      <c r="BG327" t="s">
        <v>156</v>
      </c>
      <c r="BH327" t="s">
        <v>313</v>
      </c>
    </row>
    <row r="328" spans="1:60" x14ac:dyDescent="0.4">
      <c r="A328" s="64">
        <f t="shared" si="93"/>
        <v>326</v>
      </c>
      <c r="B328" s="65" t="str">
        <f t="shared" si="94"/>
        <v>2025-09-18</v>
      </c>
      <c r="C328" s="65" t="str">
        <f t="shared" si="95"/>
        <v>FRA</v>
      </c>
      <c r="D328" s="65" t="str">
        <f t="shared" si="96"/>
        <v>18050238355</v>
      </c>
      <c r="E328" s="65" t="str">
        <f t="shared" si="97"/>
        <v>566746844403</v>
      </c>
      <c r="F328" s="65" t="str">
        <f t="shared" si="98"/>
        <v>맹승현</v>
      </c>
      <c r="G328" s="65" t="str">
        <f t="shared" si="99"/>
        <v>GK00002770666</v>
      </c>
      <c r="H328" s="229" t="str">
        <f t="shared" si="100"/>
        <v>목록(Manifest)</v>
      </c>
      <c r="I328" s="66">
        <f t="shared" si="101"/>
        <v>146.38</v>
      </c>
      <c r="J328" s="102">
        <f t="shared" si="102"/>
        <v>1</v>
      </c>
      <c r="K328" s="66">
        <f t="shared" si="103"/>
        <v>2</v>
      </c>
      <c r="L328" s="66">
        <f t="shared" si="104"/>
        <v>3.3</v>
      </c>
      <c r="M328" s="66">
        <f t="shared" si="105"/>
        <v>3.3</v>
      </c>
      <c r="N328" s="169">
        <f t="shared" si="106"/>
        <v>12.03</v>
      </c>
      <c r="O328" s="169">
        <f>(J328*VLOOKUP(M328/J328,Mapping!$B$22:$C$29,2,10))</f>
        <v>3.25</v>
      </c>
      <c r="P328" s="166">
        <f t="shared" si="107"/>
        <v>17.914122151009842</v>
      </c>
      <c r="Q328" s="167">
        <f>VLOOKUP(H328,Mapping!$B$3:$D$13,3,0)</f>
        <v>0</v>
      </c>
      <c r="R328" s="168">
        <f>(IF(VLOOKUP(VLOOKUP(I328,Mapping!$B$15:$D$20,2,1),Mapping!$C$15:$E$20,2,0)=7000,0,VLOOKUP(VLOOKUP(I328,Mapping!$B$15:$D$20,2,1),Mapping!$C$15:$E$20,2,0)))</f>
        <v>0</v>
      </c>
      <c r="S328" s="166"/>
      <c r="T328" s="166"/>
      <c r="U328" s="67">
        <f t="shared" si="108"/>
        <v>17.914122151009842</v>
      </c>
      <c r="V328" s="149">
        <f t="shared" si="109"/>
        <v>17.91</v>
      </c>
      <c r="W328" s="149">
        <f>MAKESHOPNCOMPANY!$C$17</f>
        <v>1402.69</v>
      </c>
      <c r="X328" t="str">
        <f t="shared" si="92"/>
        <v/>
      </c>
      <c r="AA328" t="s">
        <v>3144</v>
      </c>
      <c r="AB328" t="s">
        <v>71</v>
      </c>
      <c r="AC328" t="s">
        <v>6212</v>
      </c>
      <c r="AD328" t="s">
        <v>6269</v>
      </c>
      <c r="AE328" t="s">
        <v>6270</v>
      </c>
      <c r="AF328" t="s">
        <v>6271</v>
      </c>
      <c r="AG328" t="s">
        <v>6272</v>
      </c>
      <c r="AH328" t="s">
        <v>156</v>
      </c>
      <c r="AI328">
        <v>1</v>
      </c>
      <c r="AJ328">
        <v>2</v>
      </c>
      <c r="AK328">
        <v>3.3</v>
      </c>
      <c r="AL328">
        <v>3.3</v>
      </c>
      <c r="AM328" t="s">
        <v>14</v>
      </c>
      <c r="AN328">
        <v>146.38</v>
      </c>
      <c r="AO328" t="s">
        <v>303</v>
      </c>
      <c r="AP328" t="s">
        <v>303</v>
      </c>
      <c r="AQ328" t="s">
        <v>303</v>
      </c>
      <c r="AR328" t="s">
        <v>303</v>
      </c>
      <c r="AS328" t="s">
        <v>303</v>
      </c>
      <c r="AT328" t="s">
        <v>618</v>
      </c>
      <c r="AU328" t="s">
        <v>619</v>
      </c>
      <c r="AV328" t="s">
        <v>6273</v>
      </c>
      <c r="AW328" t="s">
        <v>156</v>
      </c>
      <c r="AX328" t="s">
        <v>307</v>
      </c>
      <c r="AY328" t="s">
        <v>6269</v>
      </c>
      <c r="AZ328" t="s">
        <v>6274</v>
      </c>
      <c r="BA328" t="s">
        <v>6274</v>
      </c>
      <c r="BB328" t="s">
        <v>692</v>
      </c>
      <c r="BC328" t="s">
        <v>628</v>
      </c>
      <c r="BD328" t="s">
        <v>621</v>
      </c>
      <c r="BE328" t="s">
        <v>311</v>
      </c>
      <c r="BF328" t="s">
        <v>312</v>
      </c>
      <c r="BG328" t="s">
        <v>156</v>
      </c>
      <c r="BH328" t="s">
        <v>313</v>
      </c>
    </row>
    <row r="329" spans="1:60" x14ac:dyDescent="0.4">
      <c r="A329" s="64">
        <f t="shared" si="93"/>
        <v>327</v>
      </c>
      <c r="B329" s="65" t="str">
        <f t="shared" si="94"/>
        <v>2025-09-18</v>
      </c>
      <c r="C329" s="65" t="str">
        <f t="shared" si="95"/>
        <v>FRA</v>
      </c>
      <c r="D329" s="65" t="str">
        <f t="shared" si="96"/>
        <v>18050238355</v>
      </c>
      <c r="E329" s="65" t="str">
        <f t="shared" si="97"/>
        <v>566746844171</v>
      </c>
      <c r="F329" s="65" t="str">
        <f t="shared" si="98"/>
        <v>맹승현</v>
      </c>
      <c r="G329" s="65" t="str">
        <f t="shared" si="99"/>
        <v>GK00002770667</v>
      </c>
      <c r="H329" s="229" t="str">
        <f t="shared" si="100"/>
        <v>목록(Manifest)</v>
      </c>
      <c r="I329" s="66">
        <f t="shared" si="101"/>
        <v>147.46</v>
      </c>
      <c r="J329" s="102">
        <f t="shared" si="102"/>
        <v>1</v>
      </c>
      <c r="K329" s="66">
        <f t="shared" si="103"/>
        <v>1.6</v>
      </c>
      <c r="L329" s="66">
        <f t="shared" si="104"/>
        <v>0.2</v>
      </c>
      <c r="M329" s="66">
        <f t="shared" si="105"/>
        <v>1.6</v>
      </c>
      <c r="N329" s="169">
        <f t="shared" si="106"/>
        <v>6.7600000000000007</v>
      </c>
      <c r="O329" s="169">
        <f>(J329*VLOOKUP(M329/J329,Mapping!$B$22:$C$29,2,10))</f>
        <v>2.75</v>
      </c>
      <c r="P329" s="166">
        <f t="shared" si="107"/>
        <v>11.149430736655997</v>
      </c>
      <c r="Q329" s="167">
        <f>VLOOKUP(H329,Mapping!$B$3:$D$13,3,0)</f>
        <v>0</v>
      </c>
      <c r="R329" s="168">
        <f>(IF(VLOOKUP(VLOOKUP(I329,Mapping!$B$15:$D$20,2,1),Mapping!$C$15:$E$20,2,0)=7000,0,VLOOKUP(VLOOKUP(I329,Mapping!$B$15:$D$20,2,1),Mapping!$C$15:$E$20,2,0)))</f>
        <v>0</v>
      </c>
      <c r="S329" s="166"/>
      <c r="T329" s="166"/>
      <c r="U329" s="67">
        <f t="shared" si="108"/>
        <v>11.149430736655997</v>
      </c>
      <c r="V329" s="149">
        <f t="shared" si="109"/>
        <v>11.15</v>
      </c>
      <c r="W329" s="149">
        <f>MAKESHOPNCOMPANY!$C$17</f>
        <v>1402.69</v>
      </c>
      <c r="X329" t="str">
        <f t="shared" si="92"/>
        <v/>
      </c>
      <c r="AA329" t="s">
        <v>3144</v>
      </c>
      <c r="AB329" t="s">
        <v>71</v>
      </c>
      <c r="AC329" t="s">
        <v>6212</v>
      </c>
      <c r="AD329" t="s">
        <v>6275</v>
      </c>
      <c r="AE329" t="s">
        <v>6270</v>
      </c>
      <c r="AF329" t="s">
        <v>6271</v>
      </c>
      <c r="AG329" t="s">
        <v>6272</v>
      </c>
      <c r="AH329" t="s">
        <v>156</v>
      </c>
      <c r="AI329">
        <v>1</v>
      </c>
      <c r="AJ329">
        <v>1.6</v>
      </c>
      <c r="AK329">
        <v>0.2</v>
      </c>
      <c r="AL329">
        <v>1.6</v>
      </c>
      <c r="AM329" t="s">
        <v>14</v>
      </c>
      <c r="AN329">
        <v>147.46</v>
      </c>
      <c r="AO329" t="s">
        <v>303</v>
      </c>
      <c r="AP329" t="s">
        <v>303</v>
      </c>
      <c r="AQ329" t="s">
        <v>303</v>
      </c>
      <c r="AR329" t="s">
        <v>303</v>
      </c>
      <c r="AS329" t="s">
        <v>303</v>
      </c>
      <c r="AT329" t="s">
        <v>618</v>
      </c>
      <c r="AU329" t="s">
        <v>619</v>
      </c>
      <c r="AV329" t="s">
        <v>6273</v>
      </c>
      <c r="AW329" t="s">
        <v>156</v>
      </c>
      <c r="AX329" t="s">
        <v>307</v>
      </c>
      <c r="AY329" t="s">
        <v>6275</v>
      </c>
      <c r="AZ329" t="s">
        <v>6276</v>
      </c>
      <c r="BA329" t="s">
        <v>6276</v>
      </c>
      <c r="BB329" t="s">
        <v>692</v>
      </c>
      <c r="BC329" t="s">
        <v>628</v>
      </c>
      <c r="BD329" t="s">
        <v>621</v>
      </c>
      <c r="BE329" t="s">
        <v>311</v>
      </c>
      <c r="BF329" t="s">
        <v>312</v>
      </c>
      <c r="BG329" t="s">
        <v>156</v>
      </c>
      <c r="BH329" t="s">
        <v>313</v>
      </c>
    </row>
    <row r="330" spans="1:60" x14ac:dyDescent="0.4">
      <c r="A330" s="64">
        <f t="shared" si="93"/>
        <v>328</v>
      </c>
      <c r="B330" s="65" t="str">
        <f t="shared" si="94"/>
        <v>2025-09-18</v>
      </c>
      <c r="C330" s="65" t="str">
        <f t="shared" si="95"/>
        <v>FRA</v>
      </c>
      <c r="D330" s="65" t="str">
        <f t="shared" si="96"/>
        <v>18050238355</v>
      </c>
      <c r="E330" s="65" t="str">
        <f t="shared" si="97"/>
        <v>566746844241</v>
      </c>
      <c r="F330" s="65" t="str">
        <f t="shared" si="98"/>
        <v>최홍석</v>
      </c>
      <c r="G330" s="65" t="str">
        <f t="shared" si="99"/>
        <v>GK00002770686</v>
      </c>
      <c r="H330" s="229" t="str">
        <f t="shared" si="100"/>
        <v>일반(목록배제,Normal-Manifest Exception)</v>
      </c>
      <c r="I330" s="66">
        <f t="shared" si="101"/>
        <v>46.42</v>
      </c>
      <c r="J330" s="102">
        <f t="shared" si="102"/>
        <v>1</v>
      </c>
      <c r="K330" s="66">
        <f t="shared" si="103"/>
        <v>0.5</v>
      </c>
      <c r="L330" s="66">
        <f t="shared" si="104"/>
        <v>0.2</v>
      </c>
      <c r="M330" s="66">
        <f t="shared" si="105"/>
        <v>0.5</v>
      </c>
      <c r="N330" s="169">
        <f t="shared" si="106"/>
        <v>3.35</v>
      </c>
      <c r="O330" s="169">
        <f>(J330*VLOOKUP(M330/J330,Mapping!$B$22:$C$29,2,10))</f>
        <v>2.75</v>
      </c>
      <c r="P330" s="166">
        <f t="shared" si="107"/>
        <v>7.1515801780863901</v>
      </c>
      <c r="Q330" s="167">
        <f>VLOOKUP(H330,Mapping!$B$3:$D$13,3,0)</f>
        <v>0.8</v>
      </c>
      <c r="R330" s="168">
        <f>(IF(VLOOKUP(VLOOKUP(I330,Mapping!$B$15:$D$20,2,1),Mapping!$C$15:$E$20,2,0)=7000,0,VLOOKUP(VLOOKUP(I330,Mapping!$B$15:$D$20,2,1),Mapping!$C$15:$E$20,2,0)))</f>
        <v>0</v>
      </c>
      <c r="S330" s="166"/>
      <c r="T330" s="166"/>
      <c r="U330" s="67">
        <f t="shared" si="108"/>
        <v>7.9515801780863899</v>
      </c>
      <c r="V330" s="149">
        <f t="shared" si="109"/>
        <v>7.95</v>
      </c>
      <c r="W330" s="149">
        <f>MAKESHOPNCOMPANY!$C$17</f>
        <v>1402.69</v>
      </c>
      <c r="X330" t="str">
        <f t="shared" si="92"/>
        <v/>
      </c>
      <c r="AA330" t="s">
        <v>3144</v>
      </c>
      <c r="AB330" t="s">
        <v>71</v>
      </c>
      <c r="AC330" t="s">
        <v>6212</v>
      </c>
      <c r="AD330" t="s">
        <v>6277</v>
      </c>
      <c r="AE330" t="s">
        <v>6278</v>
      </c>
      <c r="AF330" t="s">
        <v>6279</v>
      </c>
      <c r="AG330" t="s">
        <v>6280</v>
      </c>
      <c r="AH330" t="s">
        <v>156</v>
      </c>
      <c r="AI330">
        <v>1</v>
      </c>
      <c r="AJ330">
        <v>0.5</v>
      </c>
      <c r="AK330">
        <v>0.2</v>
      </c>
      <c r="AL330">
        <v>0.5</v>
      </c>
      <c r="AM330" t="s">
        <v>110</v>
      </c>
      <c r="AN330">
        <v>46.42</v>
      </c>
      <c r="AO330" t="s">
        <v>303</v>
      </c>
      <c r="AP330" t="s">
        <v>303</v>
      </c>
      <c r="AQ330" t="s">
        <v>303</v>
      </c>
      <c r="AR330" t="s">
        <v>303</v>
      </c>
      <c r="AS330" t="s">
        <v>303</v>
      </c>
      <c r="AT330" t="s">
        <v>618</v>
      </c>
      <c r="AU330" t="s">
        <v>619</v>
      </c>
      <c r="AV330" t="s">
        <v>625</v>
      </c>
      <c r="AW330" t="s">
        <v>156</v>
      </c>
      <c r="AX330" t="s">
        <v>307</v>
      </c>
      <c r="AY330" t="s">
        <v>6277</v>
      </c>
      <c r="AZ330" t="s">
        <v>6281</v>
      </c>
      <c r="BA330" t="s">
        <v>6281</v>
      </c>
      <c r="BB330" t="s">
        <v>692</v>
      </c>
      <c r="BC330" t="s">
        <v>628</v>
      </c>
      <c r="BD330" t="s">
        <v>621</v>
      </c>
      <c r="BE330" t="s">
        <v>311</v>
      </c>
      <c r="BF330" t="s">
        <v>312</v>
      </c>
      <c r="BG330" t="s">
        <v>156</v>
      </c>
      <c r="BH330" t="s">
        <v>313</v>
      </c>
    </row>
    <row r="331" spans="1:60" x14ac:dyDescent="0.4">
      <c r="A331" s="64">
        <f t="shared" si="93"/>
        <v>329</v>
      </c>
      <c r="B331" s="65" t="str">
        <f t="shared" si="94"/>
        <v>2025-09-18</v>
      </c>
      <c r="C331" s="65" t="str">
        <f t="shared" si="95"/>
        <v>FRA</v>
      </c>
      <c r="D331" s="65" t="str">
        <f t="shared" si="96"/>
        <v>18050238355</v>
      </c>
      <c r="E331" s="65" t="str">
        <f t="shared" si="97"/>
        <v>566746844300</v>
      </c>
      <c r="F331" s="65" t="str">
        <f t="shared" si="98"/>
        <v>강성준</v>
      </c>
      <c r="G331" s="65" t="str">
        <f t="shared" si="99"/>
        <v>GK00002771016</v>
      </c>
      <c r="H331" s="229" t="str">
        <f t="shared" si="100"/>
        <v>목록(Manifest)</v>
      </c>
      <c r="I331" s="66">
        <f t="shared" si="101"/>
        <v>87.6</v>
      </c>
      <c r="J331" s="102">
        <f t="shared" si="102"/>
        <v>1</v>
      </c>
      <c r="K331" s="66">
        <f t="shared" si="103"/>
        <v>4</v>
      </c>
      <c r="L331" s="66">
        <f t="shared" si="104"/>
        <v>4.5999999999999996</v>
      </c>
      <c r="M331" s="66">
        <f t="shared" si="105"/>
        <v>4.5999999999999996</v>
      </c>
      <c r="N331" s="169">
        <f t="shared" si="106"/>
        <v>16.059999999999999</v>
      </c>
      <c r="O331" s="169">
        <f>(J331*VLOOKUP(M331/J331,Mapping!$B$22:$C$29,2,10))</f>
        <v>4.25</v>
      </c>
      <c r="P331" s="166">
        <f t="shared" si="107"/>
        <v>23.811244822448291</v>
      </c>
      <c r="Q331" s="167">
        <f>VLOOKUP(H331,Mapping!$B$3:$D$13,3,0)</f>
        <v>0</v>
      </c>
      <c r="R331" s="168">
        <f>(IF(VLOOKUP(VLOOKUP(I331,Mapping!$B$15:$D$20,2,1),Mapping!$C$15:$E$20,2,0)=7000,0,VLOOKUP(VLOOKUP(I331,Mapping!$B$15:$D$20,2,1),Mapping!$C$15:$E$20,2,0)))</f>
        <v>0</v>
      </c>
      <c r="S331" s="166"/>
      <c r="T331" s="166"/>
      <c r="U331" s="67">
        <f t="shared" si="108"/>
        <v>23.811244822448291</v>
      </c>
      <c r="V331" s="149">
        <f t="shared" si="109"/>
        <v>23.81</v>
      </c>
      <c r="W331" s="149">
        <f>MAKESHOPNCOMPANY!$C$17</f>
        <v>1402.69</v>
      </c>
      <c r="X331" t="str">
        <f t="shared" si="92"/>
        <v/>
      </c>
      <c r="AA331" t="s">
        <v>3144</v>
      </c>
      <c r="AB331" t="s">
        <v>71</v>
      </c>
      <c r="AC331" t="s">
        <v>6212</v>
      </c>
      <c r="AD331" t="s">
        <v>6282</v>
      </c>
      <c r="AE331" t="s">
        <v>6283</v>
      </c>
      <c r="AF331" t="s">
        <v>6284</v>
      </c>
      <c r="AG331" t="s">
        <v>6285</v>
      </c>
      <c r="AH331" t="s">
        <v>156</v>
      </c>
      <c r="AI331">
        <v>1</v>
      </c>
      <c r="AJ331">
        <v>4</v>
      </c>
      <c r="AK331">
        <v>4.5999999999999996</v>
      </c>
      <c r="AL331">
        <v>4.5999999999999996</v>
      </c>
      <c r="AM331" t="s">
        <v>14</v>
      </c>
      <c r="AN331">
        <v>87.6</v>
      </c>
      <c r="AO331" t="s">
        <v>303</v>
      </c>
      <c r="AP331" t="s">
        <v>303</v>
      </c>
      <c r="AQ331" t="s">
        <v>303</v>
      </c>
      <c r="AR331" t="s">
        <v>303</v>
      </c>
      <c r="AS331" t="s">
        <v>303</v>
      </c>
      <c r="AT331" t="s">
        <v>618</v>
      </c>
      <c r="AU331" t="s">
        <v>619</v>
      </c>
      <c r="AV331" t="s">
        <v>6286</v>
      </c>
      <c r="AW331" t="s">
        <v>156</v>
      </c>
      <c r="AX331" t="s">
        <v>307</v>
      </c>
      <c r="AY331" t="s">
        <v>6282</v>
      </c>
      <c r="AZ331" t="s">
        <v>6287</v>
      </c>
      <c r="BA331" t="s">
        <v>6287</v>
      </c>
      <c r="BB331" t="s">
        <v>692</v>
      </c>
      <c r="BC331" t="s">
        <v>628</v>
      </c>
      <c r="BD331" t="s">
        <v>621</v>
      </c>
      <c r="BE331" t="s">
        <v>311</v>
      </c>
      <c r="BF331" t="s">
        <v>312</v>
      </c>
      <c r="BG331" t="s">
        <v>156</v>
      </c>
      <c r="BH331" t="s">
        <v>313</v>
      </c>
    </row>
    <row r="332" spans="1:60" x14ac:dyDescent="0.4">
      <c r="A332" s="64">
        <f t="shared" si="93"/>
        <v>330</v>
      </c>
      <c r="B332" s="65" t="str">
        <f t="shared" si="94"/>
        <v>2025-09-18</v>
      </c>
      <c r="C332" s="65" t="str">
        <f t="shared" si="95"/>
        <v>FRA</v>
      </c>
      <c r="D332" s="65" t="str">
        <f t="shared" si="96"/>
        <v>18050238355</v>
      </c>
      <c r="E332" s="65" t="str">
        <f t="shared" si="97"/>
        <v>566746844322</v>
      </c>
      <c r="F332" s="65" t="str">
        <f t="shared" si="98"/>
        <v>장지은</v>
      </c>
      <c r="G332" s="65" t="str">
        <f t="shared" si="99"/>
        <v>GK00002771017</v>
      </c>
      <c r="H332" s="229" t="str">
        <f t="shared" si="100"/>
        <v>목록(Manifest)</v>
      </c>
      <c r="I332" s="66">
        <f t="shared" si="101"/>
        <v>146.32</v>
      </c>
      <c r="J332" s="102">
        <f t="shared" si="102"/>
        <v>1</v>
      </c>
      <c r="K332" s="66">
        <f t="shared" si="103"/>
        <v>1.5</v>
      </c>
      <c r="L332" s="66">
        <f t="shared" si="104"/>
        <v>1.6</v>
      </c>
      <c r="M332" s="66">
        <f t="shared" si="105"/>
        <v>1.6</v>
      </c>
      <c r="N332" s="169">
        <f t="shared" si="106"/>
        <v>6.7600000000000007</v>
      </c>
      <c r="O332" s="169">
        <f>(J332*VLOOKUP(M332/J332,Mapping!$B$22:$C$29,2,10))</f>
        <v>2.75</v>
      </c>
      <c r="P332" s="166">
        <f t="shared" si="107"/>
        <v>11.149430736655997</v>
      </c>
      <c r="Q332" s="167">
        <f>VLOOKUP(H332,Mapping!$B$3:$D$13,3,0)</f>
        <v>0</v>
      </c>
      <c r="R332" s="168">
        <f>(IF(VLOOKUP(VLOOKUP(I332,Mapping!$B$15:$D$20,2,1),Mapping!$C$15:$E$20,2,0)=7000,0,VLOOKUP(VLOOKUP(I332,Mapping!$B$15:$D$20,2,1),Mapping!$C$15:$E$20,2,0)))</f>
        <v>0</v>
      </c>
      <c r="S332" s="166"/>
      <c r="T332" s="166"/>
      <c r="U332" s="67">
        <f t="shared" si="108"/>
        <v>11.149430736655997</v>
      </c>
      <c r="V332" s="149">
        <f t="shared" si="109"/>
        <v>11.15</v>
      </c>
      <c r="W332" s="149">
        <f>MAKESHOPNCOMPANY!$C$17</f>
        <v>1402.69</v>
      </c>
      <c r="X332" t="str">
        <f t="shared" si="92"/>
        <v/>
      </c>
      <c r="AA332" t="s">
        <v>3144</v>
      </c>
      <c r="AB332" t="s">
        <v>71</v>
      </c>
      <c r="AC332" t="s">
        <v>6212</v>
      </c>
      <c r="AD332" t="s">
        <v>6288</v>
      </c>
      <c r="AE332" t="s">
        <v>1205</v>
      </c>
      <c r="AF332" t="s">
        <v>1206</v>
      </c>
      <c r="AG332" t="s">
        <v>6289</v>
      </c>
      <c r="AH332" t="s">
        <v>156</v>
      </c>
      <c r="AI332">
        <v>1</v>
      </c>
      <c r="AJ332">
        <v>1.5</v>
      </c>
      <c r="AK332">
        <v>1.6</v>
      </c>
      <c r="AL332">
        <v>1.6</v>
      </c>
      <c r="AM332" t="s">
        <v>14</v>
      </c>
      <c r="AN332">
        <v>146.32</v>
      </c>
      <c r="AO332" t="s">
        <v>303</v>
      </c>
      <c r="AP332" t="s">
        <v>303</v>
      </c>
      <c r="AQ332" t="s">
        <v>303</v>
      </c>
      <c r="AR332" t="s">
        <v>303</v>
      </c>
      <c r="AS332" t="s">
        <v>303</v>
      </c>
      <c r="AT332" t="s">
        <v>618</v>
      </c>
      <c r="AU332" t="s">
        <v>619</v>
      </c>
      <c r="AV332" t="s">
        <v>636</v>
      </c>
      <c r="AW332" t="s">
        <v>156</v>
      </c>
      <c r="AX332" t="s">
        <v>307</v>
      </c>
      <c r="AY332" t="s">
        <v>6288</v>
      </c>
      <c r="AZ332" t="s">
        <v>6290</v>
      </c>
      <c r="BA332" t="s">
        <v>6290</v>
      </c>
      <c r="BB332" t="s">
        <v>692</v>
      </c>
      <c r="BC332" t="s">
        <v>628</v>
      </c>
      <c r="BD332" t="s">
        <v>621</v>
      </c>
      <c r="BE332" t="s">
        <v>311</v>
      </c>
      <c r="BF332" t="s">
        <v>312</v>
      </c>
      <c r="BG332" t="s">
        <v>156</v>
      </c>
      <c r="BH332" t="s">
        <v>313</v>
      </c>
    </row>
    <row r="333" spans="1:60" x14ac:dyDescent="0.4">
      <c r="A333" s="64">
        <f t="shared" si="93"/>
        <v>331</v>
      </c>
      <c r="B333" s="65" t="str">
        <f t="shared" si="94"/>
        <v>2025-09-18</v>
      </c>
      <c r="C333" s="65" t="str">
        <f t="shared" si="95"/>
        <v>FRA</v>
      </c>
      <c r="D333" s="65" t="str">
        <f t="shared" si="96"/>
        <v>18050238355</v>
      </c>
      <c r="E333" s="65" t="str">
        <f t="shared" si="97"/>
        <v>566746844311</v>
      </c>
      <c r="F333" s="65" t="str">
        <f t="shared" si="98"/>
        <v>황명준</v>
      </c>
      <c r="G333" s="65" t="str">
        <f t="shared" si="99"/>
        <v>GK00002772747</v>
      </c>
      <c r="H333" s="229" t="str">
        <f t="shared" si="100"/>
        <v>목록(Manifest)</v>
      </c>
      <c r="I333" s="66">
        <f t="shared" si="101"/>
        <v>51.4</v>
      </c>
      <c r="J333" s="102">
        <f t="shared" si="102"/>
        <v>1</v>
      </c>
      <c r="K333" s="66">
        <f t="shared" si="103"/>
        <v>0.5</v>
      </c>
      <c r="L333" s="66">
        <f t="shared" si="104"/>
        <v>0.2</v>
      </c>
      <c r="M333" s="66">
        <f t="shared" si="105"/>
        <v>0.5</v>
      </c>
      <c r="N333" s="169">
        <f t="shared" si="106"/>
        <v>3.35</v>
      </c>
      <c r="O333" s="169">
        <f>(J333*VLOOKUP(M333/J333,Mapping!$B$22:$C$29,2,10))</f>
        <v>2.75</v>
      </c>
      <c r="P333" s="166">
        <f t="shared" si="107"/>
        <v>7.1515801780863901</v>
      </c>
      <c r="Q333" s="167">
        <f>VLOOKUP(H333,Mapping!$B$3:$D$13,3,0)</f>
        <v>0</v>
      </c>
      <c r="R333" s="168">
        <f>(IF(VLOOKUP(VLOOKUP(I333,Mapping!$B$15:$D$20,2,1),Mapping!$C$15:$E$20,2,0)=7000,0,VLOOKUP(VLOOKUP(I333,Mapping!$B$15:$D$20,2,1),Mapping!$C$15:$E$20,2,0)))</f>
        <v>0</v>
      </c>
      <c r="S333" s="166"/>
      <c r="T333" s="166"/>
      <c r="U333" s="67">
        <f t="shared" si="108"/>
        <v>7.1515801780863901</v>
      </c>
      <c r="V333" s="149">
        <f t="shared" si="109"/>
        <v>7.15</v>
      </c>
      <c r="W333" s="149">
        <f>MAKESHOPNCOMPANY!$C$17</f>
        <v>1402.69</v>
      </c>
      <c r="X333" t="str">
        <f t="shared" si="92"/>
        <v/>
      </c>
      <c r="AA333" t="s">
        <v>3144</v>
      </c>
      <c r="AB333" t="s">
        <v>71</v>
      </c>
      <c r="AC333" t="s">
        <v>6212</v>
      </c>
      <c r="AD333" t="s">
        <v>6291</v>
      </c>
      <c r="AE333" t="s">
        <v>272</v>
      </c>
      <c r="AF333" t="s">
        <v>736</v>
      </c>
      <c r="AG333" t="s">
        <v>6292</v>
      </c>
      <c r="AH333" t="s">
        <v>156</v>
      </c>
      <c r="AI333">
        <v>1</v>
      </c>
      <c r="AJ333">
        <v>0.5</v>
      </c>
      <c r="AK333">
        <v>0.2</v>
      </c>
      <c r="AL333">
        <v>0.5</v>
      </c>
      <c r="AM333" t="s">
        <v>14</v>
      </c>
      <c r="AN333">
        <v>51.4</v>
      </c>
      <c r="AO333" t="s">
        <v>303</v>
      </c>
      <c r="AP333" t="s">
        <v>303</v>
      </c>
      <c r="AQ333" t="s">
        <v>303</v>
      </c>
      <c r="AR333" t="s">
        <v>303</v>
      </c>
      <c r="AS333" t="s">
        <v>303</v>
      </c>
      <c r="AT333" t="s">
        <v>618</v>
      </c>
      <c r="AU333" t="s">
        <v>619</v>
      </c>
      <c r="AV333" t="s">
        <v>737</v>
      </c>
      <c r="AW333" t="s">
        <v>156</v>
      </c>
      <c r="AX333" t="s">
        <v>307</v>
      </c>
      <c r="AY333" t="s">
        <v>6291</v>
      </c>
      <c r="AZ333" t="s">
        <v>6293</v>
      </c>
      <c r="BA333" t="s">
        <v>6293</v>
      </c>
      <c r="BB333" t="s">
        <v>692</v>
      </c>
      <c r="BC333" t="s">
        <v>628</v>
      </c>
      <c r="BD333" t="s">
        <v>621</v>
      </c>
      <c r="BE333" t="s">
        <v>311</v>
      </c>
      <c r="BF333" t="s">
        <v>312</v>
      </c>
      <c r="BG333" t="s">
        <v>156</v>
      </c>
      <c r="BH333" t="s">
        <v>313</v>
      </c>
    </row>
    <row r="334" spans="1:60" x14ac:dyDescent="0.4">
      <c r="A334" s="64">
        <f t="shared" si="93"/>
        <v>332</v>
      </c>
      <c r="B334" s="65" t="str">
        <f t="shared" si="94"/>
        <v>2025-09-18</v>
      </c>
      <c r="C334" s="65" t="str">
        <f t="shared" si="95"/>
        <v>FRA</v>
      </c>
      <c r="D334" s="65" t="str">
        <f t="shared" si="96"/>
        <v>18050238355</v>
      </c>
      <c r="E334" s="65" t="str">
        <f t="shared" si="97"/>
        <v>566746844333</v>
      </c>
      <c r="F334" s="65" t="str">
        <f t="shared" si="98"/>
        <v>김미애</v>
      </c>
      <c r="G334" s="65" t="str">
        <f t="shared" si="99"/>
        <v>GK00002772751</v>
      </c>
      <c r="H334" s="229" t="str">
        <f t="shared" si="100"/>
        <v>일반(목록배제,Normal-Manifest Exception)</v>
      </c>
      <c r="I334" s="66">
        <f t="shared" si="101"/>
        <v>113.91</v>
      </c>
      <c r="J334" s="102">
        <f t="shared" si="102"/>
        <v>1</v>
      </c>
      <c r="K334" s="66">
        <f t="shared" si="103"/>
        <v>1</v>
      </c>
      <c r="L334" s="66">
        <f t="shared" si="104"/>
        <v>1.5</v>
      </c>
      <c r="M334" s="66">
        <f t="shared" si="105"/>
        <v>1.5</v>
      </c>
      <c r="N334" s="169">
        <f t="shared" si="106"/>
        <v>6.45</v>
      </c>
      <c r="O334" s="169">
        <f>(J334*VLOOKUP(M334/J334,Mapping!$B$22:$C$29,2,10))</f>
        <v>2.75</v>
      </c>
      <c r="P334" s="166">
        <f t="shared" si="107"/>
        <v>10.78598977678603</v>
      </c>
      <c r="Q334" s="167">
        <f>VLOOKUP(H334,Mapping!$B$3:$D$13,3,0)</f>
        <v>0.8</v>
      </c>
      <c r="R334" s="168">
        <f>(IF(VLOOKUP(VLOOKUP(I334,Mapping!$B$15:$D$20,2,1),Mapping!$C$15:$E$20,2,0)=7000,0,VLOOKUP(VLOOKUP(I334,Mapping!$B$15:$D$20,2,1),Mapping!$C$15:$E$20,2,0)))</f>
        <v>0</v>
      </c>
      <c r="S334" s="166"/>
      <c r="T334" s="166"/>
      <c r="U334" s="67">
        <f t="shared" si="108"/>
        <v>11.585989776786031</v>
      </c>
      <c r="V334" s="149">
        <f t="shared" si="109"/>
        <v>11.59</v>
      </c>
      <c r="W334" s="149">
        <f>MAKESHOPNCOMPANY!$C$17</f>
        <v>1402.69</v>
      </c>
      <c r="X334" t="str">
        <f t="shared" si="92"/>
        <v/>
      </c>
      <c r="AA334" t="s">
        <v>3144</v>
      </c>
      <c r="AB334" t="s">
        <v>71</v>
      </c>
      <c r="AC334" t="s">
        <v>6212</v>
      </c>
      <c r="AD334" t="s">
        <v>6294</v>
      </c>
      <c r="AE334" t="s">
        <v>1251</v>
      </c>
      <c r="AF334" t="s">
        <v>1252</v>
      </c>
      <c r="AG334" t="s">
        <v>3272</v>
      </c>
      <c r="AH334" t="s">
        <v>156</v>
      </c>
      <c r="AI334">
        <v>1</v>
      </c>
      <c r="AJ334">
        <v>1</v>
      </c>
      <c r="AK334">
        <v>1.5</v>
      </c>
      <c r="AL334">
        <v>1.5</v>
      </c>
      <c r="AM334" t="s">
        <v>110</v>
      </c>
      <c r="AN334">
        <v>113.91</v>
      </c>
      <c r="AO334" t="s">
        <v>303</v>
      </c>
      <c r="AP334" t="s">
        <v>303</v>
      </c>
      <c r="AQ334" t="s">
        <v>303</v>
      </c>
      <c r="AR334" t="s">
        <v>303</v>
      </c>
      <c r="AS334" t="s">
        <v>303</v>
      </c>
      <c r="AT334" t="s">
        <v>618</v>
      </c>
      <c r="AU334" t="s">
        <v>619</v>
      </c>
      <c r="AV334" t="s">
        <v>6295</v>
      </c>
      <c r="AW334" t="s">
        <v>156</v>
      </c>
      <c r="AX334" t="s">
        <v>307</v>
      </c>
      <c r="AY334" t="s">
        <v>6294</v>
      </c>
      <c r="AZ334" t="s">
        <v>6296</v>
      </c>
      <c r="BA334" t="s">
        <v>6296</v>
      </c>
      <c r="BB334" t="s">
        <v>692</v>
      </c>
      <c r="BC334" t="s">
        <v>628</v>
      </c>
      <c r="BD334" t="s">
        <v>621</v>
      </c>
      <c r="BE334" t="s">
        <v>311</v>
      </c>
      <c r="BF334" t="s">
        <v>312</v>
      </c>
      <c r="BG334" t="s">
        <v>156</v>
      </c>
      <c r="BH334" t="s">
        <v>313</v>
      </c>
    </row>
    <row r="335" spans="1:60" x14ac:dyDescent="0.4">
      <c r="A335" s="64">
        <f t="shared" si="93"/>
        <v>333</v>
      </c>
      <c r="B335" s="65" t="str">
        <f t="shared" si="94"/>
        <v>2025-09-18</v>
      </c>
      <c r="C335" s="65" t="str">
        <f t="shared" si="95"/>
        <v>FRA</v>
      </c>
      <c r="D335" s="65" t="str">
        <f t="shared" si="96"/>
        <v>18050238355</v>
      </c>
      <c r="E335" s="65" t="str">
        <f t="shared" si="97"/>
        <v>566746844344</v>
      </c>
      <c r="F335" s="65" t="str">
        <f t="shared" si="98"/>
        <v>권기린</v>
      </c>
      <c r="G335" s="65" t="str">
        <f t="shared" si="99"/>
        <v>GK00002773036</v>
      </c>
      <c r="H335" s="229" t="str">
        <f t="shared" si="100"/>
        <v>목록(Manifest)</v>
      </c>
      <c r="I335" s="66">
        <f t="shared" si="101"/>
        <v>109.03</v>
      </c>
      <c r="J335" s="102">
        <f t="shared" si="102"/>
        <v>1</v>
      </c>
      <c r="K335" s="66">
        <f t="shared" si="103"/>
        <v>6</v>
      </c>
      <c r="L335" s="66">
        <f t="shared" si="104"/>
        <v>7.3</v>
      </c>
      <c r="M335" s="66">
        <f t="shared" si="105"/>
        <v>7.5</v>
      </c>
      <c r="N335" s="169">
        <f t="shared" si="106"/>
        <v>25.05</v>
      </c>
      <c r="O335" s="169">
        <f>(J335*VLOOKUP(M335/J335,Mapping!$B$22:$C$29,2,10))</f>
        <v>5.25</v>
      </c>
      <c r="P335" s="166">
        <f t="shared" si="107"/>
        <v>35.523422851806167</v>
      </c>
      <c r="Q335" s="167">
        <f>VLOOKUP(H335,Mapping!$B$3:$D$13,3,0)</f>
        <v>0</v>
      </c>
      <c r="R335" s="168">
        <f>(IF(VLOOKUP(VLOOKUP(I335,Mapping!$B$15:$D$20,2,1),Mapping!$C$15:$E$20,2,0)=7000,0,VLOOKUP(VLOOKUP(I335,Mapping!$B$15:$D$20,2,1),Mapping!$C$15:$E$20,2,0)))</f>
        <v>0</v>
      </c>
      <c r="S335" s="166"/>
      <c r="T335" s="166"/>
      <c r="U335" s="67">
        <f t="shared" si="108"/>
        <v>35.523422851806167</v>
      </c>
      <c r="V335" s="149">
        <f t="shared" si="109"/>
        <v>35.520000000000003</v>
      </c>
      <c r="W335" s="149">
        <f>MAKESHOPNCOMPANY!$C$17</f>
        <v>1402.69</v>
      </c>
      <c r="X335" t="str">
        <f t="shared" si="92"/>
        <v/>
      </c>
      <c r="AA335" t="s">
        <v>3144</v>
      </c>
      <c r="AB335" t="s">
        <v>71</v>
      </c>
      <c r="AC335" t="s">
        <v>6212</v>
      </c>
      <c r="AD335" t="s">
        <v>6297</v>
      </c>
      <c r="AE335" t="s">
        <v>6298</v>
      </c>
      <c r="AF335" t="s">
        <v>6299</v>
      </c>
      <c r="AG335" t="s">
        <v>6300</v>
      </c>
      <c r="AH335" t="s">
        <v>156</v>
      </c>
      <c r="AI335">
        <v>1</v>
      </c>
      <c r="AJ335">
        <v>6</v>
      </c>
      <c r="AK335">
        <v>7.3</v>
      </c>
      <c r="AL335">
        <v>7.5</v>
      </c>
      <c r="AM335" t="s">
        <v>14</v>
      </c>
      <c r="AN335">
        <v>109.03</v>
      </c>
      <c r="AO335" t="s">
        <v>303</v>
      </c>
      <c r="AP335" t="s">
        <v>303</v>
      </c>
      <c r="AQ335" t="s">
        <v>303</v>
      </c>
      <c r="AR335" t="s">
        <v>303</v>
      </c>
      <c r="AS335" t="s">
        <v>303</v>
      </c>
      <c r="AT335" t="s">
        <v>618</v>
      </c>
      <c r="AU335" t="s">
        <v>619</v>
      </c>
      <c r="AV335" t="s">
        <v>625</v>
      </c>
      <c r="AW335" t="s">
        <v>156</v>
      </c>
      <c r="AX335" t="s">
        <v>307</v>
      </c>
      <c r="AY335" t="s">
        <v>6297</v>
      </c>
      <c r="AZ335" t="s">
        <v>6301</v>
      </c>
      <c r="BA335" t="s">
        <v>6301</v>
      </c>
      <c r="BB335" t="s">
        <v>692</v>
      </c>
      <c r="BC335" t="s">
        <v>628</v>
      </c>
      <c r="BD335" t="s">
        <v>621</v>
      </c>
      <c r="BE335" t="s">
        <v>311</v>
      </c>
      <c r="BF335" t="s">
        <v>312</v>
      </c>
      <c r="BG335" t="s">
        <v>156</v>
      </c>
      <c r="BH335" t="s">
        <v>313</v>
      </c>
    </row>
    <row r="336" spans="1:60" x14ac:dyDescent="0.4">
      <c r="A336" s="64">
        <f t="shared" si="93"/>
        <v>334</v>
      </c>
      <c r="B336" s="65" t="str">
        <f t="shared" si="94"/>
        <v>2025-09-18</v>
      </c>
      <c r="C336" s="65" t="str">
        <f t="shared" si="95"/>
        <v>FRA</v>
      </c>
      <c r="D336" s="65" t="str">
        <f t="shared" si="96"/>
        <v>18050238355</v>
      </c>
      <c r="E336" s="65" t="str">
        <f t="shared" si="97"/>
        <v>566746844414</v>
      </c>
      <c r="F336" s="65" t="str">
        <f t="shared" si="98"/>
        <v>김현숙</v>
      </c>
      <c r="G336" s="65" t="str">
        <f t="shared" si="99"/>
        <v>GK00002767671</v>
      </c>
      <c r="H336" s="229" t="str">
        <f t="shared" si="100"/>
        <v>일반(목록배제,Normal-Manifest Exception)</v>
      </c>
      <c r="I336" s="66">
        <f t="shared" si="101"/>
        <v>131.47</v>
      </c>
      <c r="J336" s="102">
        <f t="shared" si="102"/>
        <v>1</v>
      </c>
      <c r="K336" s="66">
        <f t="shared" si="103"/>
        <v>0.5</v>
      </c>
      <c r="L336" s="66">
        <f t="shared" si="104"/>
        <v>0.9</v>
      </c>
      <c r="M336" s="66">
        <f t="shared" si="105"/>
        <v>0.9</v>
      </c>
      <c r="N336" s="169">
        <f t="shared" si="106"/>
        <v>4.59</v>
      </c>
      <c r="O336" s="169">
        <f>(J336*VLOOKUP(M336/J336,Mapping!$B$22:$C$29,2,10))</f>
        <v>2.75</v>
      </c>
      <c r="P336" s="166">
        <f t="shared" si="107"/>
        <v>8.6053440175662459</v>
      </c>
      <c r="Q336" s="167">
        <f>VLOOKUP(H336,Mapping!$B$3:$D$13,3,0)</f>
        <v>0.8</v>
      </c>
      <c r="R336" s="168">
        <f>(IF(VLOOKUP(VLOOKUP(I336,Mapping!$B$15:$D$20,2,1),Mapping!$C$15:$E$20,2,0)=7000,0,VLOOKUP(VLOOKUP(I336,Mapping!$B$15:$D$20,2,1),Mapping!$C$15:$E$20,2,0)))</f>
        <v>0</v>
      </c>
      <c r="S336" s="166"/>
      <c r="T336" s="166"/>
      <c r="U336" s="67">
        <f t="shared" si="108"/>
        <v>9.4053440175662466</v>
      </c>
      <c r="V336" s="149">
        <f t="shared" si="109"/>
        <v>9.41</v>
      </c>
      <c r="W336" s="149">
        <f>MAKESHOPNCOMPANY!$C$17</f>
        <v>1402.69</v>
      </c>
      <c r="X336" t="str">
        <f t="shared" si="92"/>
        <v/>
      </c>
      <c r="AA336" t="s">
        <v>3144</v>
      </c>
      <c r="AB336" t="s">
        <v>71</v>
      </c>
      <c r="AC336" t="s">
        <v>6212</v>
      </c>
      <c r="AD336" t="s">
        <v>6302</v>
      </c>
      <c r="AE336" t="s">
        <v>270</v>
      </c>
      <c r="AF336" t="s">
        <v>639</v>
      </c>
      <c r="AG336" t="s">
        <v>640</v>
      </c>
      <c r="AH336" t="s">
        <v>156</v>
      </c>
      <c r="AI336">
        <v>1</v>
      </c>
      <c r="AJ336">
        <v>0.5</v>
      </c>
      <c r="AK336">
        <v>0.9</v>
      </c>
      <c r="AL336">
        <v>0.9</v>
      </c>
      <c r="AM336" t="s">
        <v>110</v>
      </c>
      <c r="AN336">
        <v>131.47</v>
      </c>
      <c r="AO336" t="s">
        <v>303</v>
      </c>
      <c r="AP336" t="s">
        <v>303</v>
      </c>
      <c r="AQ336" t="s">
        <v>303</v>
      </c>
      <c r="AR336" t="s">
        <v>303</v>
      </c>
      <c r="AS336" t="s">
        <v>303</v>
      </c>
      <c r="AT336" t="s">
        <v>618</v>
      </c>
      <c r="AU336" t="s">
        <v>619</v>
      </c>
      <c r="AV336" t="s">
        <v>687</v>
      </c>
      <c r="AW336" t="s">
        <v>156</v>
      </c>
      <c r="AX336" t="s">
        <v>307</v>
      </c>
      <c r="AY336" t="s">
        <v>6302</v>
      </c>
      <c r="AZ336" t="s">
        <v>6303</v>
      </c>
      <c r="BA336" t="s">
        <v>6303</v>
      </c>
      <c r="BB336" t="s">
        <v>692</v>
      </c>
      <c r="BC336" t="s">
        <v>628</v>
      </c>
      <c r="BD336" t="s">
        <v>621</v>
      </c>
      <c r="BE336" t="s">
        <v>311</v>
      </c>
      <c r="BF336" t="s">
        <v>312</v>
      </c>
      <c r="BG336" t="s">
        <v>156</v>
      </c>
      <c r="BH336" t="s">
        <v>313</v>
      </c>
    </row>
    <row r="337" spans="1:60" x14ac:dyDescent="0.4">
      <c r="A337" s="64">
        <f t="shared" si="93"/>
        <v>335</v>
      </c>
      <c r="B337" s="65" t="str">
        <f t="shared" si="94"/>
        <v>2025-09-18</v>
      </c>
      <c r="C337" s="65" t="str">
        <f t="shared" si="95"/>
        <v>FRA</v>
      </c>
      <c r="D337" s="65" t="str">
        <f t="shared" si="96"/>
        <v>18050238355</v>
      </c>
      <c r="E337" s="65" t="str">
        <f t="shared" si="97"/>
        <v>566746844285</v>
      </c>
      <c r="F337" s="65" t="str">
        <f t="shared" si="98"/>
        <v>신응제</v>
      </c>
      <c r="G337" s="65" t="str">
        <f t="shared" si="99"/>
        <v>GK00002773061</v>
      </c>
      <c r="H337" s="229" t="str">
        <f t="shared" si="100"/>
        <v>일반(목록배제,Normal-Manifest Exception)</v>
      </c>
      <c r="I337" s="66">
        <f t="shared" si="101"/>
        <v>121.72</v>
      </c>
      <c r="J337" s="102">
        <f t="shared" si="102"/>
        <v>1</v>
      </c>
      <c r="K337" s="66">
        <f t="shared" si="103"/>
        <v>4.5</v>
      </c>
      <c r="L337" s="66">
        <f t="shared" si="104"/>
        <v>0.2</v>
      </c>
      <c r="M337" s="66">
        <f t="shared" si="105"/>
        <v>4.5</v>
      </c>
      <c r="N337" s="169">
        <f t="shared" si="106"/>
        <v>15.75</v>
      </c>
      <c r="O337" s="169">
        <f>(J337*VLOOKUP(M337/J337,Mapping!$B$22:$C$29,2,10))</f>
        <v>4.25</v>
      </c>
      <c r="P337" s="166">
        <f t="shared" si="107"/>
        <v>23.447803862578329</v>
      </c>
      <c r="Q337" s="167">
        <f>VLOOKUP(H337,Mapping!$B$3:$D$13,3,0)</f>
        <v>0.8</v>
      </c>
      <c r="R337" s="168">
        <f>(IF(VLOOKUP(VLOOKUP(I337,Mapping!$B$15:$D$20,2,1),Mapping!$C$15:$E$20,2,0)=7000,0,VLOOKUP(VLOOKUP(I337,Mapping!$B$15:$D$20,2,1),Mapping!$C$15:$E$20,2,0)))</f>
        <v>0</v>
      </c>
      <c r="S337" s="166"/>
      <c r="T337" s="166"/>
      <c r="U337" s="67">
        <f t="shared" si="108"/>
        <v>24.24780386257833</v>
      </c>
      <c r="V337" s="149">
        <f t="shared" si="109"/>
        <v>24.25</v>
      </c>
      <c r="W337" s="149">
        <f>MAKESHOPNCOMPANY!$C$17</f>
        <v>1402.69</v>
      </c>
      <c r="X337" t="str">
        <f t="shared" si="92"/>
        <v/>
      </c>
      <c r="AA337" t="s">
        <v>3144</v>
      </c>
      <c r="AB337" t="s">
        <v>71</v>
      </c>
      <c r="AC337" t="s">
        <v>6212</v>
      </c>
      <c r="AD337" t="s">
        <v>6304</v>
      </c>
      <c r="AE337" t="s">
        <v>1160</v>
      </c>
      <c r="AF337" t="s">
        <v>1161</v>
      </c>
      <c r="AG337" t="s">
        <v>1162</v>
      </c>
      <c r="AH337" t="s">
        <v>156</v>
      </c>
      <c r="AI337">
        <v>1</v>
      </c>
      <c r="AJ337">
        <v>4.5</v>
      </c>
      <c r="AK337">
        <v>0.2</v>
      </c>
      <c r="AL337">
        <v>4.5</v>
      </c>
      <c r="AM337" t="s">
        <v>110</v>
      </c>
      <c r="AN337">
        <v>121.72</v>
      </c>
      <c r="AO337" t="s">
        <v>303</v>
      </c>
      <c r="AP337" t="s">
        <v>303</v>
      </c>
      <c r="AQ337" t="s">
        <v>303</v>
      </c>
      <c r="AR337" t="s">
        <v>303</v>
      </c>
      <c r="AS337" t="s">
        <v>303</v>
      </c>
      <c r="AT337" t="s">
        <v>618</v>
      </c>
      <c r="AU337" t="s">
        <v>619</v>
      </c>
      <c r="AV337" t="s">
        <v>625</v>
      </c>
      <c r="AW337" t="s">
        <v>156</v>
      </c>
      <c r="AX337" t="s">
        <v>307</v>
      </c>
      <c r="AY337" t="s">
        <v>6304</v>
      </c>
      <c r="AZ337" t="s">
        <v>6305</v>
      </c>
      <c r="BA337" t="s">
        <v>6305</v>
      </c>
      <c r="BB337" t="s">
        <v>692</v>
      </c>
      <c r="BC337" t="s">
        <v>628</v>
      </c>
      <c r="BD337" t="s">
        <v>621</v>
      </c>
      <c r="BE337" t="s">
        <v>311</v>
      </c>
      <c r="BF337" t="s">
        <v>312</v>
      </c>
      <c r="BG337" t="s">
        <v>156</v>
      </c>
      <c r="BH337" t="s">
        <v>313</v>
      </c>
    </row>
    <row r="338" spans="1:60" x14ac:dyDescent="0.4">
      <c r="A338" s="64">
        <f t="shared" si="93"/>
        <v>336</v>
      </c>
      <c r="B338" s="65" t="str">
        <f t="shared" si="94"/>
        <v>2025-09-18</v>
      </c>
      <c r="C338" s="65" t="str">
        <f t="shared" si="95"/>
        <v>FRA</v>
      </c>
      <c r="D338" s="65" t="str">
        <f t="shared" si="96"/>
        <v>18050238355</v>
      </c>
      <c r="E338" s="65" t="str">
        <f t="shared" si="97"/>
        <v>566746844193</v>
      </c>
      <c r="F338" s="65" t="str">
        <f t="shared" si="98"/>
        <v>김영훈</v>
      </c>
      <c r="G338" s="65" t="str">
        <f t="shared" si="99"/>
        <v>GK00002765294</v>
      </c>
      <c r="H338" s="229" t="str">
        <f t="shared" si="100"/>
        <v>선별(검사,Manifest-Inspection)</v>
      </c>
      <c r="I338" s="66">
        <f t="shared" si="101"/>
        <v>138.36000000000001</v>
      </c>
      <c r="J338" s="102">
        <f t="shared" si="102"/>
        <v>2</v>
      </c>
      <c r="K338" s="66">
        <f t="shared" si="103"/>
        <v>5</v>
      </c>
      <c r="L338" s="66">
        <f t="shared" si="104"/>
        <v>0.4</v>
      </c>
      <c r="M338" s="66">
        <f t="shared" si="105"/>
        <v>5</v>
      </c>
      <c r="N338" s="169">
        <f t="shared" si="106"/>
        <v>17.3</v>
      </c>
      <c r="O338" s="169">
        <f>(J338*VLOOKUP(M338/J338,Mapping!$B$22:$C$29,2,10))</f>
        <v>6.5</v>
      </c>
      <c r="P338" s="166">
        <f t="shared" si="107"/>
        <v>27.902886596468214</v>
      </c>
      <c r="Q338" s="167">
        <f>VLOOKUP(H338,Mapping!$B$3:$D$13,3,0)</f>
        <v>0</v>
      </c>
      <c r="R338" s="168">
        <f>(IF(VLOOKUP(VLOOKUP(I338,Mapping!$B$15:$D$20,2,1),Mapping!$C$15:$E$20,2,0)=7000,0,VLOOKUP(VLOOKUP(I338,Mapping!$B$15:$D$20,2,1),Mapping!$C$15:$E$20,2,0)))</f>
        <v>0</v>
      </c>
      <c r="S338" s="166"/>
      <c r="T338" s="166"/>
      <c r="U338" s="67">
        <f t="shared" si="108"/>
        <v>27.902886596468214</v>
      </c>
      <c r="V338" s="149">
        <f t="shared" si="109"/>
        <v>27.9</v>
      </c>
      <c r="W338" s="149">
        <f>MAKESHOPNCOMPANY!$C$17</f>
        <v>1402.69</v>
      </c>
      <c r="X338" t="str">
        <f t="shared" si="92"/>
        <v/>
      </c>
      <c r="AA338" t="s">
        <v>3144</v>
      </c>
      <c r="AB338" t="s">
        <v>71</v>
      </c>
      <c r="AC338" t="s">
        <v>6212</v>
      </c>
      <c r="AD338" t="s">
        <v>6306</v>
      </c>
      <c r="AE338" t="s">
        <v>235</v>
      </c>
      <c r="AF338" t="s">
        <v>490</v>
      </c>
      <c r="AG338" t="s">
        <v>491</v>
      </c>
      <c r="AH338" t="s">
        <v>156</v>
      </c>
      <c r="AI338">
        <v>2</v>
      </c>
      <c r="AJ338">
        <v>5</v>
      </c>
      <c r="AK338">
        <v>0.4</v>
      </c>
      <c r="AL338">
        <v>5</v>
      </c>
      <c r="AM338" t="s">
        <v>111</v>
      </c>
      <c r="AN338">
        <v>138.36000000000001</v>
      </c>
      <c r="AO338" t="s">
        <v>303</v>
      </c>
      <c r="AP338" t="s">
        <v>303</v>
      </c>
      <c r="AQ338" t="s">
        <v>303</v>
      </c>
      <c r="AR338" t="s">
        <v>303</v>
      </c>
      <c r="AS338" t="s">
        <v>303</v>
      </c>
      <c r="AT338" t="s">
        <v>618</v>
      </c>
      <c r="AU338" t="s">
        <v>619</v>
      </c>
      <c r="AV338" t="s">
        <v>620</v>
      </c>
      <c r="AW338" t="s">
        <v>156</v>
      </c>
      <c r="AX338" t="s">
        <v>307</v>
      </c>
      <c r="AY338" t="s">
        <v>6307</v>
      </c>
      <c r="AZ338" t="s">
        <v>6308</v>
      </c>
      <c r="BA338" t="s">
        <v>6308</v>
      </c>
      <c r="BB338" t="s">
        <v>692</v>
      </c>
      <c r="BC338" t="s">
        <v>628</v>
      </c>
      <c r="BD338" t="s">
        <v>621</v>
      </c>
      <c r="BE338" t="s">
        <v>311</v>
      </c>
      <c r="BF338" t="s">
        <v>312</v>
      </c>
      <c r="BG338" t="s">
        <v>156</v>
      </c>
      <c r="BH338" t="s">
        <v>313</v>
      </c>
    </row>
    <row r="339" spans="1:60" x14ac:dyDescent="0.4">
      <c r="A339" s="64">
        <f t="shared" si="93"/>
        <v>337</v>
      </c>
      <c r="B339" s="65" t="str">
        <f t="shared" si="94"/>
        <v>2025-09-18</v>
      </c>
      <c r="C339" s="65" t="str">
        <f t="shared" si="95"/>
        <v>FRA</v>
      </c>
      <c r="D339" s="65" t="str">
        <f t="shared" si="96"/>
        <v>18050238355</v>
      </c>
      <c r="E339" s="65" t="str">
        <f t="shared" si="97"/>
        <v>566746844204</v>
      </c>
      <c r="F339" s="65" t="str">
        <f t="shared" si="98"/>
        <v>김영훈</v>
      </c>
      <c r="G339" s="65" t="str">
        <f t="shared" si="99"/>
        <v>GK00002761197</v>
      </c>
      <c r="H339" s="229" t="str">
        <f t="shared" si="100"/>
        <v>선별(검사,Manifest-Inspection)</v>
      </c>
      <c r="I339" s="66">
        <f t="shared" si="101"/>
        <v>122.41</v>
      </c>
      <c r="J339" s="102">
        <f t="shared" si="102"/>
        <v>2</v>
      </c>
      <c r="K339" s="66">
        <f t="shared" si="103"/>
        <v>7.5</v>
      </c>
      <c r="L339" s="66">
        <f t="shared" si="104"/>
        <v>0.4</v>
      </c>
      <c r="M339" s="66">
        <f t="shared" si="105"/>
        <v>7.5</v>
      </c>
      <c r="N339" s="169">
        <f t="shared" si="106"/>
        <v>25.05</v>
      </c>
      <c r="O339" s="169">
        <f>(J339*VLOOKUP(M339/J339,Mapping!$B$22:$C$29,2,10))</f>
        <v>6.5</v>
      </c>
      <c r="P339" s="166">
        <f t="shared" si="107"/>
        <v>36.988910593217312</v>
      </c>
      <c r="Q339" s="167">
        <f>VLOOKUP(H339,Mapping!$B$3:$D$13,3,0)</f>
        <v>0</v>
      </c>
      <c r="R339" s="168">
        <f>(IF(VLOOKUP(VLOOKUP(I339,Mapping!$B$15:$D$20,2,1),Mapping!$C$15:$E$20,2,0)=7000,0,VLOOKUP(VLOOKUP(I339,Mapping!$B$15:$D$20,2,1),Mapping!$C$15:$E$20,2,0)))</f>
        <v>0</v>
      </c>
      <c r="S339" s="166"/>
      <c r="T339" s="166"/>
      <c r="U339" s="67">
        <f t="shared" si="108"/>
        <v>36.988910593217312</v>
      </c>
      <c r="V339" s="149">
        <f t="shared" si="109"/>
        <v>36.99</v>
      </c>
      <c r="W339" s="149">
        <f>MAKESHOPNCOMPANY!$C$17</f>
        <v>1402.69</v>
      </c>
      <c r="X339" t="str">
        <f t="shared" si="92"/>
        <v/>
      </c>
      <c r="AA339" t="s">
        <v>3144</v>
      </c>
      <c r="AB339" t="s">
        <v>71</v>
      </c>
      <c r="AC339" t="s">
        <v>6212</v>
      </c>
      <c r="AD339" t="s">
        <v>6309</v>
      </c>
      <c r="AE339" t="s">
        <v>235</v>
      </c>
      <c r="AF339" t="s">
        <v>490</v>
      </c>
      <c r="AG339" t="s">
        <v>491</v>
      </c>
      <c r="AH339" t="s">
        <v>156</v>
      </c>
      <c r="AI339">
        <v>2</v>
      </c>
      <c r="AJ339">
        <v>7.5</v>
      </c>
      <c r="AK339">
        <v>0.4</v>
      </c>
      <c r="AL339">
        <v>7.5</v>
      </c>
      <c r="AM339" t="s">
        <v>111</v>
      </c>
      <c r="AN339">
        <v>122.41</v>
      </c>
      <c r="AO339" t="s">
        <v>303</v>
      </c>
      <c r="AP339" t="s">
        <v>303</v>
      </c>
      <c r="AQ339" t="s">
        <v>303</v>
      </c>
      <c r="AR339" t="s">
        <v>303</v>
      </c>
      <c r="AS339" t="s">
        <v>303</v>
      </c>
      <c r="AT339" t="s">
        <v>618</v>
      </c>
      <c r="AU339" t="s">
        <v>619</v>
      </c>
      <c r="AV339" t="s">
        <v>620</v>
      </c>
      <c r="AW339" t="s">
        <v>156</v>
      </c>
      <c r="AX339" t="s">
        <v>307</v>
      </c>
      <c r="AY339" t="s">
        <v>6310</v>
      </c>
      <c r="AZ339" t="s">
        <v>6311</v>
      </c>
      <c r="BA339" t="s">
        <v>6311</v>
      </c>
      <c r="BB339" t="s">
        <v>692</v>
      </c>
      <c r="BC339" t="s">
        <v>628</v>
      </c>
      <c r="BD339" t="s">
        <v>621</v>
      </c>
      <c r="BE339" t="s">
        <v>311</v>
      </c>
      <c r="BF339" t="s">
        <v>312</v>
      </c>
      <c r="BG339" t="s">
        <v>156</v>
      </c>
      <c r="BH339" t="s">
        <v>313</v>
      </c>
    </row>
    <row r="340" spans="1:60" x14ac:dyDescent="0.4">
      <c r="A340" s="64">
        <f t="shared" si="93"/>
        <v>338</v>
      </c>
      <c r="B340" s="65" t="str">
        <f t="shared" si="94"/>
        <v>2025-09-18</v>
      </c>
      <c r="C340" s="65" t="str">
        <f t="shared" si="95"/>
        <v>FRA</v>
      </c>
      <c r="D340" s="65" t="str">
        <f t="shared" si="96"/>
        <v>18050238355</v>
      </c>
      <c r="E340" s="65" t="str">
        <f t="shared" si="97"/>
        <v>566746844366</v>
      </c>
      <c r="F340" s="65" t="str">
        <f t="shared" si="98"/>
        <v>주현진</v>
      </c>
      <c r="G340" s="65" t="str">
        <f t="shared" si="99"/>
        <v>GK00002753161</v>
      </c>
      <c r="H340" s="229" t="str">
        <f t="shared" si="100"/>
        <v>목록(Manifest)</v>
      </c>
      <c r="I340" s="66">
        <f t="shared" si="101"/>
        <v>125.32</v>
      </c>
      <c r="J340" s="102">
        <f t="shared" si="102"/>
        <v>1</v>
      </c>
      <c r="K340" s="66">
        <f t="shared" si="103"/>
        <v>0.5</v>
      </c>
      <c r="L340" s="66">
        <f t="shared" si="104"/>
        <v>0.2</v>
      </c>
      <c r="M340" s="66">
        <f t="shared" si="105"/>
        <v>0.5</v>
      </c>
      <c r="N340" s="169">
        <f t="shared" si="106"/>
        <v>3.35</v>
      </c>
      <c r="O340" s="169">
        <f>(J340*VLOOKUP(M340/J340,Mapping!$B$22:$C$29,2,10))</f>
        <v>2.75</v>
      </c>
      <c r="P340" s="166">
        <f t="shared" si="107"/>
        <v>7.1515801780863901</v>
      </c>
      <c r="Q340" s="167">
        <f>VLOOKUP(H340,Mapping!$B$3:$D$13,3,0)</f>
        <v>0</v>
      </c>
      <c r="R340" s="168">
        <f>(IF(VLOOKUP(VLOOKUP(I340,Mapping!$B$15:$D$20,2,1),Mapping!$C$15:$E$20,2,0)=7000,0,VLOOKUP(VLOOKUP(I340,Mapping!$B$15:$D$20,2,1),Mapping!$C$15:$E$20,2,0)))</f>
        <v>0</v>
      </c>
      <c r="S340" s="166"/>
      <c r="T340" s="166"/>
      <c r="U340" s="67">
        <f t="shared" si="108"/>
        <v>7.1515801780863901</v>
      </c>
      <c r="V340" s="149">
        <f t="shared" si="109"/>
        <v>7.15</v>
      </c>
      <c r="W340" s="149">
        <f>MAKESHOPNCOMPANY!$C$17</f>
        <v>1402.69</v>
      </c>
      <c r="X340" t="str">
        <f t="shared" si="92"/>
        <v/>
      </c>
      <c r="AA340" t="s">
        <v>3144</v>
      </c>
      <c r="AB340" t="s">
        <v>71</v>
      </c>
      <c r="AC340" t="s">
        <v>6212</v>
      </c>
      <c r="AD340" t="s">
        <v>6312</v>
      </c>
      <c r="AE340" t="s">
        <v>651</v>
      </c>
      <c r="AF340" t="s">
        <v>652</v>
      </c>
      <c r="AG340" t="s">
        <v>653</v>
      </c>
      <c r="AH340" t="s">
        <v>156</v>
      </c>
      <c r="AI340">
        <v>1</v>
      </c>
      <c r="AJ340">
        <v>0.5</v>
      </c>
      <c r="AK340">
        <v>0.2</v>
      </c>
      <c r="AL340">
        <v>0.5</v>
      </c>
      <c r="AM340" t="s">
        <v>14</v>
      </c>
      <c r="AN340">
        <v>125.32</v>
      </c>
      <c r="AO340" t="s">
        <v>303</v>
      </c>
      <c r="AP340" t="s">
        <v>303</v>
      </c>
      <c r="AQ340" t="s">
        <v>303</v>
      </c>
      <c r="AR340" t="s">
        <v>303</v>
      </c>
      <c r="AS340" t="s">
        <v>303</v>
      </c>
      <c r="AT340" t="s">
        <v>618</v>
      </c>
      <c r="AU340" t="s">
        <v>619</v>
      </c>
      <c r="AV340" t="s">
        <v>620</v>
      </c>
      <c r="AW340" t="s">
        <v>156</v>
      </c>
      <c r="AX340" t="s">
        <v>307</v>
      </c>
      <c r="AY340" t="s">
        <v>6312</v>
      </c>
      <c r="AZ340" t="s">
        <v>6313</v>
      </c>
      <c r="BA340" t="s">
        <v>6313</v>
      </c>
      <c r="BB340" t="s">
        <v>692</v>
      </c>
      <c r="BC340" t="s">
        <v>628</v>
      </c>
      <c r="BD340" t="s">
        <v>621</v>
      </c>
      <c r="BE340" t="s">
        <v>311</v>
      </c>
      <c r="BF340" t="s">
        <v>312</v>
      </c>
      <c r="BG340" t="s">
        <v>156</v>
      </c>
      <c r="BH340" t="s">
        <v>313</v>
      </c>
    </row>
    <row r="341" spans="1:60" x14ac:dyDescent="0.4">
      <c r="A341" s="64">
        <f t="shared" si="93"/>
        <v>339</v>
      </c>
      <c r="B341" s="65" t="str">
        <f t="shared" si="94"/>
        <v>2025-09-18</v>
      </c>
      <c r="C341" s="65" t="str">
        <f t="shared" si="95"/>
        <v>FRA</v>
      </c>
      <c r="D341" s="65" t="str">
        <f t="shared" si="96"/>
        <v>18050238355</v>
      </c>
      <c r="E341" s="65" t="str">
        <f t="shared" si="97"/>
        <v>566746844226</v>
      </c>
      <c r="F341" s="65" t="str">
        <f t="shared" si="98"/>
        <v>조재익</v>
      </c>
      <c r="G341" s="65" t="str">
        <f t="shared" si="99"/>
        <v>GK00002755953</v>
      </c>
      <c r="H341" s="229" t="str">
        <f t="shared" si="100"/>
        <v>목록(Manifest)</v>
      </c>
      <c r="I341" s="66">
        <f t="shared" si="101"/>
        <v>35.18</v>
      </c>
      <c r="J341" s="102">
        <f t="shared" si="102"/>
        <v>1</v>
      </c>
      <c r="K341" s="66">
        <f t="shared" si="103"/>
        <v>0.5</v>
      </c>
      <c r="L341" s="66">
        <f t="shared" si="104"/>
        <v>0.9</v>
      </c>
      <c r="M341" s="66">
        <f t="shared" si="105"/>
        <v>0.9</v>
      </c>
      <c r="N341" s="169">
        <f t="shared" si="106"/>
        <v>4.59</v>
      </c>
      <c r="O341" s="169">
        <f>(J341*VLOOKUP(M341/J341,Mapping!$B$22:$C$29,2,10))</f>
        <v>2.75</v>
      </c>
      <c r="P341" s="166">
        <f t="shared" si="107"/>
        <v>8.6053440175662459</v>
      </c>
      <c r="Q341" s="167">
        <f>VLOOKUP(H341,Mapping!$B$3:$D$13,3,0)</f>
        <v>0</v>
      </c>
      <c r="R341" s="168">
        <f>(IF(VLOOKUP(VLOOKUP(I341,Mapping!$B$15:$D$20,2,1),Mapping!$C$15:$E$20,2,0)=7000,0,VLOOKUP(VLOOKUP(I341,Mapping!$B$15:$D$20,2,1),Mapping!$C$15:$E$20,2,0)))</f>
        <v>0</v>
      </c>
      <c r="S341" s="166"/>
      <c r="T341" s="166"/>
      <c r="U341" s="67">
        <f t="shared" si="108"/>
        <v>8.6053440175662459</v>
      </c>
      <c r="V341" s="149">
        <f t="shared" si="109"/>
        <v>8.61</v>
      </c>
      <c r="W341" s="149">
        <f>MAKESHOPNCOMPANY!$C$17</f>
        <v>1402.69</v>
      </c>
      <c r="X341" t="str">
        <f t="shared" si="92"/>
        <v/>
      </c>
      <c r="AA341" t="s">
        <v>3144</v>
      </c>
      <c r="AB341" t="s">
        <v>71</v>
      </c>
      <c r="AC341" t="s">
        <v>6212</v>
      </c>
      <c r="AD341" t="s">
        <v>6314</v>
      </c>
      <c r="AE341" t="s">
        <v>190</v>
      </c>
      <c r="AF341" t="s">
        <v>454</v>
      </c>
      <c r="AG341" t="s">
        <v>455</v>
      </c>
      <c r="AH341" t="s">
        <v>156</v>
      </c>
      <c r="AI341">
        <v>1</v>
      </c>
      <c r="AJ341">
        <v>0.5</v>
      </c>
      <c r="AK341">
        <v>0.9</v>
      </c>
      <c r="AL341">
        <v>0.9</v>
      </c>
      <c r="AM341" t="s">
        <v>14</v>
      </c>
      <c r="AN341">
        <v>35.18</v>
      </c>
      <c r="AO341" t="s">
        <v>303</v>
      </c>
      <c r="AP341" t="s">
        <v>303</v>
      </c>
      <c r="AQ341" t="s">
        <v>303</v>
      </c>
      <c r="AR341" t="s">
        <v>303</v>
      </c>
      <c r="AS341" t="s">
        <v>303</v>
      </c>
      <c r="AT341" t="s">
        <v>618</v>
      </c>
      <c r="AU341" t="s">
        <v>619</v>
      </c>
      <c r="AV341" t="s">
        <v>386</v>
      </c>
      <c r="AW341" t="s">
        <v>156</v>
      </c>
      <c r="AX341" t="s">
        <v>307</v>
      </c>
      <c r="AY341" t="s">
        <v>6314</v>
      </c>
      <c r="AZ341" t="s">
        <v>6315</v>
      </c>
      <c r="BA341" t="s">
        <v>6315</v>
      </c>
      <c r="BB341" t="s">
        <v>692</v>
      </c>
      <c r="BC341" t="s">
        <v>628</v>
      </c>
      <c r="BD341" t="s">
        <v>621</v>
      </c>
      <c r="BE341" t="s">
        <v>311</v>
      </c>
      <c r="BF341" t="s">
        <v>312</v>
      </c>
      <c r="BG341" t="s">
        <v>156</v>
      </c>
      <c r="BH341" t="s">
        <v>313</v>
      </c>
    </row>
    <row r="342" spans="1:60" x14ac:dyDescent="0.4">
      <c r="A342" s="64">
        <f t="shared" si="93"/>
        <v>340</v>
      </c>
      <c r="B342" s="65" t="str">
        <f t="shared" si="94"/>
        <v>2025-09-18</v>
      </c>
      <c r="C342" s="65" t="str">
        <f t="shared" si="95"/>
        <v>FRA</v>
      </c>
      <c r="D342" s="65" t="str">
        <f t="shared" si="96"/>
        <v>18050238355</v>
      </c>
      <c r="E342" s="65" t="str">
        <f t="shared" si="97"/>
        <v>566746844112</v>
      </c>
      <c r="F342" s="65" t="str">
        <f t="shared" si="98"/>
        <v>신완영</v>
      </c>
      <c r="G342" s="65" t="str">
        <f t="shared" si="99"/>
        <v>GK00002761189</v>
      </c>
      <c r="H342" s="229" t="str">
        <f t="shared" si="100"/>
        <v>간이(Simple)</v>
      </c>
      <c r="I342" s="66">
        <f t="shared" si="101"/>
        <v>298.99</v>
      </c>
      <c r="J342" s="102">
        <f t="shared" si="102"/>
        <v>1</v>
      </c>
      <c r="K342" s="66">
        <f t="shared" si="103"/>
        <v>1</v>
      </c>
      <c r="L342" s="66">
        <f t="shared" si="104"/>
        <v>1.2</v>
      </c>
      <c r="M342" s="66">
        <f t="shared" si="105"/>
        <v>1.2</v>
      </c>
      <c r="N342" s="169">
        <f t="shared" si="106"/>
        <v>5.52</v>
      </c>
      <c r="O342" s="169">
        <f>(J342*VLOOKUP(M342/J342,Mapping!$B$22:$C$29,2,10))</f>
        <v>2.75</v>
      </c>
      <c r="P342" s="166">
        <f t="shared" si="107"/>
        <v>9.6956668971761388</v>
      </c>
      <c r="Q342" s="167">
        <f>VLOOKUP(H342,Mapping!$B$3:$D$13,3,0)</f>
        <v>0.8</v>
      </c>
      <c r="R342" s="168">
        <f>(IF(VLOOKUP(VLOOKUP(I342,Mapping!$B$15:$D$20,2,1),Mapping!$C$15:$E$20,2,0)=7000,0,VLOOKUP(VLOOKUP(I342,Mapping!$B$15:$D$20,2,1),Mapping!$C$15:$E$20,2,0)))</f>
        <v>0</v>
      </c>
      <c r="S342" s="166"/>
      <c r="T342" s="166"/>
      <c r="U342" s="67">
        <f t="shared" si="108"/>
        <v>10.49566689717614</v>
      </c>
      <c r="V342" s="149">
        <f t="shared" si="109"/>
        <v>10.5</v>
      </c>
      <c r="W342" s="149">
        <f>MAKESHOPNCOMPANY!$C$17</f>
        <v>1402.69</v>
      </c>
      <c r="X342" t="str">
        <f t="shared" si="92"/>
        <v/>
      </c>
      <c r="AA342" t="s">
        <v>3144</v>
      </c>
      <c r="AB342" t="s">
        <v>71</v>
      </c>
      <c r="AC342" t="s">
        <v>6212</v>
      </c>
      <c r="AD342" t="s">
        <v>6316</v>
      </c>
      <c r="AE342" t="s">
        <v>6317</v>
      </c>
      <c r="AF342" t="s">
        <v>6318</v>
      </c>
      <c r="AG342" t="s">
        <v>831</v>
      </c>
      <c r="AH342" t="s">
        <v>156</v>
      </c>
      <c r="AI342">
        <v>1</v>
      </c>
      <c r="AJ342">
        <v>1</v>
      </c>
      <c r="AK342">
        <v>1.2</v>
      </c>
      <c r="AL342">
        <v>1.2</v>
      </c>
      <c r="AM342" t="s">
        <v>15</v>
      </c>
      <c r="AN342">
        <v>298.99</v>
      </c>
      <c r="AO342" t="s">
        <v>303</v>
      </c>
      <c r="AP342" t="s">
        <v>303</v>
      </c>
      <c r="AQ342" t="s">
        <v>303</v>
      </c>
      <c r="AR342" t="s">
        <v>303</v>
      </c>
      <c r="AS342" t="s">
        <v>303</v>
      </c>
      <c r="AT342" t="s">
        <v>618</v>
      </c>
      <c r="AU342" t="s">
        <v>619</v>
      </c>
      <c r="AV342" t="s">
        <v>1215</v>
      </c>
      <c r="AW342" t="s">
        <v>156</v>
      </c>
      <c r="AX342" t="s">
        <v>307</v>
      </c>
      <c r="AY342" t="s">
        <v>6316</v>
      </c>
      <c r="AZ342" t="s">
        <v>6319</v>
      </c>
      <c r="BA342" t="s">
        <v>6319</v>
      </c>
      <c r="BB342" t="s">
        <v>692</v>
      </c>
      <c r="BC342" t="s">
        <v>628</v>
      </c>
      <c r="BD342" t="s">
        <v>621</v>
      </c>
      <c r="BE342" t="s">
        <v>311</v>
      </c>
      <c r="BF342" t="s">
        <v>312</v>
      </c>
      <c r="BG342" t="s">
        <v>156</v>
      </c>
      <c r="BH342" t="s">
        <v>313</v>
      </c>
    </row>
    <row r="343" spans="1:60" x14ac:dyDescent="0.4">
      <c r="A343" s="64">
        <f t="shared" si="93"/>
        <v>341</v>
      </c>
      <c r="B343" s="65" t="str">
        <f t="shared" si="94"/>
        <v>2025-09-18</v>
      </c>
      <c r="C343" s="65" t="str">
        <f t="shared" si="95"/>
        <v>FRA</v>
      </c>
      <c r="D343" s="65" t="str">
        <f t="shared" si="96"/>
        <v>18050238355</v>
      </c>
      <c r="E343" s="65" t="str">
        <f t="shared" si="97"/>
        <v>566746844156</v>
      </c>
      <c r="F343" s="65" t="str">
        <f t="shared" si="98"/>
        <v>허환</v>
      </c>
      <c r="G343" s="65" t="str">
        <f t="shared" si="99"/>
        <v>GK00002765646</v>
      </c>
      <c r="H343" s="229" t="str">
        <f t="shared" si="100"/>
        <v>목록(Manifest)</v>
      </c>
      <c r="I343" s="66">
        <f t="shared" si="101"/>
        <v>138.35</v>
      </c>
      <c r="J343" s="102">
        <f t="shared" si="102"/>
        <v>1</v>
      </c>
      <c r="K343" s="66">
        <f t="shared" si="103"/>
        <v>1.5</v>
      </c>
      <c r="L343" s="66">
        <f t="shared" si="104"/>
        <v>1.9</v>
      </c>
      <c r="M343" s="66">
        <f t="shared" si="105"/>
        <v>1.9</v>
      </c>
      <c r="N343" s="169">
        <f t="shared" si="106"/>
        <v>7.6899999999999995</v>
      </c>
      <c r="O343" s="169">
        <f>(J343*VLOOKUP(M343/J343,Mapping!$B$22:$C$29,2,10))</f>
        <v>2.75</v>
      </c>
      <c r="P343" s="166">
        <f t="shared" si="107"/>
        <v>12.239753616265887</v>
      </c>
      <c r="Q343" s="167">
        <f>VLOOKUP(H343,Mapping!$B$3:$D$13,3,0)</f>
        <v>0</v>
      </c>
      <c r="R343" s="168">
        <f>(IF(VLOOKUP(VLOOKUP(I343,Mapping!$B$15:$D$20,2,1),Mapping!$C$15:$E$20,2,0)=7000,0,VLOOKUP(VLOOKUP(I343,Mapping!$B$15:$D$20,2,1),Mapping!$C$15:$E$20,2,0)))</f>
        <v>0</v>
      </c>
      <c r="S343" s="166"/>
      <c r="T343" s="166"/>
      <c r="U343" s="67">
        <f t="shared" si="108"/>
        <v>12.239753616265887</v>
      </c>
      <c r="V343" s="149">
        <f t="shared" si="109"/>
        <v>12.24</v>
      </c>
      <c r="W343" s="149">
        <f>MAKESHOPNCOMPANY!$C$17</f>
        <v>1402.69</v>
      </c>
      <c r="X343" t="str">
        <f t="shared" si="92"/>
        <v/>
      </c>
      <c r="AA343" t="s">
        <v>3144</v>
      </c>
      <c r="AB343" t="s">
        <v>71</v>
      </c>
      <c r="AC343" t="s">
        <v>6212</v>
      </c>
      <c r="AD343" t="s">
        <v>6320</v>
      </c>
      <c r="AE343" t="s">
        <v>6321</v>
      </c>
      <c r="AF343" t="s">
        <v>6322</v>
      </c>
      <c r="AG343" t="s">
        <v>6323</v>
      </c>
      <c r="AH343" t="s">
        <v>156</v>
      </c>
      <c r="AI343">
        <v>1</v>
      </c>
      <c r="AJ343">
        <v>1.5</v>
      </c>
      <c r="AK343">
        <v>1.9</v>
      </c>
      <c r="AL343">
        <v>1.9</v>
      </c>
      <c r="AM343" t="s">
        <v>14</v>
      </c>
      <c r="AN343">
        <v>138.35</v>
      </c>
      <c r="AO343" t="s">
        <v>303</v>
      </c>
      <c r="AP343" t="s">
        <v>303</v>
      </c>
      <c r="AQ343" t="s">
        <v>303</v>
      </c>
      <c r="AR343" t="s">
        <v>303</v>
      </c>
      <c r="AS343" t="s">
        <v>303</v>
      </c>
      <c r="AT343" t="s">
        <v>618</v>
      </c>
      <c r="AU343" t="s">
        <v>619</v>
      </c>
      <c r="AV343" t="s">
        <v>6324</v>
      </c>
      <c r="AW343" t="s">
        <v>156</v>
      </c>
      <c r="AX343" t="s">
        <v>307</v>
      </c>
      <c r="AY343" t="s">
        <v>6320</v>
      </c>
      <c r="AZ343" t="s">
        <v>6325</v>
      </c>
      <c r="BA343" t="s">
        <v>6325</v>
      </c>
      <c r="BB343" t="s">
        <v>692</v>
      </c>
      <c r="BC343" t="s">
        <v>628</v>
      </c>
      <c r="BD343" t="s">
        <v>621</v>
      </c>
      <c r="BE343" t="s">
        <v>311</v>
      </c>
      <c r="BF343" t="s">
        <v>312</v>
      </c>
      <c r="BG343" t="s">
        <v>156</v>
      </c>
      <c r="BH343" t="s">
        <v>313</v>
      </c>
    </row>
    <row r="344" spans="1:60" x14ac:dyDescent="0.4">
      <c r="A344" s="64">
        <f t="shared" si="93"/>
        <v>342</v>
      </c>
      <c r="B344" s="65" t="str">
        <f t="shared" si="94"/>
        <v>2025-09-18</v>
      </c>
      <c r="C344" s="65" t="str">
        <f t="shared" si="95"/>
        <v>FRA</v>
      </c>
      <c r="D344" s="65" t="str">
        <f t="shared" si="96"/>
        <v>18050238355</v>
      </c>
      <c r="E344" s="65" t="str">
        <f t="shared" si="97"/>
        <v>566746844392</v>
      </c>
      <c r="F344" s="65" t="str">
        <f t="shared" si="98"/>
        <v>구준희</v>
      </c>
      <c r="G344" s="65" t="str">
        <f t="shared" si="99"/>
        <v>GK00002773056</v>
      </c>
      <c r="H344" s="229" t="str">
        <f t="shared" si="100"/>
        <v>간이(Simple)</v>
      </c>
      <c r="I344" s="66">
        <f t="shared" si="101"/>
        <v>408</v>
      </c>
      <c r="J344" s="102">
        <f t="shared" si="102"/>
        <v>1</v>
      </c>
      <c r="K344" s="66">
        <f t="shared" si="103"/>
        <v>9.5</v>
      </c>
      <c r="L344" s="66">
        <f t="shared" si="104"/>
        <v>0.2</v>
      </c>
      <c r="M344" s="66">
        <f t="shared" si="105"/>
        <v>9.5</v>
      </c>
      <c r="N344" s="169">
        <f t="shared" si="106"/>
        <v>31.250000000000004</v>
      </c>
      <c r="O344" s="169">
        <f>(J344*VLOOKUP(M344/J344,Mapping!$B$22:$C$29,2,10))</f>
        <v>5.25</v>
      </c>
      <c r="P344" s="166">
        <f t="shared" si="107"/>
        <v>42.792242049205448</v>
      </c>
      <c r="Q344" s="167">
        <f>VLOOKUP(H344,Mapping!$B$3:$D$13,3,0)</f>
        <v>0.8</v>
      </c>
      <c r="R344" s="168">
        <f>(IF(VLOOKUP(VLOOKUP(I344,Mapping!$B$15:$D$20,2,1),Mapping!$C$15:$E$20,2,0)=7000,0,VLOOKUP(VLOOKUP(I344,Mapping!$B$15:$D$20,2,1),Mapping!$C$15:$E$20,2,0)))</f>
        <v>0</v>
      </c>
      <c r="S344" s="166"/>
      <c r="T344" s="166"/>
      <c r="U344" s="67">
        <f t="shared" si="108"/>
        <v>43.592242049205446</v>
      </c>
      <c r="V344" s="149">
        <f t="shared" si="109"/>
        <v>43.59</v>
      </c>
      <c r="W344" s="149">
        <f>MAKESHOPNCOMPANY!$C$17</f>
        <v>1402.69</v>
      </c>
      <c r="X344" t="str">
        <f t="shared" si="92"/>
        <v/>
      </c>
      <c r="AA344" t="s">
        <v>3144</v>
      </c>
      <c r="AB344" t="s">
        <v>71</v>
      </c>
      <c r="AC344" t="s">
        <v>6212</v>
      </c>
      <c r="AD344" t="s">
        <v>6326</v>
      </c>
      <c r="AE344" t="s">
        <v>1712</v>
      </c>
      <c r="AF344" t="s">
        <v>1713</v>
      </c>
      <c r="AG344" t="s">
        <v>1011</v>
      </c>
      <c r="AH344" t="s">
        <v>156</v>
      </c>
      <c r="AI344">
        <v>1</v>
      </c>
      <c r="AJ344">
        <v>9.5</v>
      </c>
      <c r="AK344">
        <v>0.2</v>
      </c>
      <c r="AL344">
        <v>9.5</v>
      </c>
      <c r="AM344" t="s">
        <v>15</v>
      </c>
      <c r="AN344">
        <v>408</v>
      </c>
      <c r="AO344" t="s">
        <v>303</v>
      </c>
      <c r="AP344" t="s">
        <v>303</v>
      </c>
      <c r="AQ344" t="s">
        <v>303</v>
      </c>
      <c r="AR344" t="s">
        <v>303</v>
      </c>
      <c r="AS344" t="s">
        <v>303</v>
      </c>
      <c r="AT344" t="s">
        <v>618</v>
      </c>
      <c r="AU344" t="s">
        <v>619</v>
      </c>
      <c r="AV344" t="s">
        <v>5145</v>
      </c>
      <c r="AW344" t="s">
        <v>156</v>
      </c>
      <c r="AX344" t="s">
        <v>307</v>
      </c>
      <c r="AY344" t="s">
        <v>6326</v>
      </c>
      <c r="AZ344" t="s">
        <v>6327</v>
      </c>
      <c r="BA344" t="s">
        <v>6327</v>
      </c>
      <c r="BB344" t="s">
        <v>692</v>
      </c>
      <c r="BC344" t="s">
        <v>628</v>
      </c>
      <c r="BD344" t="s">
        <v>621</v>
      </c>
      <c r="BE344" t="s">
        <v>311</v>
      </c>
      <c r="BF344" t="s">
        <v>312</v>
      </c>
      <c r="BG344" t="s">
        <v>156</v>
      </c>
      <c r="BH344" t="s">
        <v>313</v>
      </c>
    </row>
    <row r="345" spans="1:60" x14ac:dyDescent="0.4">
      <c r="A345" s="64">
        <f t="shared" si="93"/>
        <v>343</v>
      </c>
      <c r="B345" s="65" t="str">
        <f t="shared" si="94"/>
        <v>2025-09-18</v>
      </c>
      <c r="C345" s="65" t="str">
        <f t="shared" si="95"/>
        <v>FRA</v>
      </c>
      <c r="D345" s="65" t="str">
        <f t="shared" si="96"/>
        <v>18050238355</v>
      </c>
      <c r="E345" s="65" t="str">
        <f t="shared" si="97"/>
        <v>566746844215</v>
      </c>
      <c r="F345" s="65" t="str">
        <f t="shared" si="98"/>
        <v>김영훈</v>
      </c>
      <c r="G345" s="65" t="str">
        <f t="shared" si="99"/>
        <v>GK00002769079</v>
      </c>
      <c r="H345" s="229" t="str">
        <f t="shared" si="100"/>
        <v>선별(검사,Manifest-Inspection)</v>
      </c>
      <c r="I345" s="66">
        <f t="shared" si="101"/>
        <v>121</v>
      </c>
      <c r="J345" s="102">
        <f t="shared" si="102"/>
        <v>2</v>
      </c>
      <c r="K345" s="66">
        <f t="shared" si="103"/>
        <v>10</v>
      </c>
      <c r="L345" s="66">
        <f t="shared" si="104"/>
        <v>0.4</v>
      </c>
      <c r="M345" s="66">
        <f t="shared" si="105"/>
        <v>10</v>
      </c>
      <c r="N345" s="169">
        <f t="shared" si="106"/>
        <v>32.799999999999997</v>
      </c>
      <c r="O345" s="169">
        <f>(J345*VLOOKUP(M345/J345,Mapping!$B$22:$C$29,2,10))</f>
        <v>8.5</v>
      </c>
      <c r="P345" s="166">
        <f t="shared" si="107"/>
        <v>48.419714976224249</v>
      </c>
      <c r="Q345" s="167">
        <f>VLOOKUP(H345,Mapping!$B$3:$D$13,3,0)</f>
        <v>0</v>
      </c>
      <c r="R345" s="168">
        <f>(IF(VLOOKUP(VLOOKUP(I345,Mapping!$B$15:$D$20,2,1),Mapping!$C$15:$E$20,2,0)=7000,0,VLOOKUP(VLOOKUP(I345,Mapping!$B$15:$D$20,2,1),Mapping!$C$15:$E$20,2,0)))</f>
        <v>0</v>
      </c>
      <c r="S345" s="166"/>
      <c r="T345" s="166"/>
      <c r="U345" s="67">
        <f t="shared" si="108"/>
        <v>48.419714976224249</v>
      </c>
      <c r="V345" s="149">
        <f t="shared" si="109"/>
        <v>48.42</v>
      </c>
      <c r="W345" s="149">
        <f>MAKESHOPNCOMPANY!$C$17</f>
        <v>1402.69</v>
      </c>
      <c r="X345" t="str">
        <f t="shared" si="92"/>
        <v/>
      </c>
      <c r="AA345" t="s">
        <v>3144</v>
      </c>
      <c r="AB345" t="s">
        <v>71</v>
      </c>
      <c r="AC345" t="s">
        <v>6212</v>
      </c>
      <c r="AD345" t="s">
        <v>6328</v>
      </c>
      <c r="AE345" t="s">
        <v>235</v>
      </c>
      <c r="AF345" t="s">
        <v>490</v>
      </c>
      <c r="AG345" t="s">
        <v>491</v>
      </c>
      <c r="AH345" t="s">
        <v>156</v>
      </c>
      <c r="AI345">
        <v>2</v>
      </c>
      <c r="AJ345">
        <v>10</v>
      </c>
      <c r="AK345">
        <v>0.4</v>
      </c>
      <c r="AL345">
        <v>10</v>
      </c>
      <c r="AM345" t="s">
        <v>111</v>
      </c>
      <c r="AN345">
        <v>121</v>
      </c>
      <c r="AO345" t="s">
        <v>303</v>
      </c>
      <c r="AP345" t="s">
        <v>303</v>
      </c>
      <c r="AQ345" t="s">
        <v>303</v>
      </c>
      <c r="AR345" t="s">
        <v>303</v>
      </c>
      <c r="AS345" t="s">
        <v>303</v>
      </c>
      <c r="AT345" t="s">
        <v>618</v>
      </c>
      <c r="AU345" t="s">
        <v>619</v>
      </c>
      <c r="AV345" t="s">
        <v>620</v>
      </c>
      <c r="AW345" t="s">
        <v>156</v>
      </c>
      <c r="AX345" t="s">
        <v>307</v>
      </c>
      <c r="AY345" t="s">
        <v>6329</v>
      </c>
      <c r="AZ345" t="s">
        <v>6330</v>
      </c>
      <c r="BA345" t="s">
        <v>6330</v>
      </c>
      <c r="BB345" t="s">
        <v>692</v>
      </c>
      <c r="BC345" t="s">
        <v>628</v>
      </c>
      <c r="BD345" t="s">
        <v>621</v>
      </c>
      <c r="BE345" t="s">
        <v>311</v>
      </c>
      <c r="BF345" t="s">
        <v>312</v>
      </c>
      <c r="BG345" t="s">
        <v>156</v>
      </c>
      <c r="BH345" t="s">
        <v>313</v>
      </c>
    </row>
    <row r="346" spans="1:60" x14ac:dyDescent="0.4">
      <c r="A346" s="64">
        <f t="shared" si="93"/>
        <v>344</v>
      </c>
      <c r="B346" s="65" t="str">
        <f t="shared" si="94"/>
        <v>2025-09-19</v>
      </c>
      <c r="C346" s="65" t="str">
        <f t="shared" si="95"/>
        <v>FRA</v>
      </c>
      <c r="D346" s="65" t="str">
        <f t="shared" si="96"/>
        <v>18050238366</v>
      </c>
      <c r="E346" s="65" t="str">
        <f t="shared" si="97"/>
        <v>566746844731</v>
      </c>
      <c r="F346" s="65" t="str">
        <f t="shared" si="98"/>
        <v>김예은</v>
      </c>
      <c r="G346" s="65" t="str">
        <f t="shared" si="99"/>
        <v>GK00002777093</v>
      </c>
      <c r="H346" s="229" t="str">
        <f t="shared" si="100"/>
        <v>간이(Simple)</v>
      </c>
      <c r="I346" s="66">
        <f t="shared" si="101"/>
        <v>176.93</v>
      </c>
      <c r="J346" s="102">
        <f t="shared" si="102"/>
        <v>1</v>
      </c>
      <c r="K346" s="66">
        <f t="shared" si="103"/>
        <v>0.5</v>
      </c>
      <c r="L346" s="66">
        <f t="shared" si="104"/>
        <v>0.2</v>
      </c>
      <c r="M346" s="66">
        <f t="shared" si="105"/>
        <v>0.5</v>
      </c>
      <c r="N346" s="169">
        <f t="shared" si="106"/>
        <v>3.35</v>
      </c>
      <c r="O346" s="169">
        <f>(J346*VLOOKUP(M346/J346,Mapping!$B$22:$C$29,2,10))</f>
        <v>2.75</v>
      </c>
      <c r="P346" s="166">
        <f t="shared" si="107"/>
        <v>7.1515801780863901</v>
      </c>
      <c r="Q346" s="167">
        <f>VLOOKUP(H346,Mapping!$B$3:$D$13,3,0)</f>
        <v>0.8</v>
      </c>
      <c r="R346" s="168">
        <f>(IF(VLOOKUP(VLOOKUP(I346,Mapping!$B$15:$D$20,2,1),Mapping!$C$15:$E$20,2,0)=7000,0,VLOOKUP(VLOOKUP(I346,Mapping!$B$15:$D$20,2,1),Mapping!$C$15:$E$20,2,0)))</f>
        <v>0</v>
      </c>
      <c r="S346" s="166"/>
      <c r="T346" s="166"/>
      <c r="U346" s="67">
        <f t="shared" si="108"/>
        <v>7.9515801780863899</v>
      </c>
      <c r="V346" s="149">
        <f t="shared" si="109"/>
        <v>7.95</v>
      </c>
      <c r="W346" s="149">
        <f>MAKESHOPNCOMPANY!$C$17</f>
        <v>1402.69</v>
      </c>
      <c r="X346" t="str">
        <f t="shared" si="92"/>
        <v/>
      </c>
      <c r="AA346" t="s">
        <v>6331</v>
      </c>
      <c r="AB346" t="s">
        <v>71</v>
      </c>
      <c r="AC346" t="s">
        <v>6332</v>
      </c>
      <c r="AD346" t="s">
        <v>6333</v>
      </c>
      <c r="AE346" t="s">
        <v>6334</v>
      </c>
      <c r="AF346" t="s">
        <v>6335</v>
      </c>
      <c r="AG346" t="s">
        <v>6336</v>
      </c>
      <c r="AH346" t="s">
        <v>156</v>
      </c>
      <c r="AI346">
        <v>1</v>
      </c>
      <c r="AJ346">
        <v>0.5</v>
      </c>
      <c r="AK346">
        <v>0.2</v>
      </c>
      <c r="AL346">
        <v>0.5</v>
      </c>
      <c r="AM346" t="s">
        <v>15</v>
      </c>
      <c r="AN346">
        <v>176.93</v>
      </c>
      <c r="AO346" t="s">
        <v>303</v>
      </c>
      <c r="AP346" t="s">
        <v>303</v>
      </c>
      <c r="AQ346" t="s">
        <v>303</v>
      </c>
      <c r="AR346" t="s">
        <v>303</v>
      </c>
      <c r="AS346" t="s">
        <v>303</v>
      </c>
      <c r="AT346" t="s">
        <v>618</v>
      </c>
      <c r="AU346" t="s">
        <v>619</v>
      </c>
      <c r="AV346" t="s">
        <v>6337</v>
      </c>
      <c r="AW346" t="s">
        <v>156</v>
      </c>
      <c r="AX346" t="s">
        <v>307</v>
      </c>
      <c r="AY346" t="s">
        <v>6333</v>
      </c>
      <c r="AZ346" t="s">
        <v>6338</v>
      </c>
      <c r="BA346" t="s">
        <v>6338</v>
      </c>
      <c r="BB346" t="s">
        <v>645</v>
      </c>
      <c r="BC346" t="s">
        <v>628</v>
      </c>
      <c r="BD346" t="s">
        <v>621</v>
      </c>
      <c r="BE346" t="s">
        <v>311</v>
      </c>
      <c r="BF346" t="s">
        <v>312</v>
      </c>
      <c r="BG346" t="s">
        <v>156</v>
      </c>
      <c r="BH346" t="s">
        <v>313</v>
      </c>
    </row>
    <row r="347" spans="1:60" x14ac:dyDescent="0.4">
      <c r="A347" s="64">
        <f t="shared" si="93"/>
        <v>345</v>
      </c>
      <c r="B347" s="65" t="str">
        <f t="shared" si="94"/>
        <v>2025-09-19</v>
      </c>
      <c r="C347" s="65" t="str">
        <f t="shared" si="95"/>
        <v>FRA</v>
      </c>
      <c r="D347" s="65" t="str">
        <f t="shared" si="96"/>
        <v>18050238366</v>
      </c>
      <c r="E347" s="65" t="str">
        <f t="shared" si="97"/>
        <v>566746844716</v>
      </c>
      <c r="F347" s="65" t="str">
        <f t="shared" si="98"/>
        <v>김승일</v>
      </c>
      <c r="G347" s="65" t="str">
        <f t="shared" si="99"/>
        <v>GK00002769516</v>
      </c>
      <c r="H347" s="229" t="str">
        <f t="shared" si="100"/>
        <v>목록(Manifest)</v>
      </c>
      <c r="I347" s="66">
        <f t="shared" si="101"/>
        <v>106.65</v>
      </c>
      <c r="J347" s="102">
        <f t="shared" si="102"/>
        <v>1</v>
      </c>
      <c r="K347" s="66">
        <f t="shared" si="103"/>
        <v>4.5</v>
      </c>
      <c r="L347" s="66">
        <f t="shared" si="104"/>
        <v>4.8</v>
      </c>
      <c r="M347" s="66">
        <f t="shared" si="105"/>
        <v>4.8</v>
      </c>
      <c r="N347" s="169">
        <f t="shared" si="106"/>
        <v>16.68</v>
      </c>
      <c r="O347" s="169">
        <f>(J347*VLOOKUP(M347/J347,Mapping!$B$22:$C$29,2,10))</f>
        <v>4.25</v>
      </c>
      <c r="P347" s="166">
        <f t="shared" si="107"/>
        <v>24.538126742188222</v>
      </c>
      <c r="Q347" s="167">
        <f>VLOOKUP(H347,Mapping!$B$3:$D$13,3,0)</f>
        <v>0</v>
      </c>
      <c r="R347" s="168">
        <f>(IF(VLOOKUP(VLOOKUP(I347,Mapping!$B$15:$D$20,2,1),Mapping!$C$15:$E$20,2,0)=7000,0,VLOOKUP(VLOOKUP(I347,Mapping!$B$15:$D$20,2,1),Mapping!$C$15:$E$20,2,0)))</f>
        <v>0</v>
      </c>
      <c r="S347" s="166"/>
      <c r="T347" s="166"/>
      <c r="U347" s="67">
        <f t="shared" si="108"/>
        <v>24.538126742188222</v>
      </c>
      <c r="V347" s="149">
        <f t="shared" si="109"/>
        <v>24.54</v>
      </c>
      <c r="W347" s="149">
        <f>MAKESHOPNCOMPANY!$C$17</f>
        <v>1402.69</v>
      </c>
      <c r="X347" t="str">
        <f t="shared" si="92"/>
        <v/>
      </c>
      <c r="AA347" t="s">
        <v>6331</v>
      </c>
      <c r="AB347" t="s">
        <v>71</v>
      </c>
      <c r="AC347" t="s">
        <v>6332</v>
      </c>
      <c r="AD347" t="s">
        <v>6339</v>
      </c>
      <c r="AE347" t="s">
        <v>1299</v>
      </c>
      <c r="AF347" t="s">
        <v>1300</v>
      </c>
      <c r="AG347" t="s">
        <v>373</v>
      </c>
      <c r="AH347" t="s">
        <v>156</v>
      </c>
      <c r="AI347">
        <v>1</v>
      </c>
      <c r="AJ347">
        <v>4.5</v>
      </c>
      <c r="AK347">
        <v>4.8</v>
      </c>
      <c r="AL347">
        <v>4.8</v>
      </c>
      <c r="AM347" t="s">
        <v>14</v>
      </c>
      <c r="AN347">
        <v>106.65</v>
      </c>
      <c r="AO347" t="s">
        <v>303</v>
      </c>
      <c r="AP347" t="s">
        <v>303</v>
      </c>
      <c r="AQ347" t="s">
        <v>303</v>
      </c>
      <c r="AR347" t="s">
        <v>303</v>
      </c>
      <c r="AS347" t="s">
        <v>303</v>
      </c>
      <c r="AT347" t="s">
        <v>618</v>
      </c>
      <c r="AU347" t="s">
        <v>619</v>
      </c>
      <c r="AV347" t="s">
        <v>620</v>
      </c>
      <c r="AW347" t="s">
        <v>156</v>
      </c>
      <c r="AX347" t="s">
        <v>307</v>
      </c>
      <c r="AY347" t="s">
        <v>6339</v>
      </c>
      <c r="AZ347" t="s">
        <v>6340</v>
      </c>
      <c r="BA347" t="s">
        <v>6340</v>
      </c>
      <c r="BB347" t="s">
        <v>645</v>
      </c>
      <c r="BC347" t="s">
        <v>628</v>
      </c>
      <c r="BD347" t="s">
        <v>621</v>
      </c>
      <c r="BE347" t="s">
        <v>311</v>
      </c>
      <c r="BF347" t="s">
        <v>312</v>
      </c>
      <c r="BG347" t="s">
        <v>156</v>
      </c>
      <c r="BH347" t="s">
        <v>313</v>
      </c>
    </row>
    <row r="348" spans="1:60" x14ac:dyDescent="0.4">
      <c r="A348" s="64">
        <f t="shared" si="93"/>
        <v>346</v>
      </c>
      <c r="B348" s="65" t="str">
        <f t="shared" si="94"/>
        <v>2025-09-19</v>
      </c>
      <c r="C348" s="65" t="str">
        <f t="shared" si="95"/>
        <v>FRA</v>
      </c>
      <c r="D348" s="65" t="str">
        <f t="shared" si="96"/>
        <v>18050238366</v>
      </c>
      <c r="E348" s="65" t="str">
        <f t="shared" si="97"/>
        <v>566746844683</v>
      </c>
      <c r="F348" s="65" t="str">
        <f t="shared" si="98"/>
        <v>변혜정</v>
      </c>
      <c r="G348" s="65" t="str">
        <f t="shared" si="99"/>
        <v>GK00002765630</v>
      </c>
      <c r="H348" s="229" t="str">
        <f t="shared" si="100"/>
        <v>목록(Manifest)</v>
      </c>
      <c r="I348" s="66">
        <f t="shared" si="101"/>
        <v>58.59</v>
      </c>
      <c r="J348" s="102">
        <f t="shared" si="102"/>
        <v>1</v>
      </c>
      <c r="K348" s="66">
        <f t="shared" si="103"/>
        <v>0.6</v>
      </c>
      <c r="L348" s="66">
        <f t="shared" si="104"/>
        <v>1.5</v>
      </c>
      <c r="M348" s="66">
        <f t="shared" si="105"/>
        <v>1.5</v>
      </c>
      <c r="N348" s="169">
        <f t="shared" si="106"/>
        <v>6.45</v>
      </c>
      <c r="O348" s="169">
        <f>(J348*VLOOKUP(M348/J348,Mapping!$B$22:$C$29,2,10))</f>
        <v>2.75</v>
      </c>
      <c r="P348" s="166">
        <f t="shared" si="107"/>
        <v>10.78598977678603</v>
      </c>
      <c r="Q348" s="167">
        <f>VLOOKUP(H348,Mapping!$B$3:$D$13,3,0)</f>
        <v>0</v>
      </c>
      <c r="R348" s="168">
        <f>(IF(VLOOKUP(VLOOKUP(I348,Mapping!$B$15:$D$20,2,1),Mapping!$C$15:$E$20,2,0)=7000,0,VLOOKUP(VLOOKUP(I348,Mapping!$B$15:$D$20,2,1),Mapping!$C$15:$E$20,2,0)))</f>
        <v>0</v>
      </c>
      <c r="S348" s="166"/>
      <c r="T348" s="166"/>
      <c r="U348" s="67">
        <f t="shared" si="108"/>
        <v>10.78598977678603</v>
      </c>
      <c r="V348" s="149">
        <f t="shared" si="109"/>
        <v>10.79</v>
      </c>
      <c r="W348" s="149">
        <f>MAKESHOPNCOMPANY!$C$17</f>
        <v>1402.69</v>
      </c>
      <c r="X348" t="str">
        <f t="shared" si="92"/>
        <v/>
      </c>
      <c r="AA348" t="s">
        <v>6331</v>
      </c>
      <c r="AB348" t="s">
        <v>71</v>
      </c>
      <c r="AC348" t="s">
        <v>6332</v>
      </c>
      <c r="AD348" t="s">
        <v>6341</v>
      </c>
      <c r="AE348" t="s">
        <v>6342</v>
      </c>
      <c r="AF348" t="s">
        <v>6343</v>
      </c>
      <c r="AG348" t="s">
        <v>6344</v>
      </c>
      <c r="AH348" t="s">
        <v>156</v>
      </c>
      <c r="AI348">
        <v>1</v>
      </c>
      <c r="AJ348">
        <v>0.6</v>
      </c>
      <c r="AK348">
        <v>1.5</v>
      </c>
      <c r="AL348">
        <v>1.5</v>
      </c>
      <c r="AM348" t="s">
        <v>14</v>
      </c>
      <c r="AN348">
        <v>58.59</v>
      </c>
      <c r="AO348" t="s">
        <v>303</v>
      </c>
      <c r="AP348" t="s">
        <v>303</v>
      </c>
      <c r="AQ348" t="s">
        <v>303</v>
      </c>
      <c r="AR348" t="s">
        <v>303</v>
      </c>
      <c r="AS348" t="s">
        <v>303</v>
      </c>
      <c r="AT348" t="s">
        <v>618</v>
      </c>
      <c r="AU348" t="s">
        <v>619</v>
      </c>
      <c r="AV348" t="s">
        <v>5475</v>
      </c>
      <c r="AW348" t="s">
        <v>156</v>
      </c>
      <c r="AX348" t="s">
        <v>307</v>
      </c>
      <c r="AY348" t="s">
        <v>6341</v>
      </c>
      <c r="AZ348" t="s">
        <v>6345</v>
      </c>
      <c r="BA348" t="s">
        <v>6345</v>
      </c>
      <c r="BB348" t="s">
        <v>645</v>
      </c>
      <c r="BC348" t="s">
        <v>628</v>
      </c>
      <c r="BD348" t="s">
        <v>621</v>
      </c>
      <c r="BE348" t="s">
        <v>311</v>
      </c>
      <c r="BF348" t="s">
        <v>312</v>
      </c>
      <c r="BG348" t="s">
        <v>156</v>
      </c>
      <c r="BH348" t="s">
        <v>313</v>
      </c>
    </row>
    <row r="349" spans="1:60" x14ac:dyDescent="0.4">
      <c r="A349" s="64">
        <f t="shared" si="93"/>
        <v>347</v>
      </c>
      <c r="B349" s="65" t="str">
        <f t="shared" si="94"/>
        <v>2025-09-19</v>
      </c>
      <c r="C349" s="65" t="str">
        <f t="shared" si="95"/>
        <v>FRA</v>
      </c>
      <c r="D349" s="65" t="str">
        <f t="shared" si="96"/>
        <v>18050238366</v>
      </c>
      <c r="E349" s="65" t="str">
        <f t="shared" si="97"/>
        <v>566746844694</v>
      </c>
      <c r="F349" s="65" t="str">
        <f t="shared" si="98"/>
        <v>금호모터스</v>
      </c>
      <c r="G349" s="65" t="str">
        <f t="shared" si="99"/>
        <v>GK00002770329</v>
      </c>
      <c r="H349" s="229" t="str">
        <f t="shared" si="100"/>
        <v>간이(Simple)</v>
      </c>
      <c r="I349" s="66">
        <f t="shared" si="101"/>
        <v>164.15</v>
      </c>
      <c r="J349" s="102">
        <f t="shared" si="102"/>
        <v>1</v>
      </c>
      <c r="K349" s="66">
        <f t="shared" si="103"/>
        <v>0.5</v>
      </c>
      <c r="L349" s="66">
        <f t="shared" si="104"/>
        <v>0.2</v>
      </c>
      <c r="M349" s="66">
        <f t="shared" si="105"/>
        <v>0.5</v>
      </c>
      <c r="N349" s="169">
        <f t="shared" si="106"/>
        <v>3.35</v>
      </c>
      <c r="O349" s="169">
        <f>(J349*VLOOKUP(M349/J349,Mapping!$B$22:$C$29,2,10))</f>
        <v>2.75</v>
      </c>
      <c r="P349" s="166">
        <f t="shared" si="107"/>
        <v>7.1515801780863901</v>
      </c>
      <c r="Q349" s="167">
        <f>VLOOKUP(H349,Mapping!$B$3:$D$13,3,0)</f>
        <v>0.8</v>
      </c>
      <c r="R349" s="168">
        <f>(IF(VLOOKUP(VLOOKUP(I349,Mapping!$B$15:$D$20,2,1),Mapping!$C$15:$E$20,2,0)=7000,0,VLOOKUP(VLOOKUP(I349,Mapping!$B$15:$D$20,2,1),Mapping!$C$15:$E$20,2,0)))</f>
        <v>0</v>
      </c>
      <c r="S349" s="166"/>
      <c r="T349" s="166"/>
      <c r="U349" s="67">
        <f t="shared" si="108"/>
        <v>7.9515801780863899</v>
      </c>
      <c r="V349" s="149">
        <f t="shared" si="109"/>
        <v>7.95</v>
      </c>
      <c r="W349" s="149">
        <f>MAKESHOPNCOMPANY!$C$17</f>
        <v>1402.69</v>
      </c>
      <c r="X349" t="str">
        <f t="shared" si="92"/>
        <v/>
      </c>
      <c r="AA349" t="s">
        <v>6331</v>
      </c>
      <c r="AB349" t="s">
        <v>71</v>
      </c>
      <c r="AC349" t="s">
        <v>6332</v>
      </c>
      <c r="AD349" t="s">
        <v>6346</v>
      </c>
      <c r="AE349" t="s">
        <v>6347</v>
      </c>
      <c r="AF349" t="s">
        <v>6348</v>
      </c>
      <c r="AG349" t="s">
        <v>6349</v>
      </c>
      <c r="AH349" t="s">
        <v>156</v>
      </c>
      <c r="AI349">
        <v>1</v>
      </c>
      <c r="AJ349">
        <v>0.5</v>
      </c>
      <c r="AK349">
        <v>0.2</v>
      </c>
      <c r="AL349">
        <v>0.5</v>
      </c>
      <c r="AM349" t="s">
        <v>15</v>
      </c>
      <c r="AN349">
        <v>164.15</v>
      </c>
      <c r="AO349" t="s">
        <v>303</v>
      </c>
      <c r="AP349" t="s">
        <v>303</v>
      </c>
      <c r="AQ349" t="s">
        <v>303</v>
      </c>
      <c r="AR349" t="s">
        <v>303</v>
      </c>
      <c r="AS349" t="s">
        <v>303</v>
      </c>
      <c r="AT349" t="s">
        <v>618</v>
      </c>
      <c r="AU349" t="s">
        <v>619</v>
      </c>
      <c r="AV349" t="s">
        <v>620</v>
      </c>
      <c r="AW349" t="s">
        <v>156</v>
      </c>
      <c r="AX349" t="s">
        <v>307</v>
      </c>
      <c r="AY349" t="s">
        <v>6346</v>
      </c>
      <c r="AZ349" t="s">
        <v>6350</v>
      </c>
      <c r="BA349" t="s">
        <v>6350</v>
      </c>
      <c r="BB349" t="s">
        <v>645</v>
      </c>
      <c r="BC349" t="s">
        <v>628</v>
      </c>
      <c r="BD349" t="s">
        <v>621</v>
      </c>
      <c r="BE349" t="s">
        <v>311</v>
      </c>
      <c r="BF349" t="s">
        <v>312</v>
      </c>
      <c r="BG349" t="s">
        <v>156</v>
      </c>
      <c r="BH349" t="s">
        <v>313</v>
      </c>
    </row>
    <row r="350" spans="1:60" x14ac:dyDescent="0.4">
      <c r="A350" s="64">
        <f t="shared" si="93"/>
        <v>348</v>
      </c>
      <c r="B350" s="65" t="str">
        <f t="shared" si="94"/>
        <v>2025-09-19</v>
      </c>
      <c r="C350" s="65" t="str">
        <f t="shared" si="95"/>
        <v>FRA</v>
      </c>
      <c r="D350" s="65" t="str">
        <f t="shared" si="96"/>
        <v>18050238366</v>
      </c>
      <c r="E350" s="65" t="str">
        <f t="shared" si="97"/>
        <v>566746844705</v>
      </c>
      <c r="F350" s="65" t="str">
        <f t="shared" si="98"/>
        <v>곽설진</v>
      </c>
      <c r="G350" s="65" t="str">
        <f t="shared" si="99"/>
        <v>GK00002771025</v>
      </c>
      <c r="H350" s="229" t="str">
        <f t="shared" si="100"/>
        <v>목록(Manifest)</v>
      </c>
      <c r="I350" s="66">
        <f t="shared" si="101"/>
        <v>100.78</v>
      </c>
      <c r="J350" s="102">
        <f t="shared" si="102"/>
        <v>1</v>
      </c>
      <c r="K350" s="66">
        <f t="shared" si="103"/>
        <v>1.5</v>
      </c>
      <c r="L350" s="66">
        <f t="shared" si="104"/>
        <v>0.2</v>
      </c>
      <c r="M350" s="66">
        <f t="shared" si="105"/>
        <v>1.5</v>
      </c>
      <c r="N350" s="169">
        <f t="shared" si="106"/>
        <v>6.45</v>
      </c>
      <c r="O350" s="169">
        <f>(J350*VLOOKUP(M350/J350,Mapping!$B$22:$C$29,2,10))</f>
        <v>2.75</v>
      </c>
      <c r="P350" s="166">
        <f t="shared" si="107"/>
        <v>10.78598977678603</v>
      </c>
      <c r="Q350" s="167">
        <f>VLOOKUP(H350,Mapping!$B$3:$D$13,3,0)</f>
        <v>0</v>
      </c>
      <c r="R350" s="168">
        <f>(IF(VLOOKUP(VLOOKUP(I350,Mapping!$B$15:$D$20,2,1),Mapping!$C$15:$E$20,2,0)=7000,0,VLOOKUP(VLOOKUP(I350,Mapping!$B$15:$D$20,2,1),Mapping!$C$15:$E$20,2,0)))</f>
        <v>0</v>
      </c>
      <c r="S350" s="166"/>
      <c r="T350" s="166"/>
      <c r="U350" s="67">
        <f t="shared" si="108"/>
        <v>10.78598977678603</v>
      </c>
      <c r="V350" s="149">
        <f t="shared" si="109"/>
        <v>10.79</v>
      </c>
      <c r="W350" s="149">
        <f>MAKESHOPNCOMPANY!$C$17</f>
        <v>1402.69</v>
      </c>
      <c r="X350" t="str">
        <f t="shared" si="92"/>
        <v/>
      </c>
      <c r="AA350" t="s">
        <v>6331</v>
      </c>
      <c r="AB350" t="s">
        <v>71</v>
      </c>
      <c r="AC350" t="s">
        <v>6332</v>
      </c>
      <c r="AD350" t="s">
        <v>6351</v>
      </c>
      <c r="AE350" t="s">
        <v>6352</v>
      </c>
      <c r="AF350" t="s">
        <v>6353</v>
      </c>
      <c r="AG350" t="s">
        <v>6354</v>
      </c>
      <c r="AH350" t="s">
        <v>156</v>
      </c>
      <c r="AI350">
        <v>1</v>
      </c>
      <c r="AJ350">
        <v>1.5</v>
      </c>
      <c r="AK350">
        <v>0.2</v>
      </c>
      <c r="AL350">
        <v>1.5</v>
      </c>
      <c r="AM350" t="s">
        <v>14</v>
      </c>
      <c r="AN350">
        <v>100.78</v>
      </c>
      <c r="AO350" t="s">
        <v>303</v>
      </c>
      <c r="AP350" t="s">
        <v>303</v>
      </c>
      <c r="AQ350" t="s">
        <v>303</v>
      </c>
      <c r="AR350" t="s">
        <v>303</v>
      </c>
      <c r="AS350" t="s">
        <v>303</v>
      </c>
      <c r="AT350" t="s">
        <v>618</v>
      </c>
      <c r="AU350" t="s">
        <v>619</v>
      </c>
      <c r="AV350" t="s">
        <v>6355</v>
      </c>
      <c r="AW350" t="s">
        <v>156</v>
      </c>
      <c r="AX350" t="s">
        <v>307</v>
      </c>
      <c r="AY350" t="s">
        <v>6351</v>
      </c>
      <c r="AZ350" t="s">
        <v>6356</v>
      </c>
      <c r="BA350" t="s">
        <v>6356</v>
      </c>
      <c r="BB350" t="s">
        <v>645</v>
      </c>
      <c r="BC350" t="s">
        <v>628</v>
      </c>
      <c r="BD350" t="s">
        <v>621</v>
      </c>
      <c r="BE350" t="s">
        <v>311</v>
      </c>
      <c r="BF350" t="s">
        <v>312</v>
      </c>
      <c r="BG350" t="s">
        <v>156</v>
      </c>
      <c r="BH350" t="s">
        <v>313</v>
      </c>
    </row>
    <row r="351" spans="1:60" x14ac:dyDescent="0.4">
      <c r="A351" s="64">
        <f t="shared" si="93"/>
        <v>349</v>
      </c>
      <c r="B351" s="65" t="str">
        <f t="shared" si="94"/>
        <v>2025-09-19</v>
      </c>
      <c r="C351" s="65" t="str">
        <f t="shared" si="95"/>
        <v>FRA</v>
      </c>
      <c r="D351" s="65" t="str">
        <f t="shared" si="96"/>
        <v>18050238366</v>
      </c>
      <c r="E351" s="65" t="str">
        <f t="shared" si="97"/>
        <v>566746844720</v>
      </c>
      <c r="F351" s="65" t="str">
        <f t="shared" si="98"/>
        <v>조은상</v>
      </c>
      <c r="G351" s="65" t="str">
        <f t="shared" si="99"/>
        <v>GK00002777080</v>
      </c>
      <c r="H351" s="229" t="str">
        <f t="shared" si="100"/>
        <v>간이(Simple)</v>
      </c>
      <c r="I351" s="66">
        <f t="shared" si="101"/>
        <v>305.95</v>
      </c>
      <c r="J351" s="102">
        <f t="shared" si="102"/>
        <v>1</v>
      </c>
      <c r="K351" s="66">
        <f t="shared" si="103"/>
        <v>6</v>
      </c>
      <c r="L351" s="66">
        <f t="shared" si="104"/>
        <v>14.1</v>
      </c>
      <c r="M351" s="66">
        <f t="shared" si="105"/>
        <v>14.5</v>
      </c>
      <c r="N351" s="169">
        <f t="shared" si="106"/>
        <v>46.75</v>
      </c>
      <c r="O351" s="169">
        <f>(J351*VLOOKUP(M351/J351,Mapping!$B$22:$C$29,2,10))</f>
        <v>6.25</v>
      </c>
      <c r="P351" s="166">
        <f t="shared" si="107"/>
        <v>62.136680235832571</v>
      </c>
      <c r="Q351" s="167">
        <f>VLOOKUP(H351,Mapping!$B$3:$D$13,3,0)</f>
        <v>0.8</v>
      </c>
      <c r="R351" s="168">
        <f>(IF(VLOOKUP(VLOOKUP(I351,Mapping!$B$15:$D$20,2,1),Mapping!$C$15:$E$20,2,0)=7000,0,VLOOKUP(VLOOKUP(I351,Mapping!$B$15:$D$20,2,1),Mapping!$C$15:$E$20,2,0)))</f>
        <v>0</v>
      </c>
      <c r="S351" s="166"/>
      <c r="T351" s="166"/>
      <c r="U351" s="67">
        <f t="shared" si="108"/>
        <v>62.936680235832569</v>
      </c>
      <c r="V351" s="149">
        <f t="shared" si="109"/>
        <v>62.94</v>
      </c>
      <c r="W351" s="149">
        <f>MAKESHOPNCOMPANY!$C$17</f>
        <v>1402.69</v>
      </c>
      <c r="X351" t="str">
        <f t="shared" si="92"/>
        <v/>
      </c>
      <c r="AA351" t="s">
        <v>6331</v>
      </c>
      <c r="AB351" t="s">
        <v>71</v>
      </c>
      <c r="AC351" t="s">
        <v>6332</v>
      </c>
      <c r="AD351" t="s">
        <v>6357</v>
      </c>
      <c r="AE351" t="s">
        <v>6358</v>
      </c>
      <c r="AF351" t="s">
        <v>6359</v>
      </c>
      <c r="AG351" t="s">
        <v>6360</v>
      </c>
      <c r="AH351" t="s">
        <v>156</v>
      </c>
      <c r="AI351">
        <v>1</v>
      </c>
      <c r="AJ351">
        <v>6</v>
      </c>
      <c r="AK351">
        <v>14.1</v>
      </c>
      <c r="AL351">
        <v>14.5</v>
      </c>
      <c r="AM351" t="s">
        <v>15</v>
      </c>
      <c r="AN351">
        <v>305.95</v>
      </c>
      <c r="AO351" t="s">
        <v>303</v>
      </c>
      <c r="AP351" t="s">
        <v>303</v>
      </c>
      <c r="AQ351" t="s">
        <v>303</v>
      </c>
      <c r="AR351" t="s">
        <v>303</v>
      </c>
      <c r="AS351" t="s">
        <v>303</v>
      </c>
      <c r="AT351" t="s">
        <v>618</v>
      </c>
      <c r="AU351" t="s">
        <v>619</v>
      </c>
      <c r="AV351" t="s">
        <v>6361</v>
      </c>
      <c r="AW351" t="s">
        <v>156</v>
      </c>
      <c r="AX351" t="s">
        <v>307</v>
      </c>
      <c r="AY351" t="s">
        <v>6357</v>
      </c>
      <c r="AZ351" t="s">
        <v>6362</v>
      </c>
      <c r="BA351" t="s">
        <v>6362</v>
      </c>
      <c r="BB351" t="s">
        <v>645</v>
      </c>
      <c r="BC351" t="s">
        <v>628</v>
      </c>
      <c r="BD351" t="s">
        <v>621</v>
      </c>
      <c r="BE351" t="s">
        <v>311</v>
      </c>
      <c r="BF351" t="s">
        <v>312</v>
      </c>
      <c r="BG351" t="s">
        <v>156</v>
      </c>
      <c r="BH351" t="s">
        <v>313</v>
      </c>
    </row>
    <row r="352" spans="1:60" x14ac:dyDescent="0.4">
      <c r="A352" s="64">
        <f t="shared" si="93"/>
        <v>350</v>
      </c>
      <c r="B352" s="65" t="str">
        <f t="shared" si="94"/>
        <v>2025-09-19</v>
      </c>
      <c r="C352" s="65" t="str">
        <f t="shared" si="95"/>
        <v>FRA</v>
      </c>
      <c r="D352" s="65" t="str">
        <f t="shared" si="96"/>
        <v>18050238366</v>
      </c>
      <c r="E352" s="65" t="str">
        <f t="shared" si="97"/>
        <v>566746844624</v>
      </c>
      <c r="F352" s="65" t="str">
        <f t="shared" si="98"/>
        <v>문혜성</v>
      </c>
      <c r="G352" s="65" t="str">
        <f t="shared" si="99"/>
        <v>GK00002769515</v>
      </c>
      <c r="H352" s="229" t="str">
        <f t="shared" si="100"/>
        <v>목록(Manifest)</v>
      </c>
      <c r="I352" s="66">
        <f t="shared" si="101"/>
        <v>32.89</v>
      </c>
      <c r="J352" s="102">
        <f t="shared" si="102"/>
        <v>1</v>
      </c>
      <c r="K352" s="66">
        <f t="shared" si="103"/>
        <v>0.5</v>
      </c>
      <c r="L352" s="66">
        <f t="shared" si="104"/>
        <v>0.7</v>
      </c>
      <c r="M352" s="66">
        <f t="shared" si="105"/>
        <v>0.7</v>
      </c>
      <c r="N352" s="169">
        <f t="shared" si="106"/>
        <v>3.9699999999999998</v>
      </c>
      <c r="O352" s="169">
        <f>(J352*VLOOKUP(M352/J352,Mapping!$B$22:$C$29,2,10))</f>
        <v>2.75</v>
      </c>
      <c r="P352" s="166">
        <f t="shared" si="107"/>
        <v>7.8784620978263185</v>
      </c>
      <c r="Q352" s="167">
        <f>VLOOKUP(H352,Mapping!$B$3:$D$13,3,0)</f>
        <v>0</v>
      </c>
      <c r="R352" s="168">
        <f>(IF(VLOOKUP(VLOOKUP(I352,Mapping!$B$15:$D$20,2,1),Mapping!$C$15:$E$20,2,0)=7000,0,VLOOKUP(VLOOKUP(I352,Mapping!$B$15:$D$20,2,1),Mapping!$C$15:$E$20,2,0)))</f>
        <v>0</v>
      </c>
      <c r="S352" s="166"/>
      <c r="T352" s="166"/>
      <c r="U352" s="67">
        <f t="shared" si="108"/>
        <v>7.8784620978263185</v>
      </c>
      <c r="V352" s="149">
        <f t="shared" si="109"/>
        <v>7.88</v>
      </c>
      <c r="W352" s="149">
        <f>MAKESHOPNCOMPANY!$C$17</f>
        <v>1402.69</v>
      </c>
      <c r="X352" t="str">
        <f t="shared" si="92"/>
        <v/>
      </c>
      <c r="AA352" t="s">
        <v>6331</v>
      </c>
      <c r="AB352" t="s">
        <v>71</v>
      </c>
      <c r="AC352" t="s">
        <v>6332</v>
      </c>
      <c r="AD352" t="s">
        <v>6363</v>
      </c>
      <c r="AE352" t="s">
        <v>267</v>
      </c>
      <c r="AF352" t="s">
        <v>717</v>
      </c>
      <c r="AG352" t="s">
        <v>718</v>
      </c>
      <c r="AH352" t="s">
        <v>156</v>
      </c>
      <c r="AI352">
        <v>1</v>
      </c>
      <c r="AJ352">
        <v>0.5</v>
      </c>
      <c r="AK352">
        <v>0.7</v>
      </c>
      <c r="AL352">
        <v>0.7</v>
      </c>
      <c r="AM352" t="s">
        <v>14</v>
      </c>
      <c r="AN352">
        <v>32.89</v>
      </c>
      <c r="AO352" t="s">
        <v>303</v>
      </c>
      <c r="AP352" t="s">
        <v>303</v>
      </c>
      <c r="AQ352" t="s">
        <v>303</v>
      </c>
      <c r="AR352" t="s">
        <v>303</v>
      </c>
      <c r="AS352" t="s">
        <v>303</v>
      </c>
      <c r="AT352" t="s">
        <v>618</v>
      </c>
      <c r="AU352" t="s">
        <v>619</v>
      </c>
      <c r="AV352" t="s">
        <v>625</v>
      </c>
      <c r="AW352" t="s">
        <v>156</v>
      </c>
      <c r="AX352" t="s">
        <v>307</v>
      </c>
      <c r="AY352" t="s">
        <v>6363</v>
      </c>
      <c r="AZ352" t="s">
        <v>6364</v>
      </c>
      <c r="BA352" t="s">
        <v>6364</v>
      </c>
      <c r="BB352" t="s">
        <v>645</v>
      </c>
      <c r="BC352" t="s">
        <v>628</v>
      </c>
      <c r="BD352" t="s">
        <v>621</v>
      </c>
      <c r="BE352" t="s">
        <v>311</v>
      </c>
      <c r="BF352" t="s">
        <v>312</v>
      </c>
      <c r="BG352" t="s">
        <v>156</v>
      </c>
      <c r="BH352" t="s">
        <v>313</v>
      </c>
    </row>
    <row r="353" spans="1:60" x14ac:dyDescent="0.4">
      <c r="A353" s="64">
        <f t="shared" si="93"/>
        <v>351</v>
      </c>
      <c r="B353" s="65" t="str">
        <f t="shared" si="94"/>
        <v>2025-09-19</v>
      </c>
      <c r="C353" s="65" t="str">
        <f t="shared" si="95"/>
        <v>FRA</v>
      </c>
      <c r="D353" s="65" t="str">
        <f t="shared" si="96"/>
        <v>18050238366</v>
      </c>
      <c r="E353" s="65" t="str">
        <f t="shared" si="97"/>
        <v>566746844576</v>
      </c>
      <c r="F353" s="65" t="str">
        <f t="shared" si="98"/>
        <v>김도엽</v>
      </c>
      <c r="G353" s="65" t="str">
        <f t="shared" si="99"/>
        <v>GK00002777089</v>
      </c>
      <c r="H353" s="229" t="str">
        <f t="shared" si="100"/>
        <v>일반(목록배제,Normal-Manifest Exception)</v>
      </c>
      <c r="I353" s="66">
        <f t="shared" si="101"/>
        <v>28.51</v>
      </c>
      <c r="J353" s="102">
        <f t="shared" si="102"/>
        <v>1</v>
      </c>
      <c r="K353" s="66">
        <f t="shared" si="103"/>
        <v>3</v>
      </c>
      <c r="L353" s="66">
        <f t="shared" si="104"/>
        <v>0.2</v>
      </c>
      <c r="M353" s="66">
        <f t="shared" si="105"/>
        <v>3</v>
      </c>
      <c r="N353" s="169">
        <f t="shared" si="106"/>
        <v>11.1</v>
      </c>
      <c r="O353" s="169">
        <f>(J353*VLOOKUP(M353/J353,Mapping!$B$22:$C$29,2,10))</f>
        <v>3.25</v>
      </c>
      <c r="P353" s="166">
        <f t="shared" si="107"/>
        <v>16.823799271399952</v>
      </c>
      <c r="Q353" s="167">
        <f>VLOOKUP(H353,Mapping!$B$3:$D$13,3,0)</f>
        <v>0.8</v>
      </c>
      <c r="R353" s="168">
        <f>(IF(VLOOKUP(VLOOKUP(I353,Mapping!$B$15:$D$20,2,1),Mapping!$C$15:$E$20,2,0)=7000,0,VLOOKUP(VLOOKUP(I353,Mapping!$B$15:$D$20,2,1),Mapping!$C$15:$E$20,2,0)))</f>
        <v>0</v>
      </c>
      <c r="S353" s="166"/>
      <c r="T353" s="166"/>
      <c r="U353" s="67">
        <f t="shared" si="108"/>
        <v>17.623799271399953</v>
      </c>
      <c r="V353" s="149">
        <f t="shared" si="109"/>
        <v>17.62</v>
      </c>
      <c r="W353" s="149">
        <f>MAKESHOPNCOMPANY!$C$17</f>
        <v>1402.69</v>
      </c>
      <c r="X353" t="str">
        <f t="shared" si="92"/>
        <v/>
      </c>
      <c r="AA353" t="s">
        <v>6331</v>
      </c>
      <c r="AB353" t="s">
        <v>71</v>
      </c>
      <c r="AC353" t="s">
        <v>6332</v>
      </c>
      <c r="AD353" t="s">
        <v>6365</v>
      </c>
      <c r="AE353" t="s">
        <v>1292</v>
      </c>
      <c r="AF353" t="s">
        <v>1293</v>
      </c>
      <c r="AG353" t="s">
        <v>1294</v>
      </c>
      <c r="AH353" t="s">
        <v>156</v>
      </c>
      <c r="AI353">
        <v>1</v>
      </c>
      <c r="AJ353">
        <v>3</v>
      </c>
      <c r="AK353">
        <v>0.2</v>
      </c>
      <c r="AL353">
        <v>3</v>
      </c>
      <c r="AM353" t="s">
        <v>110</v>
      </c>
      <c r="AN353">
        <v>28.51</v>
      </c>
      <c r="AO353" t="s">
        <v>303</v>
      </c>
      <c r="AP353" t="s">
        <v>303</v>
      </c>
      <c r="AQ353" t="s">
        <v>303</v>
      </c>
      <c r="AR353" t="s">
        <v>303</v>
      </c>
      <c r="AS353" t="s">
        <v>303</v>
      </c>
      <c r="AT353" t="s">
        <v>618</v>
      </c>
      <c r="AU353" t="s">
        <v>619</v>
      </c>
      <c r="AV353" t="s">
        <v>5087</v>
      </c>
      <c r="AW353" t="s">
        <v>156</v>
      </c>
      <c r="AX353" t="s">
        <v>307</v>
      </c>
      <c r="AY353" t="s">
        <v>6365</v>
      </c>
      <c r="AZ353" t="s">
        <v>6366</v>
      </c>
      <c r="BA353" t="s">
        <v>6366</v>
      </c>
      <c r="BB353" t="s">
        <v>645</v>
      </c>
      <c r="BC353" t="s">
        <v>628</v>
      </c>
      <c r="BD353" t="s">
        <v>621</v>
      </c>
      <c r="BE353" t="s">
        <v>311</v>
      </c>
      <c r="BF353" t="s">
        <v>312</v>
      </c>
      <c r="BG353" t="s">
        <v>156</v>
      </c>
      <c r="BH353" t="s">
        <v>313</v>
      </c>
    </row>
    <row r="354" spans="1:60" x14ac:dyDescent="0.4">
      <c r="A354" s="64">
        <f t="shared" si="93"/>
        <v>352</v>
      </c>
      <c r="B354" s="65" t="str">
        <f t="shared" si="94"/>
        <v>2025-09-19</v>
      </c>
      <c r="C354" s="65" t="str">
        <f t="shared" si="95"/>
        <v>FRA</v>
      </c>
      <c r="D354" s="65" t="str">
        <f t="shared" si="96"/>
        <v>18050238366</v>
      </c>
      <c r="E354" s="65" t="str">
        <f t="shared" si="97"/>
        <v>566746844495</v>
      </c>
      <c r="F354" s="65" t="str">
        <f t="shared" si="98"/>
        <v>테이크룩</v>
      </c>
      <c r="G354" s="65" t="str">
        <f t="shared" si="99"/>
        <v>GK00002764424</v>
      </c>
      <c r="H354" s="229" t="str">
        <f t="shared" si="100"/>
        <v>간이(Simple)</v>
      </c>
      <c r="I354" s="66">
        <f t="shared" si="101"/>
        <v>254.43</v>
      </c>
      <c r="J354" s="102">
        <f t="shared" si="102"/>
        <v>2</v>
      </c>
      <c r="K354" s="66">
        <f t="shared" si="103"/>
        <v>11</v>
      </c>
      <c r="L354" s="66">
        <f t="shared" si="104"/>
        <v>0.4</v>
      </c>
      <c r="M354" s="66">
        <f t="shared" si="105"/>
        <v>11</v>
      </c>
      <c r="N354" s="169">
        <f t="shared" si="106"/>
        <v>35.900000000000006</v>
      </c>
      <c r="O354" s="169">
        <f>(J354*VLOOKUP(M354/J354,Mapping!$B$22:$C$29,2,10))</f>
        <v>8.5</v>
      </c>
      <c r="P354" s="166">
        <f t="shared" si="107"/>
        <v>52.054124574923897</v>
      </c>
      <c r="Q354" s="167">
        <f>VLOOKUP(H354,Mapping!$B$3:$D$13,3,0)</f>
        <v>0.8</v>
      </c>
      <c r="R354" s="168">
        <f>(IF(VLOOKUP(VLOOKUP(I354,Mapping!$B$15:$D$20,2,1),Mapping!$C$15:$E$20,2,0)=7000,0,VLOOKUP(VLOOKUP(I354,Mapping!$B$15:$D$20,2,1),Mapping!$C$15:$E$20,2,0)))</f>
        <v>0</v>
      </c>
      <c r="S354" s="166"/>
      <c r="T354" s="166"/>
      <c r="U354" s="67">
        <f t="shared" si="108"/>
        <v>52.854124574923894</v>
      </c>
      <c r="V354" s="149">
        <f t="shared" si="109"/>
        <v>52.85</v>
      </c>
      <c r="W354" s="149">
        <f>MAKESHOPNCOMPANY!$C$17</f>
        <v>1402.69</v>
      </c>
      <c r="X354" t="str">
        <f t="shared" si="92"/>
        <v/>
      </c>
      <c r="AA354" t="s">
        <v>6331</v>
      </c>
      <c r="AB354" t="s">
        <v>71</v>
      </c>
      <c r="AC354" t="s">
        <v>6332</v>
      </c>
      <c r="AD354" t="s">
        <v>6367</v>
      </c>
      <c r="AE354" t="s">
        <v>261</v>
      </c>
      <c r="AF354" t="s">
        <v>681</v>
      </c>
      <c r="AG354" t="s">
        <v>682</v>
      </c>
      <c r="AH354" t="s">
        <v>156</v>
      </c>
      <c r="AI354">
        <v>2</v>
      </c>
      <c r="AJ354">
        <v>11</v>
      </c>
      <c r="AK354">
        <v>0.4</v>
      </c>
      <c r="AL354">
        <v>11</v>
      </c>
      <c r="AM354" t="s">
        <v>15</v>
      </c>
      <c r="AN354">
        <v>254.43</v>
      </c>
      <c r="AO354" t="s">
        <v>303</v>
      </c>
      <c r="AP354" t="s">
        <v>303</v>
      </c>
      <c r="AQ354" t="s">
        <v>303</v>
      </c>
      <c r="AR354" t="s">
        <v>303</v>
      </c>
      <c r="AS354" t="s">
        <v>303</v>
      </c>
      <c r="AT354" t="s">
        <v>618</v>
      </c>
      <c r="AU354" t="s">
        <v>619</v>
      </c>
      <c r="AV354" t="s">
        <v>683</v>
      </c>
      <c r="AW354" t="s">
        <v>156</v>
      </c>
      <c r="AX354" t="s">
        <v>307</v>
      </c>
      <c r="AY354" t="s">
        <v>6368</v>
      </c>
      <c r="AZ354" t="s">
        <v>6369</v>
      </c>
      <c r="BA354" t="s">
        <v>6369</v>
      </c>
      <c r="BB354" t="s">
        <v>645</v>
      </c>
      <c r="BC354" t="s">
        <v>628</v>
      </c>
      <c r="BD354" t="s">
        <v>621</v>
      </c>
      <c r="BE354" t="s">
        <v>311</v>
      </c>
      <c r="BF354" t="s">
        <v>312</v>
      </c>
      <c r="BG354" t="s">
        <v>156</v>
      </c>
      <c r="BH354" t="s">
        <v>313</v>
      </c>
    </row>
    <row r="355" spans="1:60" x14ac:dyDescent="0.4">
      <c r="A355" s="64">
        <f t="shared" si="93"/>
        <v>353</v>
      </c>
      <c r="B355" s="65" t="str">
        <f t="shared" si="94"/>
        <v>2025-09-19</v>
      </c>
      <c r="C355" s="65" t="str">
        <f t="shared" si="95"/>
        <v>FRA</v>
      </c>
      <c r="D355" s="65" t="str">
        <f t="shared" si="96"/>
        <v>18050238366</v>
      </c>
      <c r="E355" s="65" t="str">
        <f t="shared" si="97"/>
        <v>566746844532</v>
      </c>
      <c r="F355" s="65" t="str">
        <f t="shared" si="98"/>
        <v>이은영</v>
      </c>
      <c r="G355" s="65" t="str">
        <f t="shared" si="99"/>
        <v>GK00002769520</v>
      </c>
      <c r="H355" s="229" t="str">
        <f t="shared" si="100"/>
        <v>목록(Manifest)</v>
      </c>
      <c r="I355" s="66">
        <f t="shared" si="101"/>
        <v>130.15</v>
      </c>
      <c r="J355" s="102">
        <f t="shared" si="102"/>
        <v>1</v>
      </c>
      <c r="K355" s="66">
        <f t="shared" si="103"/>
        <v>0.5</v>
      </c>
      <c r="L355" s="66">
        <f t="shared" si="104"/>
        <v>0.2</v>
      </c>
      <c r="M355" s="66">
        <f t="shared" si="105"/>
        <v>0.5</v>
      </c>
      <c r="N355" s="169">
        <f t="shared" si="106"/>
        <v>3.35</v>
      </c>
      <c r="O355" s="169">
        <f>(J355*VLOOKUP(M355/J355,Mapping!$B$22:$C$29,2,10))</f>
        <v>2.75</v>
      </c>
      <c r="P355" s="166">
        <f t="shared" si="107"/>
        <v>7.1515801780863901</v>
      </c>
      <c r="Q355" s="167">
        <f>VLOOKUP(H355,Mapping!$B$3:$D$13,3,0)</f>
        <v>0</v>
      </c>
      <c r="R355" s="168">
        <f>(IF(VLOOKUP(VLOOKUP(I355,Mapping!$B$15:$D$20,2,1),Mapping!$C$15:$E$20,2,0)=7000,0,VLOOKUP(VLOOKUP(I355,Mapping!$B$15:$D$20,2,1),Mapping!$C$15:$E$20,2,0)))</f>
        <v>0</v>
      </c>
      <c r="S355" s="166"/>
      <c r="T355" s="166"/>
      <c r="U355" s="67">
        <f t="shared" si="108"/>
        <v>7.1515801780863901</v>
      </c>
      <c r="V355" s="149">
        <f t="shared" si="109"/>
        <v>7.15</v>
      </c>
      <c r="W355" s="149">
        <f>MAKESHOPNCOMPANY!$C$17</f>
        <v>1402.69</v>
      </c>
      <c r="X355" t="str">
        <f t="shared" si="92"/>
        <v/>
      </c>
      <c r="AA355" t="s">
        <v>6331</v>
      </c>
      <c r="AB355" t="s">
        <v>71</v>
      </c>
      <c r="AC355" t="s">
        <v>6332</v>
      </c>
      <c r="AD355" t="s">
        <v>6370</v>
      </c>
      <c r="AE355" t="s">
        <v>2954</v>
      </c>
      <c r="AF355" t="s">
        <v>6371</v>
      </c>
      <c r="AG355" t="s">
        <v>3074</v>
      </c>
      <c r="AH355" t="s">
        <v>156</v>
      </c>
      <c r="AI355">
        <v>1</v>
      </c>
      <c r="AJ355">
        <v>0.5</v>
      </c>
      <c r="AK355">
        <v>0.2</v>
      </c>
      <c r="AL355">
        <v>0.5</v>
      </c>
      <c r="AM355" t="s">
        <v>14</v>
      </c>
      <c r="AN355">
        <v>130.15</v>
      </c>
      <c r="AO355" t="s">
        <v>303</v>
      </c>
      <c r="AP355" t="s">
        <v>303</v>
      </c>
      <c r="AQ355" t="s">
        <v>303</v>
      </c>
      <c r="AR355" t="s">
        <v>303</v>
      </c>
      <c r="AS355" t="s">
        <v>303</v>
      </c>
      <c r="AT355" t="s">
        <v>618</v>
      </c>
      <c r="AU355" t="s">
        <v>619</v>
      </c>
      <c r="AV355" t="s">
        <v>707</v>
      </c>
      <c r="AW355" t="s">
        <v>156</v>
      </c>
      <c r="AX355" t="s">
        <v>307</v>
      </c>
      <c r="AY355" t="s">
        <v>6370</v>
      </c>
      <c r="AZ355" t="s">
        <v>6372</v>
      </c>
      <c r="BA355" t="s">
        <v>6372</v>
      </c>
      <c r="BB355" t="s">
        <v>645</v>
      </c>
      <c r="BC355" t="s">
        <v>628</v>
      </c>
      <c r="BD355" t="s">
        <v>621</v>
      </c>
      <c r="BE355" t="s">
        <v>311</v>
      </c>
      <c r="BF355" t="s">
        <v>312</v>
      </c>
      <c r="BG355" t="s">
        <v>156</v>
      </c>
      <c r="BH355" t="s">
        <v>313</v>
      </c>
    </row>
    <row r="356" spans="1:60" x14ac:dyDescent="0.4">
      <c r="A356" s="64">
        <f t="shared" si="93"/>
        <v>354</v>
      </c>
      <c r="B356" s="65" t="str">
        <f t="shared" si="94"/>
        <v>2025-09-19</v>
      </c>
      <c r="C356" s="65" t="str">
        <f t="shared" si="95"/>
        <v>FRA</v>
      </c>
      <c r="D356" s="65" t="str">
        <f t="shared" si="96"/>
        <v>18050238366</v>
      </c>
      <c r="E356" s="65" t="str">
        <f t="shared" si="97"/>
        <v>566746844580</v>
      </c>
      <c r="F356" s="65" t="str">
        <f t="shared" si="98"/>
        <v>전진우</v>
      </c>
      <c r="G356" s="65" t="str">
        <f t="shared" si="99"/>
        <v>GK00002766531</v>
      </c>
      <c r="H356" s="229" t="str">
        <f t="shared" si="100"/>
        <v>목록(Manifest)</v>
      </c>
      <c r="I356" s="66">
        <f t="shared" si="101"/>
        <v>91.11</v>
      </c>
      <c r="J356" s="102">
        <f t="shared" si="102"/>
        <v>1</v>
      </c>
      <c r="K356" s="66">
        <f t="shared" si="103"/>
        <v>0.5</v>
      </c>
      <c r="L356" s="66">
        <f t="shared" si="104"/>
        <v>0.8</v>
      </c>
      <c r="M356" s="66">
        <f t="shared" si="105"/>
        <v>0.8</v>
      </c>
      <c r="N356" s="169">
        <f t="shared" si="106"/>
        <v>4.28</v>
      </c>
      <c r="O356" s="169">
        <f>(J356*VLOOKUP(M356/J356,Mapping!$B$22:$C$29,2,10))</f>
        <v>2.75</v>
      </c>
      <c r="P356" s="166">
        <f t="shared" si="107"/>
        <v>8.2419030576962822</v>
      </c>
      <c r="Q356" s="167">
        <f>VLOOKUP(H356,Mapping!$B$3:$D$13,3,0)</f>
        <v>0</v>
      </c>
      <c r="R356" s="168">
        <f>(IF(VLOOKUP(VLOOKUP(I356,Mapping!$B$15:$D$20,2,1),Mapping!$C$15:$E$20,2,0)=7000,0,VLOOKUP(VLOOKUP(I356,Mapping!$B$15:$D$20,2,1),Mapping!$C$15:$E$20,2,0)))</f>
        <v>0</v>
      </c>
      <c r="S356" s="166"/>
      <c r="T356" s="166"/>
      <c r="U356" s="67">
        <f t="shared" si="108"/>
        <v>8.2419030576962822</v>
      </c>
      <c r="V356" s="149">
        <f t="shared" si="109"/>
        <v>8.24</v>
      </c>
      <c r="W356" s="149">
        <f>MAKESHOPNCOMPANY!$C$17</f>
        <v>1402.69</v>
      </c>
      <c r="X356" t="str">
        <f t="shared" si="92"/>
        <v/>
      </c>
      <c r="AA356" t="s">
        <v>6331</v>
      </c>
      <c r="AB356" t="s">
        <v>71</v>
      </c>
      <c r="AC356" t="s">
        <v>6332</v>
      </c>
      <c r="AD356" t="s">
        <v>6373</v>
      </c>
      <c r="AE356" t="s">
        <v>6374</v>
      </c>
      <c r="AF356" t="s">
        <v>6375</v>
      </c>
      <c r="AG356" t="s">
        <v>6376</v>
      </c>
      <c r="AH356" t="s">
        <v>156</v>
      </c>
      <c r="AI356">
        <v>1</v>
      </c>
      <c r="AJ356">
        <v>0.5</v>
      </c>
      <c r="AK356">
        <v>0.8</v>
      </c>
      <c r="AL356">
        <v>0.8</v>
      </c>
      <c r="AM356" t="s">
        <v>14</v>
      </c>
      <c r="AN356">
        <v>91.11</v>
      </c>
      <c r="AO356" t="s">
        <v>303</v>
      </c>
      <c r="AP356" t="s">
        <v>303</v>
      </c>
      <c r="AQ356" t="s">
        <v>303</v>
      </c>
      <c r="AR356" t="s">
        <v>303</v>
      </c>
      <c r="AS356" t="s">
        <v>303</v>
      </c>
      <c r="AT356" t="s">
        <v>618</v>
      </c>
      <c r="AU356" t="s">
        <v>619</v>
      </c>
      <c r="AV356" t="s">
        <v>6377</v>
      </c>
      <c r="AW356" t="s">
        <v>156</v>
      </c>
      <c r="AX356" t="s">
        <v>307</v>
      </c>
      <c r="AY356" t="s">
        <v>6373</v>
      </c>
      <c r="AZ356" t="s">
        <v>6378</v>
      </c>
      <c r="BA356" t="s">
        <v>6378</v>
      </c>
      <c r="BB356" t="s">
        <v>645</v>
      </c>
      <c r="BC356" t="s">
        <v>628</v>
      </c>
      <c r="BD356" t="s">
        <v>621</v>
      </c>
      <c r="BE356" t="s">
        <v>311</v>
      </c>
      <c r="BF356" t="s">
        <v>312</v>
      </c>
      <c r="BG356" t="s">
        <v>156</v>
      </c>
      <c r="BH356" t="s">
        <v>313</v>
      </c>
    </row>
    <row r="357" spans="1:60" x14ac:dyDescent="0.4">
      <c r="A357" s="64">
        <f t="shared" si="93"/>
        <v>355</v>
      </c>
      <c r="B357" s="65" t="str">
        <f t="shared" si="94"/>
        <v>2025-09-19</v>
      </c>
      <c r="C357" s="65" t="str">
        <f t="shared" si="95"/>
        <v>FRA</v>
      </c>
      <c r="D357" s="65" t="str">
        <f t="shared" si="96"/>
        <v>18050238366</v>
      </c>
      <c r="E357" s="65" t="str">
        <f t="shared" si="97"/>
        <v>566746844484</v>
      </c>
      <c r="F357" s="65" t="str">
        <f t="shared" si="98"/>
        <v>(주)니트로시스템</v>
      </c>
      <c r="G357" s="65" t="str">
        <f t="shared" si="99"/>
        <v>GK00002767626</v>
      </c>
      <c r="H357" s="229" t="str">
        <f t="shared" si="100"/>
        <v>간이(Simple)</v>
      </c>
      <c r="I357" s="66">
        <f t="shared" si="101"/>
        <v>193.46</v>
      </c>
      <c r="J357" s="102">
        <f t="shared" si="102"/>
        <v>1</v>
      </c>
      <c r="K357" s="66">
        <f t="shared" si="103"/>
        <v>11</v>
      </c>
      <c r="L357" s="66">
        <f t="shared" si="104"/>
        <v>0.2</v>
      </c>
      <c r="M357" s="66">
        <f t="shared" si="105"/>
        <v>11</v>
      </c>
      <c r="N357" s="169">
        <f t="shared" si="106"/>
        <v>35.900000000000006</v>
      </c>
      <c r="O357" s="169">
        <f>(J357*VLOOKUP(M357/J357,Mapping!$B$22:$C$29,2,10))</f>
        <v>6.25</v>
      </c>
      <c r="P357" s="166">
        <f t="shared" si="107"/>
        <v>49.416246640383832</v>
      </c>
      <c r="Q357" s="167">
        <f>VLOOKUP(H357,Mapping!$B$3:$D$13,3,0)</f>
        <v>0.8</v>
      </c>
      <c r="R357" s="168">
        <f>(IF(VLOOKUP(VLOOKUP(I357,Mapping!$B$15:$D$20,2,1),Mapping!$C$15:$E$20,2,0)=7000,0,VLOOKUP(VLOOKUP(I357,Mapping!$B$15:$D$20,2,1),Mapping!$C$15:$E$20,2,0)))</f>
        <v>0</v>
      </c>
      <c r="S357" s="166"/>
      <c r="T357" s="166"/>
      <c r="U357" s="67">
        <f t="shared" si="108"/>
        <v>50.216246640383829</v>
      </c>
      <c r="V357" s="149">
        <f t="shared" si="109"/>
        <v>50.22</v>
      </c>
      <c r="W357" s="149">
        <f>MAKESHOPNCOMPANY!$C$17</f>
        <v>1402.69</v>
      </c>
      <c r="X357" t="str">
        <f t="shared" si="92"/>
        <v/>
      </c>
      <c r="AA357" t="s">
        <v>6331</v>
      </c>
      <c r="AB357" t="s">
        <v>71</v>
      </c>
      <c r="AC357" t="s">
        <v>6332</v>
      </c>
      <c r="AD357" t="s">
        <v>6379</v>
      </c>
      <c r="AE357" t="s">
        <v>6380</v>
      </c>
      <c r="AF357" t="s">
        <v>659</v>
      </c>
      <c r="AG357" t="s">
        <v>660</v>
      </c>
      <c r="AH357" t="s">
        <v>156</v>
      </c>
      <c r="AI357">
        <v>1</v>
      </c>
      <c r="AJ357">
        <v>11</v>
      </c>
      <c r="AK357">
        <v>0.2</v>
      </c>
      <c r="AL357">
        <v>11</v>
      </c>
      <c r="AM357" t="s">
        <v>15</v>
      </c>
      <c r="AN357">
        <v>193.46</v>
      </c>
      <c r="AO357" t="s">
        <v>303</v>
      </c>
      <c r="AP357" t="s">
        <v>303</v>
      </c>
      <c r="AQ357" t="s">
        <v>303</v>
      </c>
      <c r="AR357" t="s">
        <v>303</v>
      </c>
      <c r="AS357" t="s">
        <v>303</v>
      </c>
      <c r="AT357" t="s">
        <v>618</v>
      </c>
      <c r="AU357" t="s">
        <v>619</v>
      </c>
      <c r="AV357" t="s">
        <v>620</v>
      </c>
      <c r="AW357" t="s">
        <v>156</v>
      </c>
      <c r="AX357" t="s">
        <v>307</v>
      </c>
      <c r="AY357" t="s">
        <v>6379</v>
      </c>
      <c r="AZ357" t="s">
        <v>6381</v>
      </c>
      <c r="BA357" t="s">
        <v>6381</v>
      </c>
      <c r="BB357" t="s">
        <v>645</v>
      </c>
      <c r="BC357" t="s">
        <v>628</v>
      </c>
      <c r="BD357" t="s">
        <v>621</v>
      </c>
      <c r="BE357" t="s">
        <v>311</v>
      </c>
      <c r="BF357" t="s">
        <v>312</v>
      </c>
      <c r="BG357" t="s">
        <v>156</v>
      </c>
      <c r="BH357" t="s">
        <v>313</v>
      </c>
    </row>
    <row r="358" spans="1:60" x14ac:dyDescent="0.4">
      <c r="A358" s="64">
        <f t="shared" si="93"/>
        <v>356</v>
      </c>
      <c r="B358" s="65" t="str">
        <f t="shared" si="94"/>
        <v>2025-09-19</v>
      </c>
      <c r="C358" s="65" t="str">
        <f t="shared" si="95"/>
        <v>FRA</v>
      </c>
      <c r="D358" s="65" t="str">
        <f t="shared" si="96"/>
        <v>18050238366</v>
      </c>
      <c r="E358" s="65" t="str">
        <f t="shared" si="97"/>
        <v>566746844543</v>
      </c>
      <c r="F358" s="65" t="str">
        <f t="shared" si="98"/>
        <v>김성표</v>
      </c>
      <c r="G358" s="65" t="str">
        <f t="shared" si="99"/>
        <v>GK00002767633</v>
      </c>
      <c r="H358" s="229" t="str">
        <f t="shared" si="100"/>
        <v>일반(목록배제,Normal-Manifest Exception)</v>
      </c>
      <c r="I358" s="66">
        <f t="shared" si="101"/>
        <v>37.99</v>
      </c>
      <c r="J358" s="102">
        <f t="shared" si="102"/>
        <v>1</v>
      </c>
      <c r="K358" s="66">
        <f t="shared" si="103"/>
        <v>1.5</v>
      </c>
      <c r="L358" s="66">
        <f t="shared" si="104"/>
        <v>0.2</v>
      </c>
      <c r="M358" s="66">
        <f t="shared" si="105"/>
        <v>1.5</v>
      </c>
      <c r="N358" s="169">
        <f t="shared" si="106"/>
        <v>6.45</v>
      </c>
      <c r="O358" s="169">
        <f>(J358*VLOOKUP(M358/J358,Mapping!$B$22:$C$29,2,10))</f>
        <v>2.75</v>
      </c>
      <c r="P358" s="166">
        <f t="shared" si="107"/>
        <v>10.78598977678603</v>
      </c>
      <c r="Q358" s="167">
        <f>VLOOKUP(H358,Mapping!$B$3:$D$13,3,0)</f>
        <v>0.8</v>
      </c>
      <c r="R358" s="168">
        <f>(IF(VLOOKUP(VLOOKUP(I358,Mapping!$B$15:$D$20,2,1),Mapping!$C$15:$E$20,2,0)=7000,0,VLOOKUP(VLOOKUP(I358,Mapping!$B$15:$D$20,2,1),Mapping!$C$15:$E$20,2,0)))</f>
        <v>0</v>
      </c>
      <c r="S358" s="166"/>
      <c r="T358" s="166"/>
      <c r="U358" s="67">
        <f t="shared" si="108"/>
        <v>11.585989776786031</v>
      </c>
      <c r="V358" s="149">
        <f t="shared" si="109"/>
        <v>11.59</v>
      </c>
      <c r="W358" s="149">
        <f>MAKESHOPNCOMPANY!$C$17</f>
        <v>1402.69</v>
      </c>
      <c r="X358" t="str">
        <f t="shared" si="92"/>
        <v/>
      </c>
      <c r="AA358" t="s">
        <v>6331</v>
      </c>
      <c r="AB358" t="s">
        <v>71</v>
      </c>
      <c r="AC358" t="s">
        <v>6332</v>
      </c>
      <c r="AD358" t="s">
        <v>6382</v>
      </c>
      <c r="AE358" t="s">
        <v>833</v>
      </c>
      <c r="AF358" t="s">
        <v>834</v>
      </c>
      <c r="AG358" t="s">
        <v>835</v>
      </c>
      <c r="AH358" t="s">
        <v>156</v>
      </c>
      <c r="AI358">
        <v>1</v>
      </c>
      <c r="AJ358">
        <v>1.5</v>
      </c>
      <c r="AK358">
        <v>0.2</v>
      </c>
      <c r="AL358">
        <v>1.5</v>
      </c>
      <c r="AM358" t="s">
        <v>110</v>
      </c>
      <c r="AN358">
        <v>37.99</v>
      </c>
      <c r="AO358" t="s">
        <v>303</v>
      </c>
      <c r="AP358" t="s">
        <v>303</v>
      </c>
      <c r="AQ358" t="s">
        <v>303</v>
      </c>
      <c r="AR358" t="s">
        <v>303</v>
      </c>
      <c r="AS358" t="s">
        <v>303</v>
      </c>
      <c r="AT358" t="s">
        <v>618</v>
      </c>
      <c r="AU358" t="s">
        <v>619</v>
      </c>
      <c r="AV358" t="s">
        <v>998</v>
      </c>
      <c r="AW358" t="s">
        <v>156</v>
      </c>
      <c r="AX358" t="s">
        <v>307</v>
      </c>
      <c r="AY358" t="s">
        <v>6382</v>
      </c>
      <c r="AZ358" t="s">
        <v>6383</v>
      </c>
      <c r="BA358" t="s">
        <v>6383</v>
      </c>
      <c r="BB358" t="s">
        <v>645</v>
      </c>
      <c r="BC358" t="s">
        <v>628</v>
      </c>
      <c r="BD358" t="s">
        <v>621</v>
      </c>
      <c r="BE358" t="s">
        <v>311</v>
      </c>
      <c r="BF358" t="s">
        <v>312</v>
      </c>
      <c r="BG358" t="s">
        <v>156</v>
      </c>
      <c r="BH358" t="s">
        <v>313</v>
      </c>
    </row>
    <row r="359" spans="1:60" x14ac:dyDescent="0.4">
      <c r="A359" s="64">
        <f t="shared" si="93"/>
        <v>357</v>
      </c>
      <c r="B359" s="65" t="str">
        <f t="shared" si="94"/>
        <v>2025-09-19</v>
      </c>
      <c r="C359" s="65" t="str">
        <f t="shared" si="95"/>
        <v>FRA</v>
      </c>
      <c r="D359" s="65" t="str">
        <f t="shared" si="96"/>
        <v>18050238366</v>
      </c>
      <c r="E359" s="65" t="str">
        <f t="shared" si="97"/>
        <v>566746844602</v>
      </c>
      <c r="F359" s="65" t="str">
        <f t="shared" si="98"/>
        <v>조용덕</v>
      </c>
      <c r="G359" s="65" t="str">
        <f t="shared" si="99"/>
        <v>GK00002769909</v>
      </c>
      <c r="H359" s="229" t="str">
        <f t="shared" si="100"/>
        <v>일반(목록배제,Normal-Manifest Exception)</v>
      </c>
      <c r="I359" s="66">
        <f t="shared" si="101"/>
        <v>147.69999999999999</v>
      </c>
      <c r="J359" s="102">
        <f t="shared" si="102"/>
        <v>2</v>
      </c>
      <c r="K359" s="66">
        <f t="shared" si="103"/>
        <v>9.1</v>
      </c>
      <c r="L359" s="66">
        <f t="shared" si="104"/>
        <v>0.4</v>
      </c>
      <c r="M359" s="66">
        <f t="shared" si="105"/>
        <v>9.5</v>
      </c>
      <c r="N359" s="169">
        <f t="shared" si="106"/>
        <v>31.250000000000004</v>
      </c>
      <c r="O359" s="169">
        <f>(J359*VLOOKUP(M359/J359,Mapping!$B$22:$C$29,2,10))</f>
        <v>8.5</v>
      </c>
      <c r="P359" s="166">
        <f t="shared" si="107"/>
        <v>46.602510176874432</v>
      </c>
      <c r="Q359" s="167">
        <f>VLOOKUP(H359,Mapping!$B$3:$D$13,3,0)</f>
        <v>0.8</v>
      </c>
      <c r="R359" s="168">
        <f>(IF(VLOOKUP(VLOOKUP(I359,Mapping!$B$15:$D$20,2,1),Mapping!$C$15:$E$20,2,0)=7000,0,VLOOKUP(VLOOKUP(I359,Mapping!$B$15:$D$20,2,1),Mapping!$C$15:$E$20,2,0)))</f>
        <v>0</v>
      </c>
      <c r="S359" s="166"/>
      <c r="T359" s="166"/>
      <c r="U359" s="67">
        <f t="shared" si="108"/>
        <v>47.402510176874429</v>
      </c>
      <c r="V359" s="149">
        <f t="shared" si="109"/>
        <v>47.4</v>
      </c>
      <c r="W359" s="149">
        <f>MAKESHOPNCOMPANY!$C$17</f>
        <v>1402.69</v>
      </c>
      <c r="X359" t="str">
        <f t="shared" si="92"/>
        <v/>
      </c>
      <c r="AA359" t="s">
        <v>6331</v>
      </c>
      <c r="AB359" t="s">
        <v>71</v>
      </c>
      <c r="AC359" t="s">
        <v>6332</v>
      </c>
      <c r="AD359" t="s">
        <v>6384</v>
      </c>
      <c r="AE359" t="s">
        <v>6385</v>
      </c>
      <c r="AF359" t="s">
        <v>6386</v>
      </c>
      <c r="AG359" t="s">
        <v>6387</v>
      </c>
      <c r="AH359" t="s">
        <v>156</v>
      </c>
      <c r="AI359">
        <v>2</v>
      </c>
      <c r="AJ359">
        <v>9.1</v>
      </c>
      <c r="AK359">
        <v>0.4</v>
      </c>
      <c r="AL359">
        <v>9.5</v>
      </c>
      <c r="AM359" t="s">
        <v>110</v>
      </c>
      <c r="AN359">
        <v>147.69999999999999</v>
      </c>
      <c r="AO359" t="s">
        <v>303</v>
      </c>
      <c r="AP359" t="s">
        <v>303</v>
      </c>
      <c r="AQ359" t="s">
        <v>303</v>
      </c>
      <c r="AR359" t="s">
        <v>303</v>
      </c>
      <c r="AS359" t="s">
        <v>303</v>
      </c>
      <c r="AT359" t="s">
        <v>618</v>
      </c>
      <c r="AU359" t="s">
        <v>619</v>
      </c>
      <c r="AV359" t="s">
        <v>6388</v>
      </c>
      <c r="AW359" t="s">
        <v>156</v>
      </c>
      <c r="AX359" t="s">
        <v>307</v>
      </c>
      <c r="AY359" t="s">
        <v>6389</v>
      </c>
      <c r="AZ359" t="s">
        <v>6390</v>
      </c>
      <c r="BA359" t="s">
        <v>6390</v>
      </c>
      <c r="BB359" t="s">
        <v>645</v>
      </c>
      <c r="BC359" t="s">
        <v>628</v>
      </c>
      <c r="BD359" t="s">
        <v>621</v>
      </c>
      <c r="BE359" t="s">
        <v>311</v>
      </c>
      <c r="BF359" t="s">
        <v>312</v>
      </c>
      <c r="BG359" t="s">
        <v>156</v>
      </c>
      <c r="BH359" t="s">
        <v>313</v>
      </c>
    </row>
    <row r="360" spans="1:60" x14ac:dyDescent="0.4">
      <c r="A360" s="64">
        <f t="shared" si="93"/>
        <v>358</v>
      </c>
      <c r="B360" s="65" t="str">
        <f t="shared" si="94"/>
        <v>2025-09-19</v>
      </c>
      <c r="C360" s="65" t="str">
        <f t="shared" si="95"/>
        <v>FRA</v>
      </c>
      <c r="D360" s="65" t="str">
        <f t="shared" si="96"/>
        <v>18050238366</v>
      </c>
      <c r="E360" s="65" t="str">
        <f t="shared" si="97"/>
        <v>566746844506</v>
      </c>
      <c r="F360" s="65" t="str">
        <f t="shared" si="98"/>
        <v>이수환</v>
      </c>
      <c r="G360" s="65" t="str">
        <f t="shared" si="99"/>
        <v>GK00002770319</v>
      </c>
      <c r="H360" s="229" t="str">
        <f t="shared" si="100"/>
        <v>간이(Simple)</v>
      </c>
      <c r="I360" s="66">
        <f t="shared" si="101"/>
        <v>181.74</v>
      </c>
      <c r="J360" s="102">
        <f t="shared" si="102"/>
        <v>1</v>
      </c>
      <c r="K360" s="66">
        <f t="shared" si="103"/>
        <v>0.5</v>
      </c>
      <c r="L360" s="66">
        <f t="shared" si="104"/>
        <v>0.7</v>
      </c>
      <c r="M360" s="66">
        <f t="shared" si="105"/>
        <v>0.7</v>
      </c>
      <c r="N360" s="169">
        <f t="shared" si="106"/>
        <v>3.9699999999999998</v>
      </c>
      <c r="O360" s="169">
        <f>(J360*VLOOKUP(M360/J360,Mapping!$B$22:$C$29,2,10))</f>
        <v>2.75</v>
      </c>
      <c r="P360" s="166">
        <f t="shared" si="107"/>
        <v>7.8784620978263185</v>
      </c>
      <c r="Q360" s="167">
        <f>VLOOKUP(H360,Mapping!$B$3:$D$13,3,0)</f>
        <v>0.8</v>
      </c>
      <c r="R360" s="168">
        <f>(IF(VLOOKUP(VLOOKUP(I360,Mapping!$B$15:$D$20,2,1),Mapping!$C$15:$E$20,2,0)=7000,0,VLOOKUP(VLOOKUP(I360,Mapping!$B$15:$D$20,2,1),Mapping!$C$15:$E$20,2,0)))</f>
        <v>0</v>
      </c>
      <c r="S360" s="166"/>
      <c r="T360" s="166"/>
      <c r="U360" s="67">
        <f t="shared" si="108"/>
        <v>8.6784620978263192</v>
      </c>
      <c r="V360" s="149">
        <f t="shared" si="109"/>
        <v>8.68</v>
      </c>
      <c r="W360" s="149">
        <f>MAKESHOPNCOMPANY!$C$17</f>
        <v>1402.69</v>
      </c>
      <c r="X360" t="str">
        <f t="shared" si="92"/>
        <v/>
      </c>
      <c r="AA360" t="s">
        <v>6331</v>
      </c>
      <c r="AB360" t="s">
        <v>71</v>
      </c>
      <c r="AC360" t="s">
        <v>6332</v>
      </c>
      <c r="AD360" t="s">
        <v>6391</v>
      </c>
      <c r="AE360" t="s">
        <v>6392</v>
      </c>
      <c r="AF360" t="s">
        <v>6393</v>
      </c>
      <c r="AG360" t="s">
        <v>6394</v>
      </c>
      <c r="AH360" t="s">
        <v>156</v>
      </c>
      <c r="AI360">
        <v>1</v>
      </c>
      <c r="AJ360">
        <v>0.5</v>
      </c>
      <c r="AK360">
        <v>0.7</v>
      </c>
      <c r="AL360">
        <v>0.7</v>
      </c>
      <c r="AM360" t="s">
        <v>15</v>
      </c>
      <c r="AN360">
        <v>181.74</v>
      </c>
      <c r="AO360" t="s">
        <v>303</v>
      </c>
      <c r="AP360" t="s">
        <v>303</v>
      </c>
      <c r="AQ360" t="s">
        <v>303</v>
      </c>
      <c r="AR360" t="s">
        <v>303</v>
      </c>
      <c r="AS360" t="s">
        <v>303</v>
      </c>
      <c r="AT360" t="s">
        <v>618</v>
      </c>
      <c r="AU360" t="s">
        <v>619</v>
      </c>
      <c r="AV360" t="s">
        <v>6395</v>
      </c>
      <c r="AW360" t="s">
        <v>156</v>
      </c>
      <c r="AX360" t="s">
        <v>307</v>
      </c>
      <c r="AY360" t="s">
        <v>6391</v>
      </c>
      <c r="AZ360" t="s">
        <v>6396</v>
      </c>
      <c r="BA360" t="s">
        <v>6396</v>
      </c>
      <c r="BB360" t="s">
        <v>645</v>
      </c>
      <c r="BC360" t="s">
        <v>628</v>
      </c>
      <c r="BD360" t="s">
        <v>621</v>
      </c>
      <c r="BE360" t="s">
        <v>311</v>
      </c>
      <c r="BF360" t="s">
        <v>312</v>
      </c>
      <c r="BG360" t="s">
        <v>156</v>
      </c>
      <c r="BH360" t="s">
        <v>313</v>
      </c>
    </row>
    <row r="361" spans="1:60" x14ac:dyDescent="0.4">
      <c r="A361" s="64">
        <f t="shared" si="93"/>
        <v>359</v>
      </c>
      <c r="B361" s="65" t="str">
        <f t="shared" si="94"/>
        <v>2025-09-19</v>
      </c>
      <c r="C361" s="65" t="str">
        <f t="shared" si="95"/>
        <v>FRA</v>
      </c>
      <c r="D361" s="65" t="str">
        <f t="shared" si="96"/>
        <v>18050238366</v>
      </c>
      <c r="E361" s="65" t="str">
        <f t="shared" si="97"/>
        <v>566746844554</v>
      </c>
      <c r="F361" s="65" t="str">
        <f t="shared" si="98"/>
        <v>이승준</v>
      </c>
      <c r="G361" s="65" t="str">
        <f t="shared" si="99"/>
        <v>GK00002770324</v>
      </c>
      <c r="H361" s="229" t="str">
        <f t="shared" si="100"/>
        <v>간이(Simple)</v>
      </c>
      <c r="I361" s="66">
        <f t="shared" si="101"/>
        <v>162.97</v>
      </c>
      <c r="J361" s="102">
        <f t="shared" si="102"/>
        <v>1</v>
      </c>
      <c r="K361" s="66">
        <f t="shared" si="103"/>
        <v>0.5</v>
      </c>
      <c r="L361" s="66">
        <f t="shared" si="104"/>
        <v>0.2</v>
      </c>
      <c r="M361" s="66">
        <f t="shared" si="105"/>
        <v>0.5</v>
      </c>
      <c r="N361" s="169">
        <f t="shared" si="106"/>
        <v>3.35</v>
      </c>
      <c r="O361" s="169">
        <f>(J361*VLOOKUP(M361/J361,Mapping!$B$22:$C$29,2,10))</f>
        <v>2.75</v>
      </c>
      <c r="P361" s="166">
        <f t="shared" si="107"/>
        <v>7.1515801780863901</v>
      </c>
      <c r="Q361" s="167">
        <f>VLOOKUP(H361,Mapping!$B$3:$D$13,3,0)</f>
        <v>0.8</v>
      </c>
      <c r="R361" s="168">
        <f>(IF(VLOOKUP(VLOOKUP(I361,Mapping!$B$15:$D$20,2,1),Mapping!$C$15:$E$20,2,0)=7000,0,VLOOKUP(VLOOKUP(I361,Mapping!$B$15:$D$20,2,1),Mapping!$C$15:$E$20,2,0)))</f>
        <v>0</v>
      </c>
      <c r="S361" s="166"/>
      <c r="T361" s="166"/>
      <c r="U361" s="67">
        <f t="shared" si="108"/>
        <v>7.9515801780863899</v>
      </c>
      <c r="V361" s="149">
        <f t="shared" si="109"/>
        <v>7.95</v>
      </c>
      <c r="W361" s="149">
        <f>MAKESHOPNCOMPANY!$C$17</f>
        <v>1402.69</v>
      </c>
      <c r="X361" t="str">
        <f t="shared" si="92"/>
        <v/>
      </c>
      <c r="AA361" t="s">
        <v>6331</v>
      </c>
      <c r="AB361" t="s">
        <v>71</v>
      </c>
      <c r="AC361" t="s">
        <v>6332</v>
      </c>
      <c r="AD361" t="s">
        <v>6397</v>
      </c>
      <c r="AE361" t="s">
        <v>168</v>
      </c>
      <c r="AF361" t="s">
        <v>6255</v>
      </c>
      <c r="AG361" t="s">
        <v>1142</v>
      </c>
      <c r="AH361" t="s">
        <v>156</v>
      </c>
      <c r="AI361">
        <v>1</v>
      </c>
      <c r="AJ361">
        <v>0.5</v>
      </c>
      <c r="AK361">
        <v>0.2</v>
      </c>
      <c r="AL361">
        <v>0.5</v>
      </c>
      <c r="AM361" t="s">
        <v>15</v>
      </c>
      <c r="AN361">
        <v>162.97</v>
      </c>
      <c r="AO361" t="s">
        <v>303</v>
      </c>
      <c r="AP361" t="s">
        <v>303</v>
      </c>
      <c r="AQ361" t="s">
        <v>303</v>
      </c>
      <c r="AR361" t="s">
        <v>303</v>
      </c>
      <c r="AS361" t="s">
        <v>303</v>
      </c>
      <c r="AT361" t="s">
        <v>618</v>
      </c>
      <c r="AU361" t="s">
        <v>619</v>
      </c>
      <c r="AV361" t="s">
        <v>707</v>
      </c>
      <c r="AW361" t="s">
        <v>156</v>
      </c>
      <c r="AX361" t="s">
        <v>307</v>
      </c>
      <c r="AY361" t="s">
        <v>6397</v>
      </c>
      <c r="AZ361" t="s">
        <v>6398</v>
      </c>
      <c r="BA361" t="s">
        <v>6398</v>
      </c>
      <c r="BB361" t="s">
        <v>645</v>
      </c>
      <c r="BC361" t="s">
        <v>628</v>
      </c>
      <c r="BD361" t="s">
        <v>621</v>
      </c>
      <c r="BE361" t="s">
        <v>311</v>
      </c>
      <c r="BF361" t="s">
        <v>312</v>
      </c>
      <c r="BG361" t="s">
        <v>156</v>
      </c>
      <c r="BH361" t="s">
        <v>313</v>
      </c>
    </row>
    <row r="362" spans="1:60" x14ac:dyDescent="0.4">
      <c r="A362" s="64">
        <f t="shared" si="93"/>
        <v>360</v>
      </c>
      <c r="B362" s="65" t="str">
        <f t="shared" si="94"/>
        <v>2025-09-19</v>
      </c>
      <c r="C362" s="65" t="str">
        <f t="shared" si="95"/>
        <v>FRA</v>
      </c>
      <c r="D362" s="65" t="str">
        <f t="shared" si="96"/>
        <v>18050238366</v>
      </c>
      <c r="E362" s="65" t="str">
        <f t="shared" si="97"/>
        <v>566746844591</v>
      </c>
      <c r="F362" s="65" t="str">
        <f t="shared" si="98"/>
        <v>장한별</v>
      </c>
      <c r="G362" s="65" t="str">
        <f t="shared" si="99"/>
        <v>GK00002770659</v>
      </c>
      <c r="H362" s="229" t="str">
        <f t="shared" si="100"/>
        <v>목록(Manifest)</v>
      </c>
      <c r="I362" s="66">
        <f t="shared" si="101"/>
        <v>72.760000000000005</v>
      </c>
      <c r="J362" s="102">
        <f t="shared" si="102"/>
        <v>2</v>
      </c>
      <c r="K362" s="66">
        <f t="shared" si="103"/>
        <v>2.5</v>
      </c>
      <c r="L362" s="66">
        <f t="shared" si="104"/>
        <v>0.4</v>
      </c>
      <c r="M362" s="66">
        <f t="shared" si="105"/>
        <v>2.5</v>
      </c>
      <c r="N362" s="169">
        <f t="shared" si="106"/>
        <v>9.5500000000000007</v>
      </c>
      <c r="O362" s="169">
        <f>(J362*VLOOKUP(M362/J362,Mapping!$B$22:$C$29,2,10))</f>
        <v>5.5</v>
      </c>
      <c r="P362" s="166">
        <f t="shared" si="107"/>
        <v>17.644472406590193</v>
      </c>
      <c r="Q362" s="167">
        <f>VLOOKUP(H362,Mapping!$B$3:$D$13,3,0)</f>
        <v>0</v>
      </c>
      <c r="R362" s="168">
        <f>(IF(VLOOKUP(VLOOKUP(I362,Mapping!$B$15:$D$20,2,1),Mapping!$C$15:$E$20,2,0)=7000,0,VLOOKUP(VLOOKUP(I362,Mapping!$B$15:$D$20,2,1),Mapping!$C$15:$E$20,2,0)))</f>
        <v>0</v>
      </c>
      <c r="S362" s="166"/>
      <c r="T362" s="166"/>
      <c r="U362" s="67">
        <f t="shared" si="108"/>
        <v>17.644472406590193</v>
      </c>
      <c r="V362" s="149">
        <f t="shared" si="109"/>
        <v>17.64</v>
      </c>
      <c r="W362" s="149">
        <f>MAKESHOPNCOMPANY!$C$17</f>
        <v>1402.69</v>
      </c>
      <c r="X362" t="str">
        <f t="shared" si="92"/>
        <v/>
      </c>
      <c r="AA362" t="s">
        <v>6331</v>
      </c>
      <c r="AB362" t="s">
        <v>71</v>
      </c>
      <c r="AC362" t="s">
        <v>6332</v>
      </c>
      <c r="AD362" t="s">
        <v>6399</v>
      </c>
      <c r="AE362" t="s">
        <v>6400</v>
      </c>
      <c r="AF362" t="s">
        <v>6401</v>
      </c>
      <c r="AG362" t="s">
        <v>787</v>
      </c>
      <c r="AH362" t="s">
        <v>156</v>
      </c>
      <c r="AI362">
        <v>2</v>
      </c>
      <c r="AJ362">
        <v>2.5</v>
      </c>
      <c r="AK362">
        <v>0.4</v>
      </c>
      <c r="AL362">
        <v>2.5</v>
      </c>
      <c r="AM362" t="s">
        <v>14</v>
      </c>
      <c r="AN362">
        <v>72.760000000000005</v>
      </c>
      <c r="AO362" t="s">
        <v>303</v>
      </c>
      <c r="AP362" t="s">
        <v>303</v>
      </c>
      <c r="AQ362" t="s">
        <v>303</v>
      </c>
      <c r="AR362" t="s">
        <v>303</v>
      </c>
      <c r="AS362" t="s">
        <v>303</v>
      </c>
      <c r="AT362" t="s">
        <v>618</v>
      </c>
      <c r="AU362" t="s">
        <v>619</v>
      </c>
      <c r="AV362" t="s">
        <v>620</v>
      </c>
      <c r="AW362" t="s">
        <v>156</v>
      </c>
      <c r="AX362" t="s">
        <v>307</v>
      </c>
      <c r="AY362" t="s">
        <v>6402</v>
      </c>
      <c r="AZ362" t="s">
        <v>6403</v>
      </c>
      <c r="BA362" t="s">
        <v>6403</v>
      </c>
      <c r="BB362" t="s">
        <v>645</v>
      </c>
      <c r="BC362" t="s">
        <v>628</v>
      </c>
      <c r="BD362" t="s">
        <v>621</v>
      </c>
      <c r="BE362" t="s">
        <v>311</v>
      </c>
      <c r="BF362" t="s">
        <v>312</v>
      </c>
      <c r="BG362" t="s">
        <v>156</v>
      </c>
      <c r="BH362" t="s">
        <v>313</v>
      </c>
    </row>
    <row r="363" spans="1:60" x14ac:dyDescent="0.4">
      <c r="A363" s="64">
        <f t="shared" si="93"/>
        <v>361</v>
      </c>
      <c r="B363" s="65" t="str">
        <f t="shared" si="94"/>
        <v>2025-09-19</v>
      </c>
      <c r="C363" s="65" t="str">
        <f t="shared" si="95"/>
        <v>FRA</v>
      </c>
      <c r="D363" s="65" t="str">
        <f t="shared" si="96"/>
        <v>18050238366</v>
      </c>
      <c r="E363" s="65" t="str">
        <f t="shared" si="97"/>
        <v>566746844473</v>
      </c>
      <c r="F363" s="65" t="str">
        <f t="shared" si="98"/>
        <v>맹승현</v>
      </c>
      <c r="G363" s="65" t="str">
        <f t="shared" si="99"/>
        <v>GK00002770665</v>
      </c>
      <c r="H363" s="229" t="str">
        <f t="shared" si="100"/>
        <v>목록(Manifest)</v>
      </c>
      <c r="I363" s="66">
        <f t="shared" si="101"/>
        <v>148.84</v>
      </c>
      <c r="J363" s="102">
        <f t="shared" si="102"/>
        <v>1</v>
      </c>
      <c r="K363" s="66">
        <f t="shared" si="103"/>
        <v>1.5</v>
      </c>
      <c r="L363" s="66">
        <f t="shared" si="104"/>
        <v>3.3</v>
      </c>
      <c r="M363" s="66">
        <f t="shared" si="105"/>
        <v>3.3</v>
      </c>
      <c r="N363" s="169">
        <f t="shared" si="106"/>
        <v>12.03</v>
      </c>
      <c r="O363" s="169">
        <f>(J363*VLOOKUP(M363/J363,Mapping!$B$22:$C$29,2,10))</f>
        <v>3.25</v>
      </c>
      <c r="P363" s="166">
        <f t="shared" si="107"/>
        <v>17.914122151009842</v>
      </c>
      <c r="Q363" s="167">
        <f>VLOOKUP(H363,Mapping!$B$3:$D$13,3,0)</f>
        <v>0</v>
      </c>
      <c r="R363" s="168">
        <f>(IF(VLOOKUP(VLOOKUP(I363,Mapping!$B$15:$D$20,2,1),Mapping!$C$15:$E$20,2,0)=7000,0,VLOOKUP(VLOOKUP(I363,Mapping!$B$15:$D$20,2,1),Mapping!$C$15:$E$20,2,0)))</f>
        <v>0</v>
      </c>
      <c r="S363" s="166"/>
      <c r="T363" s="166"/>
      <c r="U363" s="67">
        <f t="shared" si="108"/>
        <v>17.914122151009842</v>
      </c>
      <c r="V363" s="149">
        <f t="shared" si="109"/>
        <v>17.91</v>
      </c>
      <c r="W363" s="149">
        <f>MAKESHOPNCOMPANY!$C$17</f>
        <v>1402.69</v>
      </c>
      <c r="X363" t="str">
        <f t="shared" si="92"/>
        <v/>
      </c>
      <c r="AA363" t="s">
        <v>6331</v>
      </c>
      <c r="AB363" t="s">
        <v>71</v>
      </c>
      <c r="AC363" t="s">
        <v>6332</v>
      </c>
      <c r="AD363" t="s">
        <v>6404</v>
      </c>
      <c r="AE363" t="s">
        <v>6270</v>
      </c>
      <c r="AF363" t="s">
        <v>6271</v>
      </c>
      <c r="AG363" t="s">
        <v>6272</v>
      </c>
      <c r="AH363" t="s">
        <v>156</v>
      </c>
      <c r="AI363">
        <v>1</v>
      </c>
      <c r="AJ363">
        <v>1.5</v>
      </c>
      <c r="AK363">
        <v>3.3</v>
      </c>
      <c r="AL363">
        <v>3.3</v>
      </c>
      <c r="AM363" t="s">
        <v>14</v>
      </c>
      <c r="AN363">
        <v>148.84</v>
      </c>
      <c r="AO363" t="s">
        <v>303</v>
      </c>
      <c r="AP363" t="s">
        <v>303</v>
      </c>
      <c r="AQ363" t="s">
        <v>303</v>
      </c>
      <c r="AR363" t="s">
        <v>303</v>
      </c>
      <c r="AS363" t="s">
        <v>303</v>
      </c>
      <c r="AT363" t="s">
        <v>618</v>
      </c>
      <c r="AU363" t="s">
        <v>619</v>
      </c>
      <c r="AV363" t="s">
        <v>6405</v>
      </c>
      <c r="AW363" t="s">
        <v>156</v>
      </c>
      <c r="AX363" t="s">
        <v>307</v>
      </c>
      <c r="AY363" t="s">
        <v>6404</v>
      </c>
      <c r="AZ363" t="s">
        <v>6406</v>
      </c>
      <c r="BA363" t="s">
        <v>6406</v>
      </c>
      <c r="BB363" t="s">
        <v>645</v>
      </c>
      <c r="BC363" t="s">
        <v>628</v>
      </c>
      <c r="BD363" t="s">
        <v>621</v>
      </c>
      <c r="BE363" t="s">
        <v>311</v>
      </c>
      <c r="BF363" t="s">
        <v>312</v>
      </c>
      <c r="BG363" t="s">
        <v>156</v>
      </c>
      <c r="BH363" t="s">
        <v>313</v>
      </c>
    </row>
    <row r="364" spans="1:60" x14ac:dyDescent="0.4">
      <c r="A364" s="64">
        <f t="shared" si="93"/>
        <v>362</v>
      </c>
      <c r="B364" s="65" t="str">
        <f t="shared" si="94"/>
        <v>2025-09-19</v>
      </c>
      <c r="C364" s="65" t="str">
        <f t="shared" si="95"/>
        <v>FRA</v>
      </c>
      <c r="D364" s="65" t="str">
        <f t="shared" si="96"/>
        <v>18050238366</v>
      </c>
      <c r="E364" s="65" t="str">
        <f t="shared" si="97"/>
        <v>566746844635</v>
      </c>
      <c r="F364" s="65" t="str">
        <f t="shared" si="98"/>
        <v>김태균</v>
      </c>
      <c r="G364" s="65" t="str">
        <f t="shared" si="99"/>
        <v>GK00002771024</v>
      </c>
      <c r="H364" s="229" t="str">
        <f t="shared" si="100"/>
        <v>목록(Manifest)</v>
      </c>
      <c r="I364" s="66">
        <f t="shared" si="101"/>
        <v>64.459999999999994</v>
      </c>
      <c r="J364" s="102">
        <f t="shared" si="102"/>
        <v>1</v>
      </c>
      <c r="K364" s="66">
        <f t="shared" si="103"/>
        <v>0.5</v>
      </c>
      <c r="L364" s="66">
        <f t="shared" si="104"/>
        <v>0.9</v>
      </c>
      <c r="M364" s="66">
        <f t="shared" si="105"/>
        <v>0.9</v>
      </c>
      <c r="N364" s="169">
        <f t="shared" si="106"/>
        <v>4.59</v>
      </c>
      <c r="O364" s="169">
        <f>(J364*VLOOKUP(M364/J364,Mapping!$B$22:$C$29,2,10))</f>
        <v>2.75</v>
      </c>
      <c r="P364" s="166">
        <f t="shared" si="107"/>
        <v>8.6053440175662459</v>
      </c>
      <c r="Q364" s="167">
        <f>VLOOKUP(H364,Mapping!$B$3:$D$13,3,0)</f>
        <v>0</v>
      </c>
      <c r="R364" s="168">
        <f>(IF(VLOOKUP(VLOOKUP(I364,Mapping!$B$15:$D$20,2,1),Mapping!$C$15:$E$20,2,0)=7000,0,VLOOKUP(VLOOKUP(I364,Mapping!$B$15:$D$20,2,1),Mapping!$C$15:$E$20,2,0)))</f>
        <v>0</v>
      </c>
      <c r="S364" s="166"/>
      <c r="T364" s="166"/>
      <c r="U364" s="67">
        <f t="shared" si="108"/>
        <v>8.6053440175662459</v>
      </c>
      <c r="V364" s="149">
        <f t="shared" si="109"/>
        <v>8.61</v>
      </c>
      <c r="W364" s="149">
        <f>MAKESHOPNCOMPANY!$C$17</f>
        <v>1402.69</v>
      </c>
      <c r="X364" t="str">
        <f t="shared" si="92"/>
        <v/>
      </c>
      <c r="AA364" t="s">
        <v>6331</v>
      </c>
      <c r="AB364" t="s">
        <v>71</v>
      </c>
      <c r="AC364" t="s">
        <v>6332</v>
      </c>
      <c r="AD364" t="s">
        <v>6407</v>
      </c>
      <c r="AE364" t="s">
        <v>6408</v>
      </c>
      <c r="AF364" t="s">
        <v>6409</v>
      </c>
      <c r="AG364" t="s">
        <v>5454</v>
      </c>
      <c r="AH364" t="s">
        <v>156</v>
      </c>
      <c r="AI364">
        <v>1</v>
      </c>
      <c r="AJ364">
        <v>0.5</v>
      </c>
      <c r="AK364">
        <v>0.9</v>
      </c>
      <c r="AL364">
        <v>0.9</v>
      </c>
      <c r="AM364" t="s">
        <v>14</v>
      </c>
      <c r="AN364">
        <v>64.459999999999994</v>
      </c>
      <c r="AO364" t="s">
        <v>303</v>
      </c>
      <c r="AP364" t="s">
        <v>303</v>
      </c>
      <c r="AQ364" t="s">
        <v>303</v>
      </c>
      <c r="AR364" t="s">
        <v>303</v>
      </c>
      <c r="AS364" t="s">
        <v>303</v>
      </c>
      <c r="AT364" t="s">
        <v>618</v>
      </c>
      <c r="AU364" t="s">
        <v>619</v>
      </c>
      <c r="AV364" t="s">
        <v>5734</v>
      </c>
      <c r="AW364" t="s">
        <v>156</v>
      </c>
      <c r="AX364" t="s">
        <v>307</v>
      </c>
      <c r="AY364" t="s">
        <v>6407</v>
      </c>
      <c r="AZ364" t="s">
        <v>6410</v>
      </c>
      <c r="BA364" t="s">
        <v>6410</v>
      </c>
      <c r="BB364" t="s">
        <v>645</v>
      </c>
      <c r="BC364" t="s">
        <v>628</v>
      </c>
      <c r="BD364" t="s">
        <v>621</v>
      </c>
      <c r="BE364" t="s">
        <v>311</v>
      </c>
      <c r="BF364" t="s">
        <v>312</v>
      </c>
      <c r="BG364" t="s">
        <v>156</v>
      </c>
      <c r="BH364" t="s">
        <v>313</v>
      </c>
    </row>
    <row r="365" spans="1:60" x14ac:dyDescent="0.4">
      <c r="A365" s="64">
        <f t="shared" si="93"/>
        <v>363</v>
      </c>
      <c r="B365" s="65" t="str">
        <f t="shared" si="94"/>
        <v>2025-09-19</v>
      </c>
      <c r="C365" s="65" t="str">
        <f t="shared" si="95"/>
        <v>FRA</v>
      </c>
      <c r="D365" s="65" t="str">
        <f t="shared" si="96"/>
        <v>18050238366</v>
      </c>
      <c r="E365" s="65" t="str">
        <f t="shared" si="97"/>
        <v>566746844613</v>
      </c>
      <c r="F365" s="65" t="str">
        <f t="shared" si="98"/>
        <v>이장미</v>
      </c>
      <c r="G365" s="65" t="str">
        <f t="shared" si="99"/>
        <v>GK00002771027</v>
      </c>
      <c r="H365" s="229" t="str">
        <f t="shared" si="100"/>
        <v>목록(Manifest)</v>
      </c>
      <c r="I365" s="66">
        <f t="shared" si="101"/>
        <v>107.87</v>
      </c>
      <c r="J365" s="102">
        <f t="shared" si="102"/>
        <v>1</v>
      </c>
      <c r="K365" s="66">
        <f t="shared" si="103"/>
        <v>0.5</v>
      </c>
      <c r="L365" s="66">
        <f t="shared" si="104"/>
        <v>0.8</v>
      </c>
      <c r="M365" s="66">
        <f t="shared" si="105"/>
        <v>0.8</v>
      </c>
      <c r="N365" s="169">
        <f t="shared" si="106"/>
        <v>4.28</v>
      </c>
      <c r="O365" s="169">
        <f>(J365*VLOOKUP(M365/J365,Mapping!$B$22:$C$29,2,10))</f>
        <v>2.75</v>
      </c>
      <c r="P365" s="166">
        <f t="shared" si="107"/>
        <v>8.2419030576962822</v>
      </c>
      <c r="Q365" s="167">
        <f>VLOOKUP(H365,Mapping!$B$3:$D$13,3,0)</f>
        <v>0</v>
      </c>
      <c r="R365" s="168">
        <f>(IF(VLOOKUP(VLOOKUP(I365,Mapping!$B$15:$D$20,2,1),Mapping!$C$15:$E$20,2,0)=7000,0,VLOOKUP(VLOOKUP(I365,Mapping!$B$15:$D$20,2,1),Mapping!$C$15:$E$20,2,0)))</f>
        <v>0</v>
      </c>
      <c r="S365" s="166"/>
      <c r="T365" s="166"/>
      <c r="U365" s="67">
        <f t="shared" si="108"/>
        <v>8.2419030576962822</v>
      </c>
      <c r="V365" s="149">
        <f t="shared" si="109"/>
        <v>8.24</v>
      </c>
      <c r="W365" s="149">
        <f>MAKESHOPNCOMPANY!$C$17</f>
        <v>1402.69</v>
      </c>
      <c r="X365" t="str">
        <f t="shared" si="92"/>
        <v/>
      </c>
      <c r="AA365" t="s">
        <v>6331</v>
      </c>
      <c r="AB365" t="s">
        <v>71</v>
      </c>
      <c r="AC365" t="s">
        <v>6332</v>
      </c>
      <c r="AD365" t="s">
        <v>6411</v>
      </c>
      <c r="AE365" t="s">
        <v>6412</v>
      </c>
      <c r="AF365" t="s">
        <v>6413</v>
      </c>
      <c r="AG365" t="s">
        <v>6414</v>
      </c>
      <c r="AH365" t="s">
        <v>156</v>
      </c>
      <c r="AI365">
        <v>1</v>
      </c>
      <c r="AJ365">
        <v>0.5</v>
      </c>
      <c r="AK365">
        <v>0.8</v>
      </c>
      <c r="AL365">
        <v>0.8</v>
      </c>
      <c r="AM365" t="s">
        <v>14</v>
      </c>
      <c r="AN365">
        <v>107.87</v>
      </c>
      <c r="AO365" t="s">
        <v>303</v>
      </c>
      <c r="AP365" t="s">
        <v>303</v>
      </c>
      <c r="AQ365" t="s">
        <v>303</v>
      </c>
      <c r="AR365" t="s">
        <v>303</v>
      </c>
      <c r="AS365" t="s">
        <v>303</v>
      </c>
      <c r="AT365" t="s">
        <v>618</v>
      </c>
      <c r="AU365" t="s">
        <v>619</v>
      </c>
      <c r="AV365" t="s">
        <v>6415</v>
      </c>
      <c r="AW365" t="s">
        <v>156</v>
      </c>
      <c r="AX365" t="s">
        <v>307</v>
      </c>
      <c r="AY365" t="s">
        <v>6411</v>
      </c>
      <c r="AZ365" t="s">
        <v>6416</v>
      </c>
      <c r="BA365" t="s">
        <v>6416</v>
      </c>
      <c r="BB365" t="s">
        <v>645</v>
      </c>
      <c r="BC365" t="s">
        <v>628</v>
      </c>
      <c r="BD365" t="s">
        <v>621</v>
      </c>
      <c r="BE365" t="s">
        <v>311</v>
      </c>
      <c r="BF365" t="s">
        <v>312</v>
      </c>
      <c r="BG365" t="s">
        <v>156</v>
      </c>
      <c r="BH365" t="s">
        <v>313</v>
      </c>
    </row>
    <row r="366" spans="1:60" x14ac:dyDescent="0.4">
      <c r="A366" s="64">
        <f t="shared" si="93"/>
        <v>364</v>
      </c>
      <c r="B366" s="65" t="str">
        <f t="shared" si="94"/>
        <v>2025-09-19</v>
      </c>
      <c r="C366" s="65" t="str">
        <f t="shared" si="95"/>
        <v>FRA</v>
      </c>
      <c r="D366" s="65" t="str">
        <f t="shared" si="96"/>
        <v>18050238366</v>
      </c>
      <c r="E366" s="65" t="str">
        <f t="shared" si="97"/>
        <v>566746844521</v>
      </c>
      <c r="F366" s="65" t="str">
        <f t="shared" si="98"/>
        <v>남일현</v>
      </c>
      <c r="G366" s="65" t="str">
        <f t="shared" si="99"/>
        <v>GK00002773029</v>
      </c>
      <c r="H366" s="229" t="str">
        <f t="shared" si="100"/>
        <v>목록(Manifest)</v>
      </c>
      <c r="I366" s="66">
        <f t="shared" si="101"/>
        <v>102</v>
      </c>
      <c r="J366" s="102">
        <f t="shared" si="102"/>
        <v>1</v>
      </c>
      <c r="K366" s="66">
        <f t="shared" si="103"/>
        <v>2</v>
      </c>
      <c r="L366" s="66">
        <f t="shared" si="104"/>
        <v>0.2</v>
      </c>
      <c r="M366" s="66">
        <f t="shared" si="105"/>
        <v>2</v>
      </c>
      <c r="N366" s="169">
        <f t="shared" si="106"/>
        <v>8</v>
      </c>
      <c r="O366" s="169">
        <f>(J366*VLOOKUP(M366/J366,Mapping!$B$22:$C$29,2,10))</f>
        <v>2.75</v>
      </c>
      <c r="P366" s="166">
        <f t="shared" si="107"/>
        <v>12.603194576135852</v>
      </c>
      <c r="Q366" s="167">
        <f>VLOOKUP(H366,Mapping!$B$3:$D$13,3,0)</f>
        <v>0</v>
      </c>
      <c r="R366" s="168">
        <f>(IF(VLOOKUP(VLOOKUP(I366,Mapping!$B$15:$D$20,2,1),Mapping!$C$15:$E$20,2,0)=7000,0,VLOOKUP(VLOOKUP(I366,Mapping!$B$15:$D$20,2,1),Mapping!$C$15:$E$20,2,0)))</f>
        <v>0</v>
      </c>
      <c r="S366" s="166"/>
      <c r="T366" s="166"/>
      <c r="U366" s="67">
        <f t="shared" si="108"/>
        <v>12.603194576135852</v>
      </c>
      <c r="V366" s="149">
        <f t="shared" si="109"/>
        <v>12.6</v>
      </c>
      <c r="W366" s="149">
        <f>MAKESHOPNCOMPANY!$C$17</f>
        <v>1402.69</v>
      </c>
      <c r="X366" t="str">
        <f t="shared" si="92"/>
        <v/>
      </c>
      <c r="AA366" t="s">
        <v>6331</v>
      </c>
      <c r="AB366" t="s">
        <v>71</v>
      </c>
      <c r="AC366" t="s">
        <v>6332</v>
      </c>
      <c r="AD366" t="s">
        <v>6417</v>
      </c>
      <c r="AE366" t="s">
        <v>1309</v>
      </c>
      <c r="AF366" t="s">
        <v>1310</v>
      </c>
      <c r="AG366" t="s">
        <v>1311</v>
      </c>
      <c r="AH366" t="s">
        <v>156</v>
      </c>
      <c r="AI366">
        <v>1</v>
      </c>
      <c r="AJ366">
        <v>2</v>
      </c>
      <c r="AK366">
        <v>0.2</v>
      </c>
      <c r="AL366">
        <v>2</v>
      </c>
      <c r="AM366" t="s">
        <v>14</v>
      </c>
      <c r="AN366">
        <v>102</v>
      </c>
      <c r="AO366" t="s">
        <v>303</v>
      </c>
      <c r="AP366" t="s">
        <v>303</v>
      </c>
      <c r="AQ366" t="s">
        <v>303</v>
      </c>
      <c r="AR366" t="s">
        <v>303</v>
      </c>
      <c r="AS366" t="s">
        <v>303</v>
      </c>
      <c r="AT366" t="s">
        <v>618</v>
      </c>
      <c r="AU366" t="s">
        <v>619</v>
      </c>
      <c r="AV366" t="s">
        <v>6418</v>
      </c>
      <c r="AW366" t="s">
        <v>156</v>
      </c>
      <c r="AX366" t="s">
        <v>307</v>
      </c>
      <c r="AY366" t="s">
        <v>6417</v>
      </c>
      <c r="AZ366" t="s">
        <v>6419</v>
      </c>
      <c r="BA366" t="s">
        <v>6419</v>
      </c>
      <c r="BB366" t="s">
        <v>645</v>
      </c>
      <c r="BC366" t="s">
        <v>628</v>
      </c>
      <c r="BD366" t="s">
        <v>621</v>
      </c>
      <c r="BE366" t="s">
        <v>311</v>
      </c>
      <c r="BF366" t="s">
        <v>312</v>
      </c>
      <c r="BG366" t="s">
        <v>156</v>
      </c>
      <c r="BH366" t="s">
        <v>313</v>
      </c>
    </row>
    <row r="367" spans="1:60" x14ac:dyDescent="0.4">
      <c r="A367" s="64">
        <f t="shared" si="93"/>
        <v>365</v>
      </c>
      <c r="B367" s="65" t="str">
        <f t="shared" si="94"/>
        <v>2025-09-19</v>
      </c>
      <c r="C367" s="65" t="str">
        <f t="shared" si="95"/>
        <v>FRA</v>
      </c>
      <c r="D367" s="65" t="str">
        <f t="shared" si="96"/>
        <v>18050238366</v>
      </c>
      <c r="E367" s="65" t="str">
        <f t="shared" si="97"/>
        <v>566746844510</v>
      </c>
      <c r="F367" s="65" t="str">
        <f t="shared" si="98"/>
        <v>엔에스엔지니어링</v>
      </c>
      <c r="G367" s="65" t="str">
        <f t="shared" si="99"/>
        <v>GK00002773055</v>
      </c>
      <c r="H367" s="229" t="str">
        <f t="shared" si="100"/>
        <v>간이(Simple)</v>
      </c>
      <c r="I367" s="66">
        <f t="shared" si="101"/>
        <v>984.11</v>
      </c>
      <c r="J367" s="102">
        <f t="shared" si="102"/>
        <v>1</v>
      </c>
      <c r="K367" s="66">
        <f t="shared" si="103"/>
        <v>7</v>
      </c>
      <c r="L367" s="66">
        <f t="shared" si="104"/>
        <v>7.4</v>
      </c>
      <c r="M367" s="66">
        <f t="shared" si="105"/>
        <v>7.5</v>
      </c>
      <c r="N367" s="169">
        <f t="shared" si="106"/>
        <v>25.05</v>
      </c>
      <c r="O367" s="169">
        <f>(J367*VLOOKUP(M367/J367,Mapping!$B$22:$C$29,2,10))</f>
        <v>5.25</v>
      </c>
      <c r="P367" s="166">
        <f t="shared" si="107"/>
        <v>35.523422851806167</v>
      </c>
      <c r="Q367" s="167">
        <f>VLOOKUP(H367,Mapping!$B$3:$D$13,3,0)</f>
        <v>0.8</v>
      </c>
      <c r="R367" s="168">
        <f>(IF(VLOOKUP(VLOOKUP(I367,Mapping!$B$15:$D$20,2,1),Mapping!$C$15:$E$20,2,0)=7000,0,VLOOKUP(VLOOKUP(I367,Mapping!$B$15:$D$20,2,1),Mapping!$C$15:$E$20,2,0)))</f>
        <v>0</v>
      </c>
      <c r="S367" s="166"/>
      <c r="T367" s="166"/>
      <c r="U367" s="67">
        <f t="shared" si="108"/>
        <v>36.323422851806164</v>
      </c>
      <c r="V367" s="149">
        <f t="shared" si="109"/>
        <v>36.32</v>
      </c>
      <c r="W367" s="149">
        <f>MAKESHOPNCOMPANY!$C$17</f>
        <v>1402.69</v>
      </c>
      <c r="X367" t="str">
        <f t="shared" si="92"/>
        <v/>
      </c>
      <c r="AA367" t="s">
        <v>6331</v>
      </c>
      <c r="AB367" t="s">
        <v>71</v>
      </c>
      <c r="AC367" t="s">
        <v>6332</v>
      </c>
      <c r="AD367" t="s">
        <v>6420</v>
      </c>
      <c r="AE367" t="s">
        <v>5316</v>
      </c>
      <c r="AF367" t="s">
        <v>5317</v>
      </c>
      <c r="AG367" t="s">
        <v>5318</v>
      </c>
      <c r="AH367" t="s">
        <v>156</v>
      </c>
      <c r="AI367">
        <v>1</v>
      </c>
      <c r="AJ367">
        <v>7</v>
      </c>
      <c r="AK367">
        <v>7.4</v>
      </c>
      <c r="AL367">
        <v>7.5</v>
      </c>
      <c r="AM367" t="s">
        <v>15</v>
      </c>
      <c r="AN367">
        <v>984.11</v>
      </c>
      <c r="AO367" t="s">
        <v>303</v>
      </c>
      <c r="AP367" t="s">
        <v>303</v>
      </c>
      <c r="AQ367" t="s">
        <v>303</v>
      </c>
      <c r="AR367" t="s">
        <v>303</v>
      </c>
      <c r="AS367" t="s">
        <v>303</v>
      </c>
      <c r="AT367" t="s">
        <v>618</v>
      </c>
      <c r="AU367" t="s">
        <v>619</v>
      </c>
      <c r="AV367" t="s">
        <v>620</v>
      </c>
      <c r="AW367" t="s">
        <v>156</v>
      </c>
      <c r="AX367" t="s">
        <v>307</v>
      </c>
      <c r="AY367" t="s">
        <v>6420</v>
      </c>
      <c r="AZ367" t="s">
        <v>6421</v>
      </c>
      <c r="BA367" t="s">
        <v>6421</v>
      </c>
      <c r="BB367" t="s">
        <v>645</v>
      </c>
      <c r="BC367" t="s">
        <v>628</v>
      </c>
      <c r="BD367" t="s">
        <v>621</v>
      </c>
      <c r="BE367" t="s">
        <v>311</v>
      </c>
      <c r="BF367" t="s">
        <v>312</v>
      </c>
      <c r="BG367" t="s">
        <v>156</v>
      </c>
      <c r="BH367" t="s">
        <v>313</v>
      </c>
    </row>
    <row r="368" spans="1:60" x14ac:dyDescent="0.4">
      <c r="A368" s="64">
        <f t="shared" si="93"/>
        <v>366</v>
      </c>
      <c r="B368" s="65" t="str">
        <f t="shared" si="94"/>
        <v>2025-09-19</v>
      </c>
      <c r="C368" s="65" t="str">
        <f t="shared" si="95"/>
        <v>FRA</v>
      </c>
      <c r="D368" s="65" t="str">
        <f t="shared" si="96"/>
        <v>18050238366</v>
      </c>
      <c r="E368" s="65" t="str">
        <f t="shared" si="97"/>
        <v>566746844646</v>
      </c>
      <c r="F368" s="65" t="str">
        <f t="shared" si="98"/>
        <v>CHANG HYO SEUNG</v>
      </c>
      <c r="G368" s="65" t="str">
        <f t="shared" si="99"/>
        <v>GK00002773059</v>
      </c>
      <c r="H368" s="229" t="str">
        <f t="shared" si="100"/>
        <v>간이(Simple)</v>
      </c>
      <c r="I368" s="66">
        <f t="shared" si="101"/>
        <v>181.6</v>
      </c>
      <c r="J368" s="102">
        <f t="shared" si="102"/>
        <v>1</v>
      </c>
      <c r="K368" s="66">
        <f t="shared" si="103"/>
        <v>1.5</v>
      </c>
      <c r="L368" s="66">
        <f t="shared" si="104"/>
        <v>3.4</v>
      </c>
      <c r="M368" s="66">
        <f t="shared" si="105"/>
        <v>3.4</v>
      </c>
      <c r="N368" s="169">
        <f t="shared" si="106"/>
        <v>12.34</v>
      </c>
      <c r="O368" s="169">
        <f>(J368*VLOOKUP(M368/J368,Mapping!$B$22:$C$29,2,10))</f>
        <v>3.25</v>
      </c>
      <c r="P368" s="166">
        <f t="shared" si="107"/>
        <v>18.277563110879807</v>
      </c>
      <c r="Q368" s="167">
        <f>VLOOKUP(H368,Mapping!$B$3:$D$13,3,0)</f>
        <v>0.8</v>
      </c>
      <c r="R368" s="168">
        <f>(IF(VLOOKUP(VLOOKUP(I368,Mapping!$B$15:$D$20,2,1),Mapping!$C$15:$E$20,2,0)=7000,0,VLOOKUP(VLOOKUP(I368,Mapping!$B$15:$D$20,2,1),Mapping!$C$15:$E$20,2,0)))</f>
        <v>0</v>
      </c>
      <c r="S368" s="166"/>
      <c r="T368" s="166"/>
      <c r="U368" s="67">
        <f t="shared" si="108"/>
        <v>19.077563110879808</v>
      </c>
      <c r="V368" s="149">
        <f t="shared" si="109"/>
        <v>19.079999999999998</v>
      </c>
      <c r="W368" s="149">
        <f>MAKESHOPNCOMPANY!$C$17</f>
        <v>1402.69</v>
      </c>
      <c r="X368" t="str">
        <f t="shared" si="92"/>
        <v/>
      </c>
      <c r="AA368" t="s">
        <v>6331</v>
      </c>
      <c r="AB368" t="s">
        <v>71</v>
      </c>
      <c r="AC368" t="s">
        <v>6332</v>
      </c>
      <c r="AD368" t="s">
        <v>6422</v>
      </c>
      <c r="AE368" t="s">
        <v>5601</v>
      </c>
      <c r="AF368" t="s">
        <v>5602</v>
      </c>
      <c r="AG368" t="s">
        <v>6423</v>
      </c>
      <c r="AH368" t="s">
        <v>156</v>
      </c>
      <c r="AI368">
        <v>1</v>
      </c>
      <c r="AJ368">
        <v>1.5</v>
      </c>
      <c r="AK368">
        <v>3.4</v>
      </c>
      <c r="AL368">
        <v>3.4</v>
      </c>
      <c r="AM368" t="s">
        <v>15</v>
      </c>
      <c r="AN368">
        <v>181.6</v>
      </c>
      <c r="AO368" t="s">
        <v>303</v>
      </c>
      <c r="AP368" t="s">
        <v>303</v>
      </c>
      <c r="AQ368" t="s">
        <v>303</v>
      </c>
      <c r="AR368" t="s">
        <v>303</v>
      </c>
      <c r="AS368" t="s">
        <v>303</v>
      </c>
      <c r="AT368" t="s">
        <v>618</v>
      </c>
      <c r="AU368" t="s">
        <v>619</v>
      </c>
      <c r="AV368" t="s">
        <v>6424</v>
      </c>
      <c r="AW368" t="s">
        <v>156</v>
      </c>
      <c r="AX368" t="s">
        <v>307</v>
      </c>
      <c r="AY368" t="s">
        <v>6422</v>
      </c>
      <c r="AZ368" t="s">
        <v>6425</v>
      </c>
      <c r="BA368" t="s">
        <v>6425</v>
      </c>
      <c r="BB368" t="s">
        <v>645</v>
      </c>
      <c r="BC368" t="s">
        <v>628</v>
      </c>
      <c r="BD368" t="s">
        <v>621</v>
      </c>
      <c r="BE368" t="s">
        <v>311</v>
      </c>
      <c r="BF368" t="s">
        <v>312</v>
      </c>
      <c r="BG368" t="s">
        <v>156</v>
      </c>
      <c r="BH368" t="s">
        <v>313</v>
      </c>
    </row>
    <row r="369" spans="1:60" x14ac:dyDescent="0.4">
      <c r="A369" s="64">
        <f t="shared" si="93"/>
        <v>367</v>
      </c>
      <c r="B369" s="65" t="str">
        <f t="shared" si="94"/>
        <v>2025-09-19</v>
      </c>
      <c r="C369" s="65" t="str">
        <f t="shared" si="95"/>
        <v>FRA</v>
      </c>
      <c r="D369" s="65" t="str">
        <f t="shared" si="96"/>
        <v>18050238366</v>
      </c>
      <c r="E369" s="65" t="str">
        <f t="shared" si="97"/>
        <v>566746844565</v>
      </c>
      <c r="F369" s="65" t="str">
        <f t="shared" si="98"/>
        <v>우지현</v>
      </c>
      <c r="G369" s="65" t="str">
        <f t="shared" si="99"/>
        <v>GK00002761056</v>
      </c>
      <c r="H369" s="229" t="str">
        <f t="shared" si="100"/>
        <v>목록(Manifest)</v>
      </c>
      <c r="I369" s="66">
        <f t="shared" si="101"/>
        <v>77.239999999999995</v>
      </c>
      <c r="J369" s="102">
        <f t="shared" si="102"/>
        <v>1</v>
      </c>
      <c r="K369" s="66">
        <f t="shared" si="103"/>
        <v>2</v>
      </c>
      <c r="L369" s="66">
        <f t="shared" si="104"/>
        <v>2.7</v>
      </c>
      <c r="M369" s="66">
        <f t="shared" si="105"/>
        <v>2.7</v>
      </c>
      <c r="N369" s="169">
        <f t="shared" si="106"/>
        <v>10.170000000000002</v>
      </c>
      <c r="O369" s="169">
        <f>(J369*VLOOKUP(M369/J369,Mapping!$B$22:$C$29,2,10))</f>
        <v>3.25</v>
      </c>
      <c r="P369" s="166">
        <f t="shared" si="107"/>
        <v>15.733476391790061</v>
      </c>
      <c r="Q369" s="167">
        <f>VLOOKUP(H369,Mapping!$B$3:$D$13,3,0)</f>
        <v>0</v>
      </c>
      <c r="R369" s="168">
        <f>(IF(VLOOKUP(VLOOKUP(I369,Mapping!$B$15:$D$20,2,1),Mapping!$C$15:$E$20,2,0)=7000,0,VLOOKUP(VLOOKUP(I369,Mapping!$B$15:$D$20,2,1),Mapping!$C$15:$E$20,2,0)))</f>
        <v>0</v>
      </c>
      <c r="S369" s="166"/>
      <c r="T369" s="166"/>
      <c r="U369" s="67">
        <f t="shared" si="108"/>
        <v>15.733476391790061</v>
      </c>
      <c r="V369" s="149">
        <f t="shared" si="109"/>
        <v>15.73</v>
      </c>
      <c r="W369" s="149">
        <f>MAKESHOPNCOMPANY!$C$17</f>
        <v>1402.69</v>
      </c>
      <c r="X369" t="str">
        <f t="shared" si="92"/>
        <v/>
      </c>
      <c r="AA369" t="s">
        <v>6331</v>
      </c>
      <c r="AB369" t="s">
        <v>71</v>
      </c>
      <c r="AC369" t="s">
        <v>6332</v>
      </c>
      <c r="AD369" t="s">
        <v>6426</v>
      </c>
      <c r="AE369" t="s">
        <v>6427</v>
      </c>
      <c r="AF369" t="s">
        <v>6428</v>
      </c>
      <c r="AG369" t="s">
        <v>6429</v>
      </c>
      <c r="AH369" t="s">
        <v>156</v>
      </c>
      <c r="AI369">
        <v>1</v>
      </c>
      <c r="AJ369">
        <v>2</v>
      </c>
      <c r="AK369">
        <v>2.7</v>
      </c>
      <c r="AL369">
        <v>2.7</v>
      </c>
      <c r="AM369" t="s">
        <v>14</v>
      </c>
      <c r="AN369">
        <v>77.239999999999995</v>
      </c>
      <c r="AO369" t="s">
        <v>303</v>
      </c>
      <c r="AP369" t="s">
        <v>303</v>
      </c>
      <c r="AQ369" t="s">
        <v>303</v>
      </c>
      <c r="AR369" t="s">
        <v>303</v>
      </c>
      <c r="AS369" t="s">
        <v>303</v>
      </c>
      <c r="AT369" t="s">
        <v>618</v>
      </c>
      <c r="AU369" t="s">
        <v>619</v>
      </c>
      <c r="AV369" t="s">
        <v>664</v>
      </c>
      <c r="AW369" t="s">
        <v>156</v>
      </c>
      <c r="AX369" t="s">
        <v>307</v>
      </c>
      <c r="AY369" t="s">
        <v>6426</v>
      </c>
      <c r="AZ369" t="s">
        <v>6430</v>
      </c>
      <c r="BA369" t="s">
        <v>6430</v>
      </c>
      <c r="BB369" t="s">
        <v>645</v>
      </c>
      <c r="BC369" t="s">
        <v>628</v>
      </c>
      <c r="BD369" t="s">
        <v>621</v>
      </c>
      <c r="BE369" t="s">
        <v>311</v>
      </c>
      <c r="BF369" t="s">
        <v>312</v>
      </c>
      <c r="BG369" t="s">
        <v>156</v>
      </c>
      <c r="BH369" t="s">
        <v>313</v>
      </c>
    </row>
    <row r="370" spans="1:60" x14ac:dyDescent="0.4">
      <c r="A370" s="64">
        <f t="shared" si="93"/>
        <v>368</v>
      </c>
      <c r="B370" s="65" t="str">
        <f t="shared" si="94"/>
        <v>2025-09-21</v>
      </c>
      <c r="C370" s="65" t="str">
        <f t="shared" si="95"/>
        <v>FRA</v>
      </c>
      <c r="D370" s="65" t="str">
        <f t="shared" si="96"/>
        <v>99431947823</v>
      </c>
      <c r="E370" s="65" t="str">
        <f t="shared" si="97"/>
        <v>566746845254</v>
      </c>
      <c r="F370" s="65" t="str">
        <f t="shared" si="98"/>
        <v>최동관</v>
      </c>
      <c r="G370" s="65" t="str">
        <f t="shared" si="99"/>
        <v>GK00002773040</v>
      </c>
      <c r="H370" s="229" t="str">
        <f t="shared" si="100"/>
        <v>간이(Simple)</v>
      </c>
      <c r="I370" s="66">
        <f t="shared" si="101"/>
        <v>1164.4100000000001</v>
      </c>
      <c r="J370" s="102">
        <f t="shared" si="102"/>
        <v>1</v>
      </c>
      <c r="K370" s="66">
        <f t="shared" si="103"/>
        <v>15</v>
      </c>
      <c r="L370" s="66">
        <f t="shared" si="104"/>
        <v>22.2</v>
      </c>
      <c r="M370" s="66">
        <f t="shared" si="105"/>
        <v>22.5</v>
      </c>
      <c r="N370" s="169">
        <f t="shared" si="106"/>
        <v>71.55</v>
      </c>
      <c r="O370" s="169">
        <f>(J370*VLOOKUP(M370/J370,Mapping!$B$22:$C$29,2,10))</f>
        <v>7.25</v>
      </c>
      <c r="P370" s="166">
        <f t="shared" si="107"/>
        <v>92.384347218558617</v>
      </c>
      <c r="Q370" s="167">
        <f>VLOOKUP(H370,Mapping!$B$3:$D$13,3,0)</f>
        <v>0.8</v>
      </c>
      <c r="R370" s="168">
        <f>(IF(VLOOKUP(VLOOKUP(I370,Mapping!$B$15:$D$20,2,1),Mapping!$C$15:$E$20,2,0)=7000,0,VLOOKUP(VLOOKUP(I370,Mapping!$B$15:$D$20,2,1),Mapping!$C$15:$E$20,2,0)))</f>
        <v>0</v>
      </c>
      <c r="S370" s="166"/>
      <c r="T370" s="166"/>
      <c r="U370" s="67">
        <f t="shared" si="108"/>
        <v>93.184347218558614</v>
      </c>
      <c r="V370" s="149">
        <f t="shared" si="109"/>
        <v>93.18</v>
      </c>
      <c r="W370" s="149">
        <f>MAKESHOPNCOMPANY!$C$17</f>
        <v>1402.69</v>
      </c>
      <c r="X370" t="str">
        <f t="shared" si="92"/>
        <v/>
      </c>
      <c r="AA370" t="s">
        <v>3461</v>
      </c>
      <c r="AB370" t="s">
        <v>71</v>
      </c>
      <c r="AC370" t="s">
        <v>6431</v>
      </c>
      <c r="AD370" t="s">
        <v>6432</v>
      </c>
      <c r="AE370" t="s">
        <v>6433</v>
      </c>
      <c r="AF370" t="s">
        <v>6434</v>
      </c>
      <c r="AG370" t="s">
        <v>6435</v>
      </c>
      <c r="AH370" t="s">
        <v>156</v>
      </c>
      <c r="AI370">
        <v>1</v>
      </c>
      <c r="AJ370">
        <v>15</v>
      </c>
      <c r="AK370">
        <v>22.2</v>
      </c>
      <c r="AL370">
        <v>22.5</v>
      </c>
      <c r="AM370" t="s">
        <v>15</v>
      </c>
      <c r="AN370">
        <v>1164.4100000000001</v>
      </c>
      <c r="AO370" t="s">
        <v>303</v>
      </c>
      <c r="AP370" t="s">
        <v>303</v>
      </c>
      <c r="AQ370" t="s">
        <v>303</v>
      </c>
      <c r="AR370" t="s">
        <v>303</v>
      </c>
      <c r="AS370" t="s">
        <v>303</v>
      </c>
      <c r="AT370" t="s">
        <v>618</v>
      </c>
      <c r="AU370" t="s">
        <v>619</v>
      </c>
      <c r="AV370" t="s">
        <v>644</v>
      </c>
      <c r="AW370" t="s">
        <v>156</v>
      </c>
      <c r="AX370" t="s">
        <v>307</v>
      </c>
      <c r="AY370" t="s">
        <v>6432</v>
      </c>
      <c r="AZ370" t="s">
        <v>6436</v>
      </c>
      <c r="BA370" t="s">
        <v>6436</v>
      </c>
      <c r="BB370" t="s">
        <v>1165</v>
      </c>
      <c r="BC370" t="s">
        <v>309</v>
      </c>
      <c r="BD370" t="s">
        <v>621</v>
      </c>
      <c r="BE370" t="s">
        <v>311</v>
      </c>
      <c r="BF370" t="s">
        <v>312</v>
      </c>
      <c r="BG370" t="s">
        <v>156</v>
      </c>
      <c r="BH370" t="s">
        <v>313</v>
      </c>
    </row>
    <row r="371" spans="1:60" x14ac:dyDescent="0.4">
      <c r="A371" s="64">
        <f t="shared" si="93"/>
        <v>369</v>
      </c>
      <c r="B371" s="65" t="str">
        <f t="shared" si="94"/>
        <v>2025-09-21</v>
      </c>
      <c r="C371" s="65" t="str">
        <f t="shared" si="95"/>
        <v>FRA</v>
      </c>
      <c r="D371" s="65" t="str">
        <f t="shared" si="96"/>
        <v>99431947823</v>
      </c>
      <c r="E371" s="65" t="str">
        <f t="shared" si="97"/>
        <v>566746845221</v>
      </c>
      <c r="F371" s="65" t="str">
        <f t="shared" si="98"/>
        <v>김지은</v>
      </c>
      <c r="G371" s="65" t="str">
        <f t="shared" si="99"/>
        <v>GK00002773048</v>
      </c>
      <c r="H371" s="229" t="str">
        <f t="shared" si="100"/>
        <v>간이(Simple)</v>
      </c>
      <c r="I371" s="66">
        <f t="shared" si="101"/>
        <v>154.97</v>
      </c>
      <c r="J371" s="102">
        <f t="shared" si="102"/>
        <v>1</v>
      </c>
      <c r="K371" s="66">
        <f t="shared" si="103"/>
        <v>1.5</v>
      </c>
      <c r="L371" s="66">
        <f t="shared" si="104"/>
        <v>2.2999999999999998</v>
      </c>
      <c r="M371" s="66">
        <f t="shared" si="105"/>
        <v>2.2999999999999998</v>
      </c>
      <c r="N371" s="169">
        <f t="shared" si="106"/>
        <v>8.93</v>
      </c>
      <c r="O371" s="169">
        <f>(J371*VLOOKUP(M371/J371,Mapping!$B$22:$C$29,2,10))</f>
        <v>3.25</v>
      </c>
      <c r="P371" s="166">
        <f t="shared" si="107"/>
        <v>14.279712552310203</v>
      </c>
      <c r="Q371" s="167">
        <f>VLOOKUP(H371,Mapping!$B$3:$D$13,3,0)</f>
        <v>0.8</v>
      </c>
      <c r="R371" s="168">
        <f>(IF(VLOOKUP(VLOOKUP(I371,Mapping!$B$15:$D$20,2,1),Mapping!$C$15:$E$20,2,0)=7000,0,VLOOKUP(VLOOKUP(I371,Mapping!$B$15:$D$20,2,1),Mapping!$C$15:$E$20,2,0)))</f>
        <v>0</v>
      </c>
      <c r="S371" s="166"/>
      <c r="T371" s="166"/>
      <c r="U371" s="67">
        <f t="shared" si="108"/>
        <v>15.079712552310204</v>
      </c>
      <c r="V371" s="149">
        <f t="shared" si="109"/>
        <v>15.08</v>
      </c>
      <c r="W371" s="149">
        <f>MAKESHOPNCOMPANY!$C$17</f>
        <v>1402.69</v>
      </c>
      <c r="X371" t="str">
        <f t="shared" si="92"/>
        <v/>
      </c>
      <c r="AA371" t="s">
        <v>3461</v>
      </c>
      <c r="AB371" t="s">
        <v>71</v>
      </c>
      <c r="AC371" t="s">
        <v>6431</v>
      </c>
      <c r="AD371" t="s">
        <v>6437</v>
      </c>
      <c r="AE371" t="s">
        <v>199</v>
      </c>
      <c r="AF371" t="s">
        <v>672</v>
      </c>
      <c r="AG371" t="s">
        <v>673</v>
      </c>
      <c r="AH371" t="s">
        <v>156</v>
      </c>
      <c r="AI371">
        <v>1</v>
      </c>
      <c r="AJ371">
        <v>1.5</v>
      </c>
      <c r="AK371">
        <v>2.2999999999999998</v>
      </c>
      <c r="AL371">
        <v>2.2999999999999998</v>
      </c>
      <c r="AM371" t="s">
        <v>15</v>
      </c>
      <c r="AN371">
        <v>154.97</v>
      </c>
      <c r="AO371" t="s">
        <v>303</v>
      </c>
      <c r="AP371" t="s">
        <v>303</v>
      </c>
      <c r="AQ371" t="s">
        <v>303</v>
      </c>
      <c r="AR371" t="s">
        <v>303</v>
      </c>
      <c r="AS371" t="s">
        <v>303</v>
      </c>
      <c r="AT371" t="s">
        <v>618</v>
      </c>
      <c r="AU371" t="s">
        <v>619</v>
      </c>
      <c r="AV371" t="s">
        <v>620</v>
      </c>
      <c r="AW371" t="s">
        <v>156</v>
      </c>
      <c r="AX371" t="s">
        <v>307</v>
      </c>
      <c r="AY371" t="s">
        <v>6437</v>
      </c>
      <c r="AZ371" t="s">
        <v>6438</v>
      </c>
      <c r="BA371" t="s">
        <v>6438</v>
      </c>
      <c r="BB371" t="s">
        <v>1165</v>
      </c>
      <c r="BC371" t="s">
        <v>309</v>
      </c>
      <c r="BD371" t="s">
        <v>621</v>
      </c>
      <c r="BE371" t="s">
        <v>311</v>
      </c>
      <c r="BF371" t="s">
        <v>312</v>
      </c>
      <c r="BG371" t="s">
        <v>156</v>
      </c>
      <c r="BH371" t="s">
        <v>313</v>
      </c>
    </row>
    <row r="372" spans="1:60" x14ac:dyDescent="0.4">
      <c r="A372" s="64">
        <f t="shared" si="93"/>
        <v>370</v>
      </c>
      <c r="B372" s="65" t="str">
        <f t="shared" si="94"/>
        <v>2025-09-21</v>
      </c>
      <c r="C372" s="65" t="str">
        <f t="shared" si="95"/>
        <v>FRA</v>
      </c>
      <c r="D372" s="65" t="str">
        <f t="shared" si="96"/>
        <v>99431947823</v>
      </c>
      <c r="E372" s="65" t="str">
        <f t="shared" si="97"/>
        <v>566746845276</v>
      </c>
      <c r="F372" s="65" t="str">
        <f t="shared" si="98"/>
        <v>봉민선</v>
      </c>
      <c r="G372" s="65" t="str">
        <f t="shared" si="99"/>
        <v>GK00002773052</v>
      </c>
      <c r="H372" s="229" t="str">
        <f t="shared" si="100"/>
        <v>목록(Manifest)</v>
      </c>
      <c r="I372" s="66">
        <f t="shared" si="101"/>
        <v>117.35</v>
      </c>
      <c r="J372" s="102">
        <f t="shared" si="102"/>
        <v>1</v>
      </c>
      <c r="K372" s="66">
        <f t="shared" si="103"/>
        <v>1.5</v>
      </c>
      <c r="L372" s="66">
        <f t="shared" si="104"/>
        <v>3.3</v>
      </c>
      <c r="M372" s="66">
        <f t="shared" si="105"/>
        <v>3.3</v>
      </c>
      <c r="N372" s="169">
        <f t="shared" si="106"/>
        <v>12.03</v>
      </c>
      <c r="O372" s="169">
        <f>(J372*VLOOKUP(M372/J372,Mapping!$B$22:$C$29,2,10))</f>
        <v>3.25</v>
      </c>
      <c r="P372" s="166">
        <f t="shared" si="107"/>
        <v>17.914122151009842</v>
      </c>
      <c r="Q372" s="167">
        <f>VLOOKUP(H372,Mapping!$B$3:$D$13,3,0)</f>
        <v>0</v>
      </c>
      <c r="R372" s="168">
        <f>(IF(VLOOKUP(VLOOKUP(I372,Mapping!$B$15:$D$20,2,1),Mapping!$C$15:$E$20,2,0)=7000,0,VLOOKUP(VLOOKUP(I372,Mapping!$B$15:$D$20,2,1),Mapping!$C$15:$E$20,2,0)))</f>
        <v>0</v>
      </c>
      <c r="S372" s="166"/>
      <c r="T372" s="166"/>
      <c r="U372" s="67">
        <f t="shared" si="108"/>
        <v>17.914122151009842</v>
      </c>
      <c r="V372" s="149">
        <f t="shared" si="109"/>
        <v>17.91</v>
      </c>
      <c r="W372" s="149">
        <f>MAKESHOPNCOMPANY!$C$17</f>
        <v>1402.69</v>
      </c>
      <c r="X372" t="str">
        <f t="shared" si="92"/>
        <v/>
      </c>
      <c r="AA372" t="s">
        <v>3461</v>
      </c>
      <c r="AB372" t="s">
        <v>71</v>
      </c>
      <c r="AC372" t="s">
        <v>6431</v>
      </c>
      <c r="AD372" t="s">
        <v>6439</v>
      </c>
      <c r="AE372" t="s">
        <v>6440</v>
      </c>
      <c r="AF372" t="s">
        <v>6441</v>
      </c>
      <c r="AG372" t="s">
        <v>6442</v>
      </c>
      <c r="AH372" t="s">
        <v>156</v>
      </c>
      <c r="AI372">
        <v>1</v>
      </c>
      <c r="AJ372">
        <v>1.5</v>
      </c>
      <c r="AK372">
        <v>3.3</v>
      </c>
      <c r="AL372">
        <v>3.3</v>
      </c>
      <c r="AM372" t="s">
        <v>14</v>
      </c>
      <c r="AN372">
        <v>117.35</v>
      </c>
      <c r="AO372" t="s">
        <v>303</v>
      </c>
      <c r="AP372" t="s">
        <v>303</v>
      </c>
      <c r="AQ372" t="s">
        <v>303</v>
      </c>
      <c r="AR372" t="s">
        <v>303</v>
      </c>
      <c r="AS372" t="s">
        <v>303</v>
      </c>
      <c r="AT372" t="s">
        <v>618</v>
      </c>
      <c r="AU372" t="s">
        <v>619</v>
      </c>
      <c r="AV372" t="s">
        <v>384</v>
      </c>
      <c r="AW372" t="s">
        <v>156</v>
      </c>
      <c r="AX372" t="s">
        <v>307</v>
      </c>
      <c r="AY372" t="s">
        <v>6439</v>
      </c>
      <c r="AZ372" t="s">
        <v>6443</v>
      </c>
      <c r="BA372" t="s">
        <v>6443</v>
      </c>
      <c r="BB372" t="s">
        <v>1165</v>
      </c>
      <c r="BC372" t="s">
        <v>309</v>
      </c>
      <c r="BD372" t="s">
        <v>621</v>
      </c>
      <c r="BE372" t="s">
        <v>311</v>
      </c>
      <c r="BF372" t="s">
        <v>312</v>
      </c>
      <c r="BG372" t="s">
        <v>156</v>
      </c>
      <c r="BH372" t="s">
        <v>313</v>
      </c>
    </row>
    <row r="373" spans="1:60" x14ac:dyDescent="0.4">
      <c r="A373" s="64">
        <f t="shared" si="93"/>
        <v>371</v>
      </c>
      <c r="B373" s="65" t="str">
        <f t="shared" si="94"/>
        <v>2025-09-21</v>
      </c>
      <c r="C373" s="65" t="str">
        <f t="shared" si="95"/>
        <v>FRA</v>
      </c>
      <c r="D373" s="65" t="str">
        <f t="shared" si="96"/>
        <v>99431947823</v>
      </c>
      <c r="E373" s="65" t="str">
        <f t="shared" si="97"/>
        <v>566746845265</v>
      </c>
      <c r="F373" s="65" t="str">
        <f t="shared" si="98"/>
        <v>강현석</v>
      </c>
      <c r="G373" s="65" t="str">
        <f t="shared" si="99"/>
        <v>GK00002777715</v>
      </c>
      <c r="H373" s="229" t="str">
        <f t="shared" si="100"/>
        <v>목록(Manifest)</v>
      </c>
      <c r="I373" s="66">
        <f t="shared" si="101"/>
        <v>58.97</v>
      </c>
      <c r="J373" s="102">
        <f t="shared" si="102"/>
        <v>1</v>
      </c>
      <c r="K373" s="66">
        <f t="shared" si="103"/>
        <v>0.5</v>
      </c>
      <c r="L373" s="66">
        <f t="shared" si="104"/>
        <v>1.3</v>
      </c>
      <c r="M373" s="66">
        <f t="shared" si="105"/>
        <v>1.3</v>
      </c>
      <c r="N373" s="169">
        <f t="shared" si="106"/>
        <v>5.83</v>
      </c>
      <c r="O373" s="169">
        <f>(J373*VLOOKUP(M373/J373,Mapping!$B$22:$C$29,2,10))</f>
        <v>2.75</v>
      </c>
      <c r="P373" s="166">
        <f t="shared" si="107"/>
        <v>10.059107857046103</v>
      </c>
      <c r="Q373" s="167">
        <f>VLOOKUP(H373,Mapping!$B$3:$D$13,3,0)</f>
        <v>0</v>
      </c>
      <c r="R373" s="168">
        <f>(IF(VLOOKUP(VLOOKUP(I373,Mapping!$B$15:$D$20,2,1),Mapping!$C$15:$E$20,2,0)=7000,0,VLOOKUP(VLOOKUP(I373,Mapping!$B$15:$D$20,2,1),Mapping!$C$15:$E$20,2,0)))</f>
        <v>0</v>
      </c>
      <c r="S373" s="166"/>
      <c r="T373" s="166"/>
      <c r="U373" s="67">
        <f t="shared" si="108"/>
        <v>10.059107857046103</v>
      </c>
      <c r="V373" s="149">
        <f t="shared" si="109"/>
        <v>10.06</v>
      </c>
      <c r="W373" s="149">
        <f>MAKESHOPNCOMPANY!$C$17</f>
        <v>1402.69</v>
      </c>
      <c r="X373" t="str">
        <f t="shared" si="92"/>
        <v/>
      </c>
      <c r="AA373" t="s">
        <v>3461</v>
      </c>
      <c r="AB373" t="s">
        <v>71</v>
      </c>
      <c r="AC373" t="s">
        <v>6431</v>
      </c>
      <c r="AD373" t="s">
        <v>6444</v>
      </c>
      <c r="AE373" t="s">
        <v>6445</v>
      </c>
      <c r="AF373" t="s">
        <v>6446</v>
      </c>
      <c r="AG373" t="s">
        <v>6447</v>
      </c>
      <c r="AH373" t="s">
        <v>156</v>
      </c>
      <c r="AI373">
        <v>1</v>
      </c>
      <c r="AJ373">
        <v>0.5</v>
      </c>
      <c r="AK373">
        <v>1.3</v>
      </c>
      <c r="AL373">
        <v>1.3</v>
      </c>
      <c r="AM373" t="s">
        <v>14</v>
      </c>
      <c r="AN373">
        <v>58.97</v>
      </c>
      <c r="AO373" t="s">
        <v>303</v>
      </c>
      <c r="AP373" t="s">
        <v>303</v>
      </c>
      <c r="AQ373" t="s">
        <v>303</v>
      </c>
      <c r="AR373" t="s">
        <v>303</v>
      </c>
      <c r="AS373" t="s">
        <v>303</v>
      </c>
      <c r="AT373" t="s">
        <v>618</v>
      </c>
      <c r="AU373" t="s">
        <v>619</v>
      </c>
      <c r="AV373" t="s">
        <v>625</v>
      </c>
      <c r="AW373" t="s">
        <v>156</v>
      </c>
      <c r="AX373" t="s">
        <v>307</v>
      </c>
      <c r="AY373" t="s">
        <v>6444</v>
      </c>
      <c r="AZ373" t="s">
        <v>6448</v>
      </c>
      <c r="BA373" t="s">
        <v>6448</v>
      </c>
      <c r="BB373" t="s">
        <v>1165</v>
      </c>
      <c r="BC373" t="s">
        <v>309</v>
      </c>
      <c r="BD373" t="s">
        <v>621</v>
      </c>
      <c r="BE373" t="s">
        <v>311</v>
      </c>
      <c r="BF373" t="s">
        <v>312</v>
      </c>
      <c r="BG373" t="s">
        <v>156</v>
      </c>
      <c r="BH373" t="s">
        <v>313</v>
      </c>
    </row>
    <row r="374" spans="1:60" x14ac:dyDescent="0.4">
      <c r="A374" s="64">
        <f t="shared" si="93"/>
        <v>372</v>
      </c>
      <c r="B374" s="65" t="str">
        <f t="shared" si="94"/>
        <v>2025-09-21</v>
      </c>
      <c r="C374" s="65" t="str">
        <f t="shared" si="95"/>
        <v>FRA</v>
      </c>
      <c r="D374" s="65" t="str">
        <f t="shared" si="96"/>
        <v>99431947823</v>
      </c>
      <c r="E374" s="65" t="str">
        <f t="shared" si="97"/>
        <v>566746845210</v>
      </c>
      <c r="F374" s="65" t="str">
        <f t="shared" si="98"/>
        <v>임수아</v>
      </c>
      <c r="G374" s="65" t="str">
        <f t="shared" si="99"/>
        <v>GK00002775348</v>
      </c>
      <c r="H374" s="229" t="str">
        <f t="shared" si="100"/>
        <v>간이(Simple)</v>
      </c>
      <c r="I374" s="66">
        <f t="shared" si="101"/>
        <v>165.12</v>
      </c>
      <c r="J374" s="102">
        <f t="shared" si="102"/>
        <v>1</v>
      </c>
      <c r="K374" s="66">
        <f t="shared" si="103"/>
        <v>1</v>
      </c>
      <c r="L374" s="66">
        <f t="shared" si="104"/>
        <v>1.2</v>
      </c>
      <c r="M374" s="66">
        <f t="shared" si="105"/>
        <v>1.2</v>
      </c>
      <c r="N374" s="169">
        <f t="shared" si="106"/>
        <v>5.52</v>
      </c>
      <c r="O374" s="169">
        <f>(J374*VLOOKUP(M374/J374,Mapping!$B$22:$C$29,2,10))</f>
        <v>2.75</v>
      </c>
      <c r="P374" s="166">
        <f t="shared" si="107"/>
        <v>9.6956668971761388</v>
      </c>
      <c r="Q374" s="167">
        <f>VLOOKUP(H374,Mapping!$B$3:$D$13,3,0)</f>
        <v>0.8</v>
      </c>
      <c r="R374" s="168">
        <f>(IF(VLOOKUP(VLOOKUP(I374,Mapping!$B$15:$D$20,2,1),Mapping!$C$15:$E$20,2,0)=7000,0,VLOOKUP(VLOOKUP(I374,Mapping!$B$15:$D$20,2,1),Mapping!$C$15:$E$20,2,0)))</f>
        <v>0</v>
      </c>
      <c r="S374" s="166"/>
      <c r="T374" s="166"/>
      <c r="U374" s="67">
        <f t="shared" si="108"/>
        <v>10.49566689717614</v>
      </c>
      <c r="V374" s="149">
        <f t="shared" si="109"/>
        <v>10.5</v>
      </c>
      <c r="W374" s="149">
        <f>MAKESHOPNCOMPANY!$C$17</f>
        <v>1402.69</v>
      </c>
      <c r="X374" t="str">
        <f t="shared" si="92"/>
        <v/>
      </c>
      <c r="AA374" t="s">
        <v>3461</v>
      </c>
      <c r="AB374" t="s">
        <v>71</v>
      </c>
      <c r="AC374" t="s">
        <v>6431</v>
      </c>
      <c r="AD374" t="s">
        <v>6449</v>
      </c>
      <c r="AE374" t="s">
        <v>6094</v>
      </c>
      <c r="AF374" t="s">
        <v>6095</v>
      </c>
      <c r="AG374" t="s">
        <v>6096</v>
      </c>
      <c r="AH374" t="s">
        <v>156</v>
      </c>
      <c r="AI374">
        <v>1</v>
      </c>
      <c r="AJ374">
        <v>1</v>
      </c>
      <c r="AK374">
        <v>1.2</v>
      </c>
      <c r="AL374">
        <v>1.2</v>
      </c>
      <c r="AM374" t="s">
        <v>15</v>
      </c>
      <c r="AN374">
        <v>165.12</v>
      </c>
      <c r="AO374" t="s">
        <v>303</v>
      </c>
      <c r="AP374" t="s">
        <v>303</v>
      </c>
      <c r="AQ374" t="s">
        <v>303</v>
      </c>
      <c r="AR374" t="s">
        <v>303</v>
      </c>
      <c r="AS374" t="s">
        <v>303</v>
      </c>
      <c r="AT374" t="s">
        <v>618</v>
      </c>
      <c r="AU374" t="s">
        <v>619</v>
      </c>
      <c r="AV374" t="s">
        <v>6450</v>
      </c>
      <c r="AW374" t="s">
        <v>156</v>
      </c>
      <c r="AX374" t="s">
        <v>307</v>
      </c>
      <c r="AY374" t="s">
        <v>6449</v>
      </c>
      <c r="AZ374" t="s">
        <v>6451</v>
      </c>
      <c r="BA374" t="s">
        <v>6451</v>
      </c>
      <c r="BB374" t="s">
        <v>1165</v>
      </c>
      <c r="BC374" t="s">
        <v>309</v>
      </c>
      <c r="BD374" t="s">
        <v>621</v>
      </c>
      <c r="BE374" t="s">
        <v>311</v>
      </c>
      <c r="BF374" t="s">
        <v>312</v>
      </c>
      <c r="BG374" t="s">
        <v>156</v>
      </c>
      <c r="BH374" t="s">
        <v>313</v>
      </c>
    </row>
    <row r="375" spans="1:60" x14ac:dyDescent="0.4">
      <c r="A375" s="64">
        <f t="shared" si="93"/>
        <v>373</v>
      </c>
      <c r="B375" s="65" t="str">
        <f t="shared" si="94"/>
        <v>2025-09-21</v>
      </c>
      <c r="C375" s="65" t="str">
        <f t="shared" si="95"/>
        <v>FRA</v>
      </c>
      <c r="D375" s="65" t="str">
        <f t="shared" si="96"/>
        <v>99431947823</v>
      </c>
      <c r="E375" s="65" t="str">
        <f t="shared" si="97"/>
        <v>566746845243</v>
      </c>
      <c r="F375" s="65" t="str">
        <f t="shared" si="98"/>
        <v>최윤정</v>
      </c>
      <c r="G375" s="65" t="str">
        <f t="shared" si="99"/>
        <v>GK00002777491</v>
      </c>
      <c r="H375" s="229" t="str">
        <f t="shared" si="100"/>
        <v>간이(Simple)</v>
      </c>
      <c r="I375" s="66">
        <f t="shared" si="101"/>
        <v>411.6</v>
      </c>
      <c r="J375" s="102">
        <f t="shared" si="102"/>
        <v>1</v>
      </c>
      <c r="K375" s="66">
        <f t="shared" si="103"/>
        <v>15</v>
      </c>
      <c r="L375" s="66">
        <f t="shared" si="104"/>
        <v>22.2</v>
      </c>
      <c r="M375" s="66">
        <f t="shared" si="105"/>
        <v>22.5</v>
      </c>
      <c r="N375" s="169">
        <f t="shared" si="106"/>
        <v>71.55</v>
      </c>
      <c r="O375" s="169">
        <f>(J375*VLOOKUP(M375/J375,Mapping!$B$22:$C$29,2,10))</f>
        <v>7.25</v>
      </c>
      <c r="P375" s="166">
        <f t="shared" si="107"/>
        <v>92.384347218558617</v>
      </c>
      <c r="Q375" s="167">
        <f>VLOOKUP(H375,Mapping!$B$3:$D$13,3,0)</f>
        <v>0.8</v>
      </c>
      <c r="R375" s="168">
        <f>(IF(VLOOKUP(VLOOKUP(I375,Mapping!$B$15:$D$20,2,1),Mapping!$C$15:$E$20,2,0)=7000,0,VLOOKUP(VLOOKUP(I375,Mapping!$B$15:$D$20,2,1),Mapping!$C$15:$E$20,2,0)))</f>
        <v>0</v>
      </c>
      <c r="S375" s="166"/>
      <c r="T375" s="166"/>
      <c r="U375" s="67">
        <f t="shared" si="108"/>
        <v>93.184347218558614</v>
      </c>
      <c r="V375" s="149">
        <f t="shared" si="109"/>
        <v>93.18</v>
      </c>
      <c r="W375" s="149">
        <f>MAKESHOPNCOMPANY!$C$17</f>
        <v>1402.69</v>
      </c>
      <c r="X375" t="str">
        <f t="shared" si="92"/>
        <v/>
      </c>
      <c r="AA375" t="s">
        <v>3461</v>
      </c>
      <c r="AB375" t="s">
        <v>71</v>
      </c>
      <c r="AC375" t="s">
        <v>6431</v>
      </c>
      <c r="AD375" t="s">
        <v>6452</v>
      </c>
      <c r="AE375" t="s">
        <v>6453</v>
      </c>
      <c r="AF375" t="s">
        <v>6454</v>
      </c>
      <c r="AG375" t="s">
        <v>6455</v>
      </c>
      <c r="AH375" t="s">
        <v>156</v>
      </c>
      <c r="AI375">
        <v>1</v>
      </c>
      <c r="AJ375">
        <v>15</v>
      </c>
      <c r="AK375">
        <v>22.2</v>
      </c>
      <c r="AL375">
        <v>22.5</v>
      </c>
      <c r="AM375" t="s">
        <v>15</v>
      </c>
      <c r="AN375">
        <v>411.6</v>
      </c>
      <c r="AO375" t="s">
        <v>303</v>
      </c>
      <c r="AP375" t="s">
        <v>303</v>
      </c>
      <c r="AQ375" t="s">
        <v>303</v>
      </c>
      <c r="AR375" t="s">
        <v>303</v>
      </c>
      <c r="AS375" t="s">
        <v>303</v>
      </c>
      <c r="AT375" t="s">
        <v>618</v>
      </c>
      <c r="AU375" t="s">
        <v>619</v>
      </c>
      <c r="AV375" t="s">
        <v>644</v>
      </c>
      <c r="AW375" t="s">
        <v>156</v>
      </c>
      <c r="AX375" t="s">
        <v>307</v>
      </c>
      <c r="AY375" t="s">
        <v>6452</v>
      </c>
      <c r="AZ375" t="s">
        <v>6456</v>
      </c>
      <c r="BA375" t="s">
        <v>6456</v>
      </c>
      <c r="BB375" t="s">
        <v>1165</v>
      </c>
      <c r="BC375" t="s">
        <v>309</v>
      </c>
      <c r="BD375" t="s">
        <v>621</v>
      </c>
      <c r="BE375" t="s">
        <v>311</v>
      </c>
      <c r="BF375" t="s">
        <v>312</v>
      </c>
      <c r="BG375" t="s">
        <v>156</v>
      </c>
      <c r="BH375" t="s">
        <v>313</v>
      </c>
    </row>
    <row r="376" spans="1:60" x14ac:dyDescent="0.4">
      <c r="A376" s="64">
        <f t="shared" si="93"/>
        <v>374</v>
      </c>
      <c r="B376" s="65" t="str">
        <f t="shared" si="94"/>
        <v>2025-09-21</v>
      </c>
      <c r="C376" s="65" t="str">
        <f t="shared" si="95"/>
        <v>FRA</v>
      </c>
      <c r="D376" s="65" t="str">
        <f t="shared" si="96"/>
        <v>99431947823</v>
      </c>
      <c r="E376" s="65" t="str">
        <f t="shared" si="97"/>
        <v>566746845232</v>
      </c>
      <c r="F376" s="65" t="str">
        <f t="shared" si="98"/>
        <v>권순욱</v>
      </c>
      <c r="G376" s="65" t="str">
        <f t="shared" si="99"/>
        <v>GK00002773066</v>
      </c>
      <c r="H376" s="229" t="str">
        <f t="shared" si="100"/>
        <v>간이(Simple)</v>
      </c>
      <c r="I376" s="66">
        <f t="shared" si="101"/>
        <v>1164.4100000000001</v>
      </c>
      <c r="J376" s="102">
        <f t="shared" si="102"/>
        <v>1</v>
      </c>
      <c r="K376" s="66">
        <f t="shared" si="103"/>
        <v>15</v>
      </c>
      <c r="L376" s="66">
        <f t="shared" si="104"/>
        <v>22.2</v>
      </c>
      <c r="M376" s="66">
        <f t="shared" si="105"/>
        <v>22.5</v>
      </c>
      <c r="N376" s="169">
        <f t="shared" si="106"/>
        <v>71.55</v>
      </c>
      <c r="O376" s="169">
        <f>(J376*VLOOKUP(M376/J376,Mapping!$B$22:$C$29,2,10))</f>
        <v>7.25</v>
      </c>
      <c r="P376" s="166">
        <f t="shared" si="107"/>
        <v>92.384347218558617</v>
      </c>
      <c r="Q376" s="167">
        <f>VLOOKUP(H376,Mapping!$B$3:$D$13,3,0)</f>
        <v>0.8</v>
      </c>
      <c r="R376" s="168">
        <f>(IF(VLOOKUP(VLOOKUP(I376,Mapping!$B$15:$D$20,2,1),Mapping!$C$15:$E$20,2,0)=7000,0,VLOOKUP(VLOOKUP(I376,Mapping!$B$15:$D$20,2,1),Mapping!$C$15:$E$20,2,0)))</f>
        <v>0</v>
      </c>
      <c r="S376" s="166"/>
      <c r="T376" s="166"/>
      <c r="U376" s="67">
        <f t="shared" si="108"/>
        <v>93.184347218558614</v>
      </c>
      <c r="V376" s="149">
        <f t="shared" si="109"/>
        <v>93.18</v>
      </c>
      <c r="W376" s="149">
        <f>MAKESHOPNCOMPANY!$C$17</f>
        <v>1402.69</v>
      </c>
      <c r="X376" t="str">
        <f t="shared" si="92"/>
        <v/>
      </c>
      <c r="AA376" t="s">
        <v>3461</v>
      </c>
      <c r="AB376" t="s">
        <v>71</v>
      </c>
      <c r="AC376" t="s">
        <v>6431</v>
      </c>
      <c r="AD376" t="s">
        <v>6457</v>
      </c>
      <c r="AE376" t="s">
        <v>6458</v>
      </c>
      <c r="AF376" t="s">
        <v>6459</v>
      </c>
      <c r="AG376" t="s">
        <v>6460</v>
      </c>
      <c r="AH376" t="s">
        <v>156</v>
      </c>
      <c r="AI376">
        <v>1</v>
      </c>
      <c r="AJ376">
        <v>15</v>
      </c>
      <c r="AK376">
        <v>22.2</v>
      </c>
      <c r="AL376">
        <v>22.5</v>
      </c>
      <c r="AM376" t="s">
        <v>15</v>
      </c>
      <c r="AN376">
        <v>1164.4100000000001</v>
      </c>
      <c r="AO376" t="s">
        <v>303</v>
      </c>
      <c r="AP376" t="s">
        <v>303</v>
      </c>
      <c r="AQ376" t="s">
        <v>303</v>
      </c>
      <c r="AR376" t="s">
        <v>303</v>
      </c>
      <c r="AS376" t="s">
        <v>303</v>
      </c>
      <c r="AT376" t="s">
        <v>618</v>
      </c>
      <c r="AU376" t="s">
        <v>619</v>
      </c>
      <c r="AV376" t="s">
        <v>644</v>
      </c>
      <c r="AW376" t="s">
        <v>156</v>
      </c>
      <c r="AX376" t="s">
        <v>307</v>
      </c>
      <c r="AY376" t="s">
        <v>6457</v>
      </c>
      <c r="AZ376" t="s">
        <v>6461</v>
      </c>
      <c r="BA376" t="s">
        <v>6461</v>
      </c>
      <c r="BB376" t="s">
        <v>1165</v>
      </c>
      <c r="BC376" t="s">
        <v>309</v>
      </c>
      <c r="BD376" t="s">
        <v>621</v>
      </c>
      <c r="BE376" t="s">
        <v>311</v>
      </c>
      <c r="BF376" t="s">
        <v>312</v>
      </c>
      <c r="BG376" t="s">
        <v>156</v>
      </c>
      <c r="BH376" t="s">
        <v>313</v>
      </c>
    </row>
    <row r="377" spans="1:60" x14ac:dyDescent="0.4">
      <c r="A377" s="64">
        <f t="shared" si="93"/>
        <v>375</v>
      </c>
      <c r="B377" s="65" t="str">
        <f t="shared" si="94"/>
        <v>2025-09-21</v>
      </c>
      <c r="C377" s="65" t="str">
        <f t="shared" si="95"/>
        <v>FRA</v>
      </c>
      <c r="D377" s="65" t="str">
        <f t="shared" si="96"/>
        <v>99431947823</v>
      </c>
      <c r="E377" s="65" t="str">
        <f t="shared" si="97"/>
        <v>566746845206</v>
      </c>
      <c r="F377" s="65" t="str">
        <f t="shared" si="98"/>
        <v>맹승현</v>
      </c>
      <c r="G377" s="65" t="str">
        <f t="shared" si="99"/>
        <v>GK00002773068</v>
      </c>
      <c r="H377" s="229" t="str">
        <f t="shared" si="100"/>
        <v>간이(Simple)</v>
      </c>
      <c r="I377" s="66">
        <f t="shared" si="101"/>
        <v>175.66</v>
      </c>
      <c r="J377" s="102">
        <f t="shared" si="102"/>
        <v>1</v>
      </c>
      <c r="K377" s="66">
        <f t="shared" si="103"/>
        <v>1.5</v>
      </c>
      <c r="L377" s="66">
        <f t="shared" si="104"/>
        <v>0.2</v>
      </c>
      <c r="M377" s="66">
        <f t="shared" si="105"/>
        <v>1.5</v>
      </c>
      <c r="N377" s="169">
        <f t="shared" si="106"/>
        <v>6.45</v>
      </c>
      <c r="O377" s="169">
        <f>(J377*VLOOKUP(M377/J377,Mapping!$B$22:$C$29,2,10))</f>
        <v>2.75</v>
      </c>
      <c r="P377" s="166">
        <f t="shared" si="107"/>
        <v>10.78598977678603</v>
      </c>
      <c r="Q377" s="167">
        <f>VLOOKUP(H377,Mapping!$B$3:$D$13,3,0)</f>
        <v>0.8</v>
      </c>
      <c r="R377" s="168">
        <f>(IF(VLOOKUP(VLOOKUP(I377,Mapping!$B$15:$D$20,2,1),Mapping!$C$15:$E$20,2,0)=7000,0,VLOOKUP(VLOOKUP(I377,Mapping!$B$15:$D$20,2,1),Mapping!$C$15:$E$20,2,0)))</f>
        <v>0</v>
      </c>
      <c r="S377" s="166"/>
      <c r="T377" s="166"/>
      <c r="U377" s="67">
        <f t="shared" si="108"/>
        <v>11.585989776786031</v>
      </c>
      <c r="V377" s="149">
        <f t="shared" si="109"/>
        <v>11.59</v>
      </c>
      <c r="W377" s="149">
        <f>MAKESHOPNCOMPANY!$C$17</f>
        <v>1402.69</v>
      </c>
      <c r="X377" t="str">
        <f t="shared" si="92"/>
        <v/>
      </c>
      <c r="AA377" t="s">
        <v>3461</v>
      </c>
      <c r="AB377" t="s">
        <v>71</v>
      </c>
      <c r="AC377" t="s">
        <v>6431</v>
      </c>
      <c r="AD377" t="s">
        <v>6462</v>
      </c>
      <c r="AE377" t="s">
        <v>6270</v>
      </c>
      <c r="AF377" t="s">
        <v>6271</v>
      </c>
      <c r="AG377" t="s">
        <v>6272</v>
      </c>
      <c r="AH377" t="s">
        <v>156</v>
      </c>
      <c r="AI377">
        <v>1</v>
      </c>
      <c r="AJ377">
        <v>1.5</v>
      </c>
      <c r="AK377">
        <v>0.2</v>
      </c>
      <c r="AL377">
        <v>1.5</v>
      </c>
      <c r="AM377" t="s">
        <v>15</v>
      </c>
      <c r="AN377">
        <v>175.66</v>
      </c>
      <c r="AO377" t="s">
        <v>303</v>
      </c>
      <c r="AP377" t="s">
        <v>303</v>
      </c>
      <c r="AQ377" t="s">
        <v>303</v>
      </c>
      <c r="AR377" t="s">
        <v>303</v>
      </c>
      <c r="AS377" t="s">
        <v>303</v>
      </c>
      <c r="AT377" t="s">
        <v>618</v>
      </c>
      <c r="AU377" t="s">
        <v>619</v>
      </c>
      <c r="AV377" t="s">
        <v>6463</v>
      </c>
      <c r="AW377" t="s">
        <v>156</v>
      </c>
      <c r="AX377" t="s">
        <v>307</v>
      </c>
      <c r="AY377" t="s">
        <v>6462</v>
      </c>
      <c r="AZ377" t="s">
        <v>6464</v>
      </c>
      <c r="BA377" t="s">
        <v>6464</v>
      </c>
      <c r="BB377" t="s">
        <v>1165</v>
      </c>
      <c r="BC377" t="s">
        <v>309</v>
      </c>
      <c r="BD377" t="s">
        <v>621</v>
      </c>
      <c r="BE377" t="s">
        <v>311</v>
      </c>
      <c r="BF377" t="s">
        <v>312</v>
      </c>
      <c r="BG377" t="s">
        <v>156</v>
      </c>
      <c r="BH377" t="s">
        <v>313</v>
      </c>
    </row>
    <row r="378" spans="1:60" x14ac:dyDescent="0.4">
      <c r="A378" s="64">
        <f t="shared" si="93"/>
        <v>376</v>
      </c>
      <c r="B378" s="65" t="str">
        <f t="shared" si="94"/>
        <v>2025-09-21</v>
      </c>
      <c r="C378" s="65" t="str">
        <f t="shared" si="95"/>
        <v>FRA</v>
      </c>
      <c r="D378" s="65" t="str">
        <f t="shared" si="96"/>
        <v>99431947823</v>
      </c>
      <c r="E378" s="65" t="str">
        <f t="shared" si="97"/>
        <v>566746845195</v>
      </c>
      <c r="F378" s="65" t="str">
        <f t="shared" si="98"/>
        <v>남효석</v>
      </c>
      <c r="G378" s="65" t="str">
        <f t="shared" si="99"/>
        <v>GK00002779139</v>
      </c>
      <c r="H378" s="229" t="str">
        <f t="shared" si="100"/>
        <v>일반(목록배제,Normal-Manifest Exception)</v>
      </c>
      <c r="I378" s="66">
        <f t="shared" si="101"/>
        <v>146.25</v>
      </c>
      <c r="J378" s="102">
        <f t="shared" si="102"/>
        <v>1</v>
      </c>
      <c r="K378" s="66">
        <f t="shared" si="103"/>
        <v>2.1</v>
      </c>
      <c r="L378" s="66">
        <f t="shared" si="104"/>
        <v>0.2</v>
      </c>
      <c r="M378" s="66">
        <f t="shared" si="105"/>
        <v>2.1</v>
      </c>
      <c r="N378" s="169">
        <f t="shared" si="106"/>
        <v>8.31</v>
      </c>
      <c r="O378" s="169">
        <f>(J378*VLOOKUP(M378/J378,Mapping!$B$22:$C$29,2,10))</f>
        <v>3.25</v>
      </c>
      <c r="P378" s="166">
        <f t="shared" si="107"/>
        <v>13.552830632570275</v>
      </c>
      <c r="Q378" s="167">
        <f>VLOOKUP(H378,Mapping!$B$3:$D$13,3,0)</f>
        <v>0.8</v>
      </c>
      <c r="R378" s="168">
        <f>(IF(VLOOKUP(VLOOKUP(I378,Mapping!$B$15:$D$20,2,1),Mapping!$C$15:$E$20,2,0)=7000,0,VLOOKUP(VLOOKUP(I378,Mapping!$B$15:$D$20,2,1),Mapping!$C$15:$E$20,2,0)))</f>
        <v>0</v>
      </c>
      <c r="S378" s="166"/>
      <c r="T378" s="166"/>
      <c r="U378" s="67">
        <f t="shared" si="108"/>
        <v>14.352830632570276</v>
      </c>
      <c r="V378" s="149">
        <f t="shared" si="109"/>
        <v>14.35</v>
      </c>
      <c r="W378" s="149">
        <f>MAKESHOPNCOMPANY!$C$17</f>
        <v>1402.69</v>
      </c>
      <c r="X378" t="str">
        <f t="shared" si="92"/>
        <v/>
      </c>
      <c r="AA378" t="s">
        <v>3461</v>
      </c>
      <c r="AB378" t="s">
        <v>71</v>
      </c>
      <c r="AC378" t="s">
        <v>6431</v>
      </c>
      <c r="AD378" t="s">
        <v>6465</v>
      </c>
      <c r="AE378" t="s">
        <v>6466</v>
      </c>
      <c r="AF378" t="s">
        <v>6467</v>
      </c>
      <c r="AG378" t="s">
        <v>6468</v>
      </c>
      <c r="AH378" t="s">
        <v>156</v>
      </c>
      <c r="AI378">
        <v>1</v>
      </c>
      <c r="AJ378">
        <v>2.1</v>
      </c>
      <c r="AK378">
        <v>0.2</v>
      </c>
      <c r="AL378">
        <v>2.1</v>
      </c>
      <c r="AM378" t="s">
        <v>110</v>
      </c>
      <c r="AN378">
        <v>146.25</v>
      </c>
      <c r="AO378" t="s">
        <v>303</v>
      </c>
      <c r="AP378" t="s">
        <v>303</v>
      </c>
      <c r="AQ378" t="s">
        <v>303</v>
      </c>
      <c r="AR378" t="s">
        <v>303</v>
      </c>
      <c r="AS378" t="s">
        <v>303</v>
      </c>
      <c r="AT378" t="s">
        <v>618</v>
      </c>
      <c r="AU378" t="s">
        <v>619</v>
      </c>
      <c r="AV378" t="s">
        <v>6469</v>
      </c>
      <c r="AW378" t="s">
        <v>156</v>
      </c>
      <c r="AX378" t="s">
        <v>307</v>
      </c>
      <c r="AY378" t="s">
        <v>6465</v>
      </c>
      <c r="AZ378" t="s">
        <v>6470</v>
      </c>
      <c r="BA378" t="s">
        <v>6470</v>
      </c>
      <c r="BB378" t="s">
        <v>1165</v>
      </c>
      <c r="BC378" t="s">
        <v>309</v>
      </c>
      <c r="BD378" t="s">
        <v>621</v>
      </c>
      <c r="BE378" t="s">
        <v>311</v>
      </c>
      <c r="BF378" t="s">
        <v>312</v>
      </c>
      <c r="BG378" t="s">
        <v>156</v>
      </c>
      <c r="BH378" t="s">
        <v>313</v>
      </c>
    </row>
    <row r="379" spans="1:60" x14ac:dyDescent="0.4">
      <c r="A379" s="64">
        <f t="shared" si="93"/>
        <v>377</v>
      </c>
      <c r="B379" s="65" t="str">
        <f t="shared" si="94"/>
        <v>2025-09-21</v>
      </c>
      <c r="C379" s="65" t="str">
        <f t="shared" si="95"/>
        <v>FRA</v>
      </c>
      <c r="D379" s="65" t="str">
        <f t="shared" si="96"/>
        <v>99431947823</v>
      </c>
      <c r="E379" s="65" t="str">
        <f t="shared" si="97"/>
        <v>566746845184</v>
      </c>
      <c r="F379" s="65" t="str">
        <f t="shared" si="98"/>
        <v>우호길</v>
      </c>
      <c r="G379" s="65" t="str">
        <f t="shared" si="99"/>
        <v>GK00002778762</v>
      </c>
      <c r="H379" s="229" t="str">
        <f t="shared" si="100"/>
        <v>일반(목록배제,Normal-Manifest Exception)</v>
      </c>
      <c r="I379" s="66">
        <f t="shared" si="101"/>
        <v>123.36</v>
      </c>
      <c r="J379" s="102">
        <f t="shared" si="102"/>
        <v>1</v>
      </c>
      <c r="K379" s="66">
        <f t="shared" si="103"/>
        <v>2</v>
      </c>
      <c r="L379" s="66">
        <f t="shared" si="104"/>
        <v>2.4</v>
      </c>
      <c r="M379" s="66">
        <f t="shared" si="105"/>
        <v>2.4</v>
      </c>
      <c r="N379" s="169">
        <f t="shared" si="106"/>
        <v>9.24</v>
      </c>
      <c r="O379" s="169">
        <f>(J379*VLOOKUP(M379/J379,Mapping!$B$22:$C$29,2,10))</f>
        <v>3.25</v>
      </c>
      <c r="P379" s="166">
        <f t="shared" si="107"/>
        <v>14.643153512180167</v>
      </c>
      <c r="Q379" s="167">
        <f>VLOOKUP(H379,Mapping!$B$3:$D$13,3,0)</f>
        <v>0.8</v>
      </c>
      <c r="R379" s="168">
        <f>(IF(VLOOKUP(VLOOKUP(I379,Mapping!$B$15:$D$20,2,1),Mapping!$C$15:$E$20,2,0)=7000,0,VLOOKUP(VLOOKUP(I379,Mapping!$B$15:$D$20,2,1),Mapping!$C$15:$E$20,2,0)))</f>
        <v>0</v>
      </c>
      <c r="S379" s="166"/>
      <c r="T379" s="166"/>
      <c r="U379" s="67">
        <f t="shared" si="108"/>
        <v>15.443153512180167</v>
      </c>
      <c r="V379" s="149">
        <f t="shared" si="109"/>
        <v>15.44</v>
      </c>
      <c r="W379" s="149">
        <f>MAKESHOPNCOMPANY!$C$17</f>
        <v>1402.69</v>
      </c>
      <c r="X379" t="str">
        <f t="shared" si="92"/>
        <v/>
      </c>
      <c r="AA379" t="s">
        <v>3461</v>
      </c>
      <c r="AB379" t="s">
        <v>71</v>
      </c>
      <c r="AC379" t="s">
        <v>6431</v>
      </c>
      <c r="AD379" t="s">
        <v>6471</v>
      </c>
      <c r="AE379" t="s">
        <v>6472</v>
      </c>
      <c r="AF379" t="s">
        <v>6473</v>
      </c>
      <c r="AG379" t="s">
        <v>6474</v>
      </c>
      <c r="AH379" t="s">
        <v>156</v>
      </c>
      <c r="AI379">
        <v>1</v>
      </c>
      <c r="AJ379">
        <v>2</v>
      </c>
      <c r="AK379">
        <v>2.4</v>
      </c>
      <c r="AL379">
        <v>2.4</v>
      </c>
      <c r="AM379" t="s">
        <v>110</v>
      </c>
      <c r="AN379">
        <v>123.36</v>
      </c>
      <c r="AO379" t="s">
        <v>303</v>
      </c>
      <c r="AP379" t="s">
        <v>303</v>
      </c>
      <c r="AQ379" t="s">
        <v>303</v>
      </c>
      <c r="AR379" t="s">
        <v>303</v>
      </c>
      <c r="AS379" t="s">
        <v>303</v>
      </c>
      <c r="AT379" t="s">
        <v>618</v>
      </c>
      <c r="AU379" t="s">
        <v>619</v>
      </c>
      <c r="AV379" t="s">
        <v>6475</v>
      </c>
      <c r="AW379" t="s">
        <v>156</v>
      </c>
      <c r="AX379" t="s">
        <v>307</v>
      </c>
      <c r="AY379" t="s">
        <v>6471</v>
      </c>
      <c r="AZ379" t="s">
        <v>6476</v>
      </c>
      <c r="BA379" t="s">
        <v>6476</v>
      </c>
      <c r="BB379" t="s">
        <v>1165</v>
      </c>
      <c r="BC379" t="s">
        <v>309</v>
      </c>
      <c r="BD379" t="s">
        <v>621</v>
      </c>
      <c r="BE379" t="s">
        <v>311</v>
      </c>
      <c r="BF379" t="s">
        <v>312</v>
      </c>
      <c r="BG379" t="s">
        <v>156</v>
      </c>
      <c r="BH379" t="s">
        <v>313</v>
      </c>
    </row>
    <row r="380" spans="1:60" x14ac:dyDescent="0.4">
      <c r="A380" s="64">
        <f t="shared" si="93"/>
        <v>378</v>
      </c>
      <c r="B380" s="65" t="str">
        <f t="shared" si="94"/>
        <v>2025-09-21</v>
      </c>
      <c r="C380" s="65" t="str">
        <f t="shared" si="95"/>
        <v>FRA</v>
      </c>
      <c r="D380" s="65" t="str">
        <f t="shared" si="96"/>
        <v>99431947823</v>
      </c>
      <c r="E380" s="65" t="str">
        <f t="shared" si="97"/>
        <v>566746845136</v>
      </c>
      <c r="F380" s="65" t="str">
        <f t="shared" si="98"/>
        <v>김진환</v>
      </c>
      <c r="G380" s="65" t="str">
        <f t="shared" si="99"/>
        <v>GK00002773057</v>
      </c>
      <c r="H380" s="229" t="str">
        <f t="shared" si="100"/>
        <v>일반(목록배제,Normal-Manifest Exception)</v>
      </c>
      <c r="I380" s="66">
        <f t="shared" si="101"/>
        <v>128.36000000000001</v>
      </c>
      <c r="J380" s="102">
        <f t="shared" si="102"/>
        <v>1</v>
      </c>
      <c r="K380" s="66">
        <f t="shared" si="103"/>
        <v>1</v>
      </c>
      <c r="L380" s="66">
        <f t="shared" si="104"/>
        <v>0.2</v>
      </c>
      <c r="M380" s="66">
        <f t="shared" si="105"/>
        <v>1</v>
      </c>
      <c r="N380" s="169">
        <f t="shared" si="106"/>
        <v>4.9000000000000004</v>
      </c>
      <c r="O380" s="169">
        <f>(J380*VLOOKUP(M380/J380,Mapping!$B$22:$C$29,2,10))</f>
        <v>2.75</v>
      </c>
      <c r="P380" s="166">
        <f t="shared" si="107"/>
        <v>8.9687849774362114</v>
      </c>
      <c r="Q380" s="167">
        <f>VLOOKUP(H380,Mapping!$B$3:$D$13,3,0)</f>
        <v>0.8</v>
      </c>
      <c r="R380" s="168">
        <f>(IF(VLOOKUP(VLOOKUP(I380,Mapping!$B$15:$D$20,2,1),Mapping!$C$15:$E$20,2,0)=7000,0,VLOOKUP(VLOOKUP(I380,Mapping!$B$15:$D$20,2,1),Mapping!$C$15:$E$20,2,0)))</f>
        <v>0</v>
      </c>
      <c r="S380" s="166"/>
      <c r="T380" s="166"/>
      <c r="U380" s="67">
        <f t="shared" si="108"/>
        <v>9.7687849774362121</v>
      </c>
      <c r="V380" s="149">
        <f t="shared" si="109"/>
        <v>9.77</v>
      </c>
      <c r="W380" s="149">
        <f>MAKESHOPNCOMPANY!$C$17</f>
        <v>1402.69</v>
      </c>
      <c r="X380" t="str">
        <f t="shared" si="92"/>
        <v/>
      </c>
      <c r="AA380" t="s">
        <v>3461</v>
      </c>
      <c r="AB380" t="s">
        <v>71</v>
      </c>
      <c r="AC380" t="s">
        <v>6431</v>
      </c>
      <c r="AD380" t="s">
        <v>6477</v>
      </c>
      <c r="AE380" t="s">
        <v>530</v>
      </c>
      <c r="AF380" t="s">
        <v>531</v>
      </c>
      <c r="AG380" t="s">
        <v>532</v>
      </c>
      <c r="AH380" t="s">
        <v>156</v>
      </c>
      <c r="AI380">
        <v>1</v>
      </c>
      <c r="AJ380">
        <v>1</v>
      </c>
      <c r="AK380">
        <v>0.2</v>
      </c>
      <c r="AL380">
        <v>1</v>
      </c>
      <c r="AM380" t="s">
        <v>110</v>
      </c>
      <c r="AN380">
        <v>128.36000000000001</v>
      </c>
      <c r="AO380" t="s">
        <v>303</v>
      </c>
      <c r="AP380" t="s">
        <v>303</v>
      </c>
      <c r="AQ380" t="s">
        <v>303</v>
      </c>
      <c r="AR380" t="s">
        <v>303</v>
      </c>
      <c r="AS380" t="s">
        <v>303</v>
      </c>
      <c r="AT380" t="s">
        <v>618</v>
      </c>
      <c r="AU380" t="s">
        <v>619</v>
      </c>
      <c r="AV380" t="s">
        <v>625</v>
      </c>
      <c r="AW380" t="s">
        <v>156</v>
      </c>
      <c r="AX380" t="s">
        <v>307</v>
      </c>
      <c r="AY380" t="s">
        <v>6477</v>
      </c>
      <c r="AZ380" t="s">
        <v>6478</v>
      </c>
      <c r="BA380" t="s">
        <v>6478</v>
      </c>
      <c r="BB380" t="s">
        <v>1165</v>
      </c>
      <c r="BC380" t="s">
        <v>309</v>
      </c>
      <c r="BD380" t="s">
        <v>621</v>
      </c>
      <c r="BE380" t="s">
        <v>311</v>
      </c>
      <c r="BF380" t="s">
        <v>312</v>
      </c>
      <c r="BG380" t="s">
        <v>156</v>
      </c>
      <c r="BH380" t="s">
        <v>313</v>
      </c>
    </row>
    <row r="381" spans="1:60" x14ac:dyDescent="0.4">
      <c r="A381" s="64">
        <f t="shared" si="93"/>
        <v>379</v>
      </c>
      <c r="B381" s="65" t="str">
        <f t="shared" si="94"/>
        <v>2025-09-21</v>
      </c>
      <c r="C381" s="65" t="str">
        <f t="shared" si="95"/>
        <v>FRA</v>
      </c>
      <c r="D381" s="65" t="str">
        <f t="shared" si="96"/>
        <v>99431947823</v>
      </c>
      <c r="E381" s="65" t="str">
        <f t="shared" si="97"/>
        <v>566746845011</v>
      </c>
      <c r="F381" s="65" t="str">
        <f t="shared" si="98"/>
        <v>최상협</v>
      </c>
      <c r="G381" s="65" t="str">
        <f t="shared" si="99"/>
        <v>GK00002778176</v>
      </c>
      <c r="H381" s="229" t="str">
        <f t="shared" si="100"/>
        <v>목록(Manifest)</v>
      </c>
      <c r="I381" s="66">
        <f t="shared" si="101"/>
        <v>36.89</v>
      </c>
      <c r="J381" s="102">
        <f t="shared" si="102"/>
        <v>1</v>
      </c>
      <c r="K381" s="66">
        <f t="shared" si="103"/>
        <v>0.5</v>
      </c>
      <c r="L381" s="66">
        <f t="shared" si="104"/>
        <v>0.2</v>
      </c>
      <c r="M381" s="66">
        <f t="shared" si="105"/>
        <v>0.5</v>
      </c>
      <c r="N381" s="169">
        <f t="shared" si="106"/>
        <v>3.35</v>
      </c>
      <c r="O381" s="169">
        <f>(J381*VLOOKUP(M381/J381,Mapping!$B$22:$C$29,2,10))</f>
        <v>2.75</v>
      </c>
      <c r="P381" s="166">
        <f t="shared" si="107"/>
        <v>7.1515801780863901</v>
      </c>
      <c r="Q381" s="167">
        <f>VLOOKUP(H381,Mapping!$B$3:$D$13,3,0)</f>
        <v>0</v>
      </c>
      <c r="R381" s="168">
        <f>(IF(VLOOKUP(VLOOKUP(I381,Mapping!$B$15:$D$20,2,1),Mapping!$C$15:$E$20,2,0)=7000,0,VLOOKUP(VLOOKUP(I381,Mapping!$B$15:$D$20,2,1),Mapping!$C$15:$E$20,2,0)))</f>
        <v>0</v>
      </c>
      <c r="S381" s="166"/>
      <c r="T381" s="166"/>
      <c r="U381" s="67">
        <f t="shared" si="108"/>
        <v>7.1515801780863901</v>
      </c>
      <c r="V381" s="149">
        <f t="shared" si="109"/>
        <v>7.15</v>
      </c>
      <c r="W381" s="149">
        <f>MAKESHOPNCOMPANY!$C$17</f>
        <v>1402.69</v>
      </c>
      <c r="X381" t="str">
        <f t="shared" si="92"/>
        <v/>
      </c>
      <c r="AA381" t="s">
        <v>3461</v>
      </c>
      <c r="AB381" t="s">
        <v>71</v>
      </c>
      <c r="AC381" t="s">
        <v>6431</v>
      </c>
      <c r="AD381" t="s">
        <v>6479</v>
      </c>
      <c r="AE381" t="s">
        <v>6480</v>
      </c>
      <c r="AF381" t="s">
        <v>6481</v>
      </c>
      <c r="AG381" t="s">
        <v>6482</v>
      </c>
      <c r="AH381" t="s">
        <v>156</v>
      </c>
      <c r="AI381">
        <v>1</v>
      </c>
      <c r="AJ381">
        <v>0.5</v>
      </c>
      <c r="AK381">
        <v>0.2</v>
      </c>
      <c r="AL381">
        <v>0.5</v>
      </c>
      <c r="AM381" t="s">
        <v>14</v>
      </c>
      <c r="AN381">
        <v>36.89</v>
      </c>
      <c r="AO381" t="s">
        <v>303</v>
      </c>
      <c r="AP381" t="s">
        <v>303</v>
      </c>
      <c r="AQ381" t="s">
        <v>303</v>
      </c>
      <c r="AR381" t="s">
        <v>303</v>
      </c>
      <c r="AS381" t="s">
        <v>303</v>
      </c>
      <c r="AT381" t="s">
        <v>618</v>
      </c>
      <c r="AU381" t="s">
        <v>619</v>
      </c>
      <c r="AV381" t="s">
        <v>6483</v>
      </c>
      <c r="AW381" t="s">
        <v>156</v>
      </c>
      <c r="AX381" t="s">
        <v>307</v>
      </c>
      <c r="AY381" t="s">
        <v>6479</v>
      </c>
      <c r="AZ381" t="s">
        <v>6484</v>
      </c>
      <c r="BA381" t="s">
        <v>6484</v>
      </c>
      <c r="BB381" t="s">
        <v>1165</v>
      </c>
      <c r="BC381" t="s">
        <v>309</v>
      </c>
      <c r="BD381" t="s">
        <v>621</v>
      </c>
      <c r="BE381" t="s">
        <v>311</v>
      </c>
      <c r="BF381" t="s">
        <v>312</v>
      </c>
      <c r="BG381" t="s">
        <v>156</v>
      </c>
      <c r="BH381" t="s">
        <v>313</v>
      </c>
    </row>
    <row r="382" spans="1:60" x14ac:dyDescent="0.4">
      <c r="A382" s="64">
        <f t="shared" si="93"/>
        <v>380</v>
      </c>
      <c r="B382" s="65" t="str">
        <f t="shared" si="94"/>
        <v>2025-09-21</v>
      </c>
      <c r="C382" s="65" t="str">
        <f t="shared" si="95"/>
        <v>FRA</v>
      </c>
      <c r="D382" s="65" t="str">
        <f t="shared" si="96"/>
        <v>99431947823</v>
      </c>
      <c r="E382" s="65" t="str">
        <f t="shared" si="97"/>
        <v>566746845066</v>
      </c>
      <c r="F382" s="65" t="str">
        <f t="shared" si="98"/>
        <v>김영훈</v>
      </c>
      <c r="G382" s="65" t="str">
        <f t="shared" si="99"/>
        <v>GK00002761195</v>
      </c>
      <c r="H382" s="229" t="str">
        <f t="shared" si="100"/>
        <v>목록(Manifest)</v>
      </c>
      <c r="I382" s="66">
        <f t="shared" si="101"/>
        <v>137.16999999999999</v>
      </c>
      <c r="J382" s="102">
        <f t="shared" si="102"/>
        <v>1</v>
      </c>
      <c r="K382" s="66">
        <f t="shared" si="103"/>
        <v>5</v>
      </c>
      <c r="L382" s="66">
        <f t="shared" si="104"/>
        <v>11.3</v>
      </c>
      <c r="M382" s="66">
        <f t="shared" si="105"/>
        <v>11.5</v>
      </c>
      <c r="N382" s="169">
        <f t="shared" si="106"/>
        <v>37.450000000000003</v>
      </c>
      <c r="O382" s="169">
        <f>(J382*VLOOKUP(M382/J382,Mapping!$B$22:$C$29,2,10))</f>
        <v>6.25</v>
      </c>
      <c r="P382" s="166">
        <f t="shared" si="107"/>
        <v>51.233451439733649</v>
      </c>
      <c r="Q382" s="167">
        <f>VLOOKUP(H382,Mapping!$B$3:$D$13,3,0)</f>
        <v>0</v>
      </c>
      <c r="R382" s="168">
        <f>(IF(VLOOKUP(VLOOKUP(I382,Mapping!$B$15:$D$20,2,1),Mapping!$C$15:$E$20,2,0)=7000,0,VLOOKUP(VLOOKUP(I382,Mapping!$B$15:$D$20,2,1),Mapping!$C$15:$E$20,2,0)))</f>
        <v>0</v>
      </c>
      <c r="S382" s="166"/>
      <c r="T382" s="166"/>
      <c r="U382" s="67">
        <f t="shared" si="108"/>
        <v>51.233451439733649</v>
      </c>
      <c r="V382" s="149">
        <f t="shared" si="109"/>
        <v>51.23</v>
      </c>
      <c r="W382" s="149">
        <f>MAKESHOPNCOMPANY!$C$17</f>
        <v>1402.69</v>
      </c>
      <c r="X382" t="str">
        <f t="shared" si="92"/>
        <v/>
      </c>
      <c r="AA382" t="s">
        <v>3461</v>
      </c>
      <c r="AB382" t="s">
        <v>71</v>
      </c>
      <c r="AC382" t="s">
        <v>6431</v>
      </c>
      <c r="AD382" t="s">
        <v>6485</v>
      </c>
      <c r="AE382" t="s">
        <v>235</v>
      </c>
      <c r="AF382" t="s">
        <v>490</v>
      </c>
      <c r="AG382" t="s">
        <v>491</v>
      </c>
      <c r="AH382" t="s">
        <v>156</v>
      </c>
      <c r="AI382">
        <v>1</v>
      </c>
      <c r="AJ382">
        <v>5</v>
      </c>
      <c r="AK382">
        <v>11.3</v>
      </c>
      <c r="AL382">
        <v>11.5</v>
      </c>
      <c r="AM382" t="s">
        <v>14</v>
      </c>
      <c r="AN382">
        <v>137.16999999999999</v>
      </c>
      <c r="AO382" t="s">
        <v>303</v>
      </c>
      <c r="AP382" t="s">
        <v>303</v>
      </c>
      <c r="AQ382" t="s">
        <v>303</v>
      </c>
      <c r="AR382" t="s">
        <v>303</v>
      </c>
      <c r="AS382" t="s">
        <v>303</v>
      </c>
      <c r="AT382" t="s">
        <v>618</v>
      </c>
      <c r="AU382" t="s">
        <v>619</v>
      </c>
      <c r="AV382" t="s">
        <v>620</v>
      </c>
      <c r="AW382" t="s">
        <v>156</v>
      </c>
      <c r="AX382" t="s">
        <v>307</v>
      </c>
      <c r="AY382" t="s">
        <v>6485</v>
      </c>
      <c r="AZ382" t="s">
        <v>6486</v>
      </c>
      <c r="BA382" t="s">
        <v>6486</v>
      </c>
      <c r="BB382" t="s">
        <v>1165</v>
      </c>
      <c r="BC382" t="s">
        <v>309</v>
      </c>
      <c r="BD382" t="s">
        <v>621</v>
      </c>
      <c r="BE382" t="s">
        <v>311</v>
      </c>
      <c r="BF382" t="s">
        <v>312</v>
      </c>
      <c r="BG382" t="s">
        <v>156</v>
      </c>
      <c r="BH382" t="s">
        <v>313</v>
      </c>
    </row>
    <row r="383" spans="1:60" x14ac:dyDescent="0.4">
      <c r="A383" s="64">
        <f t="shared" si="93"/>
        <v>381</v>
      </c>
      <c r="B383" s="65" t="str">
        <f t="shared" si="94"/>
        <v>2025-09-21</v>
      </c>
      <c r="C383" s="65" t="str">
        <f t="shared" si="95"/>
        <v>FRA</v>
      </c>
      <c r="D383" s="65" t="str">
        <f t="shared" si="96"/>
        <v>99431947823</v>
      </c>
      <c r="E383" s="65" t="str">
        <f t="shared" si="97"/>
        <v>566746845055</v>
      </c>
      <c r="F383" s="65" t="str">
        <f t="shared" si="98"/>
        <v>김영훈</v>
      </c>
      <c r="G383" s="65" t="str">
        <f t="shared" si="99"/>
        <v>GK00002753179</v>
      </c>
      <c r="H383" s="229" t="str">
        <f t="shared" si="100"/>
        <v>목록(Manifest)</v>
      </c>
      <c r="I383" s="66">
        <f t="shared" si="101"/>
        <v>123.94</v>
      </c>
      <c r="J383" s="102">
        <f t="shared" si="102"/>
        <v>1</v>
      </c>
      <c r="K383" s="66">
        <f t="shared" si="103"/>
        <v>9.5</v>
      </c>
      <c r="L383" s="66">
        <f t="shared" si="104"/>
        <v>10.5</v>
      </c>
      <c r="M383" s="66">
        <f t="shared" si="105"/>
        <v>10.5</v>
      </c>
      <c r="N383" s="169">
        <f t="shared" si="106"/>
        <v>34.35</v>
      </c>
      <c r="O383" s="169">
        <f>(J383*VLOOKUP(M383/J383,Mapping!$B$22:$C$29,2,10))</f>
        <v>6.25</v>
      </c>
      <c r="P383" s="166">
        <f t="shared" si="107"/>
        <v>47.599041841034008</v>
      </c>
      <c r="Q383" s="167">
        <f>VLOOKUP(H383,Mapping!$B$3:$D$13,3,0)</f>
        <v>0</v>
      </c>
      <c r="R383" s="168">
        <f>(IF(VLOOKUP(VLOOKUP(I383,Mapping!$B$15:$D$20,2,1),Mapping!$C$15:$E$20,2,0)=7000,0,VLOOKUP(VLOOKUP(I383,Mapping!$B$15:$D$20,2,1),Mapping!$C$15:$E$20,2,0)))</f>
        <v>0</v>
      </c>
      <c r="S383" s="166"/>
      <c r="T383" s="166"/>
      <c r="U383" s="67">
        <f t="shared" si="108"/>
        <v>47.599041841034008</v>
      </c>
      <c r="V383" s="149">
        <f t="shared" si="109"/>
        <v>47.6</v>
      </c>
      <c r="W383" s="149">
        <f>MAKESHOPNCOMPANY!$C$17</f>
        <v>1402.69</v>
      </c>
      <c r="X383" t="str">
        <f t="shared" si="92"/>
        <v/>
      </c>
      <c r="AA383" t="s">
        <v>3461</v>
      </c>
      <c r="AB383" t="s">
        <v>71</v>
      </c>
      <c r="AC383" t="s">
        <v>6431</v>
      </c>
      <c r="AD383" t="s">
        <v>6487</v>
      </c>
      <c r="AE383" t="s">
        <v>235</v>
      </c>
      <c r="AF383" t="s">
        <v>490</v>
      </c>
      <c r="AG383" t="s">
        <v>491</v>
      </c>
      <c r="AH383" t="s">
        <v>156</v>
      </c>
      <c r="AI383">
        <v>1</v>
      </c>
      <c r="AJ383">
        <v>9.5</v>
      </c>
      <c r="AK383">
        <v>10.5</v>
      </c>
      <c r="AL383">
        <v>10.5</v>
      </c>
      <c r="AM383" t="s">
        <v>14</v>
      </c>
      <c r="AN383">
        <v>123.94</v>
      </c>
      <c r="AO383" t="s">
        <v>303</v>
      </c>
      <c r="AP383" t="s">
        <v>303</v>
      </c>
      <c r="AQ383" t="s">
        <v>303</v>
      </c>
      <c r="AR383" t="s">
        <v>303</v>
      </c>
      <c r="AS383" t="s">
        <v>303</v>
      </c>
      <c r="AT383" t="s">
        <v>618</v>
      </c>
      <c r="AU383" t="s">
        <v>619</v>
      </c>
      <c r="AV383" t="s">
        <v>620</v>
      </c>
      <c r="AW383" t="s">
        <v>156</v>
      </c>
      <c r="AX383" t="s">
        <v>307</v>
      </c>
      <c r="AY383" t="s">
        <v>6487</v>
      </c>
      <c r="AZ383" t="s">
        <v>6488</v>
      </c>
      <c r="BA383" t="s">
        <v>6488</v>
      </c>
      <c r="BB383" t="s">
        <v>1165</v>
      </c>
      <c r="BC383" t="s">
        <v>309</v>
      </c>
      <c r="BD383" t="s">
        <v>621</v>
      </c>
      <c r="BE383" t="s">
        <v>311</v>
      </c>
      <c r="BF383" t="s">
        <v>312</v>
      </c>
      <c r="BG383" t="s">
        <v>156</v>
      </c>
      <c r="BH383" t="s">
        <v>313</v>
      </c>
    </row>
    <row r="384" spans="1:60" x14ac:dyDescent="0.4">
      <c r="A384" s="64">
        <f t="shared" si="93"/>
        <v>382</v>
      </c>
      <c r="B384" s="65" t="str">
        <f t="shared" si="94"/>
        <v>2025-09-21</v>
      </c>
      <c r="C384" s="65" t="str">
        <f t="shared" si="95"/>
        <v>FRA</v>
      </c>
      <c r="D384" s="65" t="str">
        <f t="shared" si="96"/>
        <v>99431947823</v>
      </c>
      <c r="E384" s="65" t="str">
        <f t="shared" si="97"/>
        <v>566746844753</v>
      </c>
      <c r="F384" s="65" t="str">
        <f t="shared" si="98"/>
        <v>문준철</v>
      </c>
      <c r="G384" s="65" t="str">
        <f t="shared" si="99"/>
        <v>GK00002777087</v>
      </c>
      <c r="H384" s="229" t="str">
        <f t="shared" si="100"/>
        <v>간이(Simple)</v>
      </c>
      <c r="I384" s="66">
        <f t="shared" si="101"/>
        <v>354.65</v>
      </c>
      <c r="J384" s="102">
        <f t="shared" si="102"/>
        <v>1</v>
      </c>
      <c r="K384" s="66">
        <f t="shared" si="103"/>
        <v>3</v>
      </c>
      <c r="L384" s="66">
        <f t="shared" si="104"/>
        <v>0.2</v>
      </c>
      <c r="M384" s="66">
        <f t="shared" si="105"/>
        <v>3</v>
      </c>
      <c r="N384" s="169">
        <f t="shared" si="106"/>
        <v>11.1</v>
      </c>
      <c r="O384" s="169">
        <f>(J384*VLOOKUP(M384/J384,Mapping!$B$22:$C$29,2,10))</f>
        <v>3.25</v>
      </c>
      <c r="P384" s="166">
        <f t="shared" si="107"/>
        <v>16.823799271399952</v>
      </c>
      <c r="Q384" s="167">
        <f>VLOOKUP(H384,Mapping!$B$3:$D$13,3,0)</f>
        <v>0.8</v>
      </c>
      <c r="R384" s="168">
        <f>(IF(VLOOKUP(VLOOKUP(I384,Mapping!$B$15:$D$20,2,1),Mapping!$C$15:$E$20,2,0)=7000,0,VLOOKUP(VLOOKUP(I384,Mapping!$B$15:$D$20,2,1),Mapping!$C$15:$E$20,2,0)))</f>
        <v>0</v>
      </c>
      <c r="S384" s="166"/>
      <c r="T384" s="166"/>
      <c r="U384" s="67">
        <f t="shared" si="108"/>
        <v>17.623799271399953</v>
      </c>
      <c r="V384" s="149">
        <f t="shared" si="109"/>
        <v>17.62</v>
      </c>
      <c r="W384" s="149">
        <f>MAKESHOPNCOMPANY!$C$17</f>
        <v>1402.69</v>
      </c>
      <c r="X384" t="str">
        <f t="shared" si="92"/>
        <v/>
      </c>
      <c r="AA384" t="s">
        <v>3461</v>
      </c>
      <c r="AB384" t="s">
        <v>71</v>
      </c>
      <c r="AC384" t="s">
        <v>6431</v>
      </c>
      <c r="AD384" t="s">
        <v>6489</v>
      </c>
      <c r="AE384" t="s">
        <v>6490</v>
      </c>
      <c r="AF384" t="s">
        <v>6491</v>
      </c>
      <c r="AG384" t="s">
        <v>6492</v>
      </c>
      <c r="AH384" t="s">
        <v>156</v>
      </c>
      <c r="AI384">
        <v>1</v>
      </c>
      <c r="AJ384">
        <v>3</v>
      </c>
      <c r="AK384">
        <v>0.2</v>
      </c>
      <c r="AL384">
        <v>3</v>
      </c>
      <c r="AM384" t="s">
        <v>15</v>
      </c>
      <c r="AN384">
        <v>354.65</v>
      </c>
      <c r="AO384" t="s">
        <v>303</v>
      </c>
      <c r="AP384" t="s">
        <v>156</v>
      </c>
      <c r="AQ384" t="s">
        <v>156</v>
      </c>
      <c r="AR384" t="s">
        <v>156</v>
      </c>
      <c r="AS384" t="s">
        <v>156</v>
      </c>
      <c r="AT384" t="s">
        <v>618</v>
      </c>
      <c r="AU384" t="s">
        <v>619</v>
      </c>
      <c r="AV384" t="s">
        <v>6493</v>
      </c>
      <c r="AW384" t="s">
        <v>156</v>
      </c>
      <c r="AX384" t="s">
        <v>307</v>
      </c>
      <c r="AY384" t="s">
        <v>6489</v>
      </c>
      <c r="AZ384" t="s">
        <v>6494</v>
      </c>
      <c r="BA384" t="s">
        <v>6494</v>
      </c>
      <c r="BB384" t="s">
        <v>1165</v>
      </c>
      <c r="BC384" t="s">
        <v>309</v>
      </c>
      <c r="BD384" t="s">
        <v>621</v>
      </c>
      <c r="BE384" t="s">
        <v>311</v>
      </c>
      <c r="BF384" t="s">
        <v>312</v>
      </c>
      <c r="BG384" t="s">
        <v>156</v>
      </c>
      <c r="BH384" t="s">
        <v>313</v>
      </c>
    </row>
    <row r="385" spans="1:60" x14ac:dyDescent="0.4">
      <c r="A385" s="64">
        <f t="shared" si="93"/>
        <v>383</v>
      </c>
      <c r="B385" s="65" t="str">
        <f t="shared" si="94"/>
        <v>2025-09-21</v>
      </c>
      <c r="C385" s="65" t="str">
        <f t="shared" si="95"/>
        <v>FRA</v>
      </c>
      <c r="D385" s="65" t="str">
        <f t="shared" si="96"/>
        <v>99431947823</v>
      </c>
      <c r="E385" s="65" t="str">
        <f t="shared" si="97"/>
        <v>566746844764</v>
      </c>
      <c r="F385" s="65" t="str">
        <f t="shared" si="98"/>
        <v>박옥희</v>
      </c>
      <c r="G385" s="65" t="str">
        <f t="shared" si="99"/>
        <v>GK00002740224</v>
      </c>
      <c r="H385" s="229" t="str">
        <f t="shared" si="100"/>
        <v>일반(NORMAL)</v>
      </c>
      <c r="I385" s="66">
        <f t="shared" si="101"/>
        <v>125.49</v>
      </c>
      <c r="J385" s="102">
        <f t="shared" si="102"/>
        <v>1</v>
      </c>
      <c r="K385" s="66">
        <f t="shared" si="103"/>
        <v>1</v>
      </c>
      <c r="L385" s="66">
        <f t="shared" si="104"/>
        <v>1.3</v>
      </c>
      <c r="M385" s="66">
        <f t="shared" si="105"/>
        <v>1.3</v>
      </c>
      <c r="N385" s="169">
        <f t="shared" si="106"/>
        <v>5.83</v>
      </c>
      <c r="O385" s="169">
        <f>(J385*VLOOKUP(M385/J385,Mapping!$B$22:$C$29,2,10))</f>
        <v>2.75</v>
      </c>
      <c r="P385" s="166">
        <f t="shared" si="107"/>
        <v>10.059107857046103</v>
      </c>
      <c r="Q385" s="167">
        <f>VLOOKUP(H385,Mapping!$B$3:$D$13,3,0)</f>
        <v>0.8</v>
      </c>
      <c r="R385" s="168">
        <f>(IF(VLOOKUP(VLOOKUP(I385,Mapping!$B$15:$D$20,2,1),Mapping!$C$15:$E$20,2,0)=7000,0,VLOOKUP(VLOOKUP(I385,Mapping!$B$15:$D$20,2,1),Mapping!$C$15:$E$20,2,0)))</f>
        <v>0</v>
      </c>
      <c r="S385" s="166"/>
      <c r="T385" s="166"/>
      <c r="U385" s="67">
        <f t="shared" si="108"/>
        <v>10.859107857046103</v>
      </c>
      <c r="V385" s="149">
        <f t="shared" si="109"/>
        <v>10.86</v>
      </c>
      <c r="W385" s="149">
        <f>MAKESHOPNCOMPANY!$C$17</f>
        <v>1402.69</v>
      </c>
      <c r="X385" t="str">
        <f t="shared" si="92"/>
        <v>일반전환</v>
      </c>
      <c r="AA385" t="s">
        <v>3461</v>
      </c>
      <c r="AB385" t="s">
        <v>71</v>
      </c>
      <c r="AC385" t="s">
        <v>6431</v>
      </c>
      <c r="AD385" t="s">
        <v>6495</v>
      </c>
      <c r="AE385" t="s">
        <v>6496</v>
      </c>
      <c r="AF385" t="s">
        <v>6497</v>
      </c>
      <c r="AG385" t="s">
        <v>1302</v>
      </c>
      <c r="AH385" t="s">
        <v>158</v>
      </c>
      <c r="AI385">
        <v>1</v>
      </c>
      <c r="AJ385">
        <v>1</v>
      </c>
      <c r="AK385">
        <v>1.3</v>
      </c>
      <c r="AL385">
        <v>1.3</v>
      </c>
      <c r="AM385" t="s">
        <v>112</v>
      </c>
      <c r="AN385">
        <v>125.49</v>
      </c>
      <c r="AO385" t="s">
        <v>303</v>
      </c>
      <c r="AP385" t="s">
        <v>303</v>
      </c>
      <c r="AQ385" t="s">
        <v>303</v>
      </c>
      <c r="AR385" t="s">
        <v>303</v>
      </c>
      <c r="AS385" t="s">
        <v>303</v>
      </c>
      <c r="AT385" t="s">
        <v>618</v>
      </c>
      <c r="AU385" t="s">
        <v>619</v>
      </c>
      <c r="AV385" t="s">
        <v>6498</v>
      </c>
      <c r="AW385" t="s">
        <v>156</v>
      </c>
      <c r="AX385" t="s">
        <v>307</v>
      </c>
      <c r="AY385" t="s">
        <v>6495</v>
      </c>
      <c r="AZ385" t="s">
        <v>6499</v>
      </c>
      <c r="BA385" t="s">
        <v>6499</v>
      </c>
      <c r="BB385" t="s">
        <v>1165</v>
      </c>
      <c r="BC385" t="s">
        <v>309</v>
      </c>
      <c r="BD385" t="s">
        <v>621</v>
      </c>
      <c r="BE385" t="s">
        <v>311</v>
      </c>
      <c r="BF385" t="s">
        <v>312</v>
      </c>
      <c r="BG385" t="s">
        <v>156</v>
      </c>
      <c r="BH385" t="s">
        <v>313</v>
      </c>
    </row>
    <row r="386" spans="1:60" x14ac:dyDescent="0.4">
      <c r="A386" s="64">
        <f t="shared" si="93"/>
        <v>384</v>
      </c>
      <c r="B386" s="65" t="str">
        <f t="shared" si="94"/>
        <v>2025-09-21</v>
      </c>
      <c r="C386" s="65" t="str">
        <f t="shared" si="95"/>
        <v>FRA</v>
      </c>
      <c r="D386" s="65" t="str">
        <f t="shared" si="96"/>
        <v>99431947823</v>
      </c>
      <c r="E386" s="65" t="str">
        <f t="shared" si="97"/>
        <v>566746845092</v>
      </c>
      <c r="F386" s="65" t="str">
        <f t="shared" si="98"/>
        <v>김용철</v>
      </c>
      <c r="G386" s="65" t="str">
        <f t="shared" si="99"/>
        <v>GK00002754109</v>
      </c>
      <c r="H386" s="229" t="str">
        <f t="shared" si="100"/>
        <v>목록(Manifest)</v>
      </c>
      <c r="I386" s="66">
        <f t="shared" si="101"/>
        <v>65.61</v>
      </c>
      <c r="J386" s="102">
        <f t="shared" si="102"/>
        <v>1</v>
      </c>
      <c r="K386" s="66">
        <f t="shared" si="103"/>
        <v>0.5</v>
      </c>
      <c r="L386" s="66">
        <f t="shared" si="104"/>
        <v>0.2</v>
      </c>
      <c r="M386" s="66">
        <f t="shared" si="105"/>
        <v>0.5</v>
      </c>
      <c r="N386" s="169">
        <f t="shared" si="106"/>
        <v>3.35</v>
      </c>
      <c r="O386" s="169">
        <f>(J386*VLOOKUP(M386/J386,Mapping!$B$22:$C$29,2,10))</f>
        <v>2.75</v>
      </c>
      <c r="P386" s="166">
        <f t="shared" si="107"/>
        <v>7.1515801780863901</v>
      </c>
      <c r="Q386" s="167">
        <f>VLOOKUP(H386,Mapping!$B$3:$D$13,3,0)</f>
        <v>0</v>
      </c>
      <c r="R386" s="168">
        <f>(IF(VLOOKUP(VLOOKUP(I386,Mapping!$B$15:$D$20,2,1),Mapping!$C$15:$E$20,2,0)=7000,0,VLOOKUP(VLOOKUP(I386,Mapping!$B$15:$D$20,2,1),Mapping!$C$15:$E$20,2,0)))</f>
        <v>0</v>
      </c>
      <c r="S386" s="166"/>
      <c r="T386" s="166"/>
      <c r="U386" s="67">
        <f t="shared" si="108"/>
        <v>7.1515801780863901</v>
      </c>
      <c r="V386" s="149">
        <f t="shared" si="109"/>
        <v>7.15</v>
      </c>
      <c r="W386" s="149">
        <f>MAKESHOPNCOMPANY!$C$17</f>
        <v>1402.69</v>
      </c>
      <c r="X386" t="str">
        <f t="shared" si="92"/>
        <v/>
      </c>
      <c r="AA386" t="s">
        <v>3461</v>
      </c>
      <c r="AB386" t="s">
        <v>71</v>
      </c>
      <c r="AC386" t="s">
        <v>6431</v>
      </c>
      <c r="AD386" t="s">
        <v>6500</v>
      </c>
      <c r="AE386" t="s">
        <v>2541</v>
      </c>
      <c r="AF386" t="s">
        <v>2542</v>
      </c>
      <c r="AG386" t="s">
        <v>2543</v>
      </c>
      <c r="AH386" t="s">
        <v>156</v>
      </c>
      <c r="AI386">
        <v>1</v>
      </c>
      <c r="AJ386">
        <v>0.5</v>
      </c>
      <c r="AK386">
        <v>0.2</v>
      </c>
      <c r="AL386">
        <v>0.5</v>
      </c>
      <c r="AM386" t="s">
        <v>14</v>
      </c>
      <c r="AN386">
        <v>65.61</v>
      </c>
      <c r="AO386" t="s">
        <v>303</v>
      </c>
      <c r="AP386" t="s">
        <v>303</v>
      </c>
      <c r="AQ386" t="s">
        <v>303</v>
      </c>
      <c r="AR386" t="s">
        <v>303</v>
      </c>
      <c r="AS386" t="s">
        <v>303</v>
      </c>
      <c r="AT386" t="s">
        <v>618</v>
      </c>
      <c r="AU386" t="s">
        <v>619</v>
      </c>
      <c r="AV386" t="s">
        <v>6501</v>
      </c>
      <c r="AW386" t="s">
        <v>156</v>
      </c>
      <c r="AX386" t="s">
        <v>307</v>
      </c>
      <c r="AY386" t="s">
        <v>6500</v>
      </c>
      <c r="AZ386" t="s">
        <v>6502</v>
      </c>
      <c r="BA386" t="s">
        <v>6502</v>
      </c>
      <c r="BB386" t="s">
        <v>1165</v>
      </c>
      <c r="BC386" t="s">
        <v>309</v>
      </c>
      <c r="BD386" t="s">
        <v>621</v>
      </c>
      <c r="BE386" t="s">
        <v>311</v>
      </c>
      <c r="BF386" t="s">
        <v>312</v>
      </c>
      <c r="BG386" t="s">
        <v>156</v>
      </c>
      <c r="BH386" t="s">
        <v>313</v>
      </c>
    </row>
    <row r="387" spans="1:60" x14ac:dyDescent="0.4">
      <c r="A387" s="64">
        <f t="shared" si="93"/>
        <v>385</v>
      </c>
      <c r="B387" s="65" t="str">
        <f t="shared" si="94"/>
        <v>2025-09-21</v>
      </c>
      <c r="C387" s="65" t="str">
        <f t="shared" si="95"/>
        <v>FRA</v>
      </c>
      <c r="D387" s="65" t="str">
        <f t="shared" si="96"/>
        <v>99431947823</v>
      </c>
      <c r="E387" s="65" t="str">
        <f t="shared" si="97"/>
        <v>566746844963</v>
      </c>
      <c r="F387" s="65" t="str">
        <f t="shared" si="98"/>
        <v>이승현</v>
      </c>
      <c r="G387" s="65" t="str">
        <f t="shared" si="99"/>
        <v>GK00002764049</v>
      </c>
      <c r="H387" s="229" t="str">
        <f t="shared" si="100"/>
        <v>목록(Manifest)</v>
      </c>
      <c r="I387" s="66">
        <f t="shared" si="101"/>
        <v>37.340000000000003</v>
      </c>
      <c r="J387" s="102">
        <f t="shared" si="102"/>
        <v>1</v>
      </c>
      <c r="K387" s="66">
        <f t="shared" si="103"/>
        <v>0.5</v>
      </c>
      <c r="L387" s="66">
        <f t="shared" si="104"/>
        <v>0.2</v>
      </c>
      <c r="M387" s="66">
        <f t="shared" si="105"/>
        <v>0.5</v>
      </c>
      <c r="N387" s="169">
        <f t="shared" si="106"/>
        <v>3.35</v>
      </c>
      <c r="O387" s="169">
        <f>(J387*VLOOKUP(M387/J387,Mapping!$B$22:$C$29,2,10))</f>
        <v>2.75</v>
      </c>
      <c r="P387" s="166">
        <f t="shared" si="107"/>
        <v>7.1515801780863901</v>
      </c>
      <c r="Q387" s="167">
        <f>VLOOKUP(H387,Mapping!$B$3:$D$13,3,0)</f>
        <v>0</v>
      </c>
      <c r="R387" s="168">
        <f>(IF(VLOOKUP(VLOOKUP(I387,Mapping!$B$15:$D$20,2,1),Mapping!$C$15:$E$20,2,0)=7000,0,VLOOKUP(VLOOKUP(I387,Mapping!$B$15:$D$20,2,1),Mapping!$C$15:$E$20,2,0)))</f>
        <v>0</v>
      </c>
      <c r="S387" s="166"/>
      <c r="T387" s="166"/>
      <c r="U387" s="67">
        <f t="shared" si="108"/>
        <v>7.1515801780863901</v>
      </c>
      <c r="V387" s="149">
        <f t="shared" si="109"/>
        <v>7.15</v>
      </c>
      <c r="W387" s="149">
        <f>MAKESHOPNCOMPANY!$C$17</f>
        <v>1402.69</v>
      </c>
      <c r="X387" t="str">
        <f t="shared" si="92"/>
        <v/>
      </c>
      <c r="AA387" t="s">
        <v>3461</v>
      </c>
      <c r="AB387" t="s">
        <v>71</v>
      </c>
      <c r="AC387" t="s">
        <v>6431</v>
      </c>
      <c r="AD387" t="s">
        <v>6503</v>
      </c>
      <c r="AE387" t="s">
        <v>6504</v>
      </c>
      <c r="AF387" t="s">
        <v>6505</v>
      </c>
      <c r="AG387" t="s">
        <v>6506</v>
      </c>
      <c r="AH387" t="s">
        <v>156</v>
      </c>
      <c r="AI387">
        <v>1</v>
      </c>
      <c r="AJ387">
        <v>0.5</v>
      </c>
      <c r="AK387">
        <v>0.2</v>
      </c>
      <c r="AL387">
        <v>0.5</v>
      </c>
      <c r="AM387" t="s">
        <v>14</v>
      </c>
      <c r="AN387">
        <v>37.340000000000003</v>
      </c>
      <c r="AO387" t="s">
        <v>303</v>
      </c>
      <c r="AP387" t="s">
        <v>303</v>
      </c>
      <c r="AQ387" t="s">
        <v>303</v>
      </c>
      <c r="AR387" t="s">
        <v>303</v>
      </c>
      <c r="AS387" t="s">
        <v>303</v>
      </c>
      <c r="AT387" t="s">
        <v>618</v>
      </c>
      <c r="AU387" t="s">
        <v>619</v>
      </c>
      <c r="AV387" t="s">
        <v>765</v>
      </c>
      <c r="AW387" t="s">
        <v>156</v>
      </c>
      <c r="AX387" t="s">
        <v>307</v>
      </c>
      <c r="AY387" t="s">
        <v>6503</v>
      </c>
      <c r="AZ387" t="s">
        <v>6507</v>
      </c>
      <c r="BA387" t="s">
        <v>6507</v>
      </c>
      <c r="BB387" t="s">
        <v>1165</v>
      </c>
      <c r="BC387" t="s">
        <v>309</v>
      </c>
      <c r="BD387" t="s">
        <v>621</v>
      </c>
      <c r="BE387" t="s">
        <v>311</v>
      </c>
      <c r="BF387" t="s">
        <v>312</v>
      </c>
      <c r="BG387" t="s">
        <v>156</v>
      </c>
      <c r="BH387" t="s">
        <v>313</v>
      </c>
    </row>
    <row r="388" spans="1:60" x14ac:dyDescent="0.4">
      <c r="A388" s="64">
        <f t="shared" si="93"/>
        <v>386</v>
      </c>
      <c r="B388" s="65" t="str">
        <f t="shared" si="94"/>
        <v>2025-09-21</v>
      </c>
      <c r="C388" s="65" t="str">
        <f t="shared" si="95"/>
        <v>FRA</v>
      </c>
      <c r="D388" s="65" t="str">
        <f t="shared" si="96"/>
        <v>99431947823</v>
      </c>
      <c r="E388" s="65" t="str">
        <f t="shared" si="97"/>
        <v>566746844985</v>
      </c>
      <c r="F388" s="65" t="str">
        <f t="shared" si="98"/>
        <v>윤영주</v>
      </c>
      <c r="G388" s="65" t="str">
        <f t="shared" si="99"/>
        <v>GK00002766511</v>
      </c>
      <c r="H388" s="229" t="str">
        <f t="shared" si="100"/>
        <v>일반(목록배제,Normal-Manifest Exception)</v>
      </c>
      <c r="I388" s="66">
        <f t="shared" si="101"/>
        <v>95.45</v>
      </c>
      <c r="J388" s="102">
        <f t="shared" si="102"/>
        <v>1</v>
      </c>
      <c r="K388" s="66">
        <f t="shared" si="103"/>
        <v>1.5</v>
      </c>
      <c r="L388" s="66">
        <f t="shared" si="104"/>
        <v>2</v>
      </c>
      <c r="M388" s="66">
        <f t="shared" si="105"/>
        <v>2</v>
      </c>
      <c r="N388" s="169">
        <f t="shared" si="106"/>
        <v>8</v>
      </c>
      <c r="O388" s="169">
        <f>(J388*VLOOKUP(M388/J388,Mapping!$B$22:$C$29,2,10))</f>
        <v>2.75</v>
      </c>
      <c r="P388" s="166">
        <f t="shared" si="107"/>
        <v>12.603194576135852</v>
      </c>
      <c r="Q388" s="167">
        <f>VLOOKUP(H388,Mapping!$B$3:$D$13,3,0)</f>
        <v>0.8</v>
      </c>
      <c r="R388" s="168">
        <f>(IF(VLOOKUP(VLOOKUP(I388,Mapping!$B$15:$D$20,2,1),Mapping!$C$15:$E$20,2,0)=7000,0,VLOOKUP(VLOOKUP(I388,Mapping!$B$15:$D$20,2,1),Mapping!$C$15:$E$20,2,0)))</f>
        <v>0</v>
      </c>
      <c r="S388" s="166"/>
      <c r="T388" s="166"/>
      <c r="U388" s="67">
        <f t="shared" si="108"/>
        <v>13.403194576135853</v>
      </c>
      <c r="V388" s="149">
        <f t="shared" si="109"/>
        <v>13.4</v>
      </c>
      <c r="W388" s="149">
        <f>MAKESHOPNCOMPANY!$C$17</f>
        <v>1402.69</v>
      </c>
      <c r="X388" t="str">
        <f t="shared" ref="X388:X451" si="110">AH388</f>
        <v/>
      </c>
      <c r="AA388" t="s">
        <v>3461</v>
      </c>
      <c r="AB388" t="s">
        <v>71</v>
      </c>
      <c r="AC388" t="s">
        <v>6431</v>
      </c>
      <c r="AD388" t="s">
        <v>6508</v>
      </c>
      <c r="AE388" t="s">
        <v>6509</v>
      </c>
      <c r="AF388" t="s">
        <v>6510</v>
      </c>
      <c r="AG388" t="s">
        <v>583</v>
      </c>
      <c r="AH388" t="s">
        <v>156</v>
      </c>
      <c r="AI388">
        <v>1</v>
      </c>
      <c r="AJ388">
        <v>1.5</v>
      </c>
      <c r="AK388">
        <v>2</v>
      </c>
      <c r="AL388">
        <v>2</v>
      </c>
      <c r="AM388" t="s">
        <v>110</v>
      </c>
      <c r="AN388">
        <v>95.45</v>
      </c>
      <c r="AO388" t="s">
        <v>303</v>
      </c>
      <c r="AP388" t="s">
        <v>303</v>
      </c>
      <c r="AQ388" t="s">
        <v>303</v>
      </c>
      <c r="AR388" t="s">
        <v>303</v>
      </c>
      <c r="AS388" t="s">
        <v>303</v>
      </c>
      <c r="AT388" t="s">
        <v>618</v>
      </c>
      <c r="AU388" t="s">
        <v>619</v>
      </c>
      <c r="AV388" t="s">
        <v>6511</v>
      </c>
      <c r="AW388" t="s">
        <v>156</v>
      </c>
      <c r="AX388" t="s">
        <v>307</v>
      </c>
      <c r="AY388" t="s">
        <v>6508</v>
      </c>
      <c r="AZ388" t="s">
        <v>6512</v>
      </c>
      <c r="BA388" t="s">
        <v>6512</v>
      </c>
      <c r="BB388" t="s">
        <v>1165</v>
      </c>
      <c r="BC388" t="s">
        <v>309</v>
      </c>
      <c r="BD388" t="s">
        <v>621</v>
      </c>
      <c r="BE388" t="s">
        <v>311</v>
      </c>
      <c r="BF388" t="s">
        <v>312</v>
      </c>
      <c r="BG388" t="s">
        <v>156</v>
      </c>
      <c r="BH388" t="s">
        <v>313</v>
      </c>
    </row>
    <row r="389" spans="1:60" x14ac:dyDescent="0.4">
      <c r="A389" s="64">
        <f t="shared" ref="A389:A452" si="111">A388+1</f>
        <v>387</v>
      </c>
      <c r="B389" s="65" t="str">
        <f t="shared" ref="B389:B452" si="112">AA389</f>
        <v>2025-09-21</v>
      </c>
      <c r="C389" s="65" t="str">
        <f t="shared" ref="C389:C452" si="113">AB389</f>
        <v>FRA</v>
      </c>
      <c r="D389" s="65" t="str">
        <f t="shared" ref="D389:D452" si="114">AC389</f>
        <v>99431947823</v>
      </c>
      <c r="E389" s="65" t="str">
        <f t="shared" ref="E389:E452" si="115">AD389</f>
        <v>566746845140</v>
      </c>
      <c r="F389" s="65" t="str">
        <f t="shared" ref="F389:F452" si="116">AE389</f>
        <v>PAIK SEUNG HWAN</v>
      </c>
      <c r="G389" s="65" t="str">
        <f t="shared" ref="G389:G452" si="117">AZ389</f>
        <v>GK00002766514</v>
      </c>
      <c r="H389" s="229" t="str">
        <f t="shared" ref="H389:H452" si="118">AM389</f>
        <v>목록(Manifest)</v>
      </c>
      <c r="I389" s="66">
        <f t="shared" ref="I389:I452" si="119">AN389</f>
        <v>24.49</v>
      </c>
      <c r="J389" s="102">
        <f t="shared" ref="J389:J452" si="120">AI389</f>
        <v>1</v>
      </c>
      <c r="K389" s="66">
        <f t="shared" ref="K389:K452" si="121">AJ389</f>
        <v>0.5</v>
      </c>
      <c r="L389" s="66">
        <f t="shared" ref="L389:L452" si="122">AK389</f>
        <v>0.2</v>
      </c>
      <c r="M389" s="66">
        <f t="shared" ref="M389:M452" si="123">AL389</f>
        <v>0.5</v>
      </c>
      <c r="N389" s="169">
        <f t="shared" ref="N389:N452" si="124">3.35+(M389-0.5)/0.5*1.55</f>
        <v>3.35</v>
      </c>
      <c r="O389" s="169">
        <f>(J389*VLOOKUP(M389/J389,Mapping!$B$22:$C$29,2,10))</f>
        <v>2.75</v>
      </c>
      <c r="P389" s="166">
        <f t="shared" ref="P389:P452" si="125">SUM(N389:O389)*$Z$2</f>
        <v>7.1515801780863901</v>
      </c>
      <c r="Q389" s="167">
        <f>VLOOKUP(H389,Mapping!$B$3:$D$13,3,0)</f>
        <v>0</v>
      </c>
      <c r="R389" s="168">
        <f>(IF(VLOOKUP(VLOOKUP(I389,Mapping!$B$15:$D$20,2,1),Mapping!$C$15:$E$20,2,0)=7000,0,VLOOKUP(VLOOKUP(I389,Mapping!$B$15:$D$20,2,1),Mapping!$C$15:$E$20,2,0)))</f>
        <v>0</v>
      </c>
      <c r="S389" s="166"/>
      <c r="T389" s="166"/>
      <c r="U389" s="67">
        <f t="shared" ref="U389:U452" si="126">SUM(P389:T389)</f>
        <v>7.1515801780863901</v>
      </c>
      <c r="V389" s="149">
        <f t="shared" ref="V389:V452" si="127">ROUND(U389,2)</f>
        <v>7.15</v>
      </c>
      <c r="W389" s="149">
        <f>MAKESHOPNCOMPANY!$C$17</f>
        <v>1402.69</v>
      </c>
      <c r="X389" t="str">
        <f t="shared" si="110"/>
        <v/>
      </c>
      <c r="AA389" t="s">
        <v>3461</v>
      </c>
      <c r="AB389" t="s">
        <v>71</v>
      </c>
      <c r="AC389" t="s">
        <v>6431</v>
      </c>
      <c r="AD389" t="s">
        <v>6513</v>
      </c>
      <c r="AE389" t="s">
        <v>228</v>
      </c>
      <c r="AF389" t="s">
        <v>379</v>
      </c>
      <c r="AG389" t="s">
        <v>380</v>
      </c>
      <c r="AH389" t="s">
        <v>156</v>
      </c>
      <c r="AI389">
        <v>1</v>
      </c>
      <c r="AJ389">
        <v>0.5</v>
      </c>
      <c r="AK389">
        <v>0.2</v>
      </c>
      <c r="AL389">
        <v>0.5</v>
      </c>
      <c r="AM389" t="s">
        <v>14</v>
      </c>
      <c r="AN389">
        <v>24.49</v>
      </c>
      <c r="AO389" t="s">
        <v>303</v>
      </c>
      <c r="AP389" t="s">
        <v>303</v>
      </c>
      <c r="AQ389" t="s">
        <v>303</v>
      </c>
      <c r="AR389" t="s">
        <v>303</v>
      </c>
      <c r="AS389" t="s">
        <v>303</v>
      </c>
      <c r="AT389" t="s">
        <v>618</v>
      </c>
      <c r="AU389" t="s">
        <v>619</v>
      </c>
      <c r="AV389" t="s">
        <v>386</v>
      </c>
      <c r="AW389" t="s">
        <v>156</v>
      </c>
      <c r="AX389" t="s">
        <v>307</v>
      </c>
      <c r="AY389" t="s">
        <v>6513</v>
      </c>
      <c r="AZ389" t="s">
        <v>6514</v>
      </c>
      <c r="BA389" t="s">
        <v>6514</v>
      </c>
      <c r="BB389" t="s">
        <v>1165</v>
      </c>
      <c r="BC389" t="s">
        <v>309</v>
      </c>
      <c r="BD389" t="s">
        <v>621</v>
      </c>
      <c r="BE389" t="s">
        <v>311</v>
      </c>
      <c r="BF389" t="s">
        <v>312</v>
      </c>
      <c r="BG389" t="s">
        <v>156</v>
      </c>
      <c r="BH389" t="s">
        <v>313</v>
      </c>
    </row>
    <row r="390" spans="1:60" x14ac:dyDescent="0.4">
      <c r="A390" s="64">
        <f t="shared" si="111"/>
        <v>388</v>
      </c>
      <c r="B390" s="65" t="str">
        <f t="shared" si="112"/>
        <v>2025-09-21</v>
      </c>
      <c r="C390" s="65" t="str">
        <f t="shared" si="113"/>
        <v>FRA</v>
      </c>
      <c r="D390" s="65" t="str">
        <f t="shared" si="114"/>
        <v>99431947823</v>
      </c>
      <c r="E390" s="65" t="str">
        <f t="shared" si="115"/>
        <v>566746844996</v>
      </c>
      <c r="F390" s="65" t="str">
        <f t="shared" si="116"/>
        <v>이은영</v>
      </c>
      <c r="G390" s="65" t="str">
        <f t="shared" si="117"/>
        <v>GK00002766520</v>
      </c>
      <c r="H390" s="229" t="str">
        <f t="shared" si="118"/>
        <v>목록(Manifest)</v>
      </c>
      <c r="I390" s="66">
        <f t="shared" si="119"/>
        <v>136.01</v>
      </c>
      <c r="J390" s="102">
        <f t="shared" si="120"/>
        <v>1</v>
      </c>
      <c r="K390" s="66">
        <f t="shared" si="121"/>
        <v>0.5</v>
      </c>
      <c r="L390" s="66">
        <f t="shared" si="122"/>
        <v>0.2</v>
      </c>
      <c r="M390" s="66">
        <f t="shared" si="123"/>
        <v>0.5</v>
      </c>
      <c r="N390" s="169">
        <f t="shared" si="124"/>
        <v>3.35</v>
      </c>
      <c r="O390" s="169">
        <f>(J390*VLOOKUP(M390/J390,Mapping!$B$22:$C$29,2,10))</f>
        <v>2.75</v>
      </c>
      <c r="P390" s="166">
        <f t="shared" si="125"/>
        <v>7.1515801780863901</v>
      </c>
      <c r="Q390" s="167">
        <f>VLOOKUP(H390,Mapping!$B$3:$D$13,3,0)</f>
        <v>0</v>
      </c>
      <c r="R390" s="168">
        <f>(IF(VLOOKUP(VLOOKUP(I390,Mapping!$B$15:$D$20,2,1),Mapping!$C$15:$E$20,2,0)=7000,0,VLOOKUP(VLOOKUP(I390,Mapping!$B$15:$D$20,2,1),Mapping!$C$15:$E$20,2,0)))</f>
        <v>0</v>
      </c>
      <c r="S390" s="166"/>
      <c r="T390" s="166"/>
      <c r="U390" s="67">
        <f t="shared" si="126"/>
        <v>7.1515801780863901</v>
      </c>
      <c r="V390" s="149">
        <f t="shared" si="127"/>
        <v>7.15</v>
      </c>
      <c r="W390" s="149">
        <f>MAKESHOPNCOMPANY!$C$17</f>
        <v>1402.69</v>
      </c>
      <c r="X390" t="str">
        <f t="shared" si="110"/>
        <v/>
      </c>
      <c r="AA390" t="s">
        <v>3461</v>
      </c>
      <c r="AB390" t="s">
        <v>71</v>
      </c>
      <c r="AC390" t="s">
        <v>6431</v>
      </c>
      <c r="AD390" t="s">
        <v>6515</v>
      </c>
      <c r="AE390" t="s">
        <v>2954</v>
      </c>
      <c r="AF390" t="s">
        <v>6371</v>
      </c>
      <c r="AG390" t="s">
        <v>3074</v>
      </c>
      <c r="AH390" t="s">
        <v>156</v>
      </c>
      <c r="AI390">
        <v>1</v>
      </c>
      <c r="AJ390">
        <v>0.5</v>
      </c>
      <c r="AK390">
        <v>0.2</v>
      </c>
      <c r="AL390">
        <v>0.5</v>
      </c>
      <c r="AM390" t="s">
        <v>14</v>
      </c>
      <c r="AN390">
        <v>136.01</v>
      </c>
      <c r="AO390" t="s">
        <v>303</v>
      </c>
      <c r="AP390" t="s">
        <v>303</v>
      </c>
      <c r="AQ390" t="s">
        <v>303</v>
      </c>
      <c r="AR390" t="s">
        <v>303</v>
      </c>
      <c r="AS390" t="s">
        <v>303</v>
      </c>
      <c r="AT390" t="s">
        <v>618</v>
      </c>
      <c r="AU390" t="s">
        <v>619</v>
      </c>
      <c r="AV390" t="s">
        <v>707</v>
      </c>
      <c r="AW390" t="s">
        <v>156</v>
      </c>
      <c r="AX390" t="s">
        <v>307</v>
      </c>
      <c r="AY390" t="s">
        <v>6515</v>
      </c>
      <c r="AZ390" t="s">
        <v>6516</v>
      </c>
      <c r="BA390" t="s">
        <v>6516</v>
      </c>
      <c r="BB390" t="s">
        <v>1165</v>
      </c>
      <c r="BC390" t="s">
        <v>309</v>
      </c>
      <c r="BD390" t="s">
        <v>621</v>
      </c>
      <c r="BE390" t="s">
        <v>311</v>
      </c>
      <c r="BF390" t="s">
        <v>312</v>
      </c>
      <c r="BG390" t="s">
        <v>156</v>
      </c>
      <c r="BH390" t="s">
        <v>313</v>
      </c>
    </row>
    <row r="391" spans="1:60" x14ac:dyDescent="0.4">
      <c r="A391" s="64">
        <f t="shared" si="111"/>
        <v>389</v>
      </c>
      <c r="B391" s="65" t="str">
        <f t="shared" si="112"/>
        <v>2025-09-21</v>
      </c>
      <c r="C391" s="65" t="str">
        <f t="shared" si="113"/>
        <v>FRA</v>
      </c>
      <c r="D391" s="65" t="str">
        <f t="shared" si="114"/>
        <v>99431947823</v>
      </c>
      <c r="E391" s="65" t="str">
        <f t="shared" si="115"/>
        <v>566746844845</v>
      </c>
      <c r="F391" s="65" t="str">
        <f t="shared" si="116"/>
        <v>오윤석</v>
      </c>
      <c r="G391" s="65" t="str">
        <f t="shared" si="117"/>
        <v>GK00002769508</v>
      </c>
      <c r="H391" s="229" t="str">
        <f t="shared" si="118"/>
        <v>일반(목록배제,Normal-Manifest Exception)</v>
      </c>
      <c r="I391" s="66">
        <f t="shared" si="119"/>
        <v>138.56</v>
      </c>
      <c r="J391" s="102">
        <f t="shared" si="120"/>
        <v>1</v>
      </c>
      <c r="K391" s="66">
        <f t="shared" si="121"/>
        <v>3.5</v>
      </c>
      <c r="L391" s="66">
        <f t="shared" si="122"/>
        <v>3.9</v>
      </c>
      <c r="M391" s="66">
        <f t="shared" si="123"/>
        <v>3.9</v>
      </c>
      <c r="N391" s="169">
        <f t="shared" si="124"/>
        <v>13.889999999999999</v>
      </c>
      <c r="O391" s="169">
        <f>(J391*VLOOKUP(M391/J391,Mapping!$B$22:$C$29,2,10))</f>
        <v>3.25</v>
      </c>
      <c r="P391" s="166">
        <f t="shared" si="125"/>
        <v>20.094767910229628</v>
      </c>
      <c r="Q391" s="167">
        <f>VLOOKUP(H391,Mapping!$B$3:$D$13,3,0)</f>
        <v>0.8</v>
      </c>
      <c r="R391" s="168">
        <f>(IF(VLOOKUP(VLOOKUP(I391,Mapping!$B$15:$D$20,2,1),Mapping!$C$15:$E$20,2,0)=7000,0,VLOOKUP(VLOOKUP(I391,Mapping!$B$15:$D$20,2,1),Mapping!$C$15:$E$20,2,0)))</f>
        <v>0</v>
      </c>
      <c r="S391" s="166"/>
      <c r="T391" s="166"/>
      <c r="U391" s="67">
        <f t="shared" si="126"/>
        <v>20.894767910229628</v>
      </c>
      <c r="V391" s="149">
        <f t="shared" si="127"/>
        <v>20.89</v>
      </c>
      <c r="W391" s="149">
        <f>MAKESHOPNCOMPANY!$C$17</f>
        <v>1402.69</v>
      </c>
      <c r="X391" t="str">
        <f t="shared" si="110"/>
        <v/>
      </c>
      <c r="AA391" t="s">
        <v>3461</v>
      </c>
      <c r="AB391" t="s">
        <v>71</v>
      </c>
      <c r="AC391" t="s">
        <v>6431</v>
      </c>
      <c r="AD391" t="s">
        <v>6517</v>
      </c>
      <c r="AE391" t="s">
        <v>784</v>
      </c>
      <c r="AF391" t="s">
        <v>785</v>
      </c>
      <c r="AG391" t="s">
        <v>786</v>
      </c>
      <c r="AH391" t="s">
        <v>156</v>
      </c>
      <c r="AI391">
        <v>1</v>
      </c>
      <c r="AJ391">
        <v>3.5</v>
      </c>
      <c r="AK391">
        <v>3.9</v>
      </c>
      <c r="AL391">
        <v>3.9</v>
      </c>
      <c r="AM391" t="s">
        <v>110</v>
      </c>
      <c r="AN391">
        <v>138.56</v>
      </c>
      <c r="AO391" t="s">
        <v>303</v>
      </c>
      <c r="AP391" t="s">
        <v>303</v>
      </c>
      <c r="AQ391" t="s">
        <v>303</v>
      </c>
      <c r="AR391" t="s">
        <v>303</v>
      </c>
      <c r="AS391" t="s">
        <v>303</v>
      </c>
      <c r="AT391" t="s">
        <v>618</v>
      </c>
      <c r="AU391" t="s">
        <v>619</v>
      </c>
      <c r="AV391" t="s">
        <v>6518</v>
      </c>
      <c r="AW391" t="s">
        <v>156</v>
      </c>
      <c r="AX391" t="s">
        <v>307</v>
      </c>
      <c r="AY391" t="s">
        <v>6517</v>
      </c>
      <c r="AZ391" t="s">
        <v>6519</v>
      </c>
      <c r="BA391" t="s">
        <v>6519</v>
      </c>
      <c r="BB391" t="s">
        <v>1165</v>
      </c>
      <c r="BC391" t="s">
        <v>309</v>
      </c>
      <c r="BD391" t="s">
        <v>621</v>
      </c>
      <c r="BE391" t="s">
        <v>311</v>
      </c>
      <c r="BF391" t="s">
        <v>312</v>
      </c>
      <c r="BG391" t="s">
        <v>156</v>
      </c>
      <c r="BH391" t="s">
        <v>313</v>
      </c>
    </row>
    <row r="392" spans="1:60" x14ac:dyDescent="0.4">
      <c r="A392" s="64">
        <f t="shared" si="111"/>
        <v>390</v>
      </c>
      <c r="B392" s="65" t="str">
        <f t="shared" si="112"/>
        <v>2025-09-21</v>
      </c>
      <c r="C392" s="65" t="str">
        <f t="shared" si="113"/>
        <v>FRA</v>
      </c>
      <c r="D392" s="65" t="str">
        <f t="shared" si="114"/>
        <v>99431947823</v>
      </c>
      <c r="E392" s="65" t="str">
        <f t="shared" si="115"/>
        <v>566746844974</v>
      </c>
      <c r="F392" s="65" t="str">
        <f t="shared" si="116"/>
        <v>박진현</v>
      </c>
      <c r="G392" s="65" t="str">
        <f t="shared" si="117"/>
        <v>GK00002769981</v>
      </c>
      <c r="H392" s="229" t="str">
        <f t="shared" si="118"/>
        <v>목록(Manifest)</v>
      </c>
      <c r="I392" s="66">
        <f t="shared" si="119"/>
        <v>119.59</v>
      </c>
      <c r="J392" s="102">
        <f t="shared" si="120"/>
        <v>1</v>
      </c>
      <c r="K392" s="66">
        <f t="shared" si="121"/>
        <v>1</v>
      </c>
      <c r="L392" s="66">
        <f t="shared" si="122"/>
        <v>1.1000000000000001</v>
      </c>
      <c r="M392" s="66">
        <f t="shared" si="123"/>
        <v>1.1000000000000001</v>
      </c>
      <c r="N392" s="169">
        <f t="shared" si="124"/>
        <v>5.2100000000000009</v>
      </c>
      <c r="O392" s="169">
        <f>(J392*VLOOKUP(M392/J392,Mapping!$B$22:$C$29,2,10))</f>
        <v>2.75</v>
      </c>
      <c r="P392" s="166">
        <f t="shared" si="125"/>
        <v>9.3322259373061769</v>
      </c>
      <c r="Q392" s="167">
        <f>VLOOKUP(H392,Mapping!$B$3:$D$13,3,0)</f>
        <v>0</v>
      </c>
      <c r="R392" s="168">
        <f>(IF(VLOOKUP(VLOOKUP(I392,Mapping!$B$15:$D$20,2,1),Mapping!$C$15:$E$20,2,0)=7000,0,VLOOKUP(VLOOKUP(I392,Mapping!$B$15:$D$20,2,1),Mapping!$C$15:$E$20,2,0)))</f>
        <v>0</v>
      </c>
      <c r="S392" s="166"/>
      <c r="T392" s="166"/>
      <c r="U392" s="67">
        <f t="shared" si="126"/>
        <v>9.3322259373061769</v>
      </c>
      <c r="V392" s="149">
        <f t="shared" si="127"/>
        <v>9.33</v>
      </c>
      <c r="W392" s="149">
        <f>MAKESHOPNCOMPANY!$C$17</f>
        <v>1402.69</v>
      </c>
      <c r="X392" t="str">
        <f t="shared" si="110"/>
        <v/>
      </c>
      <c r="AA392" t="s">
        <v>3461</v>
      </c>
      <c r="AB392" t="s">
        <v>71</v>
      </c>
      <c r="AC392" t="s">
        <v>6431</v>
      </c>
      <c r="AD392" t="s">
        <v>6520</v>
      </c>
      <c r="AE392" t="s">
        <v>1220</v>
      </c>
      <c r="AF392" t="s">
        <v>1221</v>
      </c>
      <c r="AG392" t="s">
        <v>680</v>
      </c>
      <c r="AH392" t="s">
        <v>156</v>
      </c>
      <c r="AI392">
        <v>1</v>
      </c>
      <c r="AJ392">
        <v>1</v>
      </c>
      <c r="AK392">
        <v>1.1000000000000001</v>
      </c>
      <c r="AL392">
        <v>1.1000000000000001</v>
      </c>
      <c r="AM392" t="s">
        <v>14</v>
      </c>
      <c r="AN392">
        <v>119.59</v>
      </c>
      <c r="AO392" t="s">
        <v>303</v>
      </c>
      <c r="AP392" t="s">
        <v>303</v>
      </c>
      <c r="AQ392" t="s">
        <v>303</v>
      </c>
      <c r="AR392" t="s">
        <v>303</v>
      </c>
      <c r="AS392" t="s">
        <v>303</v>
      </c>
      <c r="AT392" t="s">
        <v>618</v>
      </c>
      <c r="AU392" t="s">
        <v>619</v>
      </c>
      <c r="AV392" t="s">
        <v>1190</v>
      </c>
      <c r="AW392" t="s">
        <v>156</v>
      </c>
      <c r="AX392" t="s">
        <v>307</v>
      </c>
      <c r="AY392" t="s">
        <v>6520</v>
      </c>
      <c r="AZ392" t="s">
        <v>6521</v>
      </c>
      <c r="BA392" t="s">
        <v>6521</v>
      </c>
      <c r="BB392" t="s">
        <v>1165</v>
      </c>
      <c r="BC392" t="s">
        <v>309</v>
      </c>
      <c r="BD392" t="s">
        <v>621</v>
      </c>
      <c r="BE392" t="s">
        <v>311</v>
      </c>
      <c r="BF392" t="s">
        <v>312</v>
      </c>
      <c r="BG392" t="s">
        <v>156</v>
      </c>
      <c r="BH392" t="s">
        <v>313</v>
      </c>
    </row>
    <row r="393" spans="1:60" x14ac:dyDescent="0.4">
      <c r="A393" s="64">
        <f t="shared" si="111"/>
        <v>391</v>
      </c>
      <c r="B393" s="65" t="str">
        <f t="shared" si="112"/>
        <v>2025-09-21</v>
      </c>
      <c r="C393" s="65" t="str">
        <f t="shared" si="113"/>
        <v>FRA</v>
      </c>
      <c r="D393" s="65" t="str">
        <f t="shared" si="114"/>
        <v>99431947823</v>
      </c>
      <c r="E393" s="65" t="str">
        <f t="shared" si="115"/>
        <v>566746844790</v>
      </c>
      <c r="F393" s="65" t="str">
        <f t="shared" si="116"/>
        <v>천은선</v>
      </c>
      <c r="G393" s="65" t="str">
        <f t="shared" si="117"/>
        <v>GK00002770298</v>
      </c>
      <c r="H393" s="229" t="str">
        <f t="shared" si="118"/>
        <v>목록(Manifest)</v>
      </c>
      <c r="I393" s="66">
        <f t="shared" si="119"/>
        <v>104.35</v>
      </c>
      <c r="J393" s="102">
        <f t="shared" si="120"/>
        <v>1</v>
      </c>
      <c r="K393" s="66">
        <f t="shared" si="121"/>
        <v>1</v>
      </c>
      <c r="L393" s="66">
        <f t="shared" si="122"/>
        <v>0.2</v>
      </c>
      <c r="M393" s="66">
        <f t="shared" si="123"/>
        <v>1</v>
      </c>
      <c r="N393" s="169">
        <f t="shared" si="124"/>
        <v>4.9000000000000004</v>
      </c>
      <c r="O393" s="169">
        <f>(J393*VLOOKUP(M393/J393,Mapping!$B$22:$C$29,2,10))</f>
        <v>2.75</v>
      </c>
      <c r="P393" s="166">
        <f t="shared" si="125"/>
        <v>8.9687849774362114</v>
      </c>
      <c r="Q393" s="167">
        <f>VLOOKUP(H393,Mapping!$B$3:$D$13,3,0)</f>
        <v>0</v>
      </c>
      <c r="R393" s="168">
        <f>(IF(VLOOKUP(VLOOKUP(I393,Mapping!$B$15:$D$20,2,1),Mapping!$C$15:$E$20,2,0)=7000,0,VLOOKUP(VLOOKUP(I393,Mapping!$B$15:$D$20,2,1),Mapping!$C$15:$E$20,2,0)))</f>
        <v>0</v>
      </c>
      <c r="S393" s="166"/>
      <c r="T393" s="166"/>
      <c r="U393" s="67">
        <f t="shared" si="126"/>
        <v>8.9687849774362114</v>
      </c>
      <c r="V393" s="149">
        <f t="shared" si="127"/>
        <v>8.9700000000000006</v>
      </c>
      <c r="W393" s="149">
        <f>MAKESHOPNCOMPANY!$C$17</f>
        <v>1402.69</v>
      </c>
      <c r="X393" t="str">
        <f t="shared" si="110"/>
        <v/>
      </c>
      <c r="AA393" t="s">
        <v>3461</v>
      </c>
      <c r="AB393" t="s">
        <v>71</v>
      </c>
      <c r="AC393" t="s">
        <v>6431</v>
      </c>
      <c r="AD393" t="s">
        <v>6522</v>
      </c>
      <c r="AE393" t="s">
        <v>6523</v>
      </c>
      <c r="AF393" t="s">
        <v>6524</v>
      </c>
      <c r="AG393" t="s">
        <v>6525</v>
      </c>
      <c r="AH393" t="s">
        <v>156</v>
      </c>
      <c r="AI393">
        <v>1</v>
      </c>
      <c r="AJ393">
        <v>1</v>
      </c>
      <c r="AK393">
        <v>0.2</v>
      </c>
      <c r="AL393">
        <v>1</v>
      </c>
      <c r="AM393" t="s">
        <v>14</v>
      </c>
      <c r="AN393">
        <v>104.35</v>
      </c>
      <c r="AO393" t="s">
        <v>303</v>
      </c>
      <c r="AP393" t="s">
        <v>303</v>
      </c>
      <c r="AQ393" t="s">
        <v>303</v>
      </c>
      <c r="AR393" t="s">
        <v>303</v>
      </c>
      <c r="AS393" t="s">
        <v>303</v>
      </c>
      <c r="AT393" t="s">
        <v>618</v>
      </c>
      <c r="AU393" t="s">
        <v>619</v>
      </c>
      <c r="AV393" t="s">
        <v>623</v>
      </c>
      <c r="AW393" t="s">
        <v>156</v>
      </c>
      <c r="AX393" t="s">
        <v>307</v>
      </c>
      <c r="AY393" t="s">
        <v>6522</v>
      </c>
      <c r="AZ393" t="s">
        <v>6526</v>
      </c>
      <c r="BA393" t="s">
        <v>6526</v>
      </c>
      <c r="BB393" t="s">
        <v>1165</v>
      </c>
      <c r="BC393" t="s">
        <v>309</v>
      </c>
      <c r="BD393" t="s">
        <v>621</v>
      </c>
      <c r="BE393" t="s">
        <v>311</v>
      </c>
      <c r="BF393" t="s">
        <v>312</v>
      </c>
      <c r="BG393" t="s">
        <v>156</v>
      </c>
      <c r="BH393" t="s">
        <v>313</v>
      </c>
    </row>
    <row r="394" spans="1:60" x14ac:dyDescent="0.4">
      <c r="A394" s="64">
        <f t="shared" si="111"/>
        <v>392</v>
      </c>
      <c r="B394" s="65" t="str">
        <f t="shared" si="112"/>
        <v>2025-09-21</v>
      </c>
      <c r="C394" s="65" t="str">
        <f t="shared" si="113"/>
        <v>FRA</v>
      </c>
      <c r="D394" s="65" t="str">
        <f t="shared" si="114"/>
        <v>99431947823</v>
      </c>
      <c r="E394" s="65" t="str">
        <f t="shared" si="115"/>
        <v>566746844823</v>
      </c>
      <c r="F394" s="65" t="str">
        <f t="shared" si="116"/>
        <v>김수필</v>
      </c>
      <c r="G394" s="65" t="str">
        <f t="shared" si="117"/>
        <v>GK00002770670</v>
      </c>
      <c r="H394" s="229" t="str">
        <f t="shared" si="118"/>
        <v>목록(Manifest)</v>
      </c>
      <c r="I394" s="66">
        <f t="shared" si="119"/>
        <v>51.58</v>
      </c>
      <c r="J394" s="102">
        <f t="shared" si="120"/>
        <v>1</v>
      </c>
      <c r="K394" s="66">
        <f t="shared" si="121"/>
        <v>1.5</v>
      </c>
      <c r="L394" s="66">
        <f t="shared" si="122"/>
        <v>3</v>
      </c>
      <c r="M394" s="66">
        <f t="shared" si="123"/>
        <v>3</v>
      </c>
      <c r="N394" s="169">
        <f t="shared" si="124"/>
        <v>11.1</v>
      </c>
      <c r="O394" s="169">
        <f>(J394*VLOOKUP(M394/J394,Mapping!$B$22:$C$29,2,10))</f>
        <v>3.25</v>
      </c>
      <c r="P394" s="166">
        <f t="shared" si="125"/>
        <v>16.823799271399952</v>
      </c>
      <c r="Q394" s="167">
        <f>VLOOKUP(H394,Mapping!$B$3:$D$13,3,0)</f>
        <v>0</v>
      </c>
      <c r="R394" s="168">
        <f>(IF(VLOOKUP(VLOOKUP(I394,Mapping!$B$15:$D$20,2,1),Mapping!$C$15:$E$20,2,0)=7000,0,VLOOKUP(VLOOKUP(I394,Mapping!$B$15:$D$20,2,1),Mapping!$C$15:$E$20,2,0)))</f>
        <v>0</v>
      </c>
      <c r="S394" s="166"/>
      <c r="T394" s="166"/>
      <c r="U394" s="67">
        <f t="shared" si="126"/>
        <v>16.823799271399952</v>
      </c>
      <c r="V394" s="149">
        <f t="shared" si="127"/>
        <v>16.82</v>
      </c>
      <c r="W394" s="149">
        <f>MAKESHOPNCOMPANY!$C$17</f>
        <v>1402.69</v>
      </c>
      <c r="X394" t="str">
        <f t="shared" si="110"/>
        <v/>
      </c>
      <c r="AA394" t="s">
        <v>3461</v>
      </c>
      <c r="AB394" t="s">
        <v>71</v>
      </c>
      <c r="AC394" t="s">
        <v>6431</v>
      </c>
      <c r="AD394" t="s">
        <v>6527</v>
      </c>
      <c r="AE394" t="s">
        <v>6528</v>
      </c>
      <c r="AF394" t="s">
        <v>6529</v>
      </c>
      <c r="AG394" t="s">
        <v>6530</v>
      </c>
      <c r="AH394" t="s">
        <v>156</v>
      </c>
      <c r="AI394">
        <v>1</v>
      </c>
      <c r="AJ394">
        <v>1.5</v>
      </c>
      <c r="AK394">
        <v>3</v>
      </c>
      <c r="AL394">
        <v>3</v>
      </c>
      <c r="AM394" t="s">
        <v>14</v>
      </c>
      <c r="AN394">
        <v>51.58</v>
      </c>
      <c r="AO394" t="s">
        <v>303</v>
      </c>
      <c r="AP394" t="s">
        <v>303</v>
      </c>
      <c r="AQ394" t="s">
        <v>303</v>
      </c>
      <c r="AR394" t="s">
        <v>303</v>
      </c>
      <c r="AS394" t="s">
        <v>303</v>
      </c>
      <c r="AT394" t="s">
        <v>618</v>
      </c>
      <c r="AU394" t="s">
        <v>619</v>
      </c>
      <c r="AV394" t="s">
        <v>6113</v>
      </c>
      <c r="AW394" t="s">
        <v>156</v>
      </c>
      <c r="AX394" t="s">
        <v>307</v>
      </c>
      <c r="AY394" t="s">
        <v>6527</v>
      </c>
      <c r="AZ394" t="s">
        <v>6531</v>
      </c>
      <c r="BA394" t="s">
        <v>6531</v>
      </c>
      <c r="BB394" t="s">
        <v>1165</v>
      </c>
      <c r="BC394" t="s">
        <v>309</v>
      </c>
      <c r="BD394" t="s">
        <v>621</v>
      </c>
      <c r="BE394" t="s">
        <v>311</v>
      </c>
      <c r="BF394" t="s">
        <v>312</v>
      </c>
      <c r="BG394" t="s">
        <v>156</v>
      </c>
      <c r="BH394" t="s">
        <v>313</v>
      </c>
    </row>
    <row r="395" spans="1:60" x14ac:dyDescent="0.4">
      <c r="A395" s="64">
        <f t="shared" si="111"/>
        <v>393</v>
      </c>
      <c r="B395" s="65" t="str">
        <f t="shared" si="112"/>
        <v>2025-09-21</v>
      </c>
      <c r="C395" s="65" t="str">
        <f t="shared" si="113"/>
        <v>FRA</v>
      </c>
      <c r="D395" s="65" t="str">
        <f t="shared" si="114"/>
        <v>99431947823</v>
      </c>
      <c r="E395" s="65" t="str">
        <f t="shared" si="115"/>
        <v>566746844812</v>
      </c>
      <c r="F395" s="65" t="str">
        <f t="shared" si="116"/>
        <v>한재일</v>
      </c>
      <c r="G395" s="65" t="str">
        <f t="shared" si="117"/>
        <v>GK00002771018</v>
      </c>
      <c r="H395" s="229" t="str">
        <f t="shared" si="118"/>
        <v>일반(목록배제,Normal-Manifest Exception)</v>
      </c>
      <c r="I395" s="66">
        <f t="shared" si="119"/>
        <v>141.41999999999999</v>
      </c>
      <c r="J395" s="102">
        <f t="shared" si="120"/>
        <v>1</v>
      </c>
      <c r="K395" s="66">
        <f t="shared" si="121"/>
        <v>6.5</v>
      </c>
      <c r="L395" s="66">
        <f t="shared" si="122"/>
        <v>7</v>
      </c>
      <c r="M395" s="66">
        <f t="shared" si="123"/>
        <v>7</v>
      </c>
      <c r="N395" s="169">
        <f t="shared" si="124"/>
        <v>23.500000000000004</v>
      </c>
      <c r="O395" s="169">
        <f>(J395*VLOOKUP(M395/J395,Mapping!$B$22:$C$29,2,10))</f>
        <v>5.25</v>
      </c>
      <c r="P395" s="166">
        <f t="shared" si="125"/>
        <v>33.70621805245635</v>
      </c>
      <c r="Q395" s="167">
        <f>VLOOKUP(H395,Mapping!$B$3:$D$13,3,0)</f>
        <v>0.8</v>
      </c>
      <c r="R395" s="168">
        <f>(IF(VLOOKUP(VLOOKUP(I395,Mapping!$B$15:$D$20,2,1),Mapping!$C$15:$E$20,2,0)=7000,0,VLOOKUP(VLOOKUP(I395,Mapping!$B$15:$D$20,2,1),Mapping!$C$15:$E$20,2,0)))</f>
        <v>0</v>
      </c>
      <c r="S395" s="166"/>
      <c r="T395" s="166"/>
      <c r="U395" s="67">
        <f t="shared" si="126"/>
        <v>34.506218052456347</v>
      </c>
      <c r="V395" s="149">
        <f t="shared" si="127"/>
        <v>34.51</v>
      </c>
      <c r="W395" s="149">
        <f>MAKESHOPNCOMPANY!$C$17</f>
        <v>1402.69</v>
      </c>
      <c r="X395" t="str">
        <f t="shared" si="110"/>
        <v/>
      </c>
      <c r="AA395" t="s">
        <v>3461</v>
      </c>
      <c r="AB395" t="s">
        <v>71</v>
      </c>
      <c r="AC395" t="s">
        <v>6431</v>
      </c>
      <c r="AD395" t="s">
        <v>6532</v>
      </c>
      <c r="AE395" t="s">
        <v>6533</v>
      </c>
      <c r="AF395" t="s">
        <v>6534</v>
      </c>
      <c r="AG395" t="s">
        <v>6535</v>
      </c>
      <c r="AH395" t="s">
        <v>156</v>
      </c>
      <c r="AI395">
        <v>1</v>
      </c>
      <c r="AJ395">
        <v>6.5</v>
      </c>
      <c r="AK395">
        <v>7</v>
      </c>
      <c r="AL395">
        <v>7</v>
      </c>
      <c r="AM395" t="s">
        <v>110</v>
      </c>
      <c r="AN395">
        <v>141.41999999999999</v>
      </c>
      <c r="AO395" t="s">
        <v>303</v>
      </c>
      <c r="AP395" t="s">
        <v>303</v>
      </c>
      <c r="AQ395" t="s">
        <v>303</v>
      </c>
      <c r="AR395" t="s">
        <v>303</v>
      </c>
      <c r="AS395" t="s">
        <v>303</v>
      </c>
      <c r="AT395" t="s">
        <v>618</v>
      </c>
      <c r="AU395" t="s">
        <v>619</v>
      </c>
      <c r="AV395" t="s">
        <v>6536</v>
      </c>
      <c r="AW395" t="s">
        <v>156</v>
      </c>
      <c r="AX395" t="s">
        <v>307</v>
      </c>
      <c r="AY395" t="s">
        <v>6532</v>
      </c>
      <c r="AZ395" t="s">
        <v>6537</v>
      </c>
      <c r="BA395" t="s">
        <v>6537</v>
      </c>
      <c r="BB395" t="s">
        <v>1165</v>
      </c>
      <c r="BC395" t="s">
        <v>309</v>
      </c>
      <c r="BD395" t="s">
        <v>621</v>
      </c>
      <c r="BE395" t="s">
        <v>311</v>
      </c>
      <c r="BF395" t="s">
        <v>312</v>
      </c>
      <c r="BG395" t="s">
        <v>156</v>
      </c>
      <c r="BH395" t="s">
        <v>313</v>
      </c>
    </row>
    <row r="396" spans="1:60" x14ac:dyDescent="0.4">
      <c r="A396" s="64">
        <f t="shared" si="111"/>
        <v>394</v>
      </c>
      <c r="B396" s="65" t="str">
        <f t="shared" si="112"/>
        <v>2025-09-21</v>
      </c>
      <c r="C396" s="65" t="str">
        <f t="shared" si="113"/>
        <v>FRA</v>
      </c>
      <c r="D396" s="65" t="str">
        <f t="shared" si="114"/>
        <v>99431947823</v>
      </c>
      <c r="E396" s="65" t="str">
        <f t="shared" si="115"/>
        <v>566746844893</v>
      </c>
      <c r="F396" s="65" t="str">
        <f t="shared" si="116"/>
        <v>이윤정</v>
      </c>
      <c r="G396" s="65" t="str">
        <f t="shared" si="117"/>
        <v>GK00002771105</v>
      </c>
      <c r="H396" s="229" t="str">
        <f t="shared" si="118"/>
        <v>목록(Manifest)</v>
      </c>
      <c r="I396" s="66">
        <f t="shared" si="119"/>
        <v>120.77</v>
      </c>
      <c r="J396" s="102">
        <f t="shared" si="120"/>
        <v>1</v>
      </c>
      <c r="K396" s="66">
        <f t="shared" si="121"/>
        <v>0.5</v>
      </c>
      <c r="L396" s="66">
        <f t="shared" si="122"/>
        <v>0.2</v>
      </c>
      <c r="M396" s="66">
        <f t="shared" si="123"/>
        <v>0.5</v>
      </c>
      <c r="N396" s="169">
        <f t="shared" si="124"/>
        <v>3.35</v>
      </c>
      <c r="O396" s="169">
        <f>(J396*VLOOKUP(M396/J396,Mapping!$B$22:$C$29,2,10))</f>
        <v>2.75</v>
      </c>
      <c r="P396" s="166">
        <f t="shared" si="125"/>
        <v>7.1515801780863901</v>
      </c>
      <c r="Q396" s="167">
        <f>VLOOKUP(H396,Mapping!$B$3:$D$13,3,0)</f>
        <v>0</v>
      </c>
      <c r="R396" s="168">
        <f>(IF(VLOOKUP(VLOOKUP(I396,Mapping!$B$15:$D$20,2,1),Mapping!$C$15:$E$20,2,0)=7000,0,VLOOKUP(VLOOKUP(I396,Mapping!$B$15:$D$20,2,1),Mapping!$C$15:$E$20,2,0)))</f>
        <v>0</v>
      </c>
      <c r="S396" s="166"/>
      <c r="T396" s="166"/>
      <c r="U396" s="67">
        <f t="shared" si="126"/>
        <v>7.1515801780863901</v>
      </c>
      <c r="V396" s="149">
        <f t="shared" si="127"/>
        <v>7.15</v>
      </c>
      <c r="W396" s="149">
        <f>MAKESHOPNCOMPANY!$C$17</f>
        <v>1402.69</v>
      </c>
      <c r="X396" t="str">
        <f t="shared" si="110"/>
        <v/>
      </c>
      <c r="AA396" t="s">
        <v>3461</v>
      </c>
      <c r="AB396" t="s">
        <v>71</v>
      </c>
      <c r="AC396" t="s">
        <v>6431</v>
      </c>
      <c r="AD396" t="s">
        <v>6538</v>
      </c>
      <c r="AE396" t="s">
        <v>6539</v>
      </c>
      <c r="AF396" t="s">
        <v>6540</v>
      </c>
      <c r="AG396" t="s">
        <v>6541</v>
      </c>
      <c r="AH396" t="s">
        <v>156</v>
      </c>
      <c r="AI396">
        <v>1</v>
      </c>
      <c r="AJ396">
        <v>0.5</v>
      </c>
      <c r="AK396">
        <v>0.2</v>
      </c>
      <c r="AL396">
        <v>0.5</v>
      </c>
      <c r="AM396" t="s">
        <v>14</v>
      </c>
      <c r="AN396">
        <v>120.77</v>
      </c>
      <c r="AO396" t="s">
        <v>303</v>
      </c>
      <c r="AP396" t="s">
        <v>303</v>
      </c>
      <c r="AQ396" t="s">
        <v>303</v>
      </c>
      <c r="AR396" t="s">
        <v>303</v>
      </c>
      <c r="AS396" t="s">
        <v>303</v>
      </c>
      <c r="AT396" t="s">
        <v>618</v>
      </c>
      <c r="AU396" t="s">
        <v>619</v>
      </c>
      <c r="AV396" t="s">
        <v>6542</v>
      </c>
      <c r="AW396" t="s">
        <v>156</v>
      </c>
      <c r="AX396" t="s">
        <v>307</v>
      </c>
      <c r="AY396" t="s">
        <v>6538</v>
      </c>
      <c r="AZ396" t="s">
        <v>6543</v>
      </c>
      <c r="BA396" t="s">
        <v>6543</v>
      </c>
      <c r="BB396" t="s">
        <v>1165</v>
      </c>
      <c r="BC396" t="s">
        <v>309</v>
      </c>
      <c r="BD396" t="s">
        <v>621</v>
      </c>
      <c r="BE396" t="s">
        <v>311</v>
      </c>
      <c r="BF396" t="s">
        <v>312</v>
      </c>
      <c r="BG396" t="s">
        <v>156</v>
      </c>
      <c r="BH396" t="s">
        <v>313</v>
      </c>
    </row>
    <row r="397" spans="1:60" x14ac:dyDescent="0.4">
      <c r="A397" s="64">
        <f t="shared" si="111"/>
        <v>395</v>
      </c>
      <c r="B397" s="65" t="str">
        <f t="shared" si="112"/>
        <v>2025-09-21</v>
      </c>
      <c r="C397" s="65" t="str">
        <f t="shared" si="113"/>
        <v>FRA</v>
      </c>
      <c r="D397" s="65" t="str">
        <f t="shared" si="114"/>
        <v>99431947823</v>
      </c>
      <c r="E397" s="65" t="str">
        <f t="shared" si="115"/>
        <v>566746844860</v>
      </c>
      <c r="F397" s="65" t="str">
        <f t="shared" si="116"/>
        <v>신임숙</v>
      </c>
      <c r="G397" s="65" t="str">
        <f t="shared" si="117"/>
        <v>GK00002772742</v>
      </c>
      <c r="H397" s="229" t="str">
        <f t="shared" si="118"/>
        <v>목록(Manifest)</v>
      </c>
      <c r="I397" s="66">
        <f t="shared" si="119"/>
        <v>118.14</v>
      </c>
      <c r="J397" s="102">
        <f t="shared" si="120"/>
        <v>1</v>
      </c>
      <c r="K397" s="66">
        <f t="shared" si="121"/>
        <v>1</v>
      </c>
      <c r="L397" s="66">
        <f t="shared" si="122"/>
        <v>2</v>
      </c>
      <c r="M397" s="66">
        <f t="shared" si="123"/>
        <v>2</v>
      </c>
      <c r="N397" s="169">
        <f t="shared" si="124"/>
        <v>8</v>
      </c>
      <c r="O397" s="169">
        <f>(J397*VLOOKUP(M397/J397,Mapping!$B$22:$C$29,2,10))</f>
        <v>2.75</v>
      </c>
      <c r="P397" s="166">
        <f t="shared" si="125"/>
        <v>12.603194576135852</v>
      </c>
      <c r="Q397" s="167">
        <f>VLOOKUP(H397,Mapping!$B$3:$D$13,3,0)</f>
        <v>0</v>
      </c>
      <c r="R397" s="168">
        <f>(IF(VLOOKUP(VLOOKUP(I397,Mapping!$B$15:$D$20,2,1),Mapping!$C$15:$E$20,2,0)=7000,0,VLOOKUP(VLOOKUP(I397,Mapping!$B$15:$D$20,2,1),Mapping!$C$15:$E$20,2,0)))</f>
        <v>0</v>
      </c>
      <c r="S397" s="166"/>
      <c r="T397" s="166"/>
      <c r="U397" s="67">
        <f t="shared" si="126"/>
        <v>12.603194576135852</v>
      </c>
      <c r="V397" s="149">
        <f t="shared" si="127"/>
        <v>12.6</v>
      </c>
      <c r="W397" s="149">
        <f>MAKESHOPNCOMPANY!$C$17</f>
        <v>1402.69</v>
      </c>
      <c r="X397" t="str">
        <f t="shared" si="110"/>
        <v/>
      </c>
      <c r="AA397" t="s">
        <v>3461</v>
      </c>
      <c r="AB397" t="s">
        <v>71</v>
      </c>
      <c r="AC397" t="s">
        <v>6431</v>
      </c>
      <c r="AD397" t="s">
        <v>6544</v>
      </c>
      <c r="AE397" t="s">
        <v>6545</v>
      </c>
      <c r="AF397" t="s">
        <v>6546</v>
      </c>
      <c r="AG397" t="s">
        <v>6547</v>
      </c>
      <c r="AH397" t="s">
        <v>156</v>
      </c>
      <c r="AI397">
        <v>1</v>
      </c>
      <c r="AJ397">
        <v>1</v>
      </c>
      <c r="AK397">
        <v>2</v>
      </c>
      <c r="AL397">
        <v>2</v>
      </c>
      <c r="AM397" t="s">
        <v>14</v>
      </c>
      <c r="AN397">
        <v>118.14</v>
      </c>
      <c r="AO397" t="s">
        <v>303</v>
      </c>
      <c r="AP397" t="s">
        <v>303</v>
      </c>
      <c r="AQ397" t="s">
        <v>303</v>
      </c>
      <c r="AR397" t="s">
        <v>303</v>
      </c>
      <c r="AS397" t="s">
        <v>303</v>
      </c>
      <c r="AT397" t="s">
        <v>618</v>
      </c>
      <c r="AU397" t="s">
        <v>619</v>
      </c>
      <c r="AV397" t="s">
        <v>6548</v>
      </c>
      <c r="AW397" t="s">
        <v>156</v>
      </c>
      <c r="AX397" t="s">
        <v>307</v>
      </c>
      <c r="AY397" t="s">
        <v>6544</v>
      </c>
      <c r="AZ397" t="s">
        <v>6549</v>
      </c>
      <c r="BA397" t="s">
        <v>6549</v>
      </c>
      <c r="BB397" t="s">
        <v>1165</v>
      </c>
      <c r="BC397" t="s">
        <v>309</v>
      </c>
      <c r="BD397" t="s">
        <v>621</v>
      </c>
      <c r="BE397" t="s">
        <v>311</v>
      </c>
      <c r="BF397" t="s">
        <v>312</v>
      </c>
      <c r="BG397" t="s">
        <v>156</v>
      </c>
      <c r="BH397" t="s">
        <v>313</v>
      </c>
    </row>
    <row r="398" spans="1:60" x14ac:dyDescent="0.4">
      <c r="A398" s="64">
        <f t="shared" si="111"/>
        <v>396</v>
      </c>
      <c r="B398" s="65" t="str">
        <f t="shared" si="112"/>
        <v>2025-09-21</v>
      </c>
      <c r="C398" s="65" t="str">
        <f t="shared" si="113"/>
        <v>FRA</v>
      </c>
      <c r="D398" s="65" t="str">
        <f t="shared" si="114"/>
        <v>99431947823</v>
      </c>
      <c r="E398" s="65" t="str">
        <f t="shared" si="115"/>
        <v>566746844941</v>
      </c>
      <c r="F398" s="65" t="str">
        <f t="shared" si="116"/>
        <v>김윤정</v>
      </c>
      <c r="G398" s="65" t="str">
        <f t="shared" si="117"/>
        <v>GK00002773030</v>
      </c>
      <c r="H398" s="229" t="str">
        <f t="shared" si="118"/>
        <v>간이(Simple)</v>
      </c>
      <c r="I398" s="66">
        <f t="shared" si="119"/>
        <v>164.12</v>
      </c>
      <c r="J398" s="102">
        <f t="shared" si="120"/>
        <v>1</v>
      </c>
      <c r="K398" s="66">
        <f t="shared" si="121"/>
        <v>1.1000000000000001</v>
      </c>
      <c r="L398" s="66">
        <f t="shared" si="122"/>
        <v>2.7</v>
      </c>
      <c r="M398" s="66">
        <f t="shared" si="123"/>
        <v>2.7</v>
      </c>
      <c r="N398" s="169">
        <f t="shared" si="124"/>
        <v>10.170000000000002</v>
      </c>
      <c r="O398" s="169">
        <f>(J398*VLOOKUP(M398/J398,Mapping!$B$22:$C$29,2,10))</f>
        <v>3.25</v>
      </c>
      <c r="P398" s="166">
        <f t="shared" si="125"/>
        <v>15.733476391790061</v>
      </c>
      <c r="Q398" s="167">
        <f>VLOOKUP(H398,Mapping!$B$3:$D$13,3,0)</f>
        <v>0.8</v>
      </c>
      <c r="R398" s="168">
        <f>(IF(VLOOKUP(VLOOKUP(I398,Mapping!$B$15:$D$20,2,1),Mapping!$C$15:$E$20,2,0)=7000,0,VLOOKUP(VLOOKUP(I398,Mapping!$B$15:$D$20,2,1),Mapping!$C$15:$E$20,2,0)))</f>
        <v>0</v>
      </c>
      <c r="S398" s="166"/>
      <c r="T398" s="166"/>
      <c r="U398" s="67">
        <f t="shared" si="126"/>
        <v>16.53347639179006</v>
      </c>
      <c r="V398" s="149">
        <f t="shared" si="127"/>
        <v>16.53</v>
      </c>
      <c r="W398" s="149">
        <f>MAKESHOPNCOMPANY!$C$17</f>
        <v>1402.69</v>
      </c>
      <c r="X398" t="str">
        <f t="shared" si="110"/>
        <v/>
      </c>
      <c r="AA398" t="s">
        <v>3461</v>
      </c>
      <c r="AB398" t="s">
        <v>71</v>
      </c>
      <c r="AC398" t="s">
        <v>6431</v>
      </c>
      <c r="AD398" t="s">
        <v>6550</v>
      </c>
      <c r="AE398" t="s">
        <v>1273</v>
      </c>
      <c r="AF398" t="s">
        <v>1274</v>
      </c>
      <c r="AG398" t="s">
        <v>1275</v>
      </c>
      <c r="AH398" t="s">
        <v>156</v>
      </c>
      <c r="AI398">
        <v>1</v>
      </c>
      <c r="AJ398">
        <v>1.1000000000000001</v>
      </c>
      <c r="AK398">
        <v>2.7</v>
      </c>
      <c r="AL398">
        <v>2.7</v>
      </c>
      <c r="AM398" t="s">
        <v>15</v>
      </c>
      <c r="AN398">
        <v>164.12</v>
      </c>
      <c r="AO398" t="s">
        <v>303</v>
      </c>
      <c r="AP398" t="s">
        <v>303</v>
      </c>
      <c r="AQ398" t="s">
        <v>303</v>
      </c>
      <c r="AR398" t="s">
        <v>303</v>
      </c>
      <c r="AS398" t="s">
        <v>303</v>
      </c>
      <c r="AT398" t="s">
        <v>618</v>
      </c>
      <c r="AU398" t="s">
        <v>619</v>
      </c>
      <c r="AV398" t="s">
        <v>1225</v>
      </c>
      <c r="AW398" t="s">
        <v>156</v>
      </c>
      <c r="AX398" t="s">
        <v>307</v>
      </c>
      <c r="AY398" t="s">
        <v>6550</v>
      </c>
      <c r="AZ398" t="s">
        <v>6551</v>
      </c>
      <c r="BA398" t="s">
        <v>6551</v>
      </c>
      <c r="BB398" t="s">
        <v>1165</v>
      </c>
      <c r="BC398" t="s">
        <v>309</v>
      </c>
      <c r="BD398" t="s">
        <v>621</v>
      </c>
      <c r="BE398" t="s">
        <v>311</v>
      </c>
      <c r="BF398" t="s">
        <v>312</v>
      </c>
      <c r="BG398" t="s">
        <v>156</v>
      </c>
      <c r="BH398" t="s">
        <v>313</v>
      </c>
    </row>
    <row r="399" spans="1:60" x14ac:dyDescent="0.4">
      <c r="A399" s="64">
        <f t="shared" si="111"/>
        <v>397</v>
      </c>
      <c r="B399" s="65" t="str">
        <f t="shared" si="112"/>
        <v>2025-09-21</v>
      </c>
      <c r="C399" s="65" t="str">
        <f t="shared" si="113"/>
        <v>FRA</v>
      </c>
      <c r="D399" s="65" t="str">
        <f t="shared" si="114"/>
        <v>99431947823</v>
      </c>
      <c r="E399" s="65" t="str">
        <f t="shared" si="115"/>
        <v>566746845000</v>
      </c>
      <c r="F399" s="65" t="str">
        <f t="shared" si="116"/>
        <v>김성훈</v>
      </c>
      <c r="G399" s="65" t="str">
        <f t="shared" si="117"/>
        <v>GK00002773031</v>
      </c>
      <c r="H399" s="229" t="str">
        <f t="shared" si="118"/>
        <v>목록(Manifest)</v>
      </c>
      <c r="I399" s="66">
        <f t="shared" si="119"/>
        <v>140.69999999999999</v>
      </c>
      <c r="J399" s="102">
        <f t="shared" si="120"/>
        <v>1</v>
      </c>
      <c r="K399" s="66">
        <f t="shared" si="121"/>
        <v>0.5</v>
      </c>
      <c r="L399" s="66">
        <f t="shared" si="122"/>
        <v>1</v>
      </c>
      <c r="M399" s="66">
        <f t="shared" si="123"/>
        <v>1</v>
      </c>
      <c r="N399" s="169">
        <f t="shared" si="124"/>
        <v>4.9000000000000004</v>
      </c>
      <c r="O399" s="169">
        <f>(J399*VLOOKUP(M399/J399,Mapping!$B$22:$C$29,2,10))</f>
        <v>2.75</v>
      </c>
      <c r="P399" s="166">
        <f t="shared" si="125"/>
        <v>8.9687849774362114</v>
      </c>
      <c r="Q399" s="167">
        <f>VLOOKUP(H399,Mapping!$B$3:$D$13,3,0)</f>
        <v>0</v>
      </c>
      <c r="R399" s="168">
        <f>(IF(VLOOKUP(VLOOKUP(I399,Mapping!$B$15:$D$20,2,1),Mapping!$C$15:$E$20,2,0)=7000,0,VLOOKUP(VLOOKUP(I399,Mapping!$B$15:$D$20,2,1),Mapping!$C$15:$E$20,2,0)))</f>
        <v>0</v>
      </c>
      <c r="S399" s="166"/>
      <c r="T399" s="166"/>
      <c r="U399" s="67">
        <f t="shared" si="126"/>
        <v>8.9687849774362114</v>
      </c>
      <c r="V399" s="149">
        <f t="shared" si="127"/>
        <v>8.9700000000000006</v>
      </c>
      <c r="W399" s="149">
        <f>MAKESHOPNCOMPANY!$C$17</f>
        <v>1402.69</v>
      </c>
      <c r="X399" t="str">
        <f t="shared" si="110"/>
        <v/>
      </c>
      <c r="AA399" t="s">
        <v>3461</v>
      </c>
      <c r="AB399" t="s">
        <v>71</v>
      </c>
      <c r="AC399" t="s">
        <v>6431</v>
      </c>
      <c r="AD399" t="s">
        <v>6552</v>
      </c>
      <c r="AE399" t="s">
        <v>6553</v>
      </c>
      <c r="AF399" t="s">
        <v>6554</v>
      </c>
      <c r="AG399" t="s">
        <v>6555</v>
      </c>
      <c r="AH399" t="s">
        <v>156</v>
      </c>
      <c r="AI399">
        <v>1</v>
      </c>
      <c r="AJ399">
        <v>0.5</v>
      </c>
      <c r="AK399">
        <v>1</v>
      </c>
      <c r="AL399">
        <v>1</v>
      </c>
      <c r="AM399" t="s">
        <v>14</v>
      </c>
      <c r="AN399">
        <v>140.69999999999999</v>
      </c>
      <c r="AO399" t="s">
        <v>303</v>
      </c>
      <c r="AP399" t="s">
        <v>303</v>
      </c>
      <c r="AQ399" t="s">
        <v>303</v>
      </c>
      <c r="AR399" t="s">
        <v>303</v>
      </c>
      <c r="AS399" t="s">
        <v>303</v>
      </c>
      <c r="AT399" t="s">
        <v>618</v>
      </c>
      <c r="AU399" t="s">
        <v>619</v>
      </c>
      <c r="AV399" t="s">
        <v>6556</v>
      </c>
      <c r="AW399" t="s">
        <v>156</v>
      </c>
      <c r="AX399" t="s">
        <v>307</v>
      </c>
      <c r="AY399" t="s">
        <v>6552</v>
      </c>
      <c r="AZ399" t="s">
        <v>6557</v>
      </c>
      <c r="BA399" t="s">
        <v>6557</v>
      </c>
      <c r="BB399" t="s">
        <v>1165</v>
      </c>
      <c r="BC399" t="s">
        <v>309</v>
      </c>
      <c r="BD399" t="s">
        <v>621</v>
      </c>
      <c r="BE399" t="s">
        <v>311</v>
      </c>
      <c r="BF399" t="s">
        <v>312</v>
      </c>
      <c r="BG399" t="s">
        <v>156</v>
      </c>
      <c r="BH399" t="s">
        <v>313</v>
      </c>
    </row>
    <row r="400" spans="1:60" x14ac:dyDescent="0.4">
      <c r="A400" s="64">
        <f t="shared" si="111"/>
        <v>398</v>
      </c>
      <c r="B400" s="65" t="str">
        <f t="shared" si="112"/>
        <v>2025-09-21</v>
      </c>
      <c r="C400" s="65" t="str">
        <f t="shared" si="113"/>
        <v>FRA</v>
      </c>
      <c r="D400" s="65" t="str">
        <f t="shared" si="114"/>
        <v>99431947823</v>
      </c>
      <c r="E400" s="65" t="str">
        <f t="shared" si="115"/>
        <v>566746845033</v>
      </c>
      <c r="F400" s="65" t="str">
        <f t="shared" si="116"/>
        <v>조하정</v>
      </c>
      <c r="G400" s="65" t="str">
        <f t="shared" si="117"/>
        <v>GK00002773038</v>
      </c>
      <c r="H400" s="229" t="str">
        <f t="shared" si="118"/>
        <v>간이(Simple)</v>
      </c>
      <c r="I400" s="66">
        <f t="shared" si="119"/>
        <v>158.29</v>
      </c>
      <c r="J400" s="102">
        <f t="shared" si="120"/>
        <v>1</v>
      </c>
      <c r="K400" s="66">
        <f t="shared" si="121"/>
        <v>0.5</v>
      </c>
      <c r="L400" s="66">
        <f t="shared" si="122"/>
        <v>0.2</v>
      </c>
      <c r="M400" s="66">
        <f t="shared" si="123"/>
        <v>0.5</v>
      </c>
      <c r="N400" s="169">
        <f t="shared" si="124"/>
        <v>3.35</v>
      </c>
      <c r="O400" s="169">
        <f>(J400*VLOOKUP(M400/J400,Mapping!$B$22:$C$29,2,10))</f>
        <v>2.75</v>
      </c>
      <c r="P400" s="166">
        <f t="shared" si="125"/>
        <v>7.1515801780863901</v>
      </c>
      <c r="Q400" s="167">
        <f>VLOOKUP(H400,Mapping!$B$3:$D$13,3,0)</f>
        <v>0.8</v>
      </c>
      <c r="R400" s="168">
        <f>(IF(VLOOKUP(VLOOKUP(I400,Mapping!$B$15:$D$20,2,1),Mapping!$C$15:$E$20,2,0)=7000,0,VLOOKUP(VLOOKUP(I400,Mapping!$B$15:$D$20,2,1),Mapping!$C$15:$E$20,2,0)))</f>
        <v>0</v>
      </c>
      <c r="S400" s="166"/>
      <c r="T400" s="166"/>
      <c r="U400" s="67">
        <f t="shared" si="126"/>
        <v>7.9515801780863899</v>
      </c>
      <c r="V400" s="149">
        <f t="shared" si="127"/>
        <v>7.95</v>
      </c>
      <c r="W400" s="149">
        <f>MAKESHOPNCOMPANY!$C$17</f>
        <v>1402.69</v>
      </c>
      <c r="X400" t="str">
        <f t="shared" si="110"/>
        <v/>
      </c>
      <c r="AA400" t="s">
        <v>3461</v>
      </c>
      <c r="AB400" t="s">
        <v>71</v>
      </c>
      <c r="AC400" t="s">
        <v>6431</v>
      </c>
      <c r="AD400" t="s">
        <v>6558</v>
      </c>
      <c r="AE400" t="s">
        <v>6559</v>
      </c>
      <c r="AF400" t="s">
        <v>6560</v>
      </c>
      <c r="AG400" t="s">
        <v>6561</v>
      </c>
      <c r="AH400" t="s">
        <v>156</v>
      </c>
      <c r="AI400">
        <v>1</v>
      </c>
      <c r="AJ400">
        <v>0.5</v>
      </c>
      <c r="AK400">
        <v>0.2</v>
      </c>
      <c r="AL400">
        <v>0.5</v>
      </c>
      <c r="AM400" t="s">
        <v>15</v>
      </c>
      <c r="AN400">
        <v>158.29</v>
      </c>
      <c r="AO400" t="s">
        <v>303</v>
      </c>
      <c r="AP400" t="s">
        <v>303</v>
      </c>
      <c r="AQ400" t="s">
        <v>303</v>
      </c>
      <c r="AR400" t="s">
        <v>303</v>
      </c>
      <c r="AS400" t="s">
        <v>303</v>
      </c>
      <c r="AT400" t="s">
        <v>618</v>
      </c>
      <c r="AU400" t="s">
        <v>619</v>
      </c>
      <c r="AV400" t="s">
        <v>707</v>
      </c>
      <c r="AW400" t="s">
        <v>156</v>
      </c>
      <c r="AX400" t="s">
        <v>307</v>
      </c>
      <c r="AY400" t="s">
        <v>6558</v>
      </c>
      <c r="AZ400" t="s">
        <v>6562</v>
      </c>
      <c r="BA400" t="s">
        <v>6562</v>
      </c>
      <c r="BB400" t="s">
        <v>1165</v>
      </c>
      <c r="BC400" t="s">
        <v>309</v>
      </c>
      <c r="BD400" t="s">
        <v>621</v>
      </c>
      <c r="BE400" t="s">
        <v>311</v>
      </c>
      <c r="BF400" t="s">
        <v>312</v>
      </c>
      <c r="BG400" t="s">
        <v>156</v>
      </c>
      <c r="BH400" t="s">
        <v>313</v>
      </c>
    </row>
    <row r="401" spans="1:60" x14ac:dyDescent="0.4">
      <c r="A401" s="64">
        <f t="shared" si="111"/>
        <v>399</v>
      </c>
      <c r="B401" s="65" t="str">
        <f t="shared" si="112"/>
        <v>2025-09-21</v>
      </c>
      <c r="C401" s="65" t="str">
        <f t="shared" si="113"/>
        <v>FRA</v>
      </c>
      <c r="D401" s="65" t="str">
        <f t="shared" si="114"/>
        <v>99431947823</v>
      </c>
      <c r="E401" s="65" t="str">
        <f t="shared" si="115"/>
        <v>566746845044</v>
      </c>
      <c r="F401" s="65" t="str">
        <f t="shared" si="116"/>
        <v>김도엽</v>
      </c>
      <c r="G401" s="65" t="str">
        <f t="shared" si="117"/>
        <v>GK00002773047</v>
      </c>
      <c r="H401" s="229" t="str">
        <f t="shared" si="118"/>
        <v>일반(목록배제,Normal-Manifest Exception)</v>
      </c>
      <c r="I401" s="66">
        <f t="shared" si="119"/>
        <v>43.04</v>
      </c>
      <c r="J401" s="102">
        <f t="shared" si="120"/>
        <v>1</v>
      </c>
      <c r="K401" s="66">
        <f t="shared" si="121"/>
        <v>1.5</v>
      </c>
      <c r="L401" s="66">
        <f t="shared" si="122"/>
        <v>0.2</v>
      </c>
      <c r="M401" s="66">
        <f t="shared" si="123"/>
        <v>1.5</v>
      </c>
      <c r="N401" s="169">
        <f t="shared" si="124"/>
        <v>6.45</v>
      </c>
      <c r="O401" s="169">
        <f>(J401*VLOOKUP(M401/J401,Mapping!$B$22:$C$29,2,10))</f>
        <v>2.75</v>
      </c>
      <c r="P401" s="166">
        <f t="shared" si="125"/>
        <v>10.78598977678603</v>
      </c>
      <c r="Q401" s="167">
        <f>VLOOKUP(H401,Mapping!$B$3:$D$13,3,0)</f>
        <v>0.8</v>
      </c>
      <c r="R401" s="168">
        <f>(IF(VLOOKUP(VLOOKUP(I401,Mapping!$B$15:$D$20,2,1),Mapping!$C$15:$E$20,2,0)=7000,0,VLOOKUP(VLOOKUP(I401,Mapping!$B$15:$D$20,2,1),Mapping!$C$15:$E$20,2,0)))</f>
        <v>0</v>
      </c>
      <c r="S401" s="166"/>
      <c r="T401" s="166"/>
      <c r="U401" s="67">
        <f t="shared" si="126"/>
        <v>11.585989776786031</v>
      </c>
      <c r="V401" s="149">
        <f t="shared" si="127"/>
        <v>11.59</v>
      </c>
      <c r="W401" s="149">
        <f>MAKESHOPNCOMPANY!$C$17</f>
        <v>1402.69</v>
      </c>
      <c r="X401" t="str">
        <f t="shared" si="110"/>
        <v/>
      </c>
      <c r="AA401" t="s">
        <v>3461</v>
      </c>
      <c r="AB401" t="s">
        <v>71</v>
      </c>
      <c r="AC401" t="s">
        <v>6431</v>
      </c>
      <c r="AD401" t="s">
        <v>6563</v>
      </c>
      <c r="AE401" t="s">
        <v>1292</v>
      </c>
      <c r="AF401" t="s">
        <v>1293</v>
      </c>
      <c r="AG401" t="s">
        <v>1294</v>
      </c>
      <c r="AH401" t="s">
        <v>156</v>
      </c>
      <c r="AI401">
        <v>1</v>
      </c>
      <c r="AJ401">
        <v>1.5</v>
      </c>
      <c r="AK401">
        <v>0.2</v>
      </c>
      <c r="AL401">
        <v>1.5</v>
      </c>
      <c r="AM401" t="s">
        <v>110</v>
      </c>
      <c r="AN401">
        <v>43.04</v>
      </c>
      <c r="AO401" t="s">
        <v>303</v>
      </c>
      <c r="AP401" t="s">
        <v>303</v>
      </c>
      <c r="AQ401" t="s">
        <v>303</v>
      </c>
      <c r="AR401" t="s">
        <v>303</v>
      </c>
      <c r="AS401" t="s">
        <v>303</v>
      </c>
      <c r="AT401" t="s">
        <v>618</v>
      </c>
      <c r="AU401" t="s">
        <v>619</v>
      </c>
      <c r="AV401" t="s">
        <v>6564</v>
      </c>
      <c r="AW401" t="s">
        <v>156</v>
      </c>
      <c r="AX401" t="s">
        <v>307</v>
      </c>
      <c r="AY401" t="s">
        <v>6563</v>
      </c>
      <c r="AZ401" t="s">
        <v>6565</v>
      </c>
      <c r="BA401" t="s">
        <v>6565</v>
      </c>
      <c r="BB401" t="s">
        <v>1165</v>
      </c>
      <c r="BC401" t="s">
        <v>309</v>
      </c>
      <c r="BD401" t="s">
        <v>621</v>
      </c>
      <c r="BE401" t="s">
        <v>311</v>
      </c>
      <c r="BF401" t="s">
        <v>312</v>
      </c>
      <c r="BG401" t="s">
        <v>156</v>
      </c>
      <c r="BH401" t="s">
        <v>313</v>
      </c>
    </row>
    <row r="402" spans="1:60" x14ac:dyDescent="0.4">
      <c r="A402" s="64">
        <f t="shared" si="111"/>
        <v>400</v>
      </c>
      <c r="B402" s="65" t="str">
        <f t="shared" si="112"/>
        <v>2025-09-21</v>
      </c>
      <c r="C402" s="65" t="str">
        <f t="shared" si="113"/>
        <v>FRA</v>
      </c>
      <c r="D402" s="65" t="str">
        <f t="shared" si="114"/>
        <v>99431947823</v>
      </c>
      <c r="E402" s="65" t="str">
        <f t="shared" si="115"/>
        <v>566746844904</v>
      </c>
      <c r="F402" s="65" t="str">
        <f t="shared" si="116"/>
        <v>이예미</v>
      </c>
      <c r="G402" s="65" t="str">
        <f t="shared" si="117"/>
        <v>GK00002773051</v>
      </c>
      <c r="H402" s="229" t="str">
        <f t="shared" si="118"/>
        <v>목록(Manifest)</v>
      </c>
      <c r="I402" s="66">
        <f t="shared" si="119"/>
        <v>139.76</v>
      </c>
      <c r="J402" s="102">
        <f t="shared" si="120"/>
        <v>1</v>
      </c>
      <c r="K402" s="66">
        <f t="shared" si="121"/>
        <v>0.6</v>
      </c>
      <c r="L402" s="66">
        <f t="shared" si="122"/>
        <v>0.2</v>
      </c>
      <c r="M402" s="66">
        <f t="shared" si="123"/>
        <v>0.6</v>
      </c>
      <c r="N402" s="169">
        <f t="shared" si="124"/>
        <v>3.66</v>
      </c>
      <c r="O402" s="169">
        <f>(J402*VLOOKUP(M402/J402,Mapping!$B$22:$C$29,2,10))</f>
        <v>2.75</v>
      </c>
      <c r="P402" s="166">
        <f t="shared" si="125"/>
        <v>7.5150211379563547</v>
      </c>
      <c r="Q402" s="167">
        <f>VLOOKUP(H402,Mapping!$B$3:$D$13,3,0)</f>
        <v>0</v>
      </c>
      <c r="R402" s="168">
        <f>(IF(VLOOKUP(VLOOKUP(I402,Mapping!$B$15:$D$20,2,1),Mapping!$C$15:$E$20,2,0)=7000,0,VLOOKUP(VLOOKUP(I402,Mapping!$B$15:$D$20,2,1),Mapping!$C$15:$E$20,2,0)))</f>
        <v>0</v>
      </c>
      <c r="S402" s="166"/>
      <c r="T402" s="166"/>
      <c r="U402" s="67">
        <f t="shared" si="126"/>
        <v>7.5150211379563547</v>
      </c>
      <c r="V402" s="149">
        <f t="shared" si="127"/>
        <v>7.52</v>
      </c>
      <c r="W402" s="149">
        <f>MAKESHOPNCOMPANY!$C$17</f>
        <v>1402.69</v>
      </c>
      <c r="X402" t="str">
        <f t="shared" si="110"/>
        <v/>
      </c>
      <c r="AA402" t="s">
        <v>3461</v>
      </c>
      <c r="AB402" t="s">
        <v>71</v>
      </c>
      <c r="AC402" t="s">
        <v>6431</v>
      </c>
      <c r="AD402" t="s">
        <v>6566</v>
      </c>
      <c r="AE402" t="s">
        <v>5631</v>
      </c>
      <c r="AF402" t="s">
        <v>5632</v>
      </c>
      <c r="AG402" t="s">
        <v>2817</v>
      </c>
      <c r="AH402" t="s">
        <v>156</v>
      </c>
      <c r="AI402">
        <v>1</v>
      </c>
      <c r="AJ402">
        <v>0.6</v>
      </c>
      <c r="AK402">
        <v>0.2</v>
      </c>
      <c r="AL402">
        <v>0.6</v>
      </c>
      <c r="AM402" t="s">
        <v>14</v>
      </c>
      <c r="AN402">
        <v>139.76</v>
      </c>
      <c r="AO402" t="s">
        <v>303</v>
      </c>
      <c r="AP402" t="s">
        <v>303</v>
      </c>
      <c r="AQ402" t="s">
        <v>303</v>
      </c>
      <c r="AR402" t="s">
        <v>303</v>
      </c>
      <c r="AS402" t="s">
        <v>303</v>
      </c>
      <c r="AT402" t="s">
        <v>618</v>
      </c>
      <c r="AU402" t="s">
        <v>619</v>
      </c>
      <c r="AV402" t="s">
        <v>6567</v>
      </c>
      <c r="AW402" t="s">
        <v>156</v>
      </c>
      <c r="AX402" t="s">
        <v>307</v>
      </c>
      <c r="AY402" t="s">
        <v>6566</v>
      </c>
      <c r="AZ402" t="s">
        <v>6568</v>
      </c>
      <c r="BA402" t="s">
        <v>6568</v>
      </c>
      <c r="BB402" t="s">
        <v>1165</v>
      </c>
      <c r="BC402" t="s">
        <v>309</v>
      </c>
      <c r="BD402" t="s">
        <v>621</v>
      </c>
      <c r="BE402" t="s">
        <v>311</v>
      </c>
      <c r="BF402" t="s">
        <v>312</v>
      </c>
      <c r="BG402" t="s">
        <v>156</v>
      </c>
      <c r="BH402" t="s">
        <v>313</v>
      </c>
    </row>
    <row r="403" spans="1:60" x14ac:dyDescent="0.4">
      <c r="A403" s="64">
        <f t="shared" si="111"/>
        <v>401</v>
      </c>
      <c r="B403" s="65" t="str">
        <f t="shared" si="112"/>
        <v>2025-09-21</v>
      </c>
      <c r="C403" s="65" t="str">
        <f t="shared" si="113"/>
        <v>FRA</v>
      </c>
      <c r="D403" s="65" t="str">
        <f t="shared" si="114"/>
        <v>99431947823</v>
      </c>
      <c r="E403" s="65" t="str">
        <f t="shared" si="115"/>
        <v>566746844801</v>
      </c>
      <c r="F403" s="65" t="str">
        <f t="shared" si="116"/>
        <v>김윤기</v>
      </c>
      <c r="G403" s="65" t="str">
        <f t="shared" si="117"/>
        <v>GK00002773064</v>
      </c>
      <c r="H403" s="229" t="str">
        <f t="shared" si="118"/>
        <v>목록(Manifest)</v>
      </c>
      <c r="I403" s="66">
        <f t="shared" si="119"/>
        <v>61.19</v>
      </c>
      <c r="J403" s="102">
        <f t="shared" si="120"/>
        <v>1</v>
      </c>
      <c r="K403" s="66">
        <f t="shared" si="121"/>
        <v>2.5</v>
      </c>
      <c r="L403" s="66">
        <f t="shared" si="122"/>
        <v>0.2</v>
      </c>
      <c r="M403" s="66">
        <f t="shared" si="123"/>
        <v>2.5</v>
      </c>
      <c r="N403" s="169">
        <f t="shared" si="124"/>
        <v>9.5500000000000007</v>
      </c>
      <c r="O403" s="169">
        <f>(J403*VLOOKUP(M403/J403,Mapping!$B$22:$C$29,2,10))</f>
        <v>3.25</v>
      </c>
      <c r="P403" s="166">
        <f t="shared" si="125"/>
        <v>15.006594472050132</v>
      </c>
      <c r="Q403" s="167">
        <f>VLOOKUP(H403,Mapping!$B$3:$D$13,3,0)</f>
        <v>0</v>
      </c>
      <c r="R403" s="168">
        <f>(IF(VLOOKUP(VLOOKUP(I403,Mapping!$B$15:$D$20,2,1),Mapping!$C$15:$E$20,2,0)=7000,0,VLOOKUP(VLOOKUP(I403,Mapping!$B$15:$D$20,2,1),Mapping!$C$15:$E$20,2,0)))</f>
        <v>0</v>
      </c>
      <c r="S403" s="166"/>
      <c r="T403" s="166"/>
      <c r="U403" s="67">
        <f t="shared" si="126"/>
        <v>15.006594472050132</v>
      </c>
      <c r="V403" s="149">
        <f t="shared" si="127"/>
        <v>15.01</v>
      </c>
      <c r="W403" s="149">
        <f>MAKESHOPNCOMPANY!$C$17</f>
        <v>1402.69</v>
      </c>
      <c r="X403" t="str">
        <f t="shared" si="110"/>
        <v/>
      </c>
      <c r="AA403" t="s">
        <v>3461</v>
      </c>
      <c r="AB403" t="s">
        <v>71</v>
      </c>
      <c r="AC403" t="s">
        <v>6431</v>
      </c>
      <c r="AD403" t="s">
        <v>6569</v>
      </c>
      <c r="AE403" t="s">
        <v>949</v>
      </c>
      <c r="AF403" t="s">
        <v>950</v>
      </c>
      <c r="AG403" t="s">
        <v>951</v>
      </c>
      <c r="AH403" t="s">
        <v>156</v>
      </c>
      <c r="AI403">
        <v>1</v>
      </c>
      <c r="AJ403">
        <v>2.5</v>
      </c>
      <c r="AK403">
        <v>0.2</v>
      </c>
      <c r="AL403">
        <v>2.5</v>
      </c>
      <c r="AM403" t="s">
        <v>14</v>
      </c>
      <c r="AN403">
        <v>61.19</v>
      </c>
      <c r="AO403" t="s">
        <v>303</v>
      </c>
      <c r="AP403" t="s">
        <v>303</v>
      </c>
      <c r="AQ403" t="s">
        <v>303</v>
      </c>
      <c r="AR403" t="s">
        <v>303</v>
      </c>
      <c r="AS403" t="s">
        <v>303</v>
      </c>
      <c r="AT403" t="s">
        <v>618</v>
      </c>
      <c r="AU403" t="s">
        <v>619</v>
      </c>
      <c r="AV403" t="s">
        <v>1250</v>
      </c>
      <c r="AW403" t="s">
        <v>156</v>
      </c>
      <c r="AX403" t="s">
        <v>307</v>
      </c>
      <c r="AY403" t="s">
        <v>6569</v>
      </c>
      <c r="AZ403" t="s">
        <v>6570</v>
      </c>
      <c r="BA403" t="s">
        <v>6570</v>
      </c>
      <c r="BB403" t="s">
        <v>1165</v>
      </c>
      <c r="BC403" t="s">
        <v>309</v>
      </c>
      <c r="BD403" t="s">
        <v>621</v>
      </c>
      <c r="BE403" t="s">
        <v>311</v>
      </c>
      <c r="BF403" t="s">
        <v>312</v>
      </c>
      <c r="BG403" t="s">
        <v>156</v>
      </c>
      <c r="BH403" t="s">
        <v>313</v>
      </c>
    </row>
    <row r="404" spans="1:60" x14ac:dyDescent="0.4">
      <c r="A404" s="64">
        <f t="shared" si="111"/>
        <v>402</v>
      </c>
      <c r="B404" s="65" t="str">
        <f t="shared" si="112"/>
        <v>2025-09-21</v>
      </c>
      <c r="C404" s="65" t="str">
        <f t="shared" si="113"/>
        <v>FRA</v>
      </c>
      <c r="D404" s="65" t="str">
        <f t="shared" si="114"/>
        <v>99431947823</v>
      </c>
      <c r="E404" s="65" t="str">
        <f t="shared" si="115"/>
        <v>566746844856</v>
      </c>
      <c r="F404" s="65" t="str">
        <f t="shared" si="116"/>
        <v>이주하</v>
      </c>
      <c r="G404" s="65" t="str">
        <f t="shared" si="117"/>
        <v>GK00002773065</v>
      </c>
      <c r="H404" s="229" t="str">
        <f t="shared" si="118"/>
        <v>목록(Manifest)</v>
      </c>
      <c r="I404" s="66">
        <f t="shared" si="119"/>
        <v>69.69</v>
      </c>
      <c r="J404" s="102">
        <f t="shared" si="120"/>
        <v>1</v>
      </c>
      <c r="K404" s="66">
        <f t="shared" si="121"/>
        <v>1.5</v>
      </c>
      <c r="L404" s="66">
        <f t="shared" si="122"/>
        <v>0.2</v>
      </c>
      <c r="M404" s="66">
        <f t="shared" si="123"/>
        <v>1.5</v>
      </c>
      <c r="N404" s="169">
        <f t="shared" si="124"/>
        <v>6.45</v>
      </c>
      <c r="O404" s="169">
        <f>(J404*VLOOKUP(M404/J404,Mapping!$B$22:$C$29,2,10))</f>
        <v>2.75</v>
      </c>
      <c r="P404" s="166">
        <f t="shared" si="125"/>
        <v>10.78598977678603</v>
      </c>
      <c r="Q404" s="167">
        <f>VLOOKUP(H404,Mapping!$B$3:$D$13,3,0)</f>
        <v>0</v>
      </c>
      <c r="R404" s="168">
        <f>(IF(VLOOKUP(VLOOKUP(I404,Mapping!$B$15:$D$20,2,1),Mapping!$C$15:$E$20,2,0)=7000,0,VLOOKUP(VLOOKUP(I404,Mapping!$B$15:$D$20,2,1),Mapping!$C$15:$E$20,2,0)))</f>
        <v>0</v>
      </c>
      <c r="S404" s="166"/>
      <c r="T404" s="166"/>
      <c r="U404" s="67">
        <f t="shared" si="126"/>
        <v>10.78598977678603</v>
      </c>
      <c r="V404" s="149">
        <f t="shared" si="127"/>
        <v>10.79</v>
      </c>
      <c r="W404" s="149">
        <f>MAKESHOPNCOMPANY!$C$17</f>
        <v>1402.69</v>
      </c>
      <c r="X404" t="str">
        <f t="shared" si="110"/>
        <v/>
      </c>
      <c r="AA404" t="s">
        <v>3461</v>
      </c>
      <c r="AB404" t="s">
        <v>71</v>
      </c>
      <c r="AC404" t="s">
        <v>6431</v>
      </c>
      <c r="AD404" t="s">
        <v>6571</v>
      </c>
      <c r="AE404" t="s">
        <v>5874</v>
      </c>
      <c r="AF404" t="s">
        <v>5875</v>
      </c>
      <c r="AG404" t="s">
        <v>5876</v>
      </c>
      <c r="AH404" t="s">
        <v>156</v>
      </c>
      <c r="AI404">
        <v>1</v>
      </c>
      <c r="AJ404">
        <v>1.5</v>
      </c>
      <c r="AK404">
        <v>0.2</v>
      </c>
      <c r="AL404">
        <v>1.5</v>
      </c>
      <c r="AM404" t="s">
        <v>14</v>
      </c>
      <c r="AN404">
        <v>69.69</v>
      </c>
      <c r="AO404" t="s">
        <v>303</v>
      </c>
      <c r="AP404" t="s">
        <v>303</v>
      </c>
      <c r="AQ404" t="s">
        <v>303</v>
      </c>
      <c r="AR404" t="s">
        <v>303</v>
      </c>
      <c r="AS404" t="s">
        <v>303</v>
      </c>
      <c r="AT404" t="s">
        <v>618</v>
      </c>
      <c r="AU404" t="s">
        <v>619</v>
      </c>
      <c r="AV404" t="s">
        <v>384</v>
      </c>
      <c r="AW404" t="s">
        <v>156</v>
      </c>
      <c r="AX404" t="s">
        <v>307</v>
      </c>
      <c r="AY404" t="s">
        <v>6571</v>
      </c>
      <c r="AZ404" t="s">
        <v>6572</v>
      </c>
      <c r="BA404" t="s">
        <v>6572</v>
      </c>
      <c r="BB404" t="s">
        <v>1165</v>
      </c>
      <c r="BC404" t="s">
        <v>309</v>
      </c>
      <c r="BD404" t="s">
        <v>621</v>
      </c>
      <c r="BE404" t="s">
        <v>311</v>
      </c>
      <c r="BF404" t="s">
        <v>312</v>
      </c>
      <c r="BG404" t="s">
        <v>156</v>
      </c>
      <c r="BH404" t="s">
        <v>313</v>
      </c>
    </row>
    <row r="405" spans="1:60" x14ac:dyDescent="0.4">
      <c r="A405" s="64">
        <f t="shared" si="111"/>
        <v>403</v>
      </c>
      <c r="B405" s="65" t="str">
        <f t="shared" si="112"/>
        <v>2025-09-21</v>
      </c>
      <c r="C405" s="65" t="str">
        <f t="shared" si="113"/>
        <v>FRA</v>
      </c>
      <c r="D405" s="65" t="str">
        <f t="shared" si="114"/>
        <v>99431947823</v>
      </c>
      <c r="E405" s="65" t="str">
        <f t="shared" si="115"/>
        <v>566746845081</v>
      </c>
      <c r="F405" s="65" t="str">
        <f t="shared" si="116"/>
        <v>마상협</v>
      </c>
      <c r="G405" s="65" t="str">
        <f t="shared" si="117"/>
        <v>GK00002773067</v>
      </c>
      <c r="H405" s="229" t="str">
        <f t="shared" si="118"/>
        <v>목록(Manifest)</v>
      </c>
      <c r="I405" s="66">
        <f t="shared" si="119"/>
        <v>77.38</v>
      </c>
      <c r="J405" s="102">
        <f t="shared" si="120"/>
        <v>1</v>
      </c>
      <c r="K405" s="66">
        <f t="shared" si="121"/>
        <v>0.5</v>
      </c>
      <c r="L405" s="66">
        <f t="shared" si="122"/>
        <v>0.2</v>
      </c>
      <c r="M405" s="66">
        <f t="shared" si="123"/>
        <v>0.5</v>
      </c>
      <c r="N405" s="169">
        <f t="shared" si="124"/>
        <v>3.35</v>
      </c>
      <c r="O405" s="169">
        <f>(J405*VLOOKUP(M405/J405,Mapping!$B$22:$C$29,2,10))</f>
        <v>2.75</v>
      </c>
      <c r="P405" s="166">
        <f t="shared" si="125"/>
        <v>7.1515801780863901</v>
      </c>
      <c r="Q405" s="167">
        <f>VLOOKUP(H405,Mapping!$B$3:$D$13,3,0)</f>
        <v>0</v>
      </c>
      <c r="R405" s="168">
        <f>(IF(VLOOKUP(VLOOKUP(I405,Mapping!$B$15:$D$20,2,1),Mapping!$C$15:$E$20,2,0)=7000,0,VLOOKUP(VLOOKUP(I405,Mapping!$B$15:$D$20,2,1),Mapping!$C$15:$E$20,2,0)))</f>
        <v>0</v>
      </c>
      <c r="S405" s="166"/>
      <c r="T405" s="166"/>
      <c r="U405" s="67">
        <f t="shared" si="126"/>
        <v>7.1515801780863901</v>
      </c>
      <c r="V405" s="149">
        <f t="shared" si="127"/>
        <v>7.15</v>
      </c>
      <c r="W405" s="149">
        <f>MAKESHOPNCOMPANY!$C$17</f>
        <v>1402.69</v>
      </c>
      <c r="X405" t="str">
        <f t="shared" si="110"/>
        <v/>
      </c>
      <c r="AA405" t="s">
        <v>3461</v>
      </c>
      <c r="AB405" t="s">
        <v>71</v>
      </c>
      <c r="AC405" t="s">
        <v>6431</v>
      </c>
      <c r="AD405" t="s">
        <v>6573</v>
      </c>
      <c r="AE405" t="s">
        <v>1271</v>
      </c>
      <c r="AF405" t="s">
        <v>1272</v>
      </c>
      <c r="AG405" t="s">
        <v>846</v>
      </c>
      <c r="AH405" t="s">
        <v>156</v>
      </c>
      <c r="AI405">
        <v>1</v>
      </c>
      <c r="AJ405">
        <v>0.5</v>
      </c>
      <c r="AK405">
        <v>0.2</v>
      </c>
      <c r="AL405">
        <v>0.5</v>
      </c>
      <c r="AM405" t="s">
        <v>14</v>
      </c>
      <c r="AN405">
        <v>77.38</v>
      </c>
      <c r="AO405" t="s">
        <v>303</v>
      </c>
      <c r="AP405" t="s">
        <v>303</v>
      </c>
      <c r="AQ405" t="s">
        <v>303</v>
      </c>
      <c r="AR405" t="s">
        <v>303</v>
      </c>
      <c r="AS405" t="s">
        <v>303</v>
      </c>
      <c r="AT405" t="s">
        <v>618</v>
      </c>
      <c r="AU405" t="s">
        <v>619</v>
      </c>
      <c r="AV405" t="s">
        <v>707</v>
      </c>
      <c r="AW405" t="s">
        <v>156</v>
      </c>
      <c r="AX405" t="s">
        <v>307</v>
      </c>
      <c r="AY405" t="s">
        <v>6573</v>
      </c>
      <c r="AZ405" t="s">
        <v>6574</v>
      </c>
      <c r="BA405" t="s">
        <v>6574</v>
      </c>
      <c r="BB405" t="s">
        <v>1165</v>
      </c>
      <c r="BC405" t="s">
        <v>309</v>
      </c>
      <c r="BD405" t="s">
        <v>621</v>
      </c>
      <c r="BE405" t="s">
        <v>311</v>
      </c>
      <c r="BF405" t="s">
        <v>312</v>
      </c>
      <c r="BG405" t="s">
        <v>156</v>
      </c>
      <c r="BH405" t="s">
        <v>313</v>
      </c>
    </row>
    <row r="406" spans="1:60" x14ac:dyDescent="0.4">
      <c r="A406" s="64">
        <f t="shared" si="111"/>
        <v>404</v>
      </c>
      <c r="B406" s="65" t="str">
        <f t="shared" si="112"/>
        <v>2025-09-21</v>
      </c>
      <c r="C406" s="65" t="str">
        <f t="shared" si="113"/>
        <v>FRA</v>
      </c>
      <c r="D406" s="65" t="str">
        <f t="shared" si="114"/>
        <v>99431947823</v>
      </c>
      <c r="E406" s="65" t="str">
        <f t="shared" si="115"/>
        <v>566746844930</v>
      </c>
      <c r="F406" s="65" t="str">
        <f t="shared" si="116"/>
        <v>이주연</v>
      </c>
      <c r="G406" s="65" t="str">
        <f t="shared" si="117"/>
        <v>GK00002773069</v>
      </c>
      <c r="H406" s="229" t="str">
        <f t="shared" si="118"/>
        <v>목록(Manifest)</v>
      </c>
      <c r="I406" s="66">
        <f t="shared" si="119"/>
        <v>13.66</v>
      </c>
      <c r="J406" s="102">
        <f t="shared" si="120"/>
        <v>1</v>
      </c>
      <c r="K406" s="66">
        <f t="shared" si="121"/>
        <v>0.5</v>
      </c>
      <c r="L406" s="66">
        <f t="shared" si="122"/>
        <v>0.2</v>
      </c>
      <c r="M406" s="66">
        <f t="shared" si="123"/>
        <v>0.5</v>
      </c>
      <c r="N406" s="169">
        <f t="shared" si="124"/>
        <v>3.35</v>
      </c>
      <c r="O406" s="169">
        <f>(J406*VLOOKUP(M406/J406,Mapping!$B$22:$C$29,2,10))</f>
        <v>2.75</v>
      </c>
      <c r="P406" s="166">
        <f t="shared" si="125"/>
        <v>7.1515801780863901</v>
      </c>
      <c r="Q406" s="167">
        <f>VLOOKUP(H406,Mapping!$B$3:$D$13,3,0)</f>
        <v>0</v>
      </c>
      <c r="R406" s="168">
        <f>(IF(VLOOKUP(VLOOKUP(I406,Mapping!$B$15:$D$20,2,1),Mapping!$C$15:$E$20,2,0)=7000,0,VLOOKUP(VLOOKUP(I406,Mapping!$B$15:$D$20,2,1),Mapping!$C$15:$E$20,2,0)))</f>
        <v>0</v>
      </c>
      <c r="S406" s="166"/>
      <c r="T406" s="166"/>
      <c r="U406" s="67">
        <f t="shared" si="126"/>
        <v>7.1515801780863901</v>
      </c>
      <c r="V406" s="149">
        <f t="shared" si="127"/>
        <v>7.15</v>
      </c>
      <c r="W406" s="149">
        <f>MAKESHOPNCOMPANY!$C$17</f>
        <v>1402.69</v>
      </c>
      <c r="X406" t="str">
        <f t="shared" si="110"/>
        <v/>
      </c>
      <c r="AA406" t="s">
        <v>3461</v>
      </c>
      <c r="AB406" t="s">
        <v>71</v>
      </c>
      <c r="AC406" t="s">
        <v>6431</v>
      </c>
      <c r="AD406" t="s">
        <v>6575</v>
      </c>
      <c r="AE406" t="s">
        <v>590</v>
      </c>
      <c r="AF406" t="s">
        <v>6576</v>
      </c>
      <c r="AG406" t="s">
        <v>6577</v>
      </c>
      <c r="AH406" t="s">
        <v>156</v>
      </c>
      <c r="AI406">
        <v>1</v>
      </c>
      <c r="AJ406">
        <v>0.5</v>
      </c>
      <c r="AK406">
        <v>0.2</v>
      </c>
      <c r="AL406">
        <v>0.5</v>
      </c>
      <c r="AM406" t="s">
        <v>14</v>
      </c>
      <c r="AN406">
        <v>13.66</v>
      </c>
      <c r="AO406" t="s">
        <v>303</v>
      </c>
      <c r="AP406" t="s">
        <v>303</v>
      </c>
      <c r="AQ406" t="s">
        <v>303</v>
      </c>
      <c r="AR406" t="s">
        <v>303</v>
      </c>
      <c r="AS406" t="s">
        <v>303</v>
      </c>
      <c r="AT406" t="s">
        <v>618</v>
      </c>
      <c r="AU406" t="s">
        <v>619</v>
      </c>
      <c r="AV406" t="s">
        <v>620</v>
      </c>
      <c r="AW406" t="s">
        <v>156</v>
      </c>
      <c r="AX406" t="s">
        <v>307</v>
      </c>
      <c r="AY406" t="s">
        <v>6575</v>
      </c>
      <c r="AZ406" t="s">
        <v>6578</v>
      </c>
      <c r="BA406" t="s">
        <v>6578</v>
      </c>
      <c r="BB406" t="s">
        <v>1165</v>
      </c>
      <c r="BC406" t="s">
        <v>309</v>
      </c>
      <c r="BD406" t="s">
        <v>621</v>
      </c>
      <c r="BE406" t="s">
        <v>311</v>
      </c>
      <c r="BF406" t="s">
        <v>312</v>
      </c>
      <c r="BG406" t="s">
        <v>156</v>
      </c>
      <c r="BH406" t="s">
        <v>313</v>
      </c>
    </row>
    <row r="407" spans="1:60" x14ac:dyDescent="0.4">
      <c r="A407" s="64">
        <f t="shared" si="111"/>
        <v>405</v>
      </c>
      <c r="B407" s="65" t="str">
        <f t="shared" si="112"/>
        <v>2025-09-21</v>
      </c>
      <c r="C407" s="65" t="str">
        <f t="shared" si="113"/>
        <v>FRA</v>
      </c>
      <c r="D407" s="65" t="str">
        <f t="shared" si="114"/>
        <v>99431947823</v>
      </c>
      <c r="E407" s="65" t="str">
        <f t="shared" si="115"/>
        <v>566746844834</v>
      </c>
      <c r="F407" s="65" t="str">
        <f t="shared" si="116"/>
        <v>이서라</v>
      </c>
      <c r="G407" s="65" t="str">
        <f t="shared" si="117"/>
        <v>GK00002775874</v>
      </c>
      <c r="H407" s="229" t="str">
        <f t="shared" si="118"/>
        <v>목록(Manifest)</v>
      </c>
      <c r="I407" s="66">
        <f t="shared" si="119"/>
        <v>50.3</v>
      </c>
      <c r="J407" s="102">
        <f t="shared" si="120"/>
        <v>1</v>
      </c>
      <c r="K407" s="66">
        <f t="shared" si="121"/>
        <v>0.5</v>
      </c>
      <c r="L407" s="66">
        <f t="shared" si="122"/>
        <v>0.2</v>
      </c>
      <c r="M407" s="66">
        <f t="shared" si="123"/>
        <v>0.5</v>
      </c>
      <c r="N407" s="169">
        <f t="shared" si="124"/>
        <v>3.35</v>
      </c>
      <c r="O407" s="169">
        <f>(J407*VLOOKUP(M407/J407,Mapping!$B$22:$C$29,2,10))</f>
        <v>2.75</v>
      </c>
      <c r="P407" s="166">
        <f t="shared" si="125"/>
        <v>7.1515801780863901</v>
      </c>
      <c r="Q407" s="167">
        <f>VLOOKUP(H407,Mapping!$B$3:$D$13,3,0)</f>
        <v>0</v>
      </c>
      <c r="R407" s="168">
        <f>(IF(VLOOKUP(VLOOKUP(I407,Mapping!$B$15:$D$20,2,1),Mapping!$C$15:$E$20,2,0)=7000,0,VLOOKUP(VLOOKUP(I407,Mapping!$B$15:$D$20,2,1),Mapping!$C$15:$E$20,2,0)))</f>
        <v>0</v>
      </c>
      <c r="S407" s="166"/>
      <c r="T407" s="166"/>
      <c r="U407" s="67">
        <f t="shared" si="126"/>
        <v>7.1515801780863901</v>
      </c>
      <c r="V407" s="149">
        <f t="shared" si="127"/>
        <v>7.15</v>
      </c>
      <c r="W407" s="149">
        <f>MAKESHOPNCOMPANY!$C$17</f>
        <v>1402.69</v>
      </c>
      <c r="X407" t="str">
        <f t="shared" si="110"/>
        <v/>
      </c>
      <c r="AA407" t="s">
        <v>3461</v>
      </c>
      <c r="AB407" t="s">
        <v>71</v>
      </c>
      <c r="AC407" t="s">
        <v>6431</v>
      </c>
      <c r="AD407" t="s">
        <v>6579</v>
      </c>
      <c r="AE407" t="s">
        <v>6580</v>
      </c>
      <c r="AF407" t="s">
        <v>6581</v>
      </c>
      <c r="AG407" t="s">
        <v>6582</v>
      </c>
      <c r="AH407" t="s">
        <v>156</v>
      </c>
      <c r="AI407">
        <v>1</v>
      </c>
      <c r="AJ407">
        <v>0.5</v>
      </c>
      <c r="AK407">
        <v>0.2</v>
      </c>
      <c r="AL407">
        <v>0.5</v>
      </c>
      <c r="AM407" t="s">
        <v>14</v>
      </c>
      <c r="AN407">
        <v>50.3</v>
      </c>
      <c r="AO407" t="s">
        <v>303</v>
      </c>
      <c r="AP407" t="s">
        <v>303</v>
      </c>
      <c r="AQ407" t="s">
        <v>303</v>
      </c>
      <c r="AR407" t="s">
        <v>303</v>
      </c>
      <c r="AS407" t="s">
        <v>303</v>
      </c>
      <c r="AT407" t="s">
        <v>618</v>
      </c>
      <c r="AU407" t="s">
        <v>619</v>
      </c>
      <c r="AV407" t="s">
        <v>6583</v>
      </c>
      <c r="AW407" t="s">
        <v>156</v>
      </c>
      <c r="AX407" t="s">
        <v>307</v>
      </c>
      <c r="AY407" t="s">
        <v>6579</v>
      </c>
      <c r="AZ407" t="s">
        <v>6584</v>
      </c>
      <c r="BA407" t="s">
        <v>6584</v>
      </c>
      <c r="BB407" t="s">
        <v>1165</v>
      </c>
      <c r="BC407" t="s">
        <v>309</v>
      </c>
      <c r="BD407" t="s">
        <v>621</v>
      </c>
      <c r="BE407" t="s">
        <v>311</v>
      </c>
      <c r="BF407" t="s">
        <v>312</v>
      </c>
      <c r="BG407" t="s">
        <v>156</v>
      </c>
      <c r="BH407" t="s">
        <v>313</v>
      </c>
    </row>
    <row r="408" spans="1:60" x14ac:dyDescent="0.4">
      <c r="A408" s="64">
        <f t="shared" si="111"/>
        <v>406</v>
      </c>
      <c r="B408" s="65" t="str">
        <f t="shared" si="112"/>
        <v>2025-09-21</v>
      </c>
      <c r="C408" s="65" t="str">
        <f t="shared" si="113"/>
        <v>FRA</v>
      </c>
      <c r="D408" s="65" t="str">
        <f t="shared" si="114"/>
        <v>99431947823</v>
      </c>
      <c r="E408" s="65" t="str">
        <f t="shared" si="115"/>
        <v>566746844882</v>
      </c>
      <c r="F408" s="65" t="str">
        <f t="shared" si="116"/>
        <v>박운주</v>
      </c>
      <c r="G408" s="65" t="str">
        <f t="shared" si="117"/>
        <v>GK00002776188</v>
      </c>
      <c r="H408" s="229" t="str">
        <f t="shared" si="118"/>
        <v>목록(Manifest)</v>
      </c>
      <c r="I408" s="66">
        <f t="shared" si="119"/>
        <v>144.69</v>
      </c>
      <c r="J408" s="102">
        <f t="shared" si="120"/>
        <v>1</v>
      </c>
      <c r="K408" s="66">
        <f t="shared" si="121"/>
        <v>1</v>
      </c>
      <c r="L408" s="66">
        <f t="shared" si="122"/>
        <v>0.2</v>
      </c>
      <c r="M408" s="66">
        <f t="shared" si="123"/>
        <v>1</v>
      </c>
      <c r="N408" s="169">
        <f t="shared" si="124"/>
        <v>4.9000000000000004</v>
      </c>
      <c r="O408" s="169">
        <f>(J408*VLOOKUP(M408/J408,Mapping!$B$22:$C$29,2,10))</f>
        <v>2.75</v>
      </c>
      <c r="P408" s="166">
        <f t="shared" si="125"/>
        <v>8.9687849774362114</v>
      </c>
      <c r="Q408" s="167">
        <f>VLOOKUP(H408,Mapping!$B$3:$D$13,3,0)</f>
        <v>0</v>
      </c>
      <c r="R408" s="168">
        <f>(IF(VLOOKUP(VLOOKUP(I408,Mapping!$B$15:$D$20,2,1),Mapping!$C$15:$E$20,2,0)=7000,0,VLOOKUP(VLOOKUP(I408,Mapping!$B$15:$D$20,2,1),Mapping!$C$15:$E$20,2,0)))</f>
        <v>0</v>
      </c>
      <c r="S408" s="166"/>
      <c r="T408" s="166"/>
      <c r="U408" s="67">
        <f t="shared" si="126"/>
        <v>8.9687849774362114</v>
      </c>
      <c r="V408" s="149">
        <f t="shared" si="127"/>
        <v>8.9700000000000006</v>
      </c>
      <c r="W408" s="149">
        <f>MAKESHOPNCOMPANY!$C$17</f>
        <v>1402.69</v>
      </c>
      <c r="X408" t="str">
        <f t="shared" si="110"/>
        <v/>
      </c>
      <c r="AA408" t="s">
        <v>3461</v>
      </c>
      <c r="AB408" t="s">
        <v>71</v>
      </c>
      <c r="AC408" t="s">
        <v>6431</v>
      </c>
      <c r="AD408" t="s">
        <v>6585</v>
      </c>
      <c r="AE408" t="s">
        <v>5472</v>
      </c>
      <c r="AF408" t="s">
        <v>5473</v>
      </c>
      <c r="AG408" t="s">
        <v>5474</v>
      </c>
      <c r="AH408" t="s">
        <v>156</v>
      </c>
      <c r="AI408">
        <v>1</v>
      </c>
      <c r="AJ408">
        <v>1</v>
      </c>
      <c r="AK408">
        <v>0.2</v>
      </c>
      <c r="AL408">
        <v>1</v>
      </c>
      <c r="AM408" t="s">
        <v>14</v>
      </c>
      <c r="AN408">
        <v>144.69</v>
      </c>
      <c r="AO408" t="s">
        <v>303</v>
      </c>
      <c r="AP408" t="s">
        <v>303</v>
      </c>
      <c r="AQ408" t="s">
        <v>303</v>
      </c>
      <c r="AR408" t="s">
        <v>303</v>
      </c>
      <c r="AS408" t="s">
        <v>303</v>
      </c>
      <c r="AT408" t="s">
        <v>618</v>
      </c>
      <c r="AU408" t="s">
        <v>619</v>
      </c>
      <c r="AV408" t="s">
        <v>6586</v>
      </c>
      <c r="AW408" t="s">
        <v>156</v>
      </c>
      <c r="AX408" t="s">
        <v>307</v>
      </c>
      <c r="AY408" t="s">
        <v>6585</v>
      </c>
      <c r="AZ408" t="s">
        <v>6587</v>
      </c>
      <c r="BA408" t="s">
        <v>6587</v>
      </c>
      <c r="BB408" t="s">
        <v>1165</v>
      </c>
      <c r="BC408" t="s">
        <v>309</v>
      </c>
      <c r="BD408" t="s">
        <v>621</v>
      </c>
      <c r="BE408" t="s">
        <v>311</v>
      </c>
      <c r="BF408" t="s">
        <v>312</v>
      </c>
      <c r="BG408" t="s">
        <v>156</v>
      </c>
      <c r="BH408" t="s">
        <v>313</v>
      </c>
    </row>
    <row r="409" spans="1:60" x14ac:dyDescent="0.4">
      <c r="A409" s="64">
        <f t="shared" si="111"/>
        <v>407</v>
      </c>
      <c r="B409" s="65" t="str">
        <f t="shared" si="112"/>
        <v>2025-09-21</v>
      </c>
      <c r="C409" s="65" t="str">
        <f t="shared" si="113"/>
        <v>FRA</v>
      </c>
      <c r="D409" s="65" t="str">
        <f t="shared" si="114"/>
        <v>99431947823</v>
      </c>
      <c r="E409" s="65" t="str">
        <f t="shared" si="115"/>
        <v>566746844871</v>
      </c>
      <c r="F409" s="65" t="str">
        <f t="shared" si="116"/>
        <v>김태우</v>
      </c>
      <c r="G409" s="65" t="str">
        <f t="shared" si="117"/>
        <v>GK00002777091</v>
      </c>
      <c r="H409" s="229" t="str">
        <f t="shared" si="118"/>
        <v>일반(목록배제,Normal-Manifest Exception)</v>
      </c>
      <c r="I409" s="66">
        <f t="shared" si="119"/>
        <v>116.1</v>
      </c>
      <c r="J409" s="102">
        <f t="shared" si="120"/>
        <v>1</v>
      </c>
      <c r="K409" s="66">
        <f t="shared" si="121"/>
        <v>3.5</v>
      </c>
      <c r="L409" s="66">
        <f t="shared" si="122"/>
        <v>4.5999999999999996</v>
      </c>
      <c r="M409" s="66">
        <f t="shared" si="123"/>
        <v>4.5999999999999996</v>
      </c>
      <c r="N409" s="169">
        <f t="shared" si="124"/>
        <v>16.059999999999999</v>
      </c>
      <c r="O409" s="169">
        <f>(J409*VLOOKUP(M409/J409,Mapping!$B$22:$C$29,2,10))</f>
        <v>4.25</v>
      </c>
      <c r="P409" s="166">
        <f t="shared" si="125"/>
        <v>23.811244822448291</v>
      </c>
      <c r="Q409" s="167">
        <f>VLOOKUP(H409,Mapping!$B$3:$D$13,3,0)</f>
        <v>0.8</v>
      </c>
      <c r="R409" s="168">
        <f>(IF(VLOOKUP(VLOOKUP(I409,Mapping!$B$15:$D$20,2,1),Mapping!$C$15:$E$20,2,0)=7000,0,VLOOKUP(VLOOKUP(I409,Mapping!$B$15:$D$20,2,1),Mapping!$C$15:$E$20,2,0)))</f>
        <v>0</v>
      </c>
      <c r="S409" s="166"/>
      <c r="T409" s="166"/>
      <c r="U409" s="67">
        <f t="shared" si="126"/>
        <v>24.611244822448292</v>
      </c>
      <c r="V409" s="149">
        <f t="shared" si="127"/>
        <v>24.61</v>
      </c>
      <c r="W409" s="149">
        <f>MAKESHOPNCOMPANY!$C$17</f>
        <v>1402.69</v>
      </c>
      <c r="X409" t="str">
        <f t="shared" si="110"/>
        <v/>
      </c>
      <c r="AA409" t="s">
        <v>3461</v>
      </c>
      <c r="AB409" t="s">
        <v>71</v>
      </c>
      <c r="AC409" t="s">
        <v>6431</v>
      </c>
      <c r="AD409" t="s">
        <v>6588</v>
      </c>
      <c r="AE409" t="s">
        <v>1183</v>
      </c>
      <c r="AF409" t="s">
        <v>1184</v>
      </c>
      <c r="AG409" t="s">
        <v>624</v>
      </c>
      <c r="AH409" t="s">
        <v>156</v>
      </c>
      <c r="AI409">
        <v>1</v>
      </c>
      <c r="AJ409">
        <v>3.5</v>
      </c>
      <c r="AK409">
        <v>4.5999999999999996</v>
      </c>
      <c r="AL409">
        <v>4.5999999999999996</v>
      </c>
      <c r="AM409" t="s">
        <v>110</v>
      </c>
      <c r="AN409">
        <v>116.1</v>
      </c>
      <c r="AO409" t="s">
        <v>303</v>
      </c>
      <c r="AP409" t="s">
        <v>303</v>
      </c>
      <c r="AQ409" t="s">
        <v>303</v>
      </c>
      <c r="AR409" t="s">
        <v>303</v>
      </c>
      <c r="AS409" t="s">
        <v>303</v>
      </c>
      <c r="AT409" t="s">
        <v>618</v>
      </c>
      <c r="AU409" t="s">
        <v>619</v>
      </c>
      <c r="AV409" t="s">
        <v>1185</v>
      </c>
      <c r="AW409" t="s">
        <v>156</v>
      </c>
      <c r="AX409" t="s">
        <v>307</v>
      </c>
      <c r="AY409" t="s">
        <v>6588</v>
      </c>
      <c r="AZ409" t="s">
        <v>6589</v>
      </c>
      <c r="BA409" t="s">
        <v>6589</v>
      </c>
      <c r="BB409" t="s">
        <v>1165</v>
      </c>
      <c r="BC409" t="s">
        <v>309</v>
      </c>
      <c r="BD409" t="s">
        <v>621</v>
      </c>
      <c r="BE409" t="s">
        <v>311</v>
      </c>
      <c r="BF409" t="s">
        <v>312</v>
      </c>
      <c r="BG409" t="s">
        <v>156</v>
      </c>
      <c r="BH409" t="s">
        <v>313</v>
      </c>
    </row>
    <row r="410" spans="1:60" x14ac:dyDescent="0.4">
      <c r="A410" s="64">
        <f t="shared" si="111"/>
        <v>408</v>
      </c>
      <c r="B410" s="65" t="str">
        <f t="shared" si="112"/>
        <v>2025-09-21</v>
      </c>
      <c r="C410" s="65" t="str">
        <f t="shared" si="113"/>
        <v>FRA</v>
      </c>
      <c r="D410" s="65" t="str">
        <f t="shared" si="114"/>
        <v>99431947823</v>
      </c>
      <c r="E410" s="65" t="str">
        <f t="shared" si="115"/>
        <v>566746845103</v>
      </c>
      <c r="F410" s="65" t="str">
        <f t="shared" si="116"/>
        <v>서윤영</v>
      </c>
      <c r="G410" s="65" t="str">
        <f t="shared" si="117"/>
        <v>GK00002777090</v>
      </c>
      <c r="H410" s="229" t="str">
        <f t="shared" si="118"/>
        <v>간이(Simple)</v>
      </c>
      <c r="I410" s="66">
        <f t="shared" si="119"/>
        <v>156.88</v>
      </c>
      <c r="J410" s="102">
        <f t="shared" si="120"/>
        <v>1</v>
      </c>
      <c r="K410" s="66">
        <f t="shared" si="121"/>
        <v>0.5</v>
      </c>
      <c r="L410" s="66">
        <f t="shared" si="122"/>
        <v>0.2</v>
      </c>
      <c r="M410" s="66">
        <f t="shared" si="123"/>
        <v>0.5</v>
      </c>
      <c r="N410" s="169">
        <f t="shared" si="124"/>
        <v>3.35</v>
      </c>
      <c r="O410" s="169">
        <f>(J410*VLOOKUP(M410/J410,Mapping!$B$22:$C$29,2,10))</f>
        <v>2.75</v>
      </c>
      <c r="P410" s="166">
        <f t="shared" si="125"/>
        <v>7.1515801780863901</v>
      </c>
      <c r="Q410" s="167">
        <f>VLOOKUP(H410,Mapping!$B$3:$D$13,3,0)</f>
        <v>0.8</v>
      </c>
      <c r="R410" s="168">
        <f>(IF(VLOOKUP(VLOOKUP(I410,Mapping!$B$15:$D$20,2,1),Mapping!$C$15:$E$20,2,0)=7000,0,VLOOKUP(VLOOKUP(I410,Mapping!$B$15:$D$20,2,1),Mapping!$C$15:$E$20,2,0)))</f>
        <v>0</v>
      </c>
      <c r="S410" s="166"/>
      <c r="T410" s="166"/>
      <c r="U410" s="67">
        <f t="shared" si="126"/>
        <v>7.9515801780863899</v>
      </c>
      <c r="V410" s="149">
        <f t="shared" si="127"/>
        <v>7.95</v>
      </c>
      <c r="W410" s="149">
        <f>MAKESHOPNCOMPANY!$C$17</f>
        <v>1402.69</v>
      </c>
      <c r="X410" t="str">
        <f t="shared" si="110"/>
        <v/>
      </c>
      <c r="AA410" t="s">
        <v>3461</v>
      </c>
      <c r="AB410" t="s">
        <v>71</v>
      </c>
      <c r="AC410" t="s">
        <v>6431</v>
      </c>
      <c r="AD410" t="s">
        <v>6590</v>
      </c>
      <c r="AE410" t="s">
        <v>6591</v>
      </c>
      <c r="AF410" t="s">
        <v>6592</v>
      </c>
      <c r="AG410" t="s">
        <v>6593</v>
      </c>
      <c r="AH410" t="s">
        <v>156</v>
      </c>
      <c r="AI410">
        <v>1</v>
      </c>
      <c r="AJ410">
        <v>0.5</v>
      </c>
      <c r="AK410">
        <v>0.2</v>
      </c>
      <c r="AL410">
        <v>0.5</v>
      </c>
      <c r="AM410" t="s">
        <v>15</v>
      </c>
      <c r="AN410">
        <v>156.88</v>
      </c>
      <c r="AO410" t="s">
        <v>303</v>
      </c>
      <c r="AP410" t="s">
        <v>303</v>
      </c>
      <c r="AQ410" t="s">
        <v>303</v>
      </c>
      <c r="AR410" t="s">
        <v>303</v>
      </c>
      <c r="AS410" t="s">
        <v>303</v>
      </c>
      <c r="AT410" t="s">
        <v>618</v>
      </c>
      <c r="AU410" t="s">
        <v>619</v>
      </c>
      <c r="AV410" t="s">
        <v>6594</v>
      </c>
      <c r="AW410" t="s">
        <v>156</v>
      </c>
      <c r="AX410" t="s">
        <v>307</v>
      </c>
      <c r="AY410" t="s">
        <v>6590</v>
      </c>
      <c r="AZ410" t="s">
        <v>6595</v>
      </c>
      <c r="BA410" t="s">
        <v>6595</v>
      </c>
      <c r="BB410" t="s">
        <v>1165</v>
      </c>
      <c r="BC410" t="s">
        <v>309</v>
      </c>
      <c r="BD410" t="s">
        <v>621</v>
      </c>
      <c r="BE410" t="s">
        <v>311</v>
      </c>
      <c r="BF410" t="s">
        <v>312</v>
      </c>
      <c r="BG410" t="s">
        <v>156</v>
      </c>
      <c r="BH410" t="s">
        <v>313</v>
      </c>
    </row>
    <row r="411" spans="1:60" x14ac:dyDescent="0.4">
      <c r="A411" s="64">
        <f t="shared" si="111"/>
        <v>409</v>
      </c>
      <c r="B411" s="65" t="str">
        <f t="shared" si="112"/>
        <v>2025-09-21</v>
      </c>
      <c r="C411" s="65" t="str">
        <f t="shared" si="113"/>
        <v>FRA</v>
      </c>
      <c r="D411" s="65" t="str">
        <f t="shared" si="114"/>
        <v>99431947823</v>
      </c>
      <c r="E411" s="65" t="str">
        <f t="shared" si="115"/>
        <v>566746844915</v>
      </c>
      <c r="F411" s="65" t="str">
        <f t="shared" si="116"/>
        <v>조은엽</v>
      </c>
      <c r="G411" s="65" t="str">
        <f t="shared" si="117"/>
        <v>GK00002777094</v>
      </c>
      <c r="H411" s="229" t="str">
        <f t="shared" si="118"/>
        <v>목록(Manifest)</v>
      </c>
      <c r="I411" s="66">
        <f t="shared" si="119"/>
        <v>128.96</v>
      </c>
      <c r="J411" s="102">
        <f t="shared" si="120"/>
        <v>1</v>
      </c>
      <c r="K411" s="66">
        <f t="shared" si="121"/>
        <v>1.5</v>
      </c>
      <c r="L411" s="66">
        <f t="shared" si="122"/>
        <v>0.2</v>
      </c>
      <c r="M411" s="66">
        <f t="shared" si="123"/>
        <v>1.5</v>
      </c>
      <c r="N411" s="169">
        <f t="shared" si="124"/>
        <v>6.45</v>
      </c>
      <c r="O411" s="169">
        <f>(J411*VLOOKUP(M411/J411,Mapping!$B$22:$C$29,2,10))</f>
        <v>2.75</v>
      </c>
      <c r="P411" s="166">
        <f t="shared" si="125"/>
        <v>10.78598977678603</v>
      </c>
      <c r="Q411" s="167">
        <f>VLOOKUP(H411,Mapping!$B$3:$D$13,3,0)</f>
        <v>0</v>
      </c>
      <c r="R411" s="168">
        <f>(IF(VLOOKUP(VLOOKUP(I411,Mapping!$B$15:$D$20,2,1),Mapping!$C$15:$E$20,2,0)=7000,0,VLOOKUP(VLOOKUP(I411,Mapping!$B$15:$D$20,2,1),Mapping!$C$15:$E$20,2,0)))</f>
        <v>0</v>
      </c>
      <c r="S411" s="166"/>
      <c r="T411" s="166"/>
      <c r="U411" s="67">
        <f t="shared" si="126"/>
        <v>10.78598977678603</v>
      </c>
      <c r="V411" s="149">
        <f t="shared" si="127"/>
        <v>10.79</v>
      </c>
      <c r="W411" s="149">
        <f>MAKESHOPNCOMPANY!$C$17</f>
        <v>1402.69</v>
      </c>
      <c r="X411" t="str">
        <f t="shared" si="110"/>
        <v/>
      </c>
      <c r="AA411" t="s">
        <v>3461</v>
      </c>
      <c r="AB411" t="s">
        <v>71</v>
      </c>
      <c r="AC411" t="s">
        <v>6431</v>
      </c>
      <c r="AD411" t="s">
        <v>6596</v>
      </c>
      <c r="AE411" t="s">
        <v>6597</v>
      </c>
      <c r="AF411" t="s">
        <v>6598</v>
      </c>
      <c r="AG411" t="s">
        <v>578</v>
      </c>
      <c r="AH411" t="s">
        <v>156</v>
      </c>
      <c r="AI411">
        <v>1</v>
      </c>
      <c r="AJ411">
        <v>1.5</v>
      </c>
      <c r="AK411">
        <v>0.2</v>
      </c>
      <c r="AL411">
        <v>1.5</v>
      </c>
      <c r="AM411" t="s">
        <v>14</v>
      </c>
      <c r="AN411">
        <v>128.96</v>
      </c>
      <c r="AO411" t="s">
        <v>303</v>
      </c>
      <c r="AP411" t="s">
        <v>303</v>
      </c>
      <c r="AQ411" t="s">
        <v>303</v>
      </c>
      <c r="AR411" t="s">
        <v>303</v>
      </c>
      <c r="AS411" t="s">
        <v>303</v>
      </c>
      <c r="AT411" t="s">
        <v>618</v>
      </c>
      <c r="AU411" t="s">
        <v>619</v>
      </c>
      <c r="AV411" t="s">
        <v>6599</v>
      </c>
      <c r="AW411" t="s">
        <v>156</v>
      </c>
      <c r="AX411" t="s">
        <v>307</v>
      </c>
      <c r="AY411" t="s">
        <v>6596</v>
      </c>
      <c r="AZ411" t="s">
        <v>6600</v>
      </c>
      <c r="BA411" t="s">
        <v>6600</v>
      </c>
      <c r="BB411" t="s">
        <v>1165</v>
      </c>
      <c r="BC411" t="s">
        <v>309</v>
      </c>
      <c r="BD411" t="s">
        <v>621</v>
      </c>
      <c r="BE411" t="s">
        <v>311</v>
      </c>
      <c r="BF411" t="s">
        <v>312</v>
      </c>
      <c r="BG411" t="s">
        <v>156</v>
      </c>
      <c r="BH411" t="s">
        <v>313</v>
      </c>
    </row>
    <row r="412" spans="1:60" x14ac:dyDescent="0.4">
      <c r="A412" s="64">
        <f t="shared" si="111"/>
        <v>410</v>
      </c>
      <c r="B412" s="65" t="str">
        <f t="shared" si="112"/>
        <v>2025-09-21</v>
      </c>
      <c r="C412" s="65" t="str">
        <f t="shared" si="113"/>
        <v>FRA</v>
      </c>
      <c r="D412" s="65" t="str">
        <f t="shared" si="114"/>
        <v>99431947823</v>
      </c>
      <c r="E412" s="65" t="str">
        <f t="shared" si="115"/>
        <v>566746845125</v>
      </c>
      <c r="F412" s="65" t="str">
        <f t="shared" si="116"/>
        <v>신나리</v>
      </c>
      <c r="G412" s="65" t="str">
        <f t="shared" si="117"/>
        <v>GK00002777149</v>
      </c>
      <c r="H412" s="229" t="str">
        <f t="shared" si="118"/>
        <v>일반(목록배제,Normal-Manifest Exception)</v>
      </c>
      <c r="I412" s="66">
        <f t="shared" si="119"/>
        <v>138.59</v>
      </c>
      <c r="J412" s="102">
        <f t="shared" si="120"/>
        <v>1</v>
      </c>
      <c r="K412" s="66">
        <f t="shared" si="121"/>
        <v>3</v>
      </c>
      <c r="L412" s="66">
        <f t="shared" si="122"/>
        <v>4.0999999999999996</v>
      </c>
      <c r="M412" s="66">
        <f t="shared" si="123"/>
        <v>4.0999999999999996</v>
      </c>
      <c r="N412" s="169">
        <f t="shared" si="124"/>
        <v>14.509999999999998</v>
      </c>
      <c r="O412" s="169">
        <f>(J412*VLOOKUP(M412/J412,Mapping!$B$22:$C$29,2,10))</f>
        <v>4.25</v>
      </c>
      <c r="P412" s="166">
        <f t="shared" si="125"/>
        <v>21.994040023098471</v>
      </c>
      <c r="Q412" s="167">
        <f>VLOOKUP(H412,Mapping!$B$3:$D$13,3,0)</f>
        <v>0.8</v>
      </c>
      <c r="R412" s="168">
        <f>(IF(VLOOKUP(VLOOKUP(I412,Mapping!$B$15:$D$20,2,1),Mapping!$C$15:$E$20,2,0)=7000,0,VLOOKUP(VLOOKUP(I412,Mapping!$B$15:$D$20,2,1),Mapping!$C$15:$E$20,2,0)))</f>
        <v>0</v>
      </c>
      <c r="S412" s="166"/>
      <c r="T412" s="166"/>
      <c r="U412" s="67">
        <f t="shared" si="126"/>
        <v>22.794040023098471</v>
      </c>
      <c r="V412" s="149">
        <f t="shared" si="127"/>
        <v>22.79</v>
      </c>
      <c r="W412" s="149">
        <f>MAKESHOPNCOMPANY!$C$17</f>
        <v>1402.69</v>
      </c>
      <c r="X412" t="str">
        <f t="shared" si="110"/>
        <v/>
      </c>
      <c r="AA412" t="s">
        <v>3461</v>
      </c>
      <c r="AB412" t="s">
        <v>71</v>
      </c>
      <c r="AC412" t="s">
        <v>6431</v>
      </c>
      <c r="AD412" t="s">
        <v>6601</v>
      </c>
      <c r="AE412" t="s">
        <v>6602</v>
      </c>
      <c r="AF412" t="s">
        <v>6603</v>
      </c>
      <c r="AG412" t="s">
        <v>6604</v>
      </c>
      <c r="AH412" t="s">
        <v>156</v>
      </c>
      <c r="AI412">
        <v>1</v>
      </c>
      <c r="AJ412">
        <v>3</v>
      </c>
      <c r="AK412">
        <v>4.0999999999999996</v>
      </c>
      <c r="AL412">
        <v>4.0999999999999996</v>
      </c>
      <c r="AM412" t="s">
        <v>110</v>
      </c>
      <c r="AN412">
        <v>138.59</v>
      </c>
      <c r="AO412" t="s">
        <v>303</v>
      </c>
      <c r="AP412" t="s">
        <v>303</v>
      </c>
      <c r="AQ412" t="s">
        <v>303</v>
      </c>
      <c r="AR412" t="s">
        <v>303</v>
      </c>
      <c r="AS412" t="s">
        <v>303</v>
      </c>
      <c r="AT412" t="s">
        <v>618</v>
      </c>
      <c r="AU412" t="s">
        <v>619</v>
      </c>
      <c r="AV412" t="s">
        <v>625</v>
      </c>
      <c r="AW412" t="s">
        <v>156</v>
      </c>
      <c r="AX412" t="s">
        <v>307</v>
      </c>
      <c r="AY412" t="s">
        <v>6601</v>
      </c>
      <c r="AZ412" t="s">
        <v>6605</v>
      </c>
      <c r="BA412" t="s">
        <v>6605</v>
      </c>
      <c r="BB412" t="s">
        <v>1165</v>
      </c>
      <c r="BC412" t="s">
        <v>309</v>
      </c>
      <c r="BD412" t="s">
        <v>621</v>
      </c>
      <c r="BE412" t="s">
        <v>311</v>
      </c>
      <c r="BF412" t="s">
        <v>312</v>
      </c>
      <c r="BG412" t="s">
        <v>156</v>
      </c>
      <c r="BH412" t="s">
        <v>313</v>
      </c>
    </row>
    <row r="413" spans="1:60" x14ac:dyDescent="0.4">
      <c r="A413" s="64">
        <f t="shared" si="111"/>
        <v>411</v>
      </c>
      <c r="B413" s="65" t="str">
        <f t="shared" si="112"/>
        <v>2025-09-21</v>
      </c>
      <c r="C413" s="65" t="str">
        <f t="shared" si="113"/>
        <v>FRA</v>
      </c>
      <c r="D413" s="65" t="str">
        <f t="shared" si="114"/>
        <v>99431947823</v>
      </c>
      <c r="E413" s="65" t="str">
        <f t="shared" si="115"/>
        <v>566746845114</v>
      </c>
      <c r="F413" s="65" t="str">
        <f t="shared" si="116"/>
        <v>서강일</v>
      </c>
      <c r="G413" s="65" t="str">
        <f t="shared" si="117"/>
        <v>GK00002777685</v>
      </c>
      <c r="H413" s="229" t="str">
        <f t="shared" si="118"/>
        <v>목록(Manifest)</v>
      </c>
      <c r="I413" s="66">
        <f t="shared" si="119"/>
        <v>94.68</v>
      </c>
      <c r="J413" s="102">
        <f t="shared" si="120"/>
        <v>1</v>
      </c>
      <c r="K413" s="66">
        <f t="shared" si="121"/>
        <v>1</v>
      </c>
      <c r="L413" s="66">
        <f t="shared" si="122"/>
        <v>1.3</v>
      </c>
      <c r="M413" s="66">
        <f t="shared" si="123"/>
        <v>1.3</v>
      </c>
      <c r="N413" s="169">
        <f t="shared" si="124"/>
        <v>5.83</v>
      </c>
      <c r="O413" s="169">
        <f>(J413*VLOOKUP(M413/J413,Mapping!$B$22:$C$29,2,10))</f>
        <v>2.75</v>
      </c>
      <c r="P413" s="166">
        <f t="shared" si="125"/>
        <v>10.059107857046103</v>
      </c>
      <c r="Q413" s="167">
        <f>VLOOKUP(H413,Mapping!$B$3:$D$13,3,0)</f>
        <v>0</v>
      </c>
      <c r="R413" s="168">
        <f>(IF(VLOOKUP(VLOOKUP(I413,Mapping!$B$15:$D$20,2,1),Mapping!$C$15:$E$20,2,0)=7000,0,VLOOKUP(VLOOKUP(I413,Mapping!$B$15:$D$20,2,1),Mapping!$C$15:$E$20,2,0)))</f>
        <v>0</v>
      </c>
      <c r="S413" s="166"/>
      <c r="T413" s="166"/>
      <c r="U413" s="67">
        <f t="shared" si="126"/>
        <v>10.059107857046103</v>
      </c>
      <c r="V413" s="149">
        <f t="shared" si="127"/>
        <v>10.06</v>
      </c>
      <c r="W413" s="149">
        <f>MAKESHOPNCOMPANY!$C$17</f>
        <v>1402.69</v>
      </c>
      <c r="X413" t="str">
        <f t="shared" si="110"/>
        <v/>
      </c>
      <c r="AA413" t="s">
        <v>3461</v>
      </c>
      <c r="AB413" t="s">
        <v>71</v>
      </c>
      <c r="AC413" t="s">
        <v>6431</v>
      </c>
      <c r="AD413" t="s">
        <v>6606</v>
      </c>
      <c r="AE413" t="s">
        <v>6607</v>
      </c>
      <c r="AF413" t="s">
        <v>6608</v>
      </c>
      <c r="AG413" t="s">
        <v>6609</v>
      </c>
      <c r="AH413" t="s">
        <v>156</v>
      </c>
      <c r="AI413">
        <v>1</v>
      </c>
      <c r="AJ413">
        <v>1</v>
      </c>
      <c r="AK413">
        <v>1.3</v>
      </c>
      <c r="AL413">
        <v>1.3</v>
      </c>
      <c r="AM413" t="s">
        <v>14</v>
      </c>
      <c r="AN413">
        <v>94.68</v>
      </c>
      <c r="AO413" t="s">
        <v>303</v>
      </c>
      <c r="AP413" t="s">
        <v>303</v>
      </c>
      <c r="AQ413" t="s">
        <v>303</v>
      </c>
      <c r="AR413" t="s">
        <v>303</v>
      </c>
      <c r="AS413" t="s">
        <v>303</v>
      </c>
      <c r="AT413" t="s">
        <v>618</v>
      </c>
      <c r="AU413" t="s">
        <v>619</v>
      </c>
      <c r="AV413" t="s">
        <v>1234</v>
      </c>
      <c r="AW413" t="s">
        <v>156</v>
      </c>
      <c r="AX413" t="s">
        <v>307</v>
      </c>
      <c r="AY413" t="s">
        <v>6606</v>
      </c>
      <c r="AZ413" t="s">
        <v>6610</v>
      </c>
      <c r="BA413" t="s">
        <v>6610</v>
      </c>
      <c r="BB413" t="s">
        <v>1165</v>
      </c>
      <c r="BC413" t="s">
        <v>309</v>
      </c>
      <c r="BD413" t="s">
        <v>621</v>
      </c>
      <c r="BE413" t="s">
        <v>311</v>
      </c>
      <c r="BF413" t="s">
        <v>312</v>
      </c>
      <c r="BG413" t="s">
        <v>156</v>
      </c>
      <c r="BH413" t="s">
        <v>313</v>
      </c>
    </row>
    <row r="414" spans="1:60" x14ac:dyDescent="0.4">
      <c r="A414" s="64">
        <f t="shared" si="111"/>
        <v>412</v>
      </c>
      <c r="B414" s="65" t="str">
        <f t="shared" si="112"/>
        <v>2025-09-21</v>
      </c>
      <c r="C414" s="65" t="str">
        <f t="shared" si="113"/>
        <v>FRA</v>
      </c>
      <c r="D414" s="65" t="str">
        <f t="shared" si="114"/>
        <v>99431947823</v>
      </c>
      <c r="E414" s="65" t="str">
        <f t="shared" si="115"/>
        <v>566746844952</v>
      </c>
      <c r="F414" s="65" t="str">
        <f t="shared" si="116"/>
        <v>프링커코리아 주식회사</v>
      </c>
      <c r="G414" s="65" t="str">
        <f t="shared" si="117"/>
        <v>GK00002777694</v>
      </c>
      <c r="H414" s="229" t="str">
        <f t="shared" si="118"/>
        <v>일반(목록배제,Normal-Manifest Exception)</v>
      </c>
      <c r="I414" s="66">
        <f t="shared" si="119"/>
        <v>11.72</v>
      </c>
      <c r="J414" s="102">
        <f t="shared" si="120"/>
        <v>1</v>
      </c>
      <c r="K414" s="66">
        <f t="shared" si="121"/>
        <v>1.5</v>
      </c>
      <c r="L414" s="66">
        <f t="shared" si="122"/>
        <v>0.2</v>
      </c>
      <c r="M414" s="66">
        <f t="shared" si="123"/>
        <v>1.5</v>
      </c>
      <c r="N414" s="169">
        <f t="shared" si="124"/>
        <v>6.45</v>
      </c>
      <c r="O414" s="169">
        <f>(J414*VLOOKUP(M414/J414,Mapping!$B$22:$C$29,2,10))</f>
        <v>2.75</v>
      </c>
      <c r="P414" s="166">
        <f t="shared" si="125"/>
        <v>10.78598977678603</v>
      </c>
      <c r="Q414" s="167">
        <f>VLOOKUP(H414,Mapping!$B$3:$D$13,3,0)</f>
        <v>0.8</v>
      </c>
      <c r="R414" s="168">
        <f>(IF(VLOOKUP(VLOOKUP(I414,Mapping!$B$15:$D$20,2,1),Mapping!$C$15:$E$20,2,0)=7000,0,VLOOKUP(VLOOKUP(I414,Mapping!$B$15:$D$20,2,1),Mapping!$C$15:$E$20,2,0)))</f>
        <v>0</v>
      </c>
      <c r="S414" s="166"/>
      <c r="T414" s="166"/>
      <c r="U414" s="67">
        <f t="shared" si="126"/>
        <v>11.585989776786031</v>
      </c>
      <c r="V414" s="149">
        <f t="shared" si="127"/>
        <v>11.59</v>
      </c>
      <c r="W414" s="149">
        <f>MAKESHOPNCOMPANY!$C$17</f>
        <v>1402.69</v>
      </c>
      <c r="X414" t="str">
        <f t="shared" si="110"/>
        <v>[사업자]</v>
      </c>
      <c r="AA414" t="s">
        <v>3461</v>
      </c>
      <c r="AB414" t="s">
        <v>71</v>
      </c>
      <c r="AC414" t="s">
        <v>6431</v>
      </c>
      <c r="AD414" t="s">
        <v>6611</v>
      </c>
      <c r="AE414" t="s">
        <v>1177</v>
      </c>
      <c r="AF414" t="s">
        <v>1178</v>
      </c>
      <c r="AG414" t="s">
        <v>1179</v>
      </c>
      <c r="AH414" t="s">
        <v>157</v>
      </c>
      <c r="AI414">
        <v>1</v>
      </c>
      <c r="AJ414">
        <v>1.5</v>
      </c>
      <c r="AK414">
        <v>0.2</v>
      </c>
      <c r="AL414">
        <v>1.5</v>
      </c>
      <c r="AM414" t="s">
        <v>110</v>
      </c>
      <c r="AN414">
        <v>11.72</v>
      </c>
      <c r="AO414" t="s">
        <v>303</v>
      </c>
      <c r="AP414" t="s">
        <v>303</v>
      </c>
      <c r="AQ414" t="s">
        <v>303</v>
      </c>
      <c r="AR414" t="s">
        <v>303</v>
      </c>
      <c r="AS414" t="s">
        <v>303</v>
      </c>
      <c r="AT414" t="s">
        <v>618</v>
      </c>
      <c r="AU414" t="s">
        <v>619</v>
      </c>
      <c r="AV414" t="s">
        <v>625</v>
      </c>
      <c r="AW414" t="s">
        <v>156</v>
      </c>
      <c r="AX414" t="s">
        <v>307</v>
      </c>
      <c r="AY414" t="s">
        <v>6611</v>
      </c>
      <c r="AZ414" t="s">
        <v>6612</v>
      </c>
      <c r="BA414" t="s">
        <v>6612</v>
      </c>
      <c r="BB414" t="s">
        <v>1165</v>
      </c>
      <c r="BC414" t="s">
        <v>309</v>
      </c>
      <c r="BD414" t="s">
        <v>621</v>
      </c>
      <c r="BE414" t="s">
        <v>311</v>
      </c>
      <c r="BF414" t="s">
        <v>312</v>
      </c>
      <c r="BG414" t="s">
        <v>156</v>
      </c>
      <c r="BH414" t="s">
        <v>313</v>
      </c>
    </row>
    <row r="415" spans="1:60" x14ac:dyDescent="0.4">
      <c r="A415" s="64">
        <f t="shared" si="111"/>
        <v>413</v>
      </c>
      <c r="B415" s="65" t="str">
        <f t="shared" si="112"/>
        <v>2025-09-21</v>
      </c>
      <c r="C415" s="65" t="str">
        <f t="shared" si="113"/>
        <v>FRA</v>
      </c>
      <c r="D415" s="65" t="str">
        <f t="shared" si="114"/>
        <v>99431947823</v>
      </c>
      <c r="E415" s="65" t="str">
        <f t="shared" si="115"/>
        <v>566746844775</v>
      </c>
      <c r="F415" s="65" t="str">
        <f t="shared" si="116"/>
        <v>김현숙</v>
      </c>
      <c r="G415" s="65" t="str">
        <f t="shared" si="117"/>
        <v>GK00002777698</v>
      </c>
      <c r="H415" s="229" t="str">
        <f t="shared" si="118"/>
        <v>일반(목록배제,Normal-Manifest Exception)</v>
      </c>
      <c r="I415" s="66">
        <f t="shared" si="119"/>
        <v>128.57</v>
      </c>
      <c r="J415" s="102">
        <f t="shared" si="120"/>
        <v>1</v>
      </c>
      <c r="K415" s="66">
        <f t="shared" si="121"/>
        <v>4</v>
      </c>
      <c r="L415" s="66">
        <f t="shared" si="122"/>
        <v>0.2</v>
      </c>
      <c r="M415" s="66">
        <f t="shared" si="123"/>
        <v>4</v>
      </c>
      <c r="N415" s="169">
        <f t="shared" si="124"/>
        <v>14.2</v>
      </c>
      <c r="O415" s="169">
        <f>(J415*VLOOKUP(M415/J415,Mapping!$B$22:$C$29,2,10))</f>
        <v>3.25</v>
      </c>
      <c r="P415" s="166">
        <f t="shared" si="125"/>
        <v>20.45820887009959</v>
      </c>
      <c r="Q415" s="167">
        <f>VLOOKUP(H415,Mapping!$B$3:$D$13,3,0)</f>
        <v>0.8</v>
      </c>
      <c r="R415" s="168">
        <f>(IF(VLOOKUP(VLOOKUP(I415,Mapping!$B$15:$D$20,2,1),Mapping!$C$15:$E$20,2,0)=7000,0,VLOOKUP(VLOOKUP(I415,Mapping!$B$15:$D$20,2,1),Mapping!$C$15:$E$20,2,0)))</f>
        <v>0</v>
      </c>
      <c r="S415" s="166"/>
      <c r="T415" s="166"/>
      <c r="U415" s="67">
        <f t="shared" si="126"/>
        <v>21.25820887009959</v>
      </c>
      <c r="V415" s="149">
        <f t="shared" si="127"/>
        <v>21.26</v>
      </c>
      <c r="W415" s="149">
        <f>MAKESHOPNCOMPANY!$C$17</f>
        <v>1402.69</v>
      </c>
      <c r="X415" t="str">
        <f t="shared" si="110"/>
        <v/>
      </c>
      <c r="AA415" t="s">
        <v>3461</v>
      </c>
      <c r="AB415" t="s">
        <v>71</v>
      </c>
      <c r="AC415" t="s">
        <v>6431</v>
      </c>
      <c r="AD415" t="s">
        <v>6613</v>
      </c>
      <c r="AE415" t="s">
        <v>270</v>
      </c>
      <c r="AF415" t="s">
        <v>639</v>
      </c>
      <c r="AG415" t="s">
        <v>640</v>
      </c>
      <c r="AH415" t="s">
        <v>156</v>
      </c>
      <c r="AI415">
        <v>1</v>
      </c>
      <c r="AJ415">
        <v>4</v>
      </c>
      <c r="AK415">
        <v>0.2</v>
      </c>
      <c r="AL415">
        <v>4</v>
      </c>
      <c r="AM415" t="s">
        <v>110</v>
      </c>
      <c r="AN415">
        <v>128.57</v>
      </c>
      <c r="AO415" t="s">
        <v>303</v>
      </c>
      <c r="AP415" t="s">
        <v>303</v>
      </c>
      <c r="AQ415" t="s">
        <v>303</v>
      </c>
      <c r="AR415" t="s">
        <v>303</v>
      </c>
      <c r="AS415" t="s">
        <v>303</v>
      </c>
      <c r="AT415" t="s">
        <v>618</v>
      </c>
      <c r="AU415" t="s">
        <v>619</v>
      </c>
      <c r="AV415" t="s">
        <v>768</v>
      </c>
      <c r="AW415" t="s">
        <v>156</v>
      </c>
      <c r="AX415" t="s">
        <v>307</v>
      </c>
      <c r="AY415" t="s">
        <v>6613</v>
      </c>
      <c r="AZ415" t="s">
        <v>6614</v>
      </c>
      <c r="BA415" t="s">
        <v>6614</v>
      </c>
      <c r="BB415" t="s">
        <v>1165</v>
      </c>
      <c r="BC415" t="s">
        <v>309</v>
      </c>
      <c r="BD415" t="s">
        <v>621</v>
      </c>
      <c r="BE415" t="s">
        <v>311</v>
      </c>
      <c r="BF415" t="s">
        <v>312</v>
      </c>
      <c r="BG415" t="s">
        <v>156</v>
      </c>
      <c r="BH415" t="s">
        <v>313</v>
      </c>
    </row>
    <row r="416" spans="1:60" x14ac:dyDescent="0.4">
      <c r="A416" s="64">
        <f t="shared" si="111"/>
        <v>414</v>
      </c>
      <c r="B416" s="65" t="str">
        <f t="shared" si="112"/>
        <v>2025-09-21</v>
      </c>
      <c r="C416" s="65" t="str">
        <f t="shared" si="113"/>
        <v>FRA</v>
      </c>
      <c r="D416" s="65" t="str">
        <f t="shared" si="114"/>
        <v>99431947823</v>
      </c>
      <c r="E416" s="65" t="str">
        <f t="shared" si="115"/>
        <v>566746844786</v>
      </c>
      <c r="F416" s="65" t="str">
        <f t="shared" si="116"/>
        <v>홍재희</v>
      </c>
      <c r="G416" s="65" t="str">
        <f t="shared" si="117"/>
        <v>GK00002777700</v>
      </c>
      <c r="H416" s="229" t="str">
        <f t="shared" si="118"/>
        <v>목록(Manifest)</v>
      </c>
      <c r="I416" s="66">
        <f t="shared" si="119"/>
        <v>29.31</v>
      </c>
      <c r="J416" s="102">
        <f t="shared" si="120"/>
        <v>1</v>
      </c>
      <c r="K416" s="66">
        <f t="shared" si="121"/>
        <v>0.5</v>
      </c>
      <c r="L416" s="66">
        <f t="shared" si="122"/>
        <v>0.2</v>
      </c>
      <c r="M416" s="66">
        <f t="shared" si="123"/>
        <v>0.5</v>
      </c>
      <c r="N416" s="169">
        <f t="shared" si="124"/>
        <v>3.35</v>
      </c>
      <c r="O416" s="169">
        <f>(J416*VLOOKUP(M416/J416,Mapping!$B$22:$C$29,2,10))</f>
        <v>2.75</v>
      </c>
      <c r="P416" s="166">
        <f t="shared" si="125"/>
        <v>7.1515801780863901</v>
      </c>
      <c r="Q416" s="167">
        <f>VLOOKUP(H416,Mapping!$B$3:$D$13,3,0)</f>
        <v>0</v>
      </c>
      <c r="R416" s="168">
        <f>(IF(VLOOKUP(VLOOKUP(I416,Mapping!$B$15:$D$20,2,1),Mapping!$C$15:$E$20,2,0)=7000,0,VLOOKUP(VLOOKUP(I416,Mapping!$B$15:$D$20,2,1),Mapping!$C$15:$E$20,2,0)))</f>
        <v>0</v>
      </c>
      <c r="S416" s="166"/>
      <c r="T416" s="166"/>
      <c r="U416" s="67">
        <f t="shared" si="126"/>
        <v>7.1515801780863901</v>
      </c>
      <c r="V416" s="149">
        <f t="shared" si="127"/>
        <v>7.15</v>
      </c>
      <c r="W416" s="149">
        <f>MAKESHOPNCOMPANY!$C$17</f>
        <v>1402.69</v>
      </c>
      <c r="X416" t="str">
        <f t="shared" si="110"/>
        <v/>
      </c>
      <c r="AA416" t="s">
        <v>3461</v>
      </c>
      <c r="AB416" t="s">
        <v>71</v>
      </c>
      <c r="AC416" t="s">
        <v>6431</v>
      </c>
      <c r="AD416" t="s">
        <v>6615</v>
      </c>
      <c r="AE416" t="s">
        <v>6616</v>
      </c>
      <c r="AF416" t="s">
        <v>6617</v>
      </c>
      <c r="AG416" t="s">
        <v>3204</v>
      </c>
      <c r="AH416" t="s">
        <v>156</v>
      </c>
      <c r="AI416">
        <v>1</v>
      </c>
      <c r="AJ416">
        <v>0.5</v>
      </c>
      <c r="AK416">
        <v>0.2</v>
      </c>
      <c r="AL416">
        <v>0.5</v>
      </c>
      <c r="AM416" t="s">
        <v>14</v>
      </c>
      <c r="AN416">
        <v>29.31</v>
      </c>
      <c r="AO416" t="s">
        <v>303</v>
      </c>
      <c r="AP416" t="s">
        <v>303</v>
      </c>
      <c r="AQ416" t="s">
        <v>303</v>
      </c>
      <c r="AR416" t="s">
        <v>303</v>
      </c>
      <c r="AS416" t="s">
        <v>303</v>
      </c>
      <c r="AT416" t="s">
        <v>618</v>
      </c>
      <c r="AU416" t="s">
        <v>619</v>
      </c>
      <c r="AV416" t="s">
        <v>625</v>
      </c>
      <c r="AW416" t="s">
        <v>156</v>
      </c>
      <c r="AX416" t="s">
        <v>307</v>
      </c>
      <c r="AY416" t="s">
        <v>6615</v>
      </c>
      <c r="AZ416" t="s">
        <v>6618</v>
      </c>
      <c r="BA416" t="s">
        <v>6618</v>
      </c>
      <c r="BB416" t="s">
        <v>1165</v>
      </c>
      <c r="BC416" t="s">
        <v>309</v>
      </c>
      <c r="BD416" t="s">
        <v>621</v>
      </c>
      <c r="BE416" t="s">
        <v>311</v>
      </c>
      <c r="BF416" t="s">
        <v>312</v>
      </c>
      <c r="BG416" t="s">
        <v>156</v>
      </c>
      <c r="BH416" t="s">
        <v>313</v>
      </c>
    </row>
    <row r="417" spans="1:60" x14ac:dyDescent="0.4">
      <c r="A417" s="64">
        <f t="shared" si="111"/>
        <v>415</v>
      </c>
      <c r="B417" s="65" t="str">
        <f t="shared" si="112"/>
        <v>2025-09-21</v>
      </c>
      <c r="C417" s="65" t="str">
        <f t="shared" si="113"/>
        <v>FRA</v>
      </c>
      <c r="D417" s="65" t="str">
        <f t="shared" si="114"/>
        <v>99431947823</v>
      </c>
      <c r="E417" s="65" t="str">
        <f t="shared" si="115"/>
        <v>566746845022</v>
      </c>
      <c r="F417" s="65" t="str">
        <f t="shared" si="116"/>
        <v>김우열</v>
      </c>
      <c r="G417" s="65" t="str">
        <f t="shared" si="117"/>
        <v>GK00002778170</v>
      </c>
      <c r="H417" s="229" t="str">
        <f t="shared" si="118"/>
        <v>목록(Manifest)</v>
      </c>
      <c r="I417" s="66">
        <f t="shared" si="119"/>
        <v>96.44</v>
      </c>
      <c r="J417" s="102">
        <f t="shared" si="120"/>
        <v>1</v>
      </c>
      <c r="K417" s="66">
        <f t="shared" si="121"/>
        <v>1</v>
      </c>
      <c r="L417" s="66">
        <f t="shared" si="122"/>
        <v>0.2</v>
      </c>
      <c r="M417" s="66">
        <f t="shared" si="123"/>
        <v>1</v>
      </c>
      <c r="N417" s="169">
        <f t="shared" si="124"/>
        <v>4.9000000000000004</v>
      </c>
      <c r="O417" s="169">
        <f>(J417*VLOOKUP(M417/J417,Mapping!$B$22:$C$29,2,10))</f>
        <v>2.75</v>
      </c>
      <c r="P417" s="166">
        <f t="shared" si="125"/>
        <v>8.9687849774362114</v>
      </c>
      <c r="Q417" s="167">
        <f>VLOOKUP(H417,Mapping!$B$3:$D$13,3,0)</f>
        <v>0</v>
      </c>
      <c r="R417" s="168">
        <f>(IF(VLOOKUP(VLOOKUP(I417,Mapping!$B$15:$D$20,2,1),Mapping!$C$15:$E$20,2,0)=7000,0,VLOOKUP(VLOOKUP(I417,Mapping!$B$15:$D$20,2,1),Mapping!$C$15:$E$20,2,0)))</f>
        <v>0</v>
      </c>
      <c r="S417" s="166"/>
      <c r="T417" s="166"/>
      <c r="U417" s="67">
        <f t="shared" si="126"/>
        <v>8.9687849774362114</v>
      </c>
      <c r="V417" s="149">
        <f t="shared" si="127"/>
        <v>8.9700000000000006</v>
      </c>
      <c r="W417" s="149">
        <f>MAKESHOPNCOMPANY!$C$17</f>
        <v>1402.69</v>
      </c>
      <c r="X417" t="str">
        <f t="shared" si="110"/>
        <v/>
      </c>
      <c r="AA417" t="s">
        <v>3461</v>
      </c>
      <c r="AB417" t="s">
        <v>71</v>
      </c>
      <c r="AC417" t="s">
        <v>6431</v>
      </c>
      <c r="AD417" t="s">
        <v>6619</v>
      </c>
      <c r="AE417" t="s">
        <v>6620</v>
      </c>
      <c r="AF417" t="s">
        <v>6621</v>
      </c>
      <c r="AG417" t="s">
        <v>6622</v>
      </c>
      <c r="AH417" t="s">
        <v>156</v>
      </c>
      <c r="AI417">
        <v>1</v>
      </c>
      <c r="AJ417">
        <v>1</v>
      </c>
      <c r="AK417">
        <v>0.2</v>
      </c>
      <c r="AL417">
        <v>1</v>
      </c>
      <c r="AM417" t="s">
        <v>14</v>
      </c>
      <c r="AN417">
        <v>96.44</v>
      </c>
      <c r="AO417" t="s">
        <v>303</v>
      </c>
      <c r="AP417" t="s">
        <v>303</v>
      </c>
      <c r="AQ417" t="s">
        <v>303</v>
      </c>
      <c r="AR417" t="s">
        <v>303</v>
      </c>
      <c r="AS417" t="s">
        <v>303</v>
      </c>
      <c r="AT417" t="s">
        <v>618</v>
      </c>
      <c r="AU417" t="s">
        <v>619</v>
      </c>
      <c r="AV417" t="s">
        <v>1234</v>
      </c>
      <c r="AW417" t="s">
        <v>156</v>
      </c>
      <c r="AX417" t="s">
        <v>307</v>
      </c>
      <c r="AY417" t="s">
        <v>6619</v>
      </c>
      <c r="AZ417" t="s">
        <v>6623</v>
      </c>
      <c r="BA417" t="s">
        <v>6623</v>
      </c>
      <c r="BB417" t="s">
        <v>1165</v>
      </c>
      <c r="BC417" t="s">
        <v>309</v>
      </c>
      <c r="BD417" t="s">
        <v>621</v>
      </c>
      <c r="BE417" t="s">
        <v>311</v>
      </c>
      <c r="BF417" t="s">
        <v>312</v>
      </c>
      <c r="BG417" t="s">
        <v>156</v>
      </c>
      <c r="BH417" t="s">
        <v>313</v>
      </c>
    </row>
    <row r="418" spans="1:60" x14ac:dyDescent="0.4">
      <c r="A418" s="64">
        <f t="shared" si="111"/>
        <v>416</v>
      </c>
      <c r="B418" s="65" t="str">
        <f t="shared" si="112"/>
        <v>2025-09-21</v>
      </c>
      <c r="C418" s="65" t="str">
        <f t="shared" si="113"/>
        <v>FRA</v>
      </c>
      <c r="D418" s="65" t="str">
        <f t="shared" si="114"/>
        <v>99431947823</v>
      </c>
      <c r="E418" s="65" t="str">
        <f t="shared" si="115"/>
        <v>566746845070</v>
      </c>
      <c r="F418" s="65" t="str">
        <f t="shared" si="116"/>
        <v>김영훈</v>
      </c>
      <c r="G418" s="65" t="str">
        <f t="shared" si="117"/>
        <v>GK00002769082</v>
      </c>
      <c r="H418" s="229" t="str">
        <f t="shared" si="118"/>
        <v>목록(Manifest)</v>
      </c>
      <c r="I418" s="66">
        <f t="shared" si="119"/>
        <v>132.55000000000001</v>
      </c>
      <c r="J418" s="102">
        <f t="shared" si="120"/>
        <v>1</v>
      </c>
      <c r="K418" s="66">
        <f t="shared" si="121"/>
        <v>7</v>
      </c>
      <c r="L418" s="66">
        <f t="shared" si="122"/>
        <v>9.6999999999999993</v>
      </c>
      <c r="M418" s="66">
        <f t="shared" si="123"/>
        <v>10</v>
      </c>
      <c r="N418" s="169">
        <f t="shared" si="124"/>
        <v>32.799999999999997</v>
      </c>
      <c r="O418" s="169">
        <f>(J418*VLOOKUP(M418/J418,Mapping!$B$22:$C$29,2,10))</f>
        <v>5.25</v>
      </c>
      <c r="P418" s="166">
        <f t="shared" si="125"/>
        <v>44.609446848555265</v>
      </c>
      <c r="Q418" s="167">
        <f>VLOOKUP(H418,Mapping!$B$3:$D$13,3,0)</f>
        <v>0</v>
      </c>
      <c r="R418" s="168">
        <f>(IF(VLOOKUP(VLOOKUP(I418,Mapping!$B$15:$D$20,2,1),Mapping!$C$15:$E$20,2,0)=7000,0,VLOOKUP(VLOOKUP(I418,Mapping!$B$15:$D$20,2,1),Mapping!$C$15:$E$20,2,0)))</f>
        <v>0</v>
      </c>
      <c r="S418" s="166"/>
      <c r="T418" s="166"/>
      <c r="U418" s="67">
        <f t="shared" si="126"/>
        <v>44.609446848555265</v>
      </c>
      <c r="V418" s="149">
        <f t="shared" si="127"/>
        <v>44.61</v>
      </c>
      <c r="W418" s="149">
        <f>MAKESHOPNCOMPANY!$C$17</f>
        <v>1402.69</v>
      </c>
      <c r="X418" t="str">
        <f t="shared" si="110"/>
        <v/>
      </c>
      <c r="AA418" t="s">
        <v>3461</v>
      </c>
      <c r="AB418" t="s">
        <v>71</v>
      </c>
      <c r="AC418" t="s">
        <v>6431</v>
      </c>
      <c r="AD418" t="s">
        <v>6624</v>
      </c>
      <c r="AE418" t="s">
        <v>235</v>
      </c>
      <c r="AF418" t="s">
        <v>490</v>
      </c>
      <c r="AG418" t="s">
        <v>491</v>
      </c>
      <c r="AH418" t="s">
        <v>156</v>
      </c>
      <c r="AI418">
        <v>1</v>
      </c>
      <c r="AJ418">
        <v>7</v>
      </c>
      <c r="AK418">
        <v>9.6999999999999993</v>
      </c>
      <c r="AL418">
        <v>10</v>
      </c>
      <c r="AM418" t="s">
        <v>14</v>
      </c>
      <c r="AN418">
        <v>132.55000000000001</v>
      </c>
      <c r="AO418" t="s">
        <v>303</v>
      </c>
      <c r="AP418" t="s">
        <v>303</v>
      </c>
      <c r="AQ418" t="s">
        <v>303</v>
      </c>
      <c r="AR418" t="s">
        <v>303</v>
      </c>
      <c r="AS418" t="s">
        <v>303</v>
      </c>
      <c r="AT418" t="s">
        <v>618</v>
      </c>
      <c r="AU418" t="s">
        <v>619</v>
      </c>
      <c r="AV418" t="s">
        <v>620</v>
      </c>
      <c r="AW418" t="s">
        <v>156</v>
      </c>
      <c r="AX418" t="s">
        <v>307</v>
      </c>
      <c r="AY418" t="s">
        <v>6624</v>
      </c>
      <c r="AZ418" t="s">
        <v>6625</v>
      </c>
      <c r="BA418" t="s">
        <v>6625</v>
      </c>
      <c r="BB418" t="s">
        <v>1165</v>
      </c>
      <c r="BC418" t="s">
        <v>309</v>
      </c>
      <c r="BD418" t="s">
        <v>621</v>
      </c>
      <c r="BE418" t="s">
        <v>311</v>
      </c>
      <c r="BF418" t="s">
        <v>312</v>
      </c>
      <c r="BG418" t="s">
        <v>156</v>
      </c>
      <c r="BH418" t="s">
        <v>313</v>
      </c>
    </row>
    <row r="419" spans="1:60" x14ac:dyDescent="0.4">
      <c r="A419" s="64">
        <f t="shared" si="111"/>
        <v>417</v>
      </c>
      <c r="B419" s="65" t="str">
        <f t="shared" si="112"/>
        <v>2025-09-24</v>
      </c>
      <c r="C419" s="65" t="str">
        <f t="shared" si="113"/>
        <v>FRA</v>
      </c>
      <c r="D419" s="65" t="str">
        <f t="shared" si="114"/>
        <v>72220339222</v>
      </c>
      <c r="E419" s="65" t="str">
        <f t="shared" si="115"/>
        <v>566746845383</v>
      </c>
      <c r="F419" s="65" t="str">
        <f t="shared" si="116"/>
        <v>이광미</v>
      </c>
      <c r="G419" s="65" t="str">
        <f t="shared" si="117"/>
        <v>GK00002774833</v>
      </c>
      <c r="H419" s="229" t="str">
        <f t="shared" si="118"/>
        <v>일반(목록배제,Normal-Manifest Exception)</v>
      </c>
      <c r="I419" s="66">
        <f t="shared" si="119"/>
        <v>147.9</v>
      </c>
      <c r="J419" s="102">
        <f t="shared" si="120"/>
        <v>1</v>
      </c>
      <c r="K419" s="66">
        <f t="shared" si="121"/>
        <v>4</v>
      </c>
      <c r="L419" s="66">
        <f t="shared" si="122"/>
        <v>0.2</v>
      </c>
      <c r="M419" s="66">
        <f t="shared" si="123"/>
        <v>4</v>
      </c>
      <c r="N419" s="169">
        <f t="shared" si="124"/>
        <v>14.2</v>
      </c>
      <c r="O419" s="169">
        <f>(J419*VLOOKUP(M419/J419,Mapping!$B$22:$C$29,2,10))</f>
        <v>3.25</v>
      </c>
      <c r="P419" s="166">
        <f t="shared" si="125"/>
        <v>20.45820887009959</v>
      </c>
      <c r="Q419" s="167">
        <f>VLOOKUP(H419,Mapping!$B$3:$D$13,3,0)</f>
        <v>0.8</v>
      </c>
      <c r="R419" s="168">
        <f>(IF(VLOOKUP(VLOOKUP(I419,Mapping!$B$15:$D$20,2,1),Mapping!$C$15:$E$20,2,0)=7000,0,VLOOKUP(VLOOKUP(I419,Mapping!$B$15:$D$20,2,1),Mapping!$C$15:$E$20,2,0)))</f>
        <v>0</v>
      </c>
      <c r="S419" s="166"/>
      <c r="T419" s="166"/>
      <c r="U419" s="67">
        <f t="shared" si="126"/>
        <v>21.25820887009959</v>
      </c>
      <c r="V419" s="149">
        <f t="shared" si="127"/>
        <v>21.26</v>
      </c>
      <c r="W419" s="149">
        <f>MAKESHOPNCOMPANY!$C$17</f>
        <v>1402.69</v>
      </c>
      <c r="X419" t="str">
        <f t="shared" si="110"/>
        <v/>
      </c>
      <c r="AA419" t="s">
        <v>6626</v>
      </c>
      <c r="AB419" t="s">
        <v>71</v>
      </c>
      <c r="AC419" t="s">
        <v>6627</v>
      </c>
      <c r="AD419" t="s">
        <v>6628</v>
      </c>
      <c r="AE419" t="s">
        <v>6629</v>
      </c>
      <c r="AF419" t="s">
        <v>6630</v>
      </c>
      <c r="AG419" t="s">
        <v>5416</v>
      </c>
      <c r="AH419" t="s">
        <v>156</v>
      </c>
      <c r="AI419">
        <v>1</v>
      </c>
      <c r="AJ419">
        <v>4</v>
      </c>
      <c r="AK419">
        <v>0.2</v>
      </c>
      <c r="AL419">
        <v>4</v>
      </c>
      <c r="AM419" t="s">
        <v>110</v>
      </c>
      <c r="AN419">
        <v>147.9</v>
      </c>
      <c r="AO419" t="s">
        <v>303</v>
      </c>
      <c r="AP419" t="s">
        <v>303</v>
      </c>
      <c r="AQ419" t="s">
        <v>303</v>
      </c>
      <c r="AR419" t="s">
        <v>303</v>
      </c>
      <c r="AS419" t="s">
        <v>303</v>
      </c>
      <c r="AT419" t="s">
        <v>618</v>
      </c>
      <c r="AU419" t="s">
        <v>619</v>
      </c>
      <c r="AV419" t="s">
        <v>620</v>
      </c>
      <c r="AW419" t="s">
        <v>156</v>
      </c>
      <c r="AX419" t="s">
        <v>307</v>
      </c>
      <c r="AY419" t="s">
        <v>6628</v>
      </c>
      <c r="AZ419" t="s">
        <v>6631</v>
      </c>
      <c r="BA419" t="s">
        <v>6631</v>
      </c>
      <c r="BB419" t="s">
        <v>657</v>
      </c>
      <c r="BC419" t="s">
        <v>658</v>
      </c>
      <c r="BD419" t="s">
        <v>621</v>
      </c>
      <c r="BE419" t="s">
        <v>311</v>
      </c>
      <c r="BF419" t="s">
        <v>312</v>
      </c>
      <c r="BG419" t="s">
        <v>156</v>
      </c>
      <c r="BH419" t="s">
        <v>313</v>
      </c>
    </row>
    <row r="420" spans="1:60" x14ac:dyDescent="0.4">
      <c r="A420" s="64">
        <f t="shared" si="111"/>
        <v>418</v>
      </c>
      <c r="B420" s="65" t="str">
        <f t="shared" si="112"/>
        <v>2025-09-24</v>
      </c>
      <c r="C420" s="65" t="str">
        <f t="shared" si="113"/>
        <v>FRA</v>
      </c>
      <c r="D420" s="65" t="str">
        <f t="shared" si="114"/>
        <v>72220339222</v>
      </c>
      <c r="E420" s="65" t="str">
        <f t="shared" si="115"/>
        <v>566746845350</v>
      </c>
      <c r="F420" s="65" t="str">
        <f t="shared" si="116"/>
        <v>김예빈</v>
      </c>
      <c r="G420" s="65" t="str">
        <f t="shared" si="117"/>
        <v>GK00002782574</v>
      </c>
      <c r="H420" s="229" t="str">
        <f t="shared" si="118"/>
        <v>목록(Manifest)</v>
      </c>
      <c r="I420" s="66">
        <f t="shared" si="119"/>
        <v>145.52000000000001</v>
      </c>
      <c r="J420" s="102">
        <f t="shared" si="120"/>
        <v>1</v>
      </c>
      <c r="K420" s="66">
        <f t="shared" si="121"/>
        <v>1</v>
      </c>
      <c r="L420" s="66">
        <f t="shared" si="122"/>
        <v>1.3</v>
      </c>
      <c r="M420" s="66">
        <f t="shared" si="123"/>
        <v>1.3</v>
      </c>
      <c r="N420" s="169">
        <f t="shared" si="124"/>
        <v>5.83</v>
      </c>
      <c r="O420" s="169">
        <f>(J420*VLOOKUP(M420/J420,Mapping!$B$22:$C$29,2,10))</f>
        <v>2.75</v>
      </c>
      <c r="P420" s="166">
        <f t="shared" si="125"/>
        <v>10.059107857046103</v>
      </c>
      <c r="Q420" s="167">
        <f>VLOOKUP(H420,Mapping!$B$3:$D$13,3,0)</f>
        <v>0</v>
      </c>
      <c r="R420" s="168">
        <f>(IF(VLOOKUP(VLOOKUP(I420,Mapping!$B$15:$D$20,2,1),Mapping!$C$15:$E$20,2,0)=7000,0,VLOOKUP(VLOOKUP(I420,Mapping!$B$15:$D$20,2,1),Mapping!$C$15:$E$20,2,0)))</f>
        <v>0</v>
      </c>
      <c r="S420" s="166"/>
      <c r="T420" s="166"/>
      <c r="U420" s="67">
        <f t="shared" si="126"/>
        <v>10.059107857046103</v>
      </c>
      <c r="V420" s="149">
        <f t="shared" si="127"/>
        <v>10.06</v>
      </c>
      <c r="W420" s="149">
        <f>MAKESHOPNCOMPANY!$C$17</f>
        <v>1402.69</v>
      </c>
      <c r="X420" t="str">
        <f t="shared" si="110"/>
        <v/>
      </c>
      <c r="AA420" t="s">
        <v>6626</v>
      </c>
      <c r="AB420" t="s">
        <v>71</v>
      </c>
      <c r="AC420" t="s">
        <v>6627</v>
      </c>
      <c r="AD420" t="s">
        <v>6632</v>
      </c>
      <c r="AE420" t="s">
        <v>1256</v>
      </c>
      <c r="AF420" t="s">
        <v>1257</v>
      </c>
      <c r="AG420" t="s">
        <v>720</v>
      </c>
      <c r="AH420" t="s">
        <v>156</v>
      </c>
      <c r="AI420">
        <v>1</v>
      </c>
      <c r="AJ420">
        <v>1</v>
      </c>
      <c r="AK420">
        <v>1.3</v>
      </c>
      <c r="AL420">
        <v>1.3</v>
      </c>
      <c r="AM420" t="s">
        <v>14</v>
      </c>
      <c r="AN420">
        <v>145.52000000000001</v>
      </c>
      <c r="AO420" t="s">
        <v>303</v>
      </c>
      <c r="AP420" t="s">
        <v>303</v>
      </c>
      <c r="AQ420" t="s">
        <v>303</v>
      </c>
      <c r="AR420" t="s">
        <v>303</v>
      </c>
      <c r="AS420" t="s">
        <v>303</v>
      </c>
      <c r="AT420" t="s">
        <v>618</v>
      </c>
      <c r="AU420" t="s">
        <v>619</v>
      </c>
      <c r="AV420" t="s">
        <v>6044</v>
      </c>
      <c r="AW420" t="s">
        <v>156</v>
      </c>
      <c r="AX420" t="s">
        <v>307</v>
      </c>
      <c r="AY420" t="s">
        <v>6632</v>
      </c>
      <c r="AZ420" t="s">
        <v>6633</v>
      </c>
      <c r="BA420" t="s">
        <v>6633</v>
      </c>
      <c r="BB420" t="s">
        <v>657</v>
      </c>
      <c r="BC420" t="s">
        <v>658</v>
      </c>
      <c r="BD420" t="s">
        <v>621</v>
      </c>
      <c r="BE420" t="s">
        <v>311</v>
      </c>
      <c r="BF420" t="s">
        <v>312</v>
      </c>
      <c r="BG420" t="s">
        <v>156</v>
      </c>
      <c r="BH420" t="s">
        <v>313</v>
      </c>
    </row>
    <row r="421" spans="1:60" x14ac:dyDescent="0.4">
      <c r="A421" s="64">
        <f t="shared" si="111"/>
        <v>419</v>
      </c>
      <c r="B421" s="65" t="str">
        <f t="shared" si="112"/>
        <v>2025-09-24</v>
      </c>
      <c r="C421" s="65" t="str">
        <f t="shared" si="113"/>
        <v>FRA</v>
      </c>
      <c r="D421" s="65" t="str">
        <f t="shared" si="114"/>
        <v>72220339222</v>
      </c>
      <c r="E421" s="65" t="str">
        <f t="shared" si="115"/>
        <v>566746845431</v>
      </c>
      <c r="F421" s="65" t="str">
        <f t="shared" si="116"/>
        <v>김승민</v>
      </c>
      <c r="G421" s="65" t="str">
        <f t="shared" si="117"/>
        <v>GK00002777686</v>
      </c>
      <c r="H421" s="229" t="str">
        <f t="shared" si="118"/>
        <v>목록(Manifest)</v>
      </c>
      <c r="I421" s="66">
        <f t="shared" si="119"/>
        <v>123.84</v>
      </c>
      <c r="J421" s="102">
        <f t="shared" si="120"/>
        <v>1</v>
      </c>
      <c r="K421" s="66">
        <f t="shared" si="121"/>
        <v>3</v>
      </c>
      <c r="L421" s="66">
        <f t="shared" si="122"/>
        <v>0.2</v>
      </c>
      <c r="M421" s="66">
        <f t="shared" si="123"/>
        <v>3</v>
      </c>
      <c r="N421" s="169">
        <f t="shared" si="124"/>
        <v>11.1</v>
      </c>
      <c r="O421" s="169">
        <f>(J421*VLOOKUP(M421/J421,Mapping!$B$22:$C$29,2,10))</f>
        <v>3.25</v>
      </c>
      <c r="P421" s="166">
        <f t="shared" si="125"/>
        <v>16.823799271399952</v>
      </c>
      <c r="Q421" s="167">
        <f>VLOOKUP(H421,Mapping!$B$3:$D$13,3,0)</f>
        <v>0</v>
      </c>
      <c r="R421" s="168">
        <f>(IF(VLOOKUP(VLOOKUP(I421,Mapping!$B$15:$D$20,2,1),Mapping!$C$15:$E$20,2,0)=7000,0,VLOOKUP(VLOOKUP(I421,Mapping!$B$15:$D$20,2,1),Mapping!$C$15:$E$20,2,0)))</f>
        <v>0</v>
      </c>
      <c r="S421" s="166"/>
      <c r="T421" s="166"/>
      <c r="U421" s="67">
        <f t="shared" si="126"/>
        <v>16.823799271399952</v>
      </c>
      <c r="V421" s="149">
        <f t="shared" si="127"/>
        <v>16.82</v>
      </c>
      <c r="W421" s="149">
        <f>MAKESHOPNCOMPANY!$C$17</f>
        <v>1402.69</v>
      </c>
      <c r="X421" t="str">
        <f t="shared" si="110"/>
        <v/>
      </c>
      <c r="AA421" t="s">
        <v>6626</v>
      </c>
      <c r="AB421" t="s">
        <v>71</v>
      </c>
      <c r="AC421" t="s">
        <v>6627</v>
      </c>
      <c r="AD421" t="s">
        <v>6634</v>
      </c>
      <c r="AE421" t="s">
        <v>6635</v>
      </c>
      <c r="AF421" t="s">
        <v>6636</v>
      </c>
      <c r="AG421" t="s">
        <v>6637</v>
      </c>
      <c r="AH421" t="s">
        <v>156</v>
      </c>
      <c r="AI421">
        <v>1</v>
      </c>
      <c r="AJ421">
        <v>3</v>
      </c>
      <c r="AK421">
        <v>0.2</v>
      </c>
      <c r="AL421">
        <v>3</v>
      </c>
      <c r="AM421" t="s">
        <v>14</v>
      </c>
      <c r="AN421">
        <v>123.84</v>
      </c>
      <c r="AO421" t="s">
        <v>303</v>
      </c>
      <c r="AP421" t="s">
        <v>303</v>
      </c>
      <c r="AQ421" t="s">
        <v>303</v>
      </c>
      <c r="AR421" t="s">
        <v>303</v>
      </c>
      <c r="AS421" t="s">
        <v>303</v>
      </c>
      <c r="AT421" t="s">
        <v>618</v>
      </c>
      <c r="AU421" t="s">
        <v>619</v>
      </c>
      <c r="AV421" t="s">
        <v>6638</v>
      </c>
      <c r="AW421" t="s">
        <v>156</v>
      </c>
      <c r="AX421" t="s">
        <v>307</v>
      </c>
      <c r="AY421" t="s">
        <v>6634</v>
      </c>
      <c r="AZ421" t="s">
        <v>6639</v>
      </c>
      <c r="BA421" t="s">
        <v>6639</v>
      </c>
      <c r="BB421" t="s">
        <v>657</v>
      </c>
      <c r="BC421" t="s">
        <v>658</v>
      </c>
      <c r="BD421" t="s">
        <v>621</v>
      </c>
      <c r="BE421" t="s">
        <v>311</v>
      </c>
      <c r="BF421" t="s">
        <v>312</v>
      </c>
      <c r="BG421" t="s">
        <v>156</v>
      </c>
      <c r="BH421" t="s">
        <v>313</v>
      </c>
    </row>
    <row r="422" spans="1:60" x14ac:dyDescent="0.4">
      <c r="A422" s="64">
        <f t="shared" si="111"/>
        <v>420</v>
      </c>
      <c r="B422" s="65" t="str">
        <f t="shared" si="112"/>
        <v>2025-09-24</v>
      </c>
      <c r="C422" s="65" t="str">
        <f t="shared" si="113"/>
        <v>FRA</v>
      </c>
      <c r="D422" s="65" t="str">
        <f t="shared" si="114"/>
        <v>72220339222</v>
      </c>
      <c r="E422" s="65" t="str">
        <f t="shared" si="115"/>
        <v>566746845324</v>
      </c>
      <c r="F422" s="65" t="str">
        <f t="shared" si="116"/>
        <v>양지은</v>
      </c>
      <c r="G422" s="65" t="str">
        <f t="shared" si="117"/>
        <v>GK00002756724</v>
      </c>
      <c r="H422" s="229" t="str">
        <f t="shared" si="118"/>
        <v>일반(목록배제,Normal-Manifest Exception)</v>
      </c>
      <c r="I422" s="66">
        <f t="shared" si="119"/>
        <v>148.44999999999999</v>
      </c>
      <c r="J422" s="102">
        <f t="shared" si="120"/>
        <v>1</v>
      </c>
      <c r="K422" s="66">
        <f t="shared" si="121"/>
        <v>1</v>
      </c>
      <c r="L422" s="66">
        <f t="shared" si="122"/>
        <v>1.8</v>
      </c>
      <c r="M422" s="66">
        <f t="shared" si="123"/>
        <v>1.8</v>
      </c>
      <c r="N422" s="169">
        <f t="shared" si="124"/>
        <v>7.3800000000000008</v>
      </c>
      <c r="O422" s="169">
        <f>(J422*VLOOKUP(M422/J422,Mapping!$B$22:$C$29,2,10))</f>
        <v>2.75</v>
      </c>
      <c r="P422" s="166">
        <f t="shared" si="125"/>
        <v>11.876312656395925</v>
      </c>
      <c r="Q422" s="167">
        <f>VLOOKUP(H422,Mapping!$B$3:$D$13,3,0)</f>
        <v>0.8</v>
      </c>
      <c r="R422" s="168">
        <f>(IF(VLOOKUP(VLOOKUP(I422,Mapping!$B$15:$D$20,2,1),Mapping!$C$15:$E$20,2,0)=7000,0,VLOOKUP(VLOOKUP(I422,Mapping!$B$15:$D$20,2,1),Mapping!$C$15:$E$20,2,0)))</f>
        <v>0</v>
      </c>
      <c r="S422" s="166"/>
      <c r="T422" s="166"/>
      <c r="U422" s="67">
        <f t="shared" si="126"/>
        <v>12.676312656395925</v>
      </c>
      <c r="V422" s="149">
        <f t="shared" si="127"/>
        <v>12.68</v>
      </c>
      <c r="W422" s="149">
        <f>MAKESHOPNCOMPANY!$C$17</f>
        <v>1402.69</v>
      </c>
      <c r="X422" t="str">
        <f t="shared" si="110"/>
        <v/>
      </c>
      <c r="AA422" t="s">
        <v>6626</v>
      </c>
      <c r="AB422" t="s">
        <v>71</v>
      </c>
      <c r="AC422" t="s">
        <v>6627</v>
      </c>
      <c r="AD422" t="s">
        <v>6640</v>
      </c>
      <c r="AE422" t="s">
        <v>6641</v>
      </c>
      <c r="AF422" t="s">
        <v>6642</v>
      </c>
      <c r="AG422" t="s">
        <v>6643</v>
      </c>
      <c r="AH422" t="s">
        <v>156</v>
      </c>
      <c r="AI422">
        <v>1</v>
      </c>
      <c r="AJ422">
        <v>1</v>
      </c>
      <c r="AK422">
        <v>1.8</v>
      </c>
      <c r="AL422">
        <v>1.8</v>
      </c>
      <c r="AM422" t="s">
        <v>110</v>
      </c>
      <c r="AN422">
        <v>148.44999999999999</v>
      </c>
      <c r="AO422" t="s">
        <v>303</v>
      </c>
      <c r="AP422" t="s">
        <v>303</v>
      </c>
      <c r="AQ422" t="s">
        <v>303</v>
      </c>
      <c r="AR422" t="s">
        <v>303</v>
      </c>
      <c r="AS422" t="s">
        <v>303</v>
      </c>
      <c r="AT422" t="s">
        <v>618</v>
      </c>
      <c r="AU422" t="s">
        <v>619</v>
      </c>
      <c r="AV422" t="s">
        <v>6644</v>
      </c>
      <c r="AW422" t="s">
        <v>156</v>
      </c>
      <c r="AX422" t="s">
        <v>307</v>
      </c>
      <c r="AY422" t="s">
        <v>6640</v>
      </c>
      <c r="AZ422" t="s">
        <v>6645</v>
      </c>
      <c r="BA422" t="s">
        <v>6645</v>
      </c>
      <c r="BB422" t="s">
        <v>657</v>
      </c>
      <c r="BC422" t="s">
        <v>658</v>
      </c>
      <c r="BD422" t="s">
        <v>621</v>
      </c>
      <c r="BE422" t="s">
        <v>311</v>
      </c>
      <c r="BF422" t="s">
        <v>312</v>
      </c>
      <c r="BG422" t="s">
        <v>156</v>
      </c>
      <c r="BH422" t="s">
        <v>313</v>
      </c>
    </row>
    <row r="423" spans="1:60" x14ac:dyDescent="0.4">
      <c r="A423" s="64">
        <f t="shared" si="111"/>
        <v>421</v>
      </c>
      <c r="B423" s="65" t="str">
        <f t="shared" si="112"/>
        <v>2025-09-24</v>
      </c>
      <c r="C423" s="65" t="str">
        <f t="shared" si="113"/>
        <v>FRA</v>
      </c>
      <c r="D423" s="65" t="str">
        <f t="shared" si="114"/>
        <v>72220339222</v>
      </c>
      <c r="E423" s="65" t="str">
        <f t="shared" si="115"/>
        <v>566746845420</v>
      </c>
      <c r="F423" s="65" t="str">
        <f t="shared" si="116"/>
        <v>박창수</v>
      </c>
      <c r="G423" s="65" t="str">
        <f t="shared" si="117"/>
        <v>GK00002761941</v>
      </c>
      <c r="H423" s="229" t="str">
        <f t="shared" si="118"/>
        <v>간이(Simple)</v>
      </c>
      <c r="I423" s="66">
        <f t="shared" si="119"/>
        <v>360.41</v>
      </c>
      <c r="J423" s="102">
        <f t="shared" si="120"/>
        <v>1</v>
      </c>
      <c r="K423" s="66">
        <f t="shared" si="121"/>
        <v>22</v>
      </c>
      <c r="L423" s="66">
        <f t="shared" si="122"/>
        <v>0.2</v>
      </c>
      <c r="M423" s="66">
        <f t="shared" si="123"/>
        <v>22</v>
      </c>
      <c r="N423" s="169">
        <f t="shared" si="124"/>
        <v>70</v>
      </c>
      <c r="O423" s="169">
        <f>(J423*VLOOKUP(M423/J423,Mapping!$B$22:$C$29,2,10))</f>
        <v>7.25</v>
      </c>
      <c r="P423" s="166">
        <f t="shared" si="125"/>
        <v>90.567142419208793</v>
      </c>
      <c r="Q423" s="167">
        <f>VLOOKUP(H423,Mapping!$B$3:$D$13,3,0)</f>
        <v>0.8</v>
      </c>
      <c r="R423" s="168">
        <f>(IF(VLOOKUP(VLOOKUP(I423,Mapping!$B$15:$D$20,2,1),Mapping!$C$15:$E$20,2,0)=7000,0,VLOOKUP(VLOOKUP(I423,Mapping!$B$15:$D$20,2,1),Mapping!$C$15:$E$20,2,0)))</f>
        <v>0</v>
      </c>
      <c r="S423" s="166"/>
      <c r="T423" s="166"/>
      <c r="U423" s="67">
        <f t="shared" si="126"/>
        <v>91.36714241920879</v>
      </c>
      <c r="V423" s="149">
        <f t="shared" si="127"/>
        <v>91.37</v>
      </c>
      <c r="W423" s="149">
        <f>MAKESHOPNCOMPANY!$C$17</f>
        <v>1402.69</v>
      </c>
      <c r="X423" t="str">
        <f t="shared" si="110"/>
        <v/>
      </c>
      <c r="AA423" t="s">
        <v>6626</v>
      </c>
      <c r="AB423" t="s">
        <v>71</v>
      </c>
      <c r="AC423" t="s">
        <v>6627</v>
      </c>
      <c r="AD423" t="s">
        <v>6646</v>
      </c>
      <c r="AE423" t="s">
        <v>6647</v>
      </c>
      <c r="AF423" t="s">
        <v>6648</v>
      </c>
      <c r="AG423" t="s">
        <v>342</v>
      </c>
      <c r="AH423" t="s">
        <v>156</v>
      </c>
      <c r="AI423">
        <v>1</v>
      </c>
      <c r="AJ423">
        <v>22</v>
      </c>
      <c r="AK423">
        <v>0.2</v>
      </c>
      <c r="AL423">
        <v>22</v>
      </c>
      <c r="AM423" t="s">
        <v>15</v>
      </c>
      <c r="AN423">
        <v>360.41</v>
      </c>
      <c r="AO423" t="s">
        <v>303</v>
      </c>
      <c r="AP423" t="s">
        <v>303</v>
      </c>
      <c r="AQ423" t="s">
        <v>303</v>
      </c>
      <c r="AR423" t="s">
        <v>303</v>
      </c>
      <c r="AS423" t="s">
        <v>303</v>
      </c>
      <c r="AT423" t="s">
        <v>618</v>
      </c>
      <c r="AU423" t="s">
        <v>619</v>
      </c>
      <c r="AV423" t="s">
        <v>6649</v>
      </c>
      <c r="AW423" t="s">
        <v>156</v>
      </c>
      <c r="AX423" t="s">
        <v>307</v>
      </c>
      <c r="AY423" t="s">
        <v>6646</v>
      </c>
      <c r="AZ423" t="s">
        <v>6650</v>
      </c>
      <c r="BA423" t="s">
        <v>6650</v>
      </c>
      <c r="BB423" t="s">
        <v>657</v>
      </c>
      <c r="BC423" t="s">
        <v>658</v>
      </c>
      <c r="BD423" t="s">
        <v>621</v>
      </c>
      <c r="BE423" t="s">
        <v>311</v>
      </c>
      <c r="BF423" t="s">
        <v>312</v>
      </c>
      <c r="BG423" t="s">
        <v>156</v>
      </c>
      <c r="BH423" t="s">
        <v>313</v>
      </c>
    </row>
    <row r="424" spans="1:60" x14ac:dyDescent="0.4">
      <c r="A424" s="64">
        <f t="shared" si="111"/>
        <v>422</v>
      </c>
      <c r="B424" s="65" t="str">
        <f t="shared" si="112"/>
        <v>2025-09-24</v>
      </c>
      <c r="C424" s="65" t="str">
        <f t="shared" si="113"/>
        <v>FRA</v>
      </c>
      <c r="D424" s="65" t="str">
        <f t="shared" si="114"/>
        <v>72220339222</v>
      </c>
      <c r="E424" s="65" t="str">
        <f t="shared" si="115"/>
        <v>566746845442</v>
      </c>
      <c r="F424" s="65" t="str">
        <f t="shared" si="116"/>
        <v>김승일</v>
      </c>
      <c r="G424" s="65" t="str">
        <f t="shared" si="117"/>
        <v>GK00002769067</v>
      </c>
      <c r="H424" s="229" t="str">
        <f t="shared" si="118"/>
        <v>목록(Manifest)</v>
      </c>
      <c r="I424" s="66">
        <f t="shared" si="119"/>
        <v>120.59</v>
      </c>
      <c r="J424" s="102">
        <f t="shared" si="120"/>
        <v>1</v>
      </c>
      <c r="K424" s="66">
        <f t="shared" si="121"/>
        <v>3.5</v>
      </c>
      <c r="L424" s="66">
        <f t="shared" si="122"/>
        <v>4.2</v>
      </c>
      <c r="M424" s="66">
        <f t="shared" si="123"/>
        <v>4.2</v>
      </c>
      <c r="N424" s="169">
        <f t="shared" si="124"/>
        <v>14.82</v>
      </c>
      <c r="O424" s="169">
        <f>(J424*VLOOKUP(M424/J424,Mapping!$B$22:$C$29,2,10))</f>
        <v>4.25</v>
      </c>
      <c r="P424" s="166">
        <f t="shared" si="125"/>
        <v>22.357480982968436</v>
      </c>
      <c r="Q424" s="167">
        <f>VLOOKUP(H424,Mapping!$B$3:$D$13,3,0)</f>
        <v>0</v>
      </c>
      <c r="R424" s="168">
        <f>(IF(VLOOKUP(VLOOKUP(I424,Mapping!$B$15:$D$20,2,1),Mapping!$C$15:$E$20,2,0)=7000,0,VLOOKUP(VLOOKUP(I424,Mapping!$B$15:$D$20,2,1),Mapping!$C$15:$E$20,2,0)))</f>
        <v>0</v>
      </c>
      <c r="S424" s="166"/>
      <c r="T424" s="166"/>
      <c r="U424" s="67">
        <f t="shared" si="126"/>
        <v>22.357480982968436</v>
      </c>
      <c r="V424" s="149">
        <f t="shared" si="127"/>
        <v>22.36</v>
      </c>
      <c r="W424" s="149">
        <f>MAKESHOPNCOMPANY!$C$17</f>
        <v>1402.69</v>
      </c>
      <c r="X424" t="str">
        <f t="shared" si="110"/>
        <v/>
      </c>
      <c r="AA424" t="s">
        <v>6626</v>
      </c>
      <c r="AB424" t="s">
        <v>71</v>
      </c>
      <c r="AC424" t="s">
        <v>6627</v>
      </c>
      <c r="AD424" t="s">
        <v>6651</v>
      </c>
      <c r="AE424" t="s">
        <v>1299</v>
      </c>
      <c r="AF424" t="s">
        <v>1300</v>
      </c>
      <c r="AG424" t="s">
        <v>373</v>
      </c>
      <c r="AH424" t="s">
        <v>156</v>
      </c>
      <c r="AI424">
        <v>1</v>
      </c>
      <c r="AJ424">
        <v>3.5</v>
      </c>
      <c r="AK424">
        <v>4.2</v>
      </c>
      <c r="AL424">
        <v>4.2</v>
      </c>
      <c r="AM424" t="s">
        <v>14</v>
      </c>
      <c r="AN424">
        <v>120.59</v>
      </c>
      <c r="AO424" t="s">
        <v>303</v>
      </c>
      <c r="AP424" t="s">
        <v>303</v>
      </c>
      <c r="AQ424" t="s">
        <v>303</v>
      </c>
      <c r="AR424" t="s">
        <v>303</v>
      </c>
      <c r="AS424" t="s">
        <v>303</v>
      </c>
      <c r="AT424" t="s">
        <v>618</v>
      </c>
      <c r="AU424" t="s">
        <v>619</v>
      </c>
      <c r="AV424" t="s">
        <v>620</v>
      </c>
      <c r="AW424" t="s">
        <v>156</v>
      </c>
      <c r="AX424" t="s">
        <v>307</v>
      </c>
      <c r="AY424" t="s">
        <v>6651</v>
      </c>
      <c r="AZ424" t="s">
        <v>6652</v>
      </c>
      <c r="BA424" t="s">
        <v>6652</v>
      </c>
      <c r="BB424" t="s">
        <v>657</v>
      </c>
      <c r="BC424" t="s">
        <v>658</v>
      </c>
      <c r="BD424" t="s">
        <v>621</v>
      </c>
      <c r="BE424" t="s">
        <v>311</v>
      </c>
      <c r="BF424" t="s">
        <v>312</v>
      </c>
      <c r="BG424" t="s">
        <v>156</v>
      </c>
      <c r="BH424" t="s">
        <v>313</v>
      </c>
    </row>
    <row r="425" spans="1:60" x14ac:dyDescent="0.4">
      <c r="A425" s="64">
        <f t="shared" si="111"/>
        <v>423</v>
      </c>
      <c r="B425" s="65" t="str">
        <f t="shared" si="112"/>
        <v>2025-09-24</v>
      </c>
      <c r="C425" s="65" t="str">
        <f t="shared" si="113"/>
        <v>FRA</v>
      </c>
      <c r="D425" s="65" t="str">
        <f t="shared" si="114"/>
        <v>72220339222</v>
      </c>
      <c r="E425" s="65" t="str">
        <f t="shared" si="115"/>
        <v>566746845302</v>
      </c>
      <c r="F425" s="65" t="str">
        <f t="shared" si="116"/>
        <v>식품안전정보원</v>
      </c>
      <c r="G425" s="65" t="str">
        <f t="shared" si="117"/>
        <v>GK00002769517</v>
      </c>
      <c r="H425" s="229" t="str">
        <f t="shared" si="118"/>
        <v>간이(Simple)</v>
      </c>
      <c r="I425" s="66">
        <f t="shared" si="119"/>
        <v>1061.52</v>
      </c>
      <c r="J425" s="102">
        <f t="shared" si="120"/>
        <v>1</v>
      </c>
      <c r="K425" s="66">
        <f t="shared" si="121"/>
        <v>4.5</v>
      </c>
      <c r="L425" s="66">
        <f t="shared" si="122"/>
        <v>0.2</v>
      </c>
      <c r="M425" s="66">
        <f t="shared" si="123"/>
        <v>4.5</v>
      </c>
      <c r="N425" s="169">
        <f t="shared" si="124"/>
        <v>15.75</v>
      </c>
      <c r="O425" s="169">
        <f>(J425*VLOOKUP(M425/J425,Mapping!$B$22:$C$29,2,10))</f>
        <v>4.25</v>
      </c>
      <c r="P425" s="166">
        <f t="shared" si="125"/>
        <v>23.447803862578329</v>
      </c>
      <c r="Q425" s="167">
        <f>VLOOKUP(H425,Mapping!$B$3:$D$13,3,0)</f>
        <v>0.8</v>
      </c>
      <c r="R425" s="168">
        <f>(IF(VLOOKUP(VLOOKUP(I425,Mapping!$B$15:$D$20,2,1),Mapping!$C$15:$E$20,2,0)=7000,0,VLOOKUP(VLOOKUP(I425,Mapping!$B$15:$D$20,2,1),Mapping!$C$15:$E$20,2,0)))</f>
        <v>0</v>
      </c>
      <c r="S425" s="166"/>
      <c r="T425" s="166"/>
      <c r="U425" s="67">
        <f t="shared" si="126"/>
        <v>24.24780386257833</v>
      </c>
      <c r="V425" s="149">
        <f t="shared" si="127"/>
        <v>24.25</v>
      </c>
      <c r="W425" s="149">
        <f>MAKESHOPNCOMPANY!$C$17</f>
        <v>1402.69</v>
      </c>
      <c r="X425" t="str">
        <f t="shared" si="110"/>
        <v>[사업자]</v>
      </c>
      <c r="AA425" t="s">
        <v>6626</v>
      </c>
      <c r="AB425" t="s">
        <v>71</v>
      </c>
      <c r="AC425" t="s">
        <v>6627</v>
      </c>
      <c r="AD425" t="s">
        <v>6653</v>
      </c>
      <c r="AE425" t="s">
        <v>276</v>
      </c>
      <c r="AF425" t="s">
        <v>972</v>
      </c>
      <c r="AG425" t="s">
        <v>741</v>
      </c>
      <c r="AH425" t="s">
        <v>157</v>
      </c>
      <c r="AI425">
        <v>1</v>
      </c>
      <c r="AJ425">
        <v>4.5</v>
      </c>
      <c r="AK425">
        <v>0.2</v>
      </c>
      <c r="AL425">
        <v>4.5</v>
      </c>
      <c r="AM425" t="s">
        <v>15</v>
      </c>
      <c r="AN425">
        <v>1061.52</v>
      </c>
      <c r="AO425" t="s">
        <v>303</v>
      </c>
      <c r="AP425" t="s">
        <v>303</v>
      </c>
      <c r="AQ425" t="s">
        <v>303</v>
      </c>
      <c r="AR425" t="s">
        <v>303</v>
      </c>
      <c r="AS425" t="s">
        <v>303</v>
      </c>
      <c r="AT425" t="s">
        <v>618</v>
      </c>
      <c r="AU425" t="s">
        <v>619</v>
      </c>
      <c r="AV425" t="s">
        <v>625</v>
      </c>
      <c r="AW425" t="s">
        <v>156</v>
      </c>
      <c r="AX425" t="s">
        <v>307</v>
      </c>
      <c r="AY425" t="s">
        <v>6653</v>
      </c>
      <c r="AZ425" t="s">
        <v>6654</v>
      </c>
      <c r="BA425" t="s">
        <v>6654</v>
      </c>
      <c r="BB425" t="s">
        <v>657</v>
      </c>
      <c r="BC425" t="s">
        <v>658</v>
      </c>
      <c r="BD425" t="s">
        <v>621</v>
      </c>
      <c r="BE425" t="s">
        <v>311</v>
      </c>
      <c r="BF425" t="s">
        <v>312</v>
      </c>
      <c r="BG425" t="s">
        <v>156</v>
      </c>
      <c r="BH425" t="s">
        <v>313</v>
      </c>
    </row>
    <row r="426" spans="1:60" x14ac:dyDescent="0.4">
      <c r="A426" s="64">
        <f t="shared" si="111"/>
        <v>424</v>
      </c>
      <c r="B426" s="65" t="str">
        <f t="shared" si="112"/>
        <v>2025-09-24</v>
      </c>
      <c r="C426" s="65" t="str">
        <f t="shared" si="113"/>
        <v>FRA</v>
      </c>
      <c r="D426" s="65" t="str">
        <f t="shared" si="114"/>
        <v>72220339222</v>
      </c>
      <c r="E426" s="65" t="str">
        <f t="shared" si="115"/>
        <v>566746845361</v>
      </c>
      <c r="F426" s="65" t="str">
        <f t="shared" si="116"/>
        <v>오버시즈인터내셔날코리아</v>
      </c>
      <c r="G426" s="65" t="str">
        <f t="shared" si="117"/>
        <v>GK00002772398</v>
      </c>
      <c r="H426" s="229" t="str">
        <f t="shared" si="118"/>
        <v>간이(Simple)</v>
      </c>
      <c r="I426" s="66">
        <f t="shared" si="119"/>
        <v>343.84</v>
      </c>
      <c r="J426" s="102">
        <f t="shared" si="120"/>
        <v>1</v>
      </c>
      <c r="K426" s="66">
        <f t="shared" si="121"/>
        <v>0.5</v>
      </c>
      <c r="L426" s="66">
        <f t="shared" si="122"/>
        <v>0.2</v>
      </c>
      <c r="M426" s="66">
        <f t="shared" si="123"/>
        <v>0.5</v>
      </c>
      <c r="N426" s="169">
        <f t="shared" si="124"/>
        <v>3.35</v>
      </c>
      <c r="O426" s="169">
        <f>(J426*VLOOKUP(M426/J426,Mapping!$B$22:$C$29,2,10))</f>
        <v>2.75</v>
      </c>
      <c r="P426" s="166">
        <f t="shared" si="125"/>
        <v>7.1515801780863901</v>
      </c>
      <c r="Q426" s="167">
        <f>VLOOKUP(H426,Mapping!$B$3:$D$13,3,0)</f>
        <v>0.8</v>
      </c>
      <c r="R426" s="168">
        <f>(IF(VLOOKUP(VLOOKUP(I426,Mapping!$B$15:$D$20,2,1),Mapping!$C$15:$E$20,2,0)=7000,0,VLOOKUP(VLOOKUP(I426,Mapping!$B$15:$D$20,2,1),Mapping!$C$15:$E$20,2,0)))</f>
        <v>0</v>
      </c>
      <c r="S426" s="166"/>
      <c r="T426" s="166"/>
      <c r="U426" s="67">
        <f t="shared" si="126"/>
        <v>7.9515801780863899</v>
      </c>
      <c r="V426" s="149">
        <f t="shared" si="127"/>
        <v>7.95</v>
      </c>
      <c r="W426" s="149">
        <f>MAKESHOPNCOMPANY!$C$17</f>
        <v>1402.69</v>
      </c>
      <c r="X426" t="str">
        <f t="shared" si="110"/>
        <v>[사업자]</v>
      </c>
      <c r="AA426" t="s">
        <v>6626</v>
      </c>
      <c r="AB426" t="s">
        <v>71</v>
      </c>
      <c r="AC426" t="s">
        <v>6627</v>
      </c>
      <c r="AD426" t="s">
        <v>6655</v>
      </c>
      <c r="AE426" t="s">
        <v>452</v>
      </c>
      <c r="AF426" t="s">
        <v>453</v>
      </c>
      <c r="AG426" t="s">
        <v>378</v>
      </c>
      <c r="AH426" t="s">
        <v>157</v>
      </c>
      <c r="AI426">
        <v>1</v>
      </c>
      <c r="AJ426">
        <v>0.5</v>
      </c>
      <c r="AK426">
        <v>0.2</v>
      </c>
      <c r="AL426">
        <v>0.5</v>
      </c>
      <c r="AM426" t="s">
        <v>15</v>
      </c>
      <c r="AN426">
        <v>343.84</v>
      </c>
      <c r="AO426" t="s">
        <v>303</v>
      </c>
      <c r="AP426" t="s">
        <v>303</v>
      </c>
      <c r="AQ426" t="s">
        <v>303</v>
      </c>
      <c r="AR426" t="s">
        <v>303</v>
      </c>
      <c r="AS426" t="s">
        <v>303</v>
      </c>
      <c r="AT426" t="s">
        <v>618</v>
      </c>
      <c r="AU426" t="s">
        <v>619</v>
      </c>
      <c r="AV426" t="s">
        <v>1312</v>
      </c>
      <c r="AW426" t="s">
        <v>156</v>
      </c>
      <c r="AX426" t="s">
        <v>307</v>
      </c>
      <c r="AY426" t="s">
        <v>6655</v>
      </c>
      <c r="AZ426" t="s">
        <v>6656</v>
      </c>
      <c r="BA426" t="s">
        <v>6656</v>
      </c>
      <c r="BB426" t="s">
        <v>657</v>
      </c>
      <c r="BC426" t="s">
        <v>658</v>
      </c>
      <c r="BD426" t="s">
        <v>621</v>
      </c>
      <c r="BE426" t="s">
        <v>311</v>
      </c>
      <c r="BF426" t="s">
        <v>312</v>
      </c>
      <c r="BG426" t="s">
        <v>156</v>
      </c>
      <c r="BH426" t="s">
        <v>313</v>
      </c>
    </row>
    <row r="427" spans="1:60" x14ac:dyDescent="0.4">
      <c r="A427" s="64">
        <f t="shared" si="111"/>
        <v>425</v>
      </c>
      <c r="B427" s="65" t="str">
        <f t="shared" si="112"/>
        <v>2025-09-24</v>
      </c>
      <c r="C427" s="65" t="str">
        <f t="shared" si="113"/>
        <v>FRA</v>
      </c>
      <c r="D427" s="65" t="str">
        <f t="shared" si="114"/>
        <v>72220339222</v>
      </c>
      <c r="E427" s="65" t="str">
        <f t="shared" si="115"/>
        <v>566746845405</v>
      </c>
      <c r="F427" s="65" t="str">
        <f t="shared" si="116"/>
        <v>문형준</v>
      </c>
      <c r="G427" s="65" t="str">
        <f t="shared" si="117"/>
        <v>GK00002773028</v>
      </c>
      <c r="H427" s="229" t="str">
        <f t="shared" si="118"/>
        <v>목록(Manifest)</v>
      </c>
      <c r="I427" s="66">
        <f t="shared" si="119"/>
        <v>58.97</v>
      </c>
      <c r="J427" s="102">
        <f t="shared" si="120"/>
        <v>1</v>
      </c>
      <c r="K427" s="66">
        <f t="shared" si="121"/>
        <v>0.5</v>
      </c>
      <c r="L427" s="66">
        <f t="shared" si="122"/>
        <v>0.8</v>
      </c>
      <c r="M427" s="66">
        <f t="shared" si="123"/>
        <v>0.8</v>
      </c>
      <c r="N427" s="169">
        <f t="shared" si="124"/>
        <v>4.28</v>
      </c>
      <c r="O427" s="169">
        <f>(J427*VLOOKUP(M427/J427,Mapping!$B$22:$C$29,2,10))</f>
        <v>2.75</v>
      </c>
      <c r="P427" s="166">
        <f t="shared" si="125"/>
        <v>8.2419030576962822</v>
      </c>
      <c r="Q427" s="167">
        <f>VLOOKUP(H427,Mapping!$B$3:$D$13,3,0)</f>
        <v>0</v>
      </c>
      <c r="R427" s="168">
        <f>(IF(VLOOKUP(VLOOKUP(I427,Mapping!$B$15:$D$20,2,1),Mapping!$C$15:$E$20,2,0)=7000,0,VLOOKUP(VLOOKUP(I427,Mapping!$B$15:$D$20,2,1),Mapping!$C$15:$E$20,2,0)))</f>
        <v>0</v>
      </c>
      <c r="S427" s="166"/>
      <c r="T427" s="166"/>
      <c r="U427" s="67">
        <f t="shared" si="126"/>
        <v>8.2419030576962822</v>
      </c>
      <c r="V427" s="149">
        <f t="shared" si="127"/>
        <v>8.24</v>
      </c>
      <c r="W427" s="149">
        <f>MAKESHOPNCOMPANY!$C$17</f>
        <v>1402.69</v>
      </c>
      <c r="X427" t="str">
        <f t="shared" si="110"/>
        <v/>
      </c>
      <c r="AA427" t="s">
        <v>6626</v>
      </c>
      <c r="AB427" t="s">
        <v>71</v>
      </c>
      <c r="AC427" t="s">
        <v>6627</v>
      </c>
      <c r="AD427" t="s">
        <v>6657</v>
      </c>
      <c r="AE427" t="s">
        <v>2425</v>
      </c>
      <c r="AF427" t="s">
        <v>2426</v>
      </c>
      <c r="AG427" t="s">
        <v>2427</v>
      </c>
      <c r="AH427" t="s">
        <v>156</v>
      </c>
      <c r="AI427">
        <v>1</v>
      </c>
      <c r="AJ427">
        <v>0.5</v>
      </c>
      <c r="AK427">
        <v>0.8</v>
      </c>
      <c r="AL427">
        <v>0.8</v>
      </c>
      <c r="AM427" t="s">
        <v>14</v>
      </c>
      <c r="AN427">
        <v>58.97</v>
      </c>
      <c r="AO427" t="s">
        <v>303</v>
      </c>
      <c r="AP427" t="s">
        <v>303</v>
      </c>
      <c r="AQ427" t="s">
        <v>303</v>
      </c>
      <c r="AR427" t="s">
        <v>303</v>
      </c>
      <c r="AS427" t="s">
        <v>303</v>
      </c>
      <c r="AT427" t="s">
        <v>618</v>
      </c>
      <c r="AU427" t="s">
        <v>619</v>
      </c>
      <c r="AV427" t="s">
        <v>620</v>
      </c>
      <c r="AW427" t="s">
        <v>156</v>
      </c>
      <c r="AX427" t="s">
        <v>307</v>
      </c>
      <c r="AY427" t="s">
        <v>6657</v>
      </c>
      <c r="AZ427" t="s">
        <v>6658</v>
      </c>
      <c r="BA427" t="s">
        <v>6658</v>
      </c>
      <c r="BB427" t="s">
        <v>657</v>
      </c>
      <c r="BC427" t="s">
        <v>658</v>
      </c>
      <c r="BD427" t="s">
        <v>621</v>
      </c>
      <c r="BE427" t="s">
        <v>311</v>
      </c>
      <c r="BF427" t="s">
        <v>312</v>
      </c>
      <c r="BG427" t="s">
        <v>156</v>
      </c>
      <c r="BH427" t="s">
        <v>313</v>
      </c>
    </row>
    <row r="428" spans="1:60" x14ac:dyDescent="0.4">
      <c r="A428" s="64">
        <f t="shared" si="111"/>
        <v>426</v>
      </c>
      <c r="B428" s="65" t="str">
        <f t="shared" si="112"/>
        <v>2025-09-24</v>
      </c>
      <c r="C428" s="65" t="str">
        <f t="shared" si="113"/>
        <v>FRA</v>
      </c>
      <c r="D428" s="65" t="str">
        <f t="shared" si="114"/>
        <v>72220339222</v>
      </c>
      <c r="E428" s="65" t="str">
        <f t="shared" si="115"/>
        <v>566746845416</v>
      </c>
      <c r="F428" s="65" t="str">
        <f t="shared" si="116"/>
        <v>박혜인</v>
      </c>
      <c r="G428" s="65" t="str">
        <f t="shared" si="117"/>
        <v>GK00002773033</v>
      </c>
      <c r="H428" s="229" t="str">
        <f t="shared" si="118"/>
        <v>목록(Manifest)</v>
      </c>
      <c r="I428" s="66">
        <f t="shared" si="119"/>
        <v>65.81</v>
      </c>
      <c r="J428" s="102">
        <f t="shared" si="120"/>
        <v>1</v>
      </c>
      <c r="K428" s="66">
        <f t="shared" si="121"/>
        <v>0.5</v>
      </c>
      <c r="L428" s="66">
        <f t="shared" si="122"/>
        <v>0.2</v>
      </c>
      <c r="M428" s="66">
        <f t="shared" si="123"/>
        <v>0.5</v>
      </c>
      <c r="N428" s="169">
        <f t="shared" si="124"/>
        <v>3.35</v>
      </c>
      <c r="O428" s="169">
        <f>(J428*VLOOKUP(M428/J428,Mapping!$B$22:$C$29,2,10))</f>
        <v>2.75</v>
      </c>
      <c r="P428" s="166">
        <f t="shared" si="125"/>
        <v>7.1515801780863901</v>
      </c>
      <c r="Q428" s="167">
        <f>VLOOKUP(H428,Mapping!$B$3:$D$13,3,0)</f>
        <v>0</v>
      </c>
      <c r="R428" s="168">
        <f>(IF(VLOOKUP(VLOOKUP(I428,Mapping!$B$15:$D$20,2,1),Mapping!$C$15:$E$20,2,0)=7000,0,VLOOKUP(VLOOKUP(I428,Mapping!$B$15:$D$20,2,1),Mapping!$C$15:$E$20,2,0)))</f>
        <v>0</v>
      </c>
      <c r="S428" s="166"/>
      <c r="T428" s="166"/>
      <c r="U428" s="67">
        <f t="shared" si="126"/>
        <v>7.1515801780863901</v>
      </c>
      <c r="V428" s="149">
        <f t="shared" si="127"/>
        <v>7.15</v>
      </c>
      <c r="W428" s="149">
        <f>MAKESHOPNCOMPANY!$C$17</f>
        <v>1402.69</v>
      </c>
      <c r="X428" t="str">
        <f t="shared" si="110"/>
        <v/>
      </c>
      <c r="AA428" t="s">
        <v>6626</v>
      </c>
      <c r="AB428" t="s">
        <v>71</v>
      </c>
      <c r="AC428" t="s">
        <v>6627</v>
      </c>
      <c r="AD428" t="s">
        <v>6659</v>
      </c>
      <c r="AE428" t="s">
        <v>6660</v>
      </c>
      <c r="AF428" t="s">
        <v>6661</v>
      </c>
      <c r="AG428" t="s">
        <v>6662</v>
      </c>
      <c r="AH428" t="s">
        <v>156</v>
      </c>
      <c r="AI428">
        <v>1</v>
      </c>
      <c r="AJ428">
        <v>0.5</v>
      </c>
      <c r="AK428">
        <v>0.2</v>
      </c>
      <c r="AL428">
        <v>0.5</v>
      </c>
      <c r="AM428" t="s">
        <v>14</v>
      </c>
      <c r="AN428">
        <v>65.81</v>
      </c>
      <c r="AO428" t="s">
        <v>303</v>
      </c>
      <c r="AP428" t="s">
        <v>303</v>
      </c>
      <c r="AQ428" t="s">
        <v>303</v>
      </c>
      <c r="AR428" t="s">
        <v>303</v>
      </c>
      <c r="AS428" t="s">
        <v>303</v>
      </c>
      <c r="AT428" t="s">
        <v>618</v>
      </c>
      <c r="AU428" t="s">
        <v>619</v>
      </c>
      <c r="AV428" t="s">
        <v>6663</v>
      </c>
      <c r="AW428" t="s">
        <v>156</v>
      </c>
      <c r="AX428" t="s">
        <v>307</v>
      </c>
      <c r="AY428" t="s">
        <v>6659</v>
      </c>
      <c r="AZ428" t="s">
        <v>6664</v>
      </c>
      <c r="BA428" t="s">
        <v>6664</v>
      </c>
      <c r="BB428" t="s">
        <v>657</v>
      </c>
      <c r="BC428" t="s">
        <v>658</v>
      </c>
      <c r="BD428" t="s">
        <v>621</v>
      </c>
      <c r="BE428" t="s">
        <v>311</v>
      </c>
      <c r="BF428" t="s">
        <v>312</v>
      </c>
      <c r="BG428" t="s">
        <v>156</v>
      </c>
      <c r="BH428" t="s">
        <v>313</v>
      </c>
    </row>
    <row r="429" spans="1:60" x14ac:dyDescent="0.4">
      <c r="A429" s="64">
        <f t="shared" si="111"/>
        <v>427</v>
      </c>
      <c r="B429" s="65" t="str">
        <f t="shared" si="112"/>
        <v>2025-09-24</v>
      </c>
      <c r="C429" s="65" t="str">
        <f t="shared" si="113"/>
        <v>FRA</v>
      </c>
      <c r="D429" s="65" t="str">
        <f t="shared" si="114"/>
        <v>72220339222</v>
      </c>
      <c r="E429" s="65" t="str">
        <f t="shared" si="115"/>
        <v>566746845475</v>
      </c>
      <c r="F429" s="65" t="str">
        <f t="shared" si="116"/>
        <v>박주용</v>
      </c>
      <c r="G429" s="65" t="str">
        <f t="shared" si="117"/>
        <v>GK00002773054</v>
      </c>
      <c r="H429" s="229" t="str">
        <f t="shared" si="118"/>
        <v>간이(Simple)</v>
      </c>
      <c r="I429" s="66">
        <f t="shared" si="119"/>
        <v>766.21</v>
      </c>
      <c r="J429" s="102">
        <f t="shared" si="120"/>
        <v>1</v>
      </c>
      <c r="K429" s="66">
        <f t="shared" si="121"/>
        <v>4</v>
      </c>
      <c r="L429" s="66">
        <f t="shared" si="122"/>
        <v>15.8</v>
      </c>
      <c r="M429" s="66">
        <f t="shared" si="123"/>
        <v>16</v>
      </c>
      <c r="N429" s="169">
        <f t="shared" si="124"/>
        <v>51.400000000000006</v>
      </c>
      <c r="O429" s="169">
        <f>(J429*VLOOKUP(M429/J429,Mapping!$B$22:$C$29,2,10))</f>
        <v>6.25</v>
      </c>
      <c r="P429" s="166">
        <f t="shared" si="125"/>
        <v>67.588294633882043</v>
      </c>
      <c r="Q429" s="167">
        <f>VLOOKUP(H429,Mapping!$B$3:$D$13,3,0)</f>
        <v>0.8</v>
      </c>
      <c r="R429" s="168">
        <f>(IF(VLOOKUP(VLOOKUP(I429,Mapping!$B$15:$D$20,2,1),Mapping!$C$15:$E$20,2,0)=7000,0,VLOOKUP(VLOOKUP(I429,Mapping!$B$15:$D$20,2,1),Mapping!$C$15:$E$20,2,0)))</f>
        <v>0</v>
      </c>
      <c r="S429" s="166"/>
      <c r="T429" s="166"/>
      <c r="U429" s="67">
        <f t="shared" si="126"/>
        <v>68.38829463388204</v>
      </c>
      <c r="V429" s="149">
        <f t="shared" si="127"/>
        <v>68.39</v>
      </c>
      <c r="W429" s="149">
        <f>MAKESHOPNCOMPANY!$C$17</f>
        <v>1402.69</v>
      </c>
      <c r="X429" t="str">
        <f t="shared" si="110"/>
        <v/>
      </c>
      <c r="AA429" t="s">
        <v>6626</v>
      </c>
      <c r="AB429" t="s">
        <v>71</v>
      </c>
      <c r="AC429" t="s">
        <v>6627</v>
      </c>
      <c r="AD429" t="s">
        <v>6665</v>
      </c>
      <c r="AE429" t="s">
        <v>1313</v>
      </c>
      <c r="AF429" t="s">
        <v>1314</v>
      </c>
      <c r="AG429" t="s">
        <v>649</v>
      </c>
      <c r="AH429" t="s">
        <v>156</v>
      </c>
      <c r="AI429">
        <v>1</v>
      </c>
      <c r="AJ429">
        <v>4</v>
      </c>
      <c r="AK429">
        <v>15.8</v>
      </c>
      <c r="AL429">
        <v>16</v>
      </c>
      <c r="AM429" t="s">
        <v>15</v>
      </c>
      <c r="AN429">
        <v>766.21</v>
      </c>
      <c r="AO429" t="s">
        <v>303</v>
      </c>
      <c r="AP429" t="s">
        <v>156</v>
      </c>
      <c r="AQ429" t="s">
        <v>156</v>
      </c>
      <c r="AR429" t="s">
        <v>156</v>
      </c>
      <c r="AS429" t="s">
        <v>156</v>
      </c>
      <c r="AT429" t="s">
        <v>618</v>
      </c>
      <c r="AU429" t="s">
        <v>619</v>
      </c>
      <c r="AV429" t="s">
        <v>1315</v>
      </c>
      <c r="AW429" t="s">
        <v>156</v>
      </c>
      <c r="AX429" t="s">
        <v>307</v>
      </c>
      <c r="AY429" t="s">
        <v>6665</v>
      </c>
      <c r="AZ429" t="s">
        <v>6666</v>
      </c>
      <c r="BA429" t="s">
        <v>6666</v>
      </c>
      <c r="BB429" t="s">
        <v>657</v>
      </c>
      <c r="BC429" t="s">
        <v>658</v>
      </c>
      <c r="BD429" t="s">
        <v>621</v>
      </c>
      <c r="BE429" t="s">
        <v>311</v>
      </c>
      <c r="BF429" t="s">
        <v>312</v>
      </c>
      <c r="BG429" t="s">
        <v>156</v>
      </c>
      <c r="BH429" t="s">
        <v>313</v>
      </c>
    </row>
    <row r="430" spans="1:60" x14ac:dyDescent="0.4">
      <c r="A430" s="64">
        <f t="shared" si="111"/>
        <v>428</v>
      </c>
      <c r="B430" s="65" t="str">
        <f t="shared" si="112"/>
        <v>2025-09-24</v>
      </c>
      <c r="C430" s="65" t="str">
        <f t="shared" si="113"/>
        <v>FRA</v>
      </c>
      <c r="D430" s="65" t="str">
        <f t="shared" si="114"/>
        <v>72220339222</v>
      </c>
      <c r="E430" s="65" t="str">
        <f t="shared" si="115"/>
        <v>566746845394</v>
      </c>
      <c r="F430" s="65" t="str">
        <f t="shared" si="116"/>
        <v>이다운</v>
      </c>
      <c r="G430" s="65" t="str">
        <f t="shared" si="117"/>
        <v>GK00002776913</v>
      </c>
      <c r="H430" s="229" t="str">
        <f t="shared" si="118"/>
        <v>간이(Simple)</v>
      </c>
      <c r="I430" s="66">
        <f t="shared" si="119"/>
        <v>182.8</v>
      </c>
      <c r="J430" s="102">
        <f t="shared" si="120"/>
        <v>1</v>
      </c>
      <c r="K430" s="66">
        <f t="shared" si="121"/>
        <v>1</v>
      </c>
      <c r="L430" s="66">
        <f t="shared" si="122"/>
        <v>0.2</v>
      </c>
      <c r="M430" s="66">
        <f t="shared" si="123"/>
        <v>1</v>
      </c>
      <c r="N430" s="169">
        <f t="shared" si="124"/>
        <v>4.9000000000000004</v>
      </c>
      <c r="O430" s="169">
        <f>(J430*VLOOKUP(M430/J430,Mapping!$B$22:$C$29,2,10))</f>
        <v>2.75</v>
      </c>
      <c r="P430" s="166">
        <f t="shared" si="125"/>
        <v>8.9687849774362114</v>
      </c>
      <c r="Q430" s="167">
        <f>VLOOKUP(H430,Mapping!$B$3:$D$13,3,0)</f>
        <v>0.8</v>
      </c>
      <c r="R430" s="168">
        <f>(IF(VLOOKUP(VLOOKUP(I430,Mapping!$B$15:$D$20,2,1),Mapping!$C$15:$E$20,2,0)=7000,0,VLOOKUP(VLOOKUP(I430,Mapping!$B$15:$D$20,2,1),Mapping!$C$15:$E$20,2,0)))</f>
        <v>0</v>
      </c>
      <c r="S430" s="166"/>
      <c r="T430" s="166"/>
      <c r="U430" s="67">
        <f t="shared" si="126"/>
        <v>9.7687849774362121</v>
      </c>
      <c r="V430" s="149">
        <f t="shared" si="127"/>
        <v>9.77</v>
      </c>
      <c r="W430" s="149">
        <f>MAKESHOPNCOMPANY!$C$17</f>
        <v>1402.69</v>
      </c>
      <c r="X430" t="str">
        <f t="shared" si="110"/>
        <v/>
      </c>
      <c r="AA430" t="s">
        <v>6626</v>
      </c>
      <c r="AB430" t="s">
        <v>71</v>
      </c>
      <c r="AC430" t="s">
        <v>6627</v>
      </c>
      <c r="AD430" t="s">
        <v>6667</v>
      </c>
      <c r="AE430" t="s">
        <v>6668</v>
      </c>
      <c r="AF430" t="s">
        <v>6669</v>
      </c>
      <c r="AG430" t="s">
        <v>3265</v>
      </c>
      <c r="AH430" t="s">
        <v>156</v>
      </c>
      <c r="AI430">
        <v>1</v>
      </c>
      <c r="AJ430">
        <v>1</v>
      </c>
      <c r="AK430">
        <v>0.2</v>
      </c>
      <c r="AL430">
        <v>1</v>
      </c>
      <c r="AM430" t="s">
        <v>15</v>
      </c>
      <c r="AN430">
        <v>182.8</v>
      </c>
      <c r="AO430" t="s">
        <v>303</v>
      </c>
      <c r="AP430" t="s">
        <v>303</v>
      </c>
      <c r="AQ430" t="s">
        <v>303</v>
      </c>
      <c r="AR430" t="s">
        <v>303</v>
      </c>
      <c r="AS430" t="s">
        <v>303</v>
      </c>
      <c r="AT430" t="s">
        <v>618</v>
      </c>
      <c r="AU430" t="s">
        <v>619</v>
      </c>
      <c r="AV430" t="s">
        <v>6670</v>
      </c>
      <c r="AW430" t="s">
        <v>156</v>
      </c>
      <c r="AX430" t="s">
        <v>307</v>
      </c>
      <c r="AY430" t="s">
        <v>6667</v>
      </c>
      <c r="AZ430" t="s">
        <v>6671</v>
      </c>
      <c r="BA430" t="s">
        <v>6671</v>
      </c>
      <c r="BB430" t="s">
        <v>657</v>
      </c>
      <c r="BC430" t="s">
        <v>658</v>
      </c>
      <c r="BD430" t="s">
        <v>621</v>
      </c>
      <c r="BE430" t="s">
        <v>311</v>
      </c>
      <c r="BF430" t="s">
        <v>312</v>
      </c>
      <c r="BG430" t="s">
        <v>156</v>
      </c>
      <c r="BH430" t="s">
        <v>313</v>
      </c>
    </row>
    <row r="431" spans="1:60" x14ac:dyDescent="0.4">
      <c r="A431" s="64">
        <f t="shared" si="111"/>
        <v>429</v>
      </c>
      <c r="B431" s="65" t="str">
        <f t="shared" si="112"/>
        <v>2025-09-24</v>
      </c>
      <c r="C431" s="65" t="str">
        <f t="shared" si="113"/>
        <v>FRA</v>
      </c>
      <c r="D431" s="65" t="str">
        <f t="shared" si="114"/>
        <v>72220339222</v>
      </c>
      <c r="E431" s="65" t="str">
        <f t="shared" si="115"/>
        <v>566746845313</v>
      </c>
      <c r="F431" s="65" t="str">
        <f t="shared" si="116"/>
        <v>박남수</v>
      </c>
      <c r="G431" s="65" t="str">
        <f t="shared" si="117"/>
        <v>GK00002777084</v>
      </c>
      <c r="H431" s="229" t="str">
        <f t="shared" si="118"/>
        <v>목록(Manifest)</v>
      </c>
      <c r="I431" s="66">
        <f t="shared" si="119"/>
        <v>103.66</v>
      </c>
      <c r="J431" s="102">
        <f t="shared" si="120"/>
        <v>1</v>
      </c>
      <c r="K431" s="66">
        <f t="shared" si="121"/>
        <v>0.5</v>
      </c>
      <c r="L431" s="66">
        <f t="shared" si="122"/>
        <v>0.2</v>
      </c>
      <c r="M431" s="66">
        <f t="shared" si="123"/>
        <v>0.5</v>
      </c>
      <c r="N431" s="169">
        <f t="shared" si="124"/>
        <v>3.35</v>
      </c>
      <c r="O431" s="169">
        <f>(J431*VLOOKUP(M431/J431,Mapping!$B$22:$C$29,2,10))</f>
        <v>2.75</v>
      </c>
      <c r="P431" s="166">
        <f t="shared" si="125"/>
        <v>7.1515801780863901</v>
      </c>
      <c r="Q431" s="167">
        <f>VLOOKUP(H431,Mapping!$B$3:$D$13,3,0)</f>
        <v>0</v>
      </c>
      <c r="R431" s="168">
        <f>(IF(VLOOKUP(VLOOKUP(I431,Mapping!$B$15:$D$20,2,1),Mapping!$C$15:$E$20,2,0)=7000,0,VLOOKUP(VLOOKUP(I431,Mapping!$B$15:$D$20,2,1),Mapping!$C$15:$E$20,2,0)))</f>
        <v>0</v>
      </c>
      <c r="S431" s="166"/>
      <c r="T431" s="166"/>
      <c r="U431" s="67">
        <f t="shared" si="126"/>
        <v>7.1515801780863901</v>
      </c>
      <c r="V431" s="149">
        <f t="shared" si="127"/>
        <v>7.15</v>
      </c>
      <c r="W431" s="149">
        <f>MAKESHOPNCOMPANY!$C$17</f>
        <v>1402.69</v>
      </c>
      <c r="X431" t="str">
        <f t="shared" si="110"/>
        <v/>
      </c>
      <c r="AA431" t="s">
        <v>6626</v>
      </c>
      <c r="AB431" t="s">
        <v>71</v>
      </c>
      <c r="AC431" t="s">
        <v>6627</v>
      </c>
      <c r="AD431" t="s">
        <v>6672</v>
      </c>
      <c r="AE431" t="s">
        <v>6673</v>
      </c>
      <c r="AF431" t="s">
        <v>6674</v>
      </c>
      <c r="AG431" t="s">
        <v>6675</v>
      </c>
      <c r="AH431" t="s">
        <v>156</v>
      </c>
      <c r="AI431">
        <v>1</v>
      </c>
      <c r="AJ431">
        <v>0.5</v>
      </c>
      <c r="AK431">
        <v>0.2</v>
      </c>
      <c r="AL431">
        <v>0.5</v>
      </c>
      <c r="AM431" t="s">
        <v>14</v>
      </c>
      <c r="AN431">
        <v>103.66</v>
      </c>
      <c r="AO431" t="s">
        <v>303</v>
      </c>
      <c r="AP431" t="s">
        <v>303</v>
      </c>
      <c r="AQ431" t="s">
        <v>303</v>
      </c>
      <c r="AR431" t="s">
        <v>303</v>
      </c>
      <c r="AS431" t="s">
        <v>303</v>
      </c>
      <c r="AT431" t="s">
        <v>618</v>
      </c>
      <c r="AU431" t="s">
        <v>619</v>
      </c>
      <c r="AV431" t="s">
        <v>6676</v>
      </c>
      <c r="AW431" t="s">
        <v>156</v>
      </c>
      <c r="AX431" t="s">
        <v>307</v>
      </c>
      <c r="AY431" t="s">
        <v>6672</v>
      </c>
      <c r="AZ431" t="s">
        <v>6677</v>
      </c>
      <c r="BA431" t="s">
        <v>6677</v>
      </c>
      <c r="BB431" t="s">
        <v>657</v>
      </c>
      <c r="BC431" t="s">
        <v>658</v>
      </c>
      <c r="BD431" t="s">
        <v>621</v>
      </c>
      <c r="BE431" t="s">
        <v>311</v>
      </c>
      <c r="BF431" t="s">
        <v>312</v>
      </c>
      <c r="BG431" t="s">
        <v>156</v>
      </c>
      <c r="BH431" t="s">
        <v>313</v>
      </c>
    </row>
    <row r="432" spans="1:60" x14ac:dyDescent="0.4">
      <c r="A432" s="64">
        <f t="shared" si="111"/>
        <v>430</v>
      </c>
      <c r="B432" s="65" t="str">
        <f t="shared" si="112"/>
        <v>2025-09-24</v>
      </c>
      <c r="C432" s="65" t="str">
        <f t="shared" si="113"/>
        <v>FRA</v>
      </c>
      <c r="D432" s="65" t="str">
        <f t="shared" si="114"/>
        <v>72220339222</v>
      </c>
      <c r="E432" s="65" t="str">
        <f t="shared" si="115"/>
        <v>566746845291</v>
      </c>
      <c r="F432" s="65" t="str">
        <f t="shared" si="116"/>
        <v>장필상</v>
      </c>
      <c r="G432" s="65" t="str">
        <f t="shared" si="117"/>
        <v>GK00002777100</v>
      </c>
      <c r="H432" s="229" t="str">
        <f t="shared" si="118"/>
        <v>목록(Manifest)</v>
      </c>
      <c r="I432" s="66">
        <f t="shared" si="119"/>
        <v>120.58</v>
      </c>
      <c r="J432" s="102">
        <f t="shared" si="120"/>
        <v>1</v>
      </c>
      <c r="K432" s="66">
        <f t="shared" si="121"/>
        <v>0.5</v>
      </c>
      <c r="L432" s="66">
        <f t="shared" si="122"/>
        <v>0.2</v>
      </c>
      <c r="M432" s="66">
        <f t="shared" si="123"/>
        <v>0.5</v>
      </c>
      <c r="N432" s="169">
        <f t="shared" si="124"/>
        <v>3.35</v>
      </c>
      <c r="O432" s="169">
        <f>(J432*VLOOKUP(M432/J432,Mapping!$B$22:$C$29,2,10))</f>
        <v>2.75</v>
      </c>
      <c r="P432" s="166">
        <f t="shared" si="125"/>
        <v>7.1515801780863901</v>
      </c>
      <c r="Q432" s="167">
        <f>VLOOKUP(H432,Mapping!$B$3:$D$13,3,0)</f>
        <v>0</v>
      </c>
      <c r="R432" s="168">
        <f>(IF(VLOOKUP(VLOOKUP(I432,Mapping!$B$15:$D$20,2,1),Mapping!$C$15:$E$20,2,0)=7000,0,VLOOKUP(VLOOKUP(I432,Mapping!$B$15:$D$20,2,1),Mapping!$C$15:$E$20,2,0)))</f>
        <v>0</v>
      </c>
      <c r="S432" s="166"/>
      <c r="T432" s="166"/>
      <c r="U432" s="67">
        <f t="shared" si="126"/>
        <v>7.1515801780863901</v>
      </c>
      <c r="V432" s="149">
        <f t="shared" si="127"/>
        <v>7.15</v>
      </c>
      <c r="W432" s="149">
        <f>MAKESHOPNCOMPANY!$C$17</f>
        <v>1402.69</v>
      </c>
      <c r="X432" t="str">
        <f t="shared" si="110"/>
        <v/>
      </c>
      <c r="AA432" t="s">
        <v>6626</v>
      </c>
      <c r="AB432" t="s">
        <v>71</v>
      </c>
      <c r="AC432" t="s">
        <v>6627</v>
      </c>
      <c r="AD432" t="s">
        <v>6678</v>
      </c>
      <c r="AE432" t="s">
        <v>759</v>
      </c>
      <c r="AF432" t="s">
        <v>760</v>
      </c>
      <c r="AG432" t="s">
        <v>761</v>
      </c>
      <c r="AH432" t="s">
        <v>156</v>
      </c>
      <c r="AI432">
        <v>1</v>
      </c>
      <c r="AJ432">
        <v>0.5</v>
      </c>
      <c r="AK432">
        <v>0.2</v>
      </c>
      <c r="AL432">
        <v>0.5</v>
      </c>
      <c r="AM432" t="s">
        <v>14</v>
      </c>
      <c r="AN432">
        <v>120.58</v>
      </c>
      <c r="AO432" t="s">
        <v>303</v>
      </c>
      <c r="AP432" t="s">
        <v>303</v>
      </c>
      <c r="AQ432" t="s">
        <v>303</v>
      </c>
      <c r="AR432" t="s">
        <v>303</v>
      </c>
      <c r="AS432" t="s">
        <v>303</v>
      </c>
      <c r="AT432" t="s">
        <v>618</v>
      </c>
      <c r="AU432" t="s">
        <v>619</v>
      </c>
      <c r="AV432" t="s">
        <v>625</v>
      </c>
      <c r="AW432" t="s">
        <v>156</v>
      </c>
      <c r="AX432" t="s">
        <v>307</v>
      </c>
      <c r="AY432" t="s">
        <v>6678</v>
      </c>
      <c r="AZ432" t="s">
        <v>6679</v>
      </c>
      <c r="BA432" t="s">
        <v>6679</v>
      </c>
      <c r="BB432" t="s">
        <v>657</v>
      </c>
      <c r="BC432" t="s">
        <v>658</v>
      </c>
      <c r="BD432" t="s">
        <v>621</v>
      </c>
      <c r="BE432" t="s">
        <v>311</v>
      </c>
      <c r="BF432" t="s">
        <v>312</v>
      </c>
      <c r="BG432" t="s">
        <v>156</v>
      </c>
      <c r="BH432" t="s">
        <v>313</v>
      </c>
    </row>
    <row r="433" spans="1:60" x14ac:dyDescent="0.4">
      <c r="A433" s="64">
        <f t="shared" si="111"/>
        <v>431</v>
      </c>
      <c r="B433" s="65" t="str">
        <f t="shared" si="112"/>
        <v>2025-09-24</v>
      </c>
      <c r="C433" s="65" t="str">
        <f t="shared" si="113"/>
        <v>FRA</v>
      </c>
      <c r="D433" s="65" t="str">
        <f t="shared" si="114"/>
        <v>72220339222</v>
      </c>
      <c r="E433" s="65" t="str">
        <f t="shared" si="115"/>
        <v>566746845280</v>
      </c>
      <c r="F433" s="65" t="str">
        <f t="shared" si="116"/>
        <v>신지원</v>
      </c>
      <c r="G433" s="65" t="str">
        <f t="shared" si="117"/>
        <v>GK00002778172</v>
      </c>
      <c r="H433" s="229" t="str">
        <f t="shared" si="118"/>
        <v>목록(Manifest)</v>
      </c>
      <c r="I433" s="66">
        <f t="shared" si="119"/>
        <v>50.51</v>
      </c>
      <c r="J433" s="102">
        <f t="shared" si="120"/>
        <v>1</v>
      </c>
      <c r="K433" s="66">
        <f t="shared" si="121"/>
        <v>1</v>
      </c>
      <c r="L433" s="66">
        <f t="shared" si="122"/>
        <v>0.2</v>
      </c>
      <c r="M433" s="66">
        <f t="shared" si="123"/>
        <v>1</v>
      </c>
      <c r="N433" s="169">
        <f t="shared" si="124"/>
        <v>4.9000000000000004</v>
      </c>
      <c r="O433" s="169">
        <f>(J433*VLOOKUP(M433/J433,Mapping!$B$22:$C$29,2,10))</f>
        <v>2.75</v>
      </c>
      <c r="P433" s="166">
        <f t="shared" si="125"/>
        <v>8.9687849774362114</v>
      </c>
      <c r="Q433" s="167">
        <f>VLOOKUP(H433,Mapping!$B$3:$D$13,3,0)</f>
        <v>0</v>
      </c>
      <c r="R433" s="168">
        <f>(IF(VLOOKUP(VLOOKUP(I433,Mapping!$B$15:$D$20,2,1),Mapping!$C$15:$E$20,2,0)=7000,0,VLOOKUP(VLOOKUP(I433,Mapping!$B$15:$D$20,2,1),Mapping!$C$15:$E$20,2,0)))</f>
        <v>0</v>
      </c>
      <c r="S433" s="166"/>
      <c r="T433" s="166"/>
      <c r="U433" s="67">
        <f t="shared" si="126"/>
        <v>8.9687849774362114</v>
      </c>
      <c r="V433" s="149">
        <f t="shared" si="127"/>
        <v>8.9700000000000006</v>
      </c>
      <c r="W433" s="149">
        <f>MAKESHOPNCOMPANY!$C$17</f>
        <v>1402.69</v>
      </c>
      <c r="X433" t="str">
        <f t="shared" si="110"/>
        <v/>
      </c>
      <c r="AA433" t="s">
        <v>6626</v>
      </c>
      <c r="AB433" t="s">
        <v>71</v>
      </c>
      <c r="AC433" t="s">
        <v>6627</v>
      </c>
      <c r="AD433" t="s">
        <v>6680</v>
      </c>
      <c r="AE433" t="s">
        <v>6681</v>
      </c>
      <c r="AF433" t="s">
        <v>6682</v>
      </c>
      <c r="AG433" t="s">
        <v>6683</v>
      </c>
      <c r="AH433" t="s">
        <v>156</v>
      </c>
      <c r="AI433">
        <v>1</v>
      </c>
      <c r="AJ433">
        <v>1</v>
      </c>
      <c r="AK433">
        <v>0.2</v>
      </c>
      <c r="AL433">
        <v>1</v>
      </c>
      <c r="AM433" t="s">
        <v>14</v>
      </c>
      <c r="AN433">
        <v>50.51</v>
      </c>
      <c r="AO433" t="s">
        <v>303</v>
      </c>
      <c r="AP433" t="s">
        <v>303</v>
      </c>
      <c r="AQ433" t="s">
        <v>303</v>
      </c>
      <c r="AR433" t="s">
        <v>303</v>
      </c>
      <c r="AS433" t="s">
        <v>303</v>
      </c>
      <c r="AT433" t="s">
        <v>618</v>
      </c>
      <c r="AU433" t="s">
        <v>619</v>
      </c>
      <c r="AV433" t="s">
        <v>625</v>
      </c>
      <c r="AW433" t="s">
        <v>156</v>
      </c>
      <c r="AX433" t="s">
        <v>307</v>
      </c>
      <c r="AY433" t="s">
        <v>6680</v>
      </c>
      <c r="AZ433" t="s">
        <v>6684</v>
      </c>
      <c r="BA433" t="s">
        <v>6684</v>
      </c>
      <c r="BB433" t="s">
        <v>657</v>
      </c>
      <c r="BC433" t="s">
        <v>658</v>
      </c>
      <c r="BD433" t="s">
        <v>621</v>
      </c>
      <c r="BE433" t="s">
        <v>311</v>
      </c>
      <c r="BF433" t="s">
        <v>312</v>
      </c>
      <c r="BG433" t="s">
        <v>156</v>
      </c>
      <c r="BH433" t="s">
        <v>313</v>
      </c>
    </row>
    <row r="434" spans="1:60" x14ac:dyDescent="0.4">
      <c r="A434" s="64">
        <f t="shared" si="111"/>
        <v>432</v>
      </c>
      <c r="B434" s="65" t="str">
        <f t="shared" si="112"/>
        <v>2025-09-24</v>
      </c>
      <c r="C434" s="65" t="str">
        <f t="shared" si="113"/>
        <v>FRA</v>
      </c>
      <c r="D434" s="65" t="str">
        <f t="shared" si="114"/>
        <v>72220339222</v>
      </c>
      <c r="E434" s="65" t="str">
        <f t="shared" si="115"/>
        <v>566746845372</v>
      </c>
      <c r="F434" s="65" t="str">
        <f t="shared" si="116"/>
        <v>백선주</v>
      </c>
      <c r="G434" s="65" t="str">
        <f t="shared" si="117"/>
        <v>GK00002778178</v>
      </c>
      <c r="H434" s="229" t="str">
        <f t="shared" si="118"/>
        <v>간이(Simple)</v>
      </c>
      <c r="I434" s="66">
        <f t="shared" si="119"/>
        <v>182.36</v>
      </c>
      <c r="J434" s="102">
        <f t="shared" si="120"/>
        <v>1</v>
      </c>
      <c r="K434" s="66">
        <f t="shared" si="121"/>
        <v>0.5</v>
      </c>
      <c r="L434" s="66">
        <f t="shared" si="122"/>
        <v>0.2</v>
      </c>
      <c r="M434" s="66">
        <f t="shared" si="123"/>
        <v>0.5</v>
      </c>
      <c r="N434" s="169">
        <f t="shared" si="124"/>
        <v>3.35</v>
      </c>
      <c r="O434" s="169">
        <f>(J434*VLOOKUP(M434/J434,Mapping!$B$22:$C$29,2,10))</f>
        <v>2.75</v>
      </c>
      <c r="P434" s="166">
        <f t="shared" si="125"/>
        <v>7.1515801780863901</v>
      </c>
      <c r="Q434" s="167">
        <f>VLOOKUP(H434,Mapping!$B$3:$D$13,3,0)</f>
        <v>0.8</v>
      </c>
      <c r="R434" s="168">
        <f>(IF(VLOOKUP(VLOOKUP(I434,Mapping!$B$15:$D$20,2,1),Mapping!$C$15:$E$20,2,0)=7000,0,VLOOKUP(VLOOKUP(I434,Mapping!$B$15:$D$20,2,1),Mapping!$C$15:$E$20,2,0)))</f>
        <v>0</v>
      </c>
      <c r="S434" s="166"/>
      <c r="T434" s="166"/>
      <c r="U434" s="67">
        <f t="shared" si="126"/>
        <v>7.9515801780863899</v>
      </c>
      <c r="V434" s="149">
        <f t="shared" si="127"/>
        <v>7.95</v>
      </c>
      <c r="W434" s="149">
        <f>MAKESHOPNCOMPANY!$C$17</f>
        <v>1402.69</v>
      </c>
      <c r="X434" t="str">
        <f t="shared" si="110"/>
        <v/>
      </c>
      <c r="AA434" t="s">
        <v>6626</v>
      </c>
      <c r="AB434" t="s">
        <v>71</v>
      </c>
      <c r="AC434" t="s">
        <v>6627</v>
      </c>
      <c r="AD434" t="s">
        <v>6685</v>
      </c>
      <c r="AE434" t="s">
        <v>6686</v>
      </c>
      <c r="AF434" t="s">
        <v>6687</v>
      </c>
      <c r="AG434" t="s">
        <v>6688</v>
      </c>
      <c r="AH434" t="s">
        <v>156</v>
      </c>
      <c r="AI434">
        <v>1</v>
      </c>
      <c r="AJ434">
        <v>0.5</v>
      </c>
      <c r="AK434">
        <v>0.2</v>
      </c>
      <c r="AL434">
        <v>0.5</v>
      </c>
      <c r="AM434" t="s">
        <v>15</v>
      </c>
      <c r="AN434">
        <v>182.36</v>
      </c>
      <c r="AO434" t="s">
        <v>303</v>
      </c>
      <c r="AP434" t="s">
        <v>303</v>
      </c>
      <c r="AQ434" t="s">
        <v>303</v>
      </c>
      <c r="AR434" t="s">
        <v>303</v>
      </c>
      <c r="AS434" t="s">
        <v>303</v>
      </c>
      <c r="AT434" t="s">
        <v>618</v>
      </c>
      <c r="AU434" t="s">
        <v>619</v>
      </c>
      <c r="AV434" t="s">
        <v>620</v>
      </c>
      <c r="AW434" t="s">
        <v>156</v>
      </c>
      <c r="AX434" t="s">
        <v>307</v>
      </c>
      <c r="AY434" t="s">
        <v>6685</v>
      </c>
      <c r="AZ434" t="s">
        <v>6689</v>
      </c>
      <c r="BA434" t="s">
        <v>6689</v>
      </c>
      <c r="BB434" t="s">
        <v>657</v>
      </c>
      <c r="BC434" t="s">
        <v>658</v>
      </c>
      <c r="BD434" t="s">
        <v>621</v>
      </c>
      <c r="BE434" t="s">
        <v>311</v>
      </c>
      <c r="BF434" t="s">
        <v>312</v>
      </c>
      <c r="BG434" t="s">
        <v>156</v>
      </c>
      <c r="BH434" t="s">
        <v>313</v>
      </c>
    </row>
    <row r="435" spans="1:60" x14ac:dyDescent="0.4">
      <c r="A435" s="64">
        <f t="shared" si="111"/>
        <v>433</v>
      </c>
      <c r="B435" s="65" t="str">
        <f t="shared" si="112"/>
        <v>2025-09-24</v>
      </c>
      <c r="C435" s="65" t="str">
        <f t="shared" si="113"/>
        <v>FRA</v>
      </c>
      <c r="D435" s="65" t="str">
        <f t="shared" si="114"/>
        <v>72220339222</v>
      </c>
      <c r="E435" s="65" t="str">
        <f t="shared" si="115"/>
        <v>566746845453</v>
      </c>
      <c r="F435" s="65" t="str">
        <f t="shared" si="116"/>
        <v>박은영</v>
      </c>
      <c r="G435" s="65" t="str">
        <f t="shared" si="117"/>
        <v>GK00002778179</v>
      </c>
      <c r="H435" s="229" t="str">
        <f t="shared" si="118"/>
        <v>목록(Manifest)</v>
      </c>
      <c r="I435" s="66">
        <f t="shared" si="119"/>
        <v>135.6</v>
      </c>
      <c r="J435" s="102">
        <f t="shared" si="120"/>
        <v>1</v>
      </c>
      <c r="K435" s="66">
        <f t="shared" si="121"/>
        <v>1</v>
      </c>
      <c r="L435" s="66">
        <f t="shared" si="122"/>
        <v>1.4</v>
      </c>
      <c r="M435" s="66">
        <f t="shared" si="123"/>
        <v>1.4</v>
      </c>
      <c r="N435" s="169">
        <f t="shared" si="124"/>
        <v>6.14</v>
      </c>
      <c r="O435" s="169">
        <f>(J435*VLOOKUP(M435/J435,Mapping!$B$22:$C$29,2,10))</f>
        <v>2.75</v>
      </c>
      <c r="P435" s="166">
        <f t="shared" si="125"/>
        <v>10.422548816916068</v>
      </c>
      <c r="Q435" s="167">
        <f>VLOOKUP(H435,Mapping!$B$3:$D$13,3,0)</f>
        <v>0</v>
      </c>
      <c r="R435" s="168">
        <f>(IF(VLOOKUP(VLOOKUP(I435,Mapping!$B$15:$D$20,2,1),Mapping!$C$15:$E$20,2,0)=7000,0,VLOOKUP(VLOOKUP(I435,Mapping!$B$15:$D$20,2,1),Mapping!$C$15:$E$20,2,0)))</f>
        <v>0</v>
      </c>
      <c r="S435" s="166"/>
      <c r="T435" s="166"/>
      <c r="U435" s="67">
        <f t="shared" si="126"/>
        <v>10.422548816916068</v>
      </c>
      <c r="V435" s="149">
        <f t="shared" si="127"/>
        <v>10.42</v>
      </c>
      <c r="W435" s="149">
        <f>MAKESHOPNCOMPANY!$C$17</f>
        <v>1402.69</v>
      </c>
      <c r="X435" t="str">
        <f t="shared" si="110"/>
        <v/>
      </c>
      <c r="AA435" t="s">
        <v>6626</v>
      </c>
      <c r="AB435" t="s">
        <v>71</v>
      </c>
      <c r="AC435" t="s">
        <v>6627</v>
      </c>
      <c r="AD435" t="s">
        <v>6690</v>
      </c>
      <c r="AE435" t="s">
        <v>1069</v>
      </c>
      <c r="AF435" t="s">
        <v>6691</v>
      </c>
      <c r="AG435" t="s">
        <v>6692</v>
      </c>
      <c r="AH435" t="s">
        <v>156</v>
      </c>
      <c r="AI435">
        <v>1</v>
      </c>
      <c r="AJ435">
        <v>1</v>
      </c>
      <c r="AK435">
        <v>1.4</v>
      </c>
      <c r="AL435">
        <v>1.4</v>
      </c>
      <c r="AM435" t="s">
        <v>14</v>
      </c>
      <c r="AN435">
        <v>135.6</v>
      </c>
      <c r="AO435" t="s">
        <v>303</v>
      </c>
      <c r="AP435" t="s">
        <v>303</v>
      </c>
      <c r="AQ435" t="s">
        <v>303</v>
      </c>
      <c r="AR435" t="s">
        <v>303</v>
      </c>
      <c r="AS435" t="s">
        <v>303</v>
      </c>
      <c r="AT435" t="s">
        <v>618</v>
      </c>
      <c r="AU435" t="s">
        <v>619</v>
      </c>
      <c r="AV435" t="s">
        <v>622</v>
      </c>
      <c r="AW435" t="s">
        <v>156</v>
      </c>
      <c r="AX435" t="s">
        <v>307</v>
      </c>
      <c r="AY435" t="s">
        <v>6690</v>
      </c>
      <c r="AZ435" t="s">
        <v>6693</v>
      </c>
      <c r="BA435" t="s">
        <v>6693</v>
      </c>
      <c r="BB435" t="s">
        <v>657</v>
      </c>
      <c r="BC435" t="s">
        <v>658</v>
      </c>
      <c r="BD435" t="s">
        <v>621</v>
      </c>
      <c r="BE435" t="s">
        <v>311</v>
      </c>
      <c r="BF435" t="s">
        <v>312</v>
      </c>
      <c r="BG435" t="s">
        <v>156</v>
      </c>
      <c r="BH435" t="s">
        <v>313</v>
      </c>
    </row>
    <row r="436" spans="1:60" x14ac:dyDescent="0.4">
      <c r="A436" s="64">
        <f t="shared" si="111"/>
        <v>434</v>
      </c>
      <c r="B436" s="65" t="str">
        <f t="shared" si="112"/>
        <v>2025-09-24</v>
      </c>
      <c r="C436" s="65" t="str">
        <f t="shared" si="113"/>
        <v>FRA</v>
      </c>
      <c r="D436" s="65" t="str">
        <f t="shared" si="114"/>
        <v>72220339222</v>
      </c>
      <c r="E436" s="65" t="str">
        <f t="shared" si="115"/>
        <v>566746845464</v>
      </c>
      <c r="F436" s="65" t="str">
        <f t="shared" si="116"/>
        <v>김재훈</v>
      </c>
      <c r="G436" s="65" t="str">
        <f t="shared" si="117"/>
        <v>GK00002779137</v>
      </c>
      <c r="H436" s="229" t="str">
        <f t="shared" si="118"/>
        <v>목록(Manifest)</v>
      </c>
      <c r="I436" s="66">
        <f t="shared" si="119"/>
        <v>29.68</v>
      </c>
      <c r="J436" s="102">
        <f t="shared" si="120"/>
        <v>1</v>
      </c>
      <c r="K436" s="66">
        <f t="shared" si="121"/>
        <v>1</v>
      </c>
      <c r="L436" s="66">
        <f t="shared" si="122"/>
        <v>1.4</v>
      </c>
      <c r="M436" s="66">
        <f t="shared" si="123"/>
        <v>1.4</v>
      </c>
      <c r="N436" s="169">
        <f t="shared" si="124"/>
        <v>6.14</v>
      </c>
      <c r="O436" s="169">
        <f>(J436*VLOOKUP(M436/J436,Mapping!$B$22:$C$29,2,10))</f>
        <v>2.75</v>
      </c>
      <c r="P436" s="166">
        <f t="shared" si="125"/>
        <v>10.422548816916068</v>
      </c>
      <c r="Q436" s="167">
        <f>VLOOKUP(H436,Mapping!$B$3:$D$13,3,0)</f>
        <v>0</v>
      </c>
      <c r="R436" s="168">
        <f>(IF(VLOOKUP(VLOOKUP(I436,Mapping!$B$15:$D$20,2,1),Mapping!$C$15:$E$20,2,0)=7000,0,VLOOKUP(VLOOKUP(I436,Mapping!$B$15:$D$20,2,1),Mapping!$C$15:$E$20,2,0)))</f>
        <v>0</v>
      </c>
      <c r="S436" s="166"/>
      <c r="T436" s="166"/>
      <c r="U436" s="67">
        <f t="shared" si="126"/>
        <v>10.422548816916068</v>
      </c>
      <c r="V436" s="149">
        <f t="shared" si="127"/>
        <v>10.42</v>
      </c>
      <c r="W436" s="149">
        <f>MAKESHOPNCOMPANY!$C$17</f>
        <v>1402.69</v>
      </c>
      <c r="X436" t="str">
        <f t="shared" si="110"/>
        <v/>
      </c>
      <c r="AA436" t="s">
        <v>6626</v>
      </c>
      <c r="AB436" t="s">
        <v>71</v>
      </c>
      <c r="AC436" t="s">
        <v>6627</v>
      </c>
      <c r="AD436" t="s">
        <v>6694</v>
      </c>
      <c r="AE436" t="s">
        <v>6695</v>
      </c>
      <c r="AF436" t="s">
        <v>6696</v>
      </c>
      <c r="AG436" t="s">
        <v>1873</v>
      </c>
      <c r="AH436" t="s">
        <v>156</v>
      </c>
      <c r="AI436">
        <v>1</v>
      </c>
      <c r="AJ436">
        <v>1</v>
      </c>
      <c r="AK436">
        <v>1.4</v>
      </c>
      <c r="AL436">
        <v>1.4</v>
      </c>
      <c r="AM436" t="s">
        <v>14</v>
      </c>
      <c r="AN436">
        <v>29.68</v>
      </c>
      <c r="AO436" t="s">
        <v>303</v>
      </c>
      <c r="AP436" t="s">
        <v>303</v>
      </c>
      <c r="AQ436" t="s">
        <v>303</v>
      </c>
      <c r="AR436" t="s">
        <v>303</v>
      </c>
      <c r="AS436" t="s">
        <v>303</v>
      </c>
      <c r="AT436" t="s">
        <v>618</v>
      </c>
      <c r="AU436" t="s">
        <v>619</v>
      </c>
      <c r="AV436" t="s">
        <v>6697</v>
      </c>
      <c r="AW436" t="s">
        <v>156</v>
      </c>
      <c r="AX436" t="s">
        <v>307</v>
      </c>
      <c r="AY436" t="s">
        <v>6694</v>
      </c>
      <c r="AZ436" t="s">
        <v>6698</v>
      </c>
      <c r="BA436" t="s">
        <v>6698</v>
      </c>
      <c r="BB436" t="s">
        <v>657</v>
      </c>
      <c r="BC436" t="s">
        <v>658</v>
      </c>
      <c r="BD436" t="s">
        <v>621</v>
      </c>
      <c r="BE436" t="s">
        <v>311</v>
      </c>
      <c r="BF436" t="s">
        <v>312</v>
      </c>
      <c r="BG436" t="s">
        <v>156</v>
      </c>
      <c r="BH436" t="s">
        <v>313</v>
      </c>
    </row>
    <row r="437" spans="1:60" x14ac:dyDescent="0.4">
      <c r="A437" s="64">
        <f t="shared" si="111"/>
        <v>435</v>
      </c>
      <c r="B437" s="65" t="str">
        <f t="shared" si="112"/>
        <v>2025-09-24</v>
      </c>
      <c r="C437" s="65" t="str">
        <f t="shared" si="113"/>
        <v>FRA</v>
      </c>
      <c r="D437" s="65" t="str">
        <f t="shared" si="114"/>
        <v>72220339222</v>
      </c>
      <c r="E437" s="65" t="str">
        <f t="shared" si="115"/>
        <v>566746845335</v>
      </c>
      <c r="F437" s="65" t="str">
        <f t="shared" si="116"/>
        <v>지경민</v>
      </c>
      <c r="G437" s="65" t="str">
        <f t="shared" si="117"/>
        <v>GK00002781888</v>
      </c>
      <c r="H437" s="229" t="str">
        <f t="shared" si="118"/>
        <v>목록(Manifest)</v>
      </c>
      <c r="I437" s="66">
        <f t="shared" si="119"/>
        <v>116.72</v>
      </c>
      <c r="J437" s="102">
        <f t="shared" si="120"/>
        <v>1</v>
      </c>
      <c r="K437" s="66">
        <f t="shared" si="121"/>
        <v>0.5</v>
      </c>
      <c r="L437" s="66">
        <f t="shared" si="122"/>
        <v>0.2</v>
      </c>
      <c r="M437" s="66">
        <f t="shared" si="123"/>
        <v>0.5</v>
      </c>
      <c r="N437" s="169">
        <f t="shared" si="124"/>
        <v>3.35</v>
      </c>
      <c r="O437" s="169">
        <f>(J437*VLOOKUP(M437/J437,Mapping!$B$22:$C$29,2,10))</f>
        <v>2.75</v>
      </c>
      <c r="P437" s="166">
        <f t="shared" si="125"/>
        <v>7.1515801780863901</v>
      </c>
      <c r="Q437" s="167">
        <f>VLOOKUP(H437,Mapping!$B$3:$D$13,3,0)</f>
        <v>0</v>
      </c>
      <c r="R437" s="168">
        <f>(IF(VLOOKUP(VLOOKUP(I437,Mapping!$B$15:$D$20,2,1),Mapping!$C$15:$E$20,2,0)=7000,0,VLOOKUP(VLOOKUP(I437,Mapping!$B$15:$D$20,2,1),Mapping!$C$15:$E$20,2,0)))</f>
        <v>0</v>
      </c>
      <c r="S437" s="166"/>
      <c r="T437" s="166"/>
      <c r="U437" s="67">
        <f t="shared" si="126"/>
        <v>7.1515801780863901</v>
      </c>
      <c r="V437" s="149">
        <f t="shared" si="127"/>
        <v>7.15</v>
      </c>
      <c r="W437" s="149">
        <f>MAKESHOPNCOMPANY!$C$17</f>
        <v>1402.69</v>
      </c>
      <c r="X437" t="str">
        <f t="shared" si="110"/>
        <v/>
      </c>
      <c r="AA437" t="s">
        <v>6626</v>
      </c>
      <c r="AB437" t="s">
        <v>71</v>
      </c>
      <c r="AC437" t="s">
        <v>6627</v>
      </c>
      <c r="AD437" t="s">
        <v>6699</v>
      </c>
      <c r="AE437" t="s">
        <v>1288</v>
      </c>
      <c r="AF437" t="s">
        <v>1289</v>
      </c>
      <c r="AG437" t="s">
        <v>1290</v>
      </c>
      <c r="AH437" t="s">
        <v>156</v>
      </c>
      <c r="AI437">
        <v>1</v>
      </c>
      <c r="AJ437">
        <v>0.5</v>
      </c>
      <c r="AK437">
        <v>0.2</v>
      </c>
      <c r="AL437">
        <v>0.5</v>
      </c>
      <c r="AM437" t="s">
        <v>14</v>
      </c>
      <c r="AN437">
        <v>116.72</v>
      </c>
      <c r="AO437" t="s">
        <v>303</v>
      </c>
      <c r="AP437" t="s">
        <v>303</v>
      </c>
      <c r="AQ437" t="s">
        <v>303</v>
      </c>
      <c r="AR437" t="s">
        <v>303</v>
      </c>
      <c r="AS437" t="s">
        <v>303</v>
      </c>
      <c r="AT437" t="s">
        <v>618</v>
      </c>
      <c r="AU437" t="s">
        <v>619</v>
      </c>
      <c r="AV437" t="s">
        <v>625</v>
      </c>
      <c r="AW437" t="s">
        <v>156</v>
      </c>
      <c r="AX437" t="s">
        <v>307</v>
      </c>
      <c r="AY437" t="s">
        <v>6699</v>
      </c>
      <c r="AZ437" t="s">
        <v>6700</v>
      </c>
      <c r="BA437" t="s">
        <v>6700</v>
      </c>
      <c r="BB437" t="s">
        <v>657</v>
      </c>
      <c r="BC437" t="s">
        <v>658</v>
      </c>
      <c r="BD437" t="s">
        <v>621</v>
      </c>
      <c r="BE437" t="s">
        <v>311</v>
      </c>
      <c r="BF437" t="s">
        <v>312</v>
      </c>
      <c r="BG437" t="s">
        <v>156</v>
      </c>
      <c r="BH437" t="s">
        <v>313</v>
      </c>
    </row>
    <row r="438" spans="1:60" x14ac:dyDescent="0.4">
      <c r="A438" s="64">
        <f t="shared" si="111"/>
        <v>436</v>
      </c>
      <c r="B438" s="65" t="str">
        <f t="shared" si="112"/>
        <v>2025-09-24</v>
      </c>
      <c r="C438" s="65" t="str">
        <f t="shared" si="113"/>
        <v>FRA</v>
      </c>
      <c r="D438" s="65" t="str">
        <f t="shared" si="114"/>
        <v>72220339222</v>
      </c>
      <c r="E438" s="65" t="str">
        <f t="shared" si="115"/>
        <v>566746845346</v>
      </c>
      <c r="F438" s="65" t="str">
        <f t="shared" si="116"/>
        <v>보넷걸의 빈티지 이야기</v>
      </c>
      <c r="G438" s="65" t="str">
        <f t="shared" si="117"/>
        <v>GK00002766526</v>
      </c>
      <c r="H438" s="229" t="str">
        <f t="shared" si="118"/>
        <v>간이(Simple)</v>
      </c>
      <c r="I438" s="66">
        <f t="shared" si="119"/>
        <v>303.98</v>
      </c>
      <c r="J438" s="102">
        <f t="shared" si="120"/>
        <v>2</v>
      </c>
      <c r="K438" s="66">
        <f t="shared" si="121"/>
        <v>6</v>
      </c>
      <c r="L438" s="66">
        <f t="shared" si="122"/>
        <v>0.4</v>
      </c>
      <c r="M438" s="66">
        <f t="shared" si="123"/>
        <v>6</v>
      </c>
      <c r="N438" s="169">
        <f t="shared" si="124"/>
        <v>20.400000000000002</v>
      </c>
      <c r="O438" s="169">
        <f>(J438*VLOOKUP(M438/J438,Mapping!$B$22:$C$29,2,10))</f>
        <v>6.5</v>
      </c>
      <c r="P438" s="166">
        <f t="shared" si="125"/>
        <v>31.537296195167855</v>
      </c>
      <c r="Q438" s="167">
        <f>VLOOKUP(H438,Mapping!$B$3:$D$13,3,0)</f>
        <v>0.8</v>
      </c>
      <c r="R438" s="168">
        <f>(IF(VLOOKUP(VLOOKUP(I438,Mapping!$B$15:$D$20,2,1),Mapping!$C$15:$E$20,2,0)=7000,0,VLOOKUP(VLOOKUP(I438,Mapping!$B$15:$D$20,2,1),Mapping!$C$15:$E$20,2,0)))</f>
        <v>0</v>
      </c>
      <c r="S438" s="166"/>
      <c r="T438" s="166"/>
      <c r="U438" s="67">
        <f t="shared" si="126"/>
        <v>32.337296195167852</v>
      </c>
      <c r="V438" s="149">
        <f t="shared" si="127"/>
        <v>32.340000000000003</v>
      </c>
      <c r="W438" s="149">
        <f>MAKESHOPNCOMPANY!$C$17</f>
        <v>1402.69</v>
      </c>
      <c r="X438" t="str">
        <f t="shared" si="110"/>
        <v>[사업자]</v>
      </c>
      <c r="AA438" t="s">
        <v>6626</v>
      </c>
      <c r="AB438" t="s">
        <v>71</v>
      </c>
      <c r="AC438" t="s">
        <v>6627</v>
      </c>
      <c r="AD438" t="s">
        <v>6701</v>
      </c>
      <c r="AE438" t="s">
        <v>1207</v>
      </c>
      <c r="AF438" t="s">
        <v>1208</v>
      </c>
      <c r="AG438" t="s">
        <v>1209</v>
      </c>
      <c r="AH438" t="s">
        <v>157</v>
      </c>
      <c r="AI438">
        <v>2</v>
      </c>
      <c r="AJ438">
        <v>6</v>
      </c>
      <c r="AK438">
        <v>0.4</v>
      </c>
      <c r="AL438">
        <v>6</v>
      </c>
      <c r="AM438" t="s">
        <v>15</v>
      </c>
      <c r="AN438">
        <v>303.98</v>
      </c>
      <c r="AO438" t="s">
        <v>303</v>
      </c>
      <c r="AP438" t="s">
        <v>303</v>
      </c>
      <c r="AQ438" t="s">
        <v>303</v>
      </c>
      <c r="AR438" t="s">
        <v>303</v>
      </c>
      <c r="AS438" t="s">
        <v>156</v>
      </c>
      <c r="AT438" t="s">
        <v>618</v>
      </c>
      <c r="AU438" t="s">
        <v>619</v>
      </c>
      <c r="AV438" t="s">
        <v>620</v>
      </c>
      <c r="AW438" t="s">
        <v>156</v>
      </c>
      <c r="AX438" t="s">
        <v>307</v>
      </c>
      <c r="AY438" t="s">
        <v>6702</v>
      </c>
      <c r="AZ438" t="s">
        <v>6703</v>
      </c>
      <c r="BA438" t="s">
        <v>6703</v>
      </c>
      <c r="BB438" t="s">
        <v>657</v>
      </c>
      <c r="BC438" t="s">
        <v>658</v>
      </c>
      <c r="BD438" t="s">
        <v>621</v>
      </c>
      <c r="BE438" t="s">
        <v>311</v>
      </c>
      <c r="BF438" t="s">
        <v>312</v>
      </c>
      <c r="BG438" t="s">
        <v>156</v>
      </c>
      <c r="BH438" t="s">
        <v>313</v>
      </c>
    </row>
    <row r="439" spans="1:60" x14ac:dyDescent="0.4">
      <c r="A439" s="64">
        <f t="shared" si="111"/>
        <v>437</v>
      </c>
      <c r="B439" s="65" t="str">
        <f t="shared" si="112"/>
        <v>2025-09-24</v>
      </c>
      <c r="C439" s="65" t="str">
        <f t="shared" si="113"/>
        <v>FRA</v>
      </c>
      <c r="D439" s="65" t="str">
        <f t="shared" si="114"/>
        <v>72220339222</v>
      </c>
      <c r="E439" s="65" t="str">
        <f t="shared" si="115"/>
        <v>566746845534</v>
      </c>
      <c r="F439" s="65" t="str">
        <f t="shared" si="116"/>
        <v>전혜선</v>
      </c>
      <c r="G439" s="65" t="str">
        <f t="shared" si="117"/>
        <v>GK00002766492</v>
      </c>
      <c r="H439" s="229" t="str">
        <f t="shared" si="118"/>
        <v>일반(목록배제,Normal-Manifest Exception)</v>
      </c>
      <c r="I439" s="66">
        <f t="shared" si="119"/>
        <v>32.32</v>
      </c>
      <c r="J439" s="102">
        <f t="shared" si="120"/>
        <v>1</v>
      </c>
      <c r="K439" s="66">
        <f t="shared" si="121"/>
        <v>1</v>
      </c>
      <c r="L439" s="66">
        <f t="shared" si="122"/>
        <v>0.2</v>
      </c>
      <c r="M439" s="66">
        <f t="shared" si="123"/>
        <v>1</v>
      </c>
      <c r="N439" s="169">
        <f t="shared" si="124"/>
        <v>4.9000000000000004</v>
      </c>
      <c r="O439" s="169">
        <f>(J439*VLOOKUP(M439/J439,Mapping!$B$22:$C$29,2,10))</f>
        <v>2.75</v>
      </c>
      <c r="P439" s="166">
        <f t="shared" si="125"/>
        <v>8.9687849774362114</v>
      </c>
      <c r="Q439" s="167">
        <f>VLOOKUP(H439,Mapping!$B$3:$D$13,3,0)</f>
        <v>0.8</v>
      </c>
      <c r="R439" s="168">
        <f>(IF(VLOOKUP(VLOOKUP(I439,Mapping!$B$15:$D$20,2,1),Mapping!$C$15:$E$20,2,0)=7000,0,VLOOKUP(VLOOKUP(I439,Mapping!$B$15:$D$20,2,1),Mapping!$C$15:$E$20,2,0)))</f>
        <v>0</v>
      </c>
      <c r="S439" s="166"/>
      <c r="T439" s="166"/>
      <c r="U439" s="67">
        <f t="shared" si="126"/>
        <v>9.7687849774362121</v>
      </c>
      <c r="V439" s="149">
        <f t="shared" si="127"/>
        <v>9.77</v>
      </c>
      <c r="W439" s="149">
        <f>MAKESHOPNCOMPANY!$C$17</f>
        <v>1402.69</v>
      </c>
      <c r="X439" t="str">
        <f t="shared" si="110"/>
        <v/>
      </c>
      <c r="AA439" t="s">
        <v>6626</v>
      </c>
      <c r="AB439" t="s">
        <v>71</v>
      </c>
      <c r="AC439" t="s">
        <v>6627</v>
      </c>
      <c r="AD439" t="s">
        <v>6704</v>
      </c>
      <c r="AE439" t="s">
        <v>6705</v>
      </c>
      <c r="AF439" t="s">
        <v>6706</v>
      </c>
      <c r="AG439" t="s">
        <v>6707</v>
      </c>
      <c r="AH439" t="s">
        <v>156</v>
      </c>
      <c r="AI439">
        <v>1</v>
      </c>
      <c r="AJ439">
        <v>1</v>
      </c>
      <c r="AK439">
        <v>0.2</v>
      </c>
      <c r="AL439">
        <v>1</v>
      </c>
      <c r="AM439" t="s">
        <v>110</v>
      </c>
      <c r="AN439">
        <v>32.32</v>
      </c>
      <c r="AO439" t="s">
        <v>303</v>
      </c>
      <c r="AP439" t="s">
        <v>303</v>
      </c>
      <c r="AQ439" t="s">
        <v>303</v>
      </c>
      <c r="AR439" t="s">
        <v>303</v>
      </c>
      <c r="AS439" t="s">
        <v>303</v>
      </c>
      <c r="AT439" t="s">
        <v>618</v>
      </c>
      <c r="AU439" t="s">
        <v>619</v>
      </c>
      <c r="AV439" t="s">
        <v>6708</v>
      </c>
      <c r="AW439" t="s">
        <v>156</v>
      </c>
      <c r="AX439" t="s">
        <v>307</v>
      </c>
      <c r="AY439" t="s">
        <v>6704</v>
      </c>
      <c r="AZ439" t="s">
        <v>6709</v>
      </c>
      <c r="BA439" t="s">
        <v>6709</v>
      </c>
      <c r="BB439" t="s">
        <v>657</v>
      </c>
      <c r="BC439" t="s">
        <v>658</v>
      </c>
      <c r="BD439" t="s">
        <v>621</v>
      </c>
      <c r="BE439" t="s">
        <v>311</v>
      </c>
      <c r="BF439" t="s">
        <v>312</v>
      </c>
      <c r="BG439" t="s">
        <v>156</v>
      </c>
      <c r="BH439" t="s">
        <v>313</v>
      </c>
    </row>
    <row r="440" spans="1:60" x14ac:dyDescent="0.4">
      <c r="A440" s="64">
        <f t="shared" si="111"/>
        <v>438</v>
      </c>
      <c r="B440" s="65" t="str">
        <f t="shared" si="112"/>
        <v>2025-09-24</v>
      </c>
      <c r="C440" s="65" t="str">
        <f t="shared" si="113"/>
        <v>FRA</v>
      </c>
      <c r="D440" s="65" t="str">
        <f t="shared" si="114"/>
        <v>72220339222</v>
      </c>
      <c r="E440" s="65" t="str">
        <f t="shared" si="115"/>
        <v>566746845490</v>
      </c>
      <c r="F440" s="65" t="str">
        <f t="shared" si="116"/>
        <v>허경훈</v>
      </c>
      <c r="G440" s="65" t="str">
        <f t="shared" si="117"/>
        <v>GK00002778167</v>
      </c>
      <c r="H440" s="229" t="str">
        <f t="shared" si="118"/>
        <v>간이(Simple)</v>
      </c>
      <c r="I440" s="66">
        <f t="shared" si="119"/>
        <v>530.72</v>
      </c>
      <c r="J440" s="102">
        <f t="shared" si="120"/>
        <v>1</v>
      </c>
      <c r="K440" s="66">
        <f t="shared" si="121"/>
        <v>3.5</v>
      </c>
      <c r="L440" s="66">
        <f t="shared" si="122"/>
        <v>0.2</v>
      </c>
      <c r="M440" s="66">
        <f t="shared" si="123"/>
        <v>3.5</v>
      </c>
      <c r="N440" s="169">
        <f t="shared" si="124"/>
        <v>12.65</v>
      </c>
      <c r="O440" s="169">
        <f>(J440*VLOOKUP(M440/J440,Mapping!$B$22:$C$29,2,10))</f>
        <v>3.25</v>
      </c>
      <c r="P440" s="166">
        <f t="shared" si="125"/>
        <v>18.641004070749773</v>
      </c>
      <c r="Q440" s="167">
        <f>VLOOKUP(H440,Mapping!$B$3:$D$13,3,0)</f>
        <v>0.8</v>
      </c>
      <c r="R440" s="168">
        <f>(IF(VLOOKUP(VLOOKUP(I440,Mapping!$B$15:$D$20,2,1),Mapping!$C$15:$E$20,2,0)=7000,0,VLOOKUP(VLOOKUP(I440,Mapping!$B$15:$D$20,2,1),Mapping!$C$15:$E$20,2,0)))</f>
        <v>0</v>
      </c>
      <c r="S440" s="166"/>
      <c r="T440" s="166"/>
      <c r="U440" s="67">
        <f t="shared" si="126"/>
        <v>19.441004070749774</v>
      </c>
      <c r="V440" s="149">
        <f t="shared" si="127"/>
        <v>19.440000000000001</v>
      </c>
      <c r="W440" s="149">
        <f>MAKESHOPNCOMPANY!$C$17</f>
        <v>1402.69</v>
      </c>
      <c r="X440" t="str">
        <f t="shared" si="110"/>
        <v/>
      </c>
      <c r="AA440" t="s">
        <v>6626</v>
      </c>
      <c r="AB440" t="s">
        <v>71</v>
      </c>
      <c r="AC440" t="s">
        <v>6627</v>
      </c>
      <c r="AD440" t="s">
        <v>6710</v>
      </c>
      <c r="AE440" t="s">
        <v>6711</v>
      </c>
      <c r="AF440" t="s">
        <v>6712</v>
      </c>
      <c r="AG440" t="s">
        <v>6713</v>
      </c>
      <c r="AH440" t="s">
        <v>156</v>
      </c>
      <c r="AI440">
        <v>1</v>
      </c>
      <c r="AJ440">
        <v>3.5</v>
      </c>
      <c r="AK440">
        <v>0.2</v>
      </c>
      <c r="AL440">
        <v>3.5</v>
      </c>
      <c r="AM440" t="s">
        <v>15</v>
      </c>
      <c r="AN440">
        <v>530.72</v>
      </c>
      <c r="AO440" t="s">
        <v>303</v>
      </c>
      <c r="AP440" t="s">
        <v>303</v>
      </c>
      <c r="AQ440" t="s">
        <v>156</v>
      </c>
      <c r="AR440" t="s">
        <v>156</v>
      </c>
      <c r="AS440" t="s">
        <v>156</v>
      </c>
      <c r="AT440" t="s">
        <v>618</v>
      </c>
      <c r="AU440" t="s">
        <v>619</v>
      </c>
      <c r="AV440" t="s">
        <v>885</v>
      </c>
      <c r="AW440" t="s">
        <v>156</v>
      </c>
      <c r="AX440" t="s">
        <v>307</v>
      </c>
      <c r="AY440" t="s">
        <v>6710</v>
      </c>
      <c r="AZ440" t="s">
        <v>6714</v>
      </c>
      <c r="BA440" t="s">
        <v>6714</v>
      </c>
      <c r="BB440" t="s">
        <v>657</v>
      </c>
      <c r="BC440" t="s">
        <v>658</v>
      </c>
      <c r="BD440" t="s">
        <v>621</v>
      </c>
      <c r="BE440" t="s">
        <v>311</v>
      </c>
      <c r="BF440" t="s">
        <v>312</v>
      </c>
      <c r="BG440" t="s">
        <v>156</v>
      </c>
      <c r="BH440" t="s">
        <v>313</v>
      </c>
    </row>
    <row r="441" spans="1:60" x14ac:dyDescent="0.4">
      <c r="A441" s="64">
        <f t="shared" si="111"/>
        <v>439</v>
      </c>
      <c r="B441" s="65" t="str">
        <f t="shared" si="112"/>
        <v>2025-09-24</v>
      </c>
      <c r="C441" s="65" t="str">
        <f t="shared" si="113"/>
        <v>FRA</v>
      </c>
      <c r="D441" s="65" t="str">
        <f t="shared" si="114"/>
        <v>72220339222</v>
      </c>
      <c r="E441" s="65" t="str">
        <f t="shared" si="115"/>
        <v>566746845560</v>
      </c>
      <c r="F441" s="65" t="str">
        <f t="shared" si="116"/>
        <v>황정연</v>
      </c>
      <c r="G441" s="65" t="str">
        <f t="shared" si="117"/>
        <v>GK00002768629</v>
      </c>
      <c r="H441" s="229" t="str">
        <f t="shared" si="118"/>
        <v>목록(Manifest)</v>
      </c>
      <c r="I441" s="66">
        <f t="shared" si="119"/>
        <v>147.41999999999999</v>
      </c>
      <c r="J441" s="102">
        <f t="shared" si="120"/>
        <v>1</v>
      </c>
      <c r="K441" s="66">
        <f t="shared" si="121"/>
        <v>0.6</v>
      </c>
      <c r="L441" s="66">
        <f t="shared" si="122"/>
        <v>0.2</v>
      </c>
      <c r="M441" s="66">
        <f t="shared" si="123"/>
        <v>0.6</v>
      </c>
      <c r="N441" s="169">
        <f t="shared" si="124"/>
        <v>3.66</v>
      </c>
      <c r="O441" s="169">
        <f>(J441*VLOOKUP(M441/J441,Mapping!$B$22:$C$29,2,10))</f>
        <v>2.75</v>
      </c>
      <c r="P441" s="166">
        <f t="shared" si="125"/>
        <v>7.5150211379563547</v>
      </c>
      <c r="Q441" s="167">
        <f>VLOOKUP(H441,Mapping!$B$3:$D$13,3,0)</f>
        <v>0</v>
      </c>
      <c r="R441" s="168">
        <f>(IF(VLOOKUP(VLOOKUP(I441,Mapping!$B$15:$D$20,2,1),Mapping!$C$15:$E$20,2,0)=7000,0,VLOOKUP(VLOOKUP(I441,Mapping!$B$15:$D$20,2,1),Mapping!$C$15:$E$20,2,0)))</f>
        <v>0</v>
      </c>
      <c r="S441" s="166"/>
      <c r="T441" s="166"/>
      <c r="U441" s="67">
        <f t="shared" si="126"/>
        <v>7.5150211379563547</v>
      </c>
      <c r="V441" s="149">
        <f t="shared" si="127"/>
        <v>7.52</v>
      </c>
      <c r="W441" s="149">
        <f>MAKESHOPNCOMPANY!$C$17</f>
        <v>1402.69</v>
      </c>
      <c r="X441" t="str">
        <f t="shared" si="110"/>
        <v/>
      </c>
      <c r="AA441" t="s">
        <v>6626</v>
      </c>
      <c r="AB441" t="s">
        <v>71</v>
      </c>
      <c r="AC441" t="s">
        <v>6627</v>
      </c>
      <c r="AD441" t="s">
        <v>6715</v>
      </c>
      <c r="AE441" t="s">
        <v>886</v>
      </c>
      <c r="AF441" t="s">
        <v>887</v>
      </c>
      <c r="AG441" t="s">
        <v>888</v>
      </c>
      <c r="AH441" t="s">
        <v>156</v>
      </c>
      <c r="AI441">
        <v>1</v>
      </c>
      <c r="AJ441">
        <v>0.6</v>
      </c>
      <c r="AK441">
        <v>0.2</v>
      </c>
      <c r="AL441">
        <v>0.6</v>
      </c>
      <c r="AM441" t="s">
        <v>14</v>
      </c>
      <c r="AN441">
        <v>147.41999999999999</v>
      </c>
      <c r="AO441" t="s">
        <v>303</v>
      </c>
      <c r="AP441" t="s">
        <v>303</v>
      </c>
      <c r="AQ441" t="s">
        <v>303</v>
      </c>
      <c r="AR441" t="s">
        <v>303</v>
      </c>
      <c r="AS441" t="s">
        <v>303</v>
      </c>
      <c r="AT441" t="s">
        <v>618</v>
      </c>
      <c r="AU441" t="s">
        <v>619</v>
      </c>
      <c r="AV441" t="s">
        <v>6716</v>
      </c>
      <c r="AW441" t="s">
        <v>156</v>
      </c>
      <c r="AX441" t="s">
        <v>307</v>
      </c>
      <c r="AY441" t="s">
        <v>6715</v>
      </c>
      <c r="AZ441" t="s">
        <v>6717</v>
      </c>
      <c r="BA441" t="s">
        <v>6717</v>
      </c>
      <c r="BB441" t="s">
        <v>657</v>
      </c>
      <c r="BC441" t="s">
        <v>658</v>
      </c>
      <c r="BD441" t="s">
        <v>621</v>
      </c>
      <c r="BE441" t="s">
        <v>311</v>
      </c>
      <c r="BF441" t="s">
        <v>312</v>
      </c>
      <c r="BG441" t="s">
        <v>156</v>
      </c>
      <c r="BH441" t="s">
        <v>313</v>
      </c>
    </row>
    <row r="442" spans="1:60" x14ac:dyDescent="0.4">
      <c r="A442" s="64">
        <f t="shared" si="111"/>
        <v>440</v>
      </c>
      <c r="B442" s="65" t="str">
        <f t="shared" si="112"/>
        <v>2025-09-24</v>
      </c>
      <c r="C442" s="65" t="str">
        <f t="shared" si="113"/>
        <v>FRA</v>
      </c>
      <c r="D442" s="65" t="str">
        <f t="shared" si="114"/>
        <v>72220339222</v>
      </c>
      <c r="E442" s="65" t="str">
        <f t="shared" si="115"/>
        <v>566746845545</v>
      </c>
      <c r="F442" s="65" t="str">
        <f t="shared" si="116"/>
        <v>김진영</v>
      </c>
      <c r="G442" s="65" t="str">
        <f t="shared" si="117"/>
        <v>GK00002768645</v>
      </c>
      <c r="H442" s="229" t="str">
        <f t="shared" si="118"/>
        <v>간이(Simple)</v>
      </c>
      <c r="I442" s="66">
        <f t="shared" si="119"/>
        <v>190.59</v>
      </c>
      <c r="J442" s="102">
        <f t="shared" si="120"/>
        <v>1</v>
      </c>
      <c r="K442" s="66">
        <f t="shared" si="121"/>
        <v>0.5</v>
      </c>
      <c r="L442" s="66">
        <f t="shared" si="122"/>
        <v>0.2</v>
      </c>
      <c r="M442" s="66">
        <f t="shared" si="123"/>
        <v>0.5</v>
      </c>
      <c r="N442" s="169">
        <f t="shared" si="124"/>
        <v>3.35</v>
      </c>
      <c r="O442" s="169">
        <f>(J442*VLOOKUP(M442/J442,Mapping!$B$22:$C$29,2,10))</f>
        <v>2.75</v>
      </c>
      <c r="P442" s="166">
        <f t="shared" si="125"/>
        <v>7.1515801780863901</v>
      </c>
      <c r="Q442" s="167">
        <f>VLOOKUP(H442,Mapping!$B$3:$D$13,3,0)</f>
        <v>0.8</v>
      </c>
      <c r="R442" s="168">
        <f>(IF(VLOOKUP(VLOOKUP(I442,Mapping!$B$15:$D$20,2,1),Mapping!$C$15:$E$20,2,0)=7000,0,VLOOKUP(VLOOKUP(I442,Mapping!$B$15:$D$20,2,1),Mapping!$C$15:$E$20,2,0)))</f>
        <v>0</v>
      </c>
      <c r="S442" s="166"/>
      <c r="T442" s="166"/>
      <c r="U442" s="67">
        <f t="shared" si="126"/>
        <v>7.9515801780863899</v>
      </c>
      <c r="V442" s="149">
        <f t="shared" si="127"/>
        <v>7.95</v>
      </c>
      <c r="W442" s="149">
        <f>MAKESHOPNCOMPANY!$C$17</f>
        <v>1402.69</v>
      </c>
      <c r="X442" t="str">
        <f t="shared" si="110"/>
        <v/>
      </c>
      <c r="AA442" t="s">
        <v>6626</v>
      </c>
      <c r="AB442" t="s">
        <v>71</v>
      </c>
      <c r="AC442" t="s">
        <v>6627</v>
      </c>
      <c r="AD442" t="s">
        <v>6718</v>
      </c>
      <c r="AE442" t="s">
        <v>240</v>
      </c>
      <c r="AF442" t="s">
        <v>6719</v>
      </c>
      <c r="AG442" t="s">
        <v>6720</v>
      </c>
      <c r="AH442" t="s">
        <v>156</v>
      </c>
      <c r="AI442">
        <v>1</v>
      </c>
      <c r="AJ442">
        <v>0.5</v>
      </c>
      <c r="AK442">
        <v>0.2</v>
      </c>
      <c r="AL442">
        <v>0.5</v>
      </c>
      <c r="AM442" t="s">
        <v>15</v>
      </c>
      <c r="AN442">
        <v>190.59</v>
      </c>
      <c r="AO442" t="s">
        <v>303</v>
      </c>
      <c r="AP442" t="s">
        <v>303</v>
      </c>
      <c r="AQ442" t="s">
        <v>303</v>
      </c>
      <c r="AR442" t="s">
        <v>303</v>
      </c>
      <c r="AS442" t="s">
        <v>156</v>
      </c>
      <c r="AT442" t="s">
        <v>618</v>
      </c>
      <c r="AU442" t="s">
        <v>619</v>
      </c>
      <c r="AV442" t="s">
        <v>6721</v>
      </c>
      <c r="AW442" t="s">
        <v>156</v>
      </c>
      <c r="AX442" t="s">
        <v>307</v>
      </c>
      <c r="AY442" t="s">
        <v>6718</v>
      </c>
      <c r="AZ442" t="s">
        <v>6722</v>
      </c>
      <c r="BA442" t="s">
        <v>6722</v>
      </c>
      <c r="BB442" t="s">
        <v>657</v>
      </c>
      <c r="BC442" t="s">
        <v>658</v>
      </c>
      <c r="BD442" t="s">
        <v>621</v>
      </c>
      <c r="BE442" t="s">
        <v>311</v>
      </c>
      <c r="BF442" t="s">
        <v>312</v>
      </c>
      <c r="BG442" t="s">
        <v>156</v>
      </c>
      <c r="BH442" t="s">
        <v>313</v>
      </c>
    </row>
    <row r="443" spans="1:60" x14ac:dyDescent="0.4">
      <c r="A443" s="64">
        <f t="shared" si="111"/>
        <v>441</v>
      </c>
      <c r="B443" s="65" t="str">
        <f t="shared" si="112"/>
        <v>2025-09-24</v>
      </c>
      <c r="C443" s="65" t="str">
        <f t="shared" si="113"/>
        <v>FRA</v>
      </c>
      <c r="D443" s="65" t="str">
        <f t="shared" si="114"/>
        <v>72220339222</v>
      </c>
      <c r="E443" s="65" t="str">
        <f t="shared" si="115"/>
        <v>566746845556</v>
      </c>
      <c r="F443" s="65" t="str">
        <f t="shared" si="116"/>
        <v>권형준</v>
      </c>
      <c r="G443" s="65" t="str">
        <f t="shared" si="117"/>
        <v>GK00002782562</v>
      </c>
      <c r="H443" s="229" t="str">
        <f t="shared" si="118"/>
        <v>목록(Manifest)</v>
      </c>
      <c r="I443" s="66">
        <f t="shared" si="119"/>
        <v>139.51</v>
      </c>
      <c r="J443" s="102">
        <f t="shared" si="120"/>
        <v>1</v>
      </c>
      <c r="K443" s="66">
        <f t="shared" si="121"/>
        <v>3</v>
      </c>
      <c r="L443" s="66">
        <f t="shared" si="122"/>
        <v>7.6</v>
      </c>
      <c r="M443" s="66">
        <f t="shared" si="123"/>
        <v>8</v>
      </c>
      <c r="N443" s="169">
        <f t="shared" si="124"/>
        <v>26.6</v>
      </c>
      <c r="O443" s="169">
        <f>(J443*VLOOKUP(M443/J443,Mapping!$B$22:$C$29,2,10))</f>
        <v>5.25</v>
      </c>
      <c r="P443" s="166">
        <f t="shared" si="125"/>
        <v>37.340627651155991</v>
      </c>
      <c r="Q443" s="167">
        <f>VLOOKUP(H443,Mapping!$B$3:$D$13,3,0)</f>
        <v>0</v>
      </c>
      <c r="R443" s="168">
        <f>(IF(VLOOKUP(VLOOKUP(I443,Mapping!$B$15:$D$20,2,1),Mapping!$C$15:$E$20,2,0)=7000,0,VLOOKUP(VLOOKUP(I443,Mapping!$B$15:$D$20,2,1),Mapping!$C$15:$E$20,2,0)))</f>
        <v>0</v>
      </c>
      <c r="S443" s="166"/>
      <c r="T443" s="166"/>
      <c r="U443" s="67">
        <f t="shared" si="126"/>
        <v>37.340627651155991</v>
      </c>
      <c r="V443" s="149">
        <f t="shared" si="127"/>
        <v>37.340000000000003</v>
      </c>
      <c r="W443" s="149">
        <f>MAKESHOPNCOMPANY!$C$17</f>
        <v>1402.69</v>
      </c>
      <c r="X443" t="str">
        <f t="shared" si="110"/>
        <v/>
      </c>
      <c r="AA443" t="s">
        <v>6626</v>
      </c>
      <c r="AB443" t="s">
        <v>71</v>
      </c>
      <c r="AC443" t="s">
        <v>6627</v>
      </c>
      <c r="AD443" t="s">
        <v>6723</v>
      </c>
      <c r="AE443" t="s">
        <v>6724</v>
      </c>
      <c r="AF443" t="s">
        <v>6725</v>
      </c>
      <c r="AG443" t="s">
        <v>763</v>
      </c>
      <c r="AH443" t="s">
        <v>156</v>
      </c>
      <c r="AI443">
        <v>1</v>
      </c>
      <c r="AJ443">
        <v>3</v>
      </c>
      <c r="AK443">
        <v>7.6</v>
      </c>
      <c r="AL443">
        <v>8</v>
      </c>
      <c r="AM443" t="s">
        <v>14</v>
      </c>
      <c r="AN443">
        <v>139.51</v>
      </c>
      <c r="AO443" t="s">
        <v>303</v>
      </c>
      <c r="AP443" t="s">
        <v>303</v>
      </c>
      <c r="AQ443" t="s">
        <v>303</v>
      </c>
      <c r="AR443" t="s">
        <v>303</v>
      </c>
      <c r="AS443" t="s">
        <v>303</v>
      </c>
      <c r="AT443" t="s">
        <v>618</v>
      </c>
      <c r="AU443" t="s">
        <v>619</v>
      </c>
      <c r="AV443" t="s">
        <v>6726</v>
      </c>
      <c r="AW443" t="s">
        <v>156</v>
      </c>
      <c r="AX443" t="s">
        <v>307</v>
      </c>
      <c r="AY443" t="s">
        <v>6723</v>
      </c>
      <c r="AZ443" t="s">
        <v>6727</v>
      </c>
      <c r="BA443" t="s">
        <v>6727</v>
      </c>
      <c r="BB443" t="s">
        <v>657</v>
      </c>
      <c r="BC443" t="s">
        <v>658</v>
      </c>
      <c r="BD443" t="s">
        <v>621</v>
      </c>
      <c r="BE443" t="s">
        <v>311</v>
      </c>
      <c r="BF443" t="s">
        <v>312</v>
      </c>
      <c r="BG443" t="s">
        <v>156</v>
      </c>
      <c r="BH443" t="s">
        <v>313</v>
      </c>
    </row>
    <row r="444" spans="1:60" x14ac:dyDescent="0.4">
      <c r="A444" s="64">
        <f t="shared" si="111"/>
        <v>442</v>
      </c>
      <c r="B444" s="65" t="str">
        <f t="shared" si="112"/>
        <v>2025-09-24</v>
      </c>
      <c r="C444" s="65" t="str">
        <f t="shared" si="113"/>
        <v>FRA</v>
      </c>
      <c r="D444" s="65" t="str">
        <f t="shared" si="114"/>
        <v>72220339222</v>
      </c>
      <c r="E444" s="65" t="str">
        <f t="shared" si="115"/>
        <v>566746845571</v>
      </c>
      <c r="F444" s="65" t="str">
        <f t="shared" si="116"/>
        <v>테이크룩</v>
      </c>
      <c r="G444" s="65" t="str">
        <f t="shared" si="117"/>
        <v>GK00002772743</v>
      </c>
      <c r="H444" s="229" t="str">
        <f t="shared" si="118"/>
        <v>간이(Simple)</v>
      </c>
      <c r="I444" s="66">
        <f t="shared" si="119"/>
        <v>253.58</v>
      </c>
      <c r="J444" s="102">
        <f t="shared" si="120"/>
        <v>1</v>
      </c>
      <c r="K444" s="66">
        <f t="shared" si="121"/>
        <v>12.5</v>
      </c>
      <c r="L444" s="66">
        <f t="shared" si="122"/>
        <v>15.1</v>
      </c>
      <c r="M444" s="66">
        <f t="shared" si="123"/>
        <v>15.5</v>
      </c>
      <c r="N444" s="169">
        <f t="shared" si="124"/>
        <v>49.85</v>
      </c>
      <c r="O444" s="169">
        <f>(J444*VLOOKUP(M444/J444,Mapping!$B$22:$C$29,2,10))</f>
        <v>6.25</v>
      </c>
      <c r="P444" s="166">
        <f t="shared" si="125"/>
        <v>65.771089834532219</v>
      </c>
      <c r="Q444" s="167">
        <f>VLOOKUP(H444,Mapping!$B$3:$D$13,3,0)</f>
        <v>0.8</v>
      </c>
      <c r="R444" s="168">
        <f>(IF(VLOOKUP(VLOOKUP(I444,Mapping!$B$15:$D$20,2,1),Mapping!$C$15:$E$20,2,0)=7000,0,VLOOKUP(VLOOKUP(I444,Mapping!$B$15:$D$20,2,1),Mapping!$C$15:$E$20,2,0)))</f>
        <v>0</v>
      </c>
      <c r="S444" s="166"/>
      <c r="T444" s="166"/>
      <c r="U444" s="67">
        <f t="shared" si="126"/>
        <v>66.571089834532216</v>
      </c>
      <c r="V444" s="149">
        <f t="shared" si="127"/>
        <v>66.569999999999993</v>
      </c>
      <c r="W444" s="149">
        <f>MAKESHOPNCOMPANY!$C$17</f>
        <v>1402.69</v>
      </c>
      <c r="X444" t="str">
        <f t="shared" si="110"/>
        <v>[사업자]</v>
      </c>
      <c r="AA444" t="s">
        <v>6626</v>
      </c>
      <c r="AB444" t="s">
        <v>71</v>
      </c>
      <c r="AC444" t="s">
        <v>6627</v>
      </c>
      <c r="AD444" t="s">
        <v>6728</v>
      </c>
      <c r="AE444" t="s">
        <v>261</v>
      </c>
      <c r="AF444" t="s">
        <v>681</v>
      </c>
      <c r="AG444" t="s">
        <v>682</v>
      </c>
      <c r="AH444" t="s">
        <v>157</v>
      </c>
      <c r="AI444">
        <v>1</v>
      </c>
      <c r="AJ444">
        <v>12.5</v>
      </c>
      <c r="AK444">
        <v>15.1</v>
      </c>
      <c r="AL444">
        <v>15.5</v>
      </c>
      <c r="AM444" t="s">
        <v>15</v>
      </c>
      <c r="AN444">
        <v>253.58</v>
      </c>
      <c r="AO444" t="s">
        <v>303</v>
      </c>
      <c r="AP444" t="s">
        <v>303</v>
      </c>
      <c r="AQ444" t="s">
        <v>303</v>
      </c>
      <c r="AR444" t="s">
        <v>303</v>
      </c>
      <c r="AS444" t="s">
        <v>303</v>
      </c>
      <c r="AT444" t="s">
        <v>618</v>
      </c>
      <c r="AU444" t="s">
        <v>619</v>
      </c>
      <c r="AV444" t="s">
        <v>683</v>
      </c>
      <c r="AW444" t="s">
        <v>156</v>
      </c>
      <c r="AX444" t="s">
        <v>307</v>
      </c>
      <c r="AY444" t="s">
        <v>6728</v>
      </c>
      <c r="AZ444" t="s">
        <v>6729</v>
      </c>
      <c r="BA444" t="s">
        <v>6729</v>
      </c>
      <c r="BB444" t="s">
        <v>657</v>
      </c>
      <c r="BC444" t="s">
        <v>658</v>
      </c>
      <c r="BD444" t="s">
        <v>621</v>
      </c>
      <c r="BE444" t="s">
        <v>311</v>
      </c>
      <c r="BF444" t="s">
        <v>312</v>
      </c>
      <c r="BG444" t="s">
        <v>156</v>
      </c>
      <c r="BH444" t="s">
        <v>313</v>
      </c>
    </row>
    <row r="445" spans="1:60" x14ac:dyDescent="0.4">
      <c r="A445" s="64">
        <f t="shared" si="111"/>
        <v>443</v>
      </c>
      <c r="B445" s="65" t="str">
        <f t="shared" si="112"/>
        <v>2025-09-24</v>
      </c>
      <c r="C445" s="65" t="str">
        <f t="shared" si="113"/>
        <v>FRA</v>
      </c>
      <c r="D445" s="65" t="str">
        <f t="shared" si="114"/>
        <v>72220339222</v>
      </c>
      <c r="E445" s="65" t="str">
        <f t="shared" si="115"/>
        <v>566746845523</v>
      </c>
      <c r="F445" s="65" t="str">
        <f t="shared" si="116"/>
        <v>박진현</v>
      </c>
      <c r="G445" s="65" t="str">
        <f t="shared" si="117"/>
        <v>GK00002772762</v>
      </c>
      <c r="H445" s="229" t="str">
        <f t="shared" si="118"/>
        <v>목록(Manifest)</v>
      </c>
      <c r="I445" s="66">
        <f t="shared" si="119"/>
        <v>143.88</v>
      </c>
      <c r="J445" s="102">
        <f t="shared" si="120"/>
        <v>1</v>
      </c>
      <c r="K445" s="66">
        <f t="shared" si="121"/>
        <v>1.5</v>
      </c>
      <c r="L445" s="66">
        <f t="shared" si="122"/>
        <v>2.1</v>
      </c>
      <c r="M445" s="66">
        <f t="shared" si="123"/>
        <v>2.1</v>
      </c>
      <c r="N445" s="169">
        <f t="shared" si="124"/>
        <v>8.31</v>
      </c>
      <c r="O445" s="169">
        <f>(J445*VLOOKUP(M445/J445,Mapping!$B$22:$C$29,2,10))</f>
        <v>3.25</v>
      </c>
      <c r="P445" s="166">
        <f t="shared" si="125"/>
        <v>13.552830632570275</v>
      </c>
      <c r="Q445" s="167">
        <f>VLOOKUP(H445,Mapping!$B$3:$D$13,3,0)</f>
        <v>0</v>
      </c>
      <c r="R445" s="168">
        <f>(IF(VLOOKUP(VLOOKUP(I445,Mapping!$B$15:$D$20,2,1),Mapping!$C$15:$E$20,2,0)=7000,0,VLOOKUP(VLOOKUP(I445,Mapping!$B$15:$D$20,2,1),Mapping!$C$15:$E$20,2,0)))</f>
        <v>0</v>
      </c>
      <c r="S445" s="166"/>
      <c r="T445" s="166"/>
      <c r="U445" s="67">
        <f t="shared" si="126"/>
        <v>13.552830632570275</v>
      </c>
      <c r="V445" s="149">
        <f t="shared" si="127"/>
        <v>13.55</v>
      </c>
      <c r="W445" s="149">
        <f>MAKESHOPNCOMPANY!$C$17</f>
        <v>1402.69</v>
      </c>
      <c r="X445" t="str">
        <f t="shared" si="110"/>
        <v/>
      </c>
      <c r="AA445" t="s">
        <v>6626</v>
      </c>
      <c r="AB445" t="s">
        <v>71</v>
      </c>
      <c r="AC445" t="s">
        <v>6627</v>
      </c>
      <c r="AD445" t="s">
        <v>6730</v>
      </c>
      <c r="AE445" t="s">
        <v>1220</v>
      </c>
      <c r="AF445" t="s">
        <v>1221</v>
      </c>
      <c r="AG445" t="s">
        <v>680</v>
      </c>
      <c r="AH445" t="s">
        <v>156</v>
      </c>
      <c r="AI445">
        <v>1</v>
      </c>
      <c r="AJ445">
        <v>1.5</v>
      </c>
      <c r="AK445">
        <v>2.1</v>
      </c>
      <c r="AL445">
        <v>2.1</v>
      </c>
      <c r="AM445" t="s">
        <v>14</v>
      </c>
      <c r="AN445">
        <v>143.88</v>
      </c>
      <c r="AO445" t="s">
        <v>303</v>
      </c>
      <c r="AP445" t="s">
        <v>303</v>
      </c>
      <c r="AQ445" t="s">
        <v>303</v>
      </c>
      <c r="AR445" t="s">
        <v>303</v>
      </c>
      <c r="AS445" t="s">
        <v>303</v>
      </c>
      <c r="AT445" t="s">
        <v>618</v>
      </c>
      <c r="AU445" t="s">
        <v>619</v>
      </c>
      <c r="AV445" t="s">
        <v>1190</v>
      </c>
      <c r="AW445" t="s">
        <v>156</v>
      </c>
      <c r="AX445" t="s">
        <v>307</v>
      </c>
      <c r="AY445" t="s">
        <v>6730</v>
      </c>
      <c r="AZ445" t="s">
        <v>6731</v>
      </c>
      <c r="BA445" t="s">
        <v>6731</v>
      </c>
      <c r="BB445" t="s">
        <v>657</v>
      </c>
      <c r="BC445" t="s">
        <v>658</v>
      </c>
      <c r="BD445" t="s">
        <v>621</v>
      </c>
      <c r="BE445" t="s">
        <v>311</v>
      </c>
      <c r="BF445" t="s">
        <v>312</v>
      </c>
      <c r="BG445" t="s">
        <v>156</v>
      </c>
      <c r="BH445" t="s">
        <v>313</v>
      </c>
    </row>
    <row r="446" spans="1:60" x14ac:dyDescent="0.4">
      <c r="A446" s="64">
        <f t="shared" si="111"/>
        <v>444</v>
      </c>
      <c r="B446" s="65" t="str">
        <f t="shared" si="112"/>
        <v>2025-09-24</v>
      </c>
      <c r="C446" s="65" t="str">
        <f t="shared" si="113"/>
        <v>FRA</v>
      </c>
      <c r="D446" s="65" t="str">
        <f t="shared" si="114"/>
        <v>72220339222</v>
      </c>
      <c r="E446" s="65" t="str">
        <f t="shared" si="115"/>
        <v>566746845582</v>
      </c>
      <c r="F446" s="65" t="str">
        <f t="shared" si="116"/>
        <v>김소정</v>
      </c>
      <c r="G446" s="65" t="str">
        <f t="shared" si="117"/>
        <v>GK00002778171</v>
      </c>
      <c r="H446" s="229" t="str">
        <f t="shared" si="118"/>
        <v>식물검역(Plants Inspection)</v>
      </c>
      <c r="I446" s="66">
        <f t="shared" si="119"/>
        <v>107.28</v>
      </c>
      <c r="J446" s="102">
        <f t="shared" si="120"/>
        <v>1</v>
      </c>
      <c r="K446" s="66">
        <f t="shared" si="121"/>
        <v>4</v>
      </c>
      <c r="L446" s="66">
        <f t="shared" si="122"/>
        <v>0.2</v>
      </c>
      <c r="M446" s="66">
        <f t="shared" si="123"/>
        <v>4</v>
      </c>
      <c r="N446" s="169">
        <f t="shared" si="124"/>
        <v>14.2</v>
      </c>
      <c r="O446" s="169">
        <f>(J446*VLOOKUP(M446/J446,Mapping!$B$22:$C$29,2,10))</f>
        <v>3.25</v>
      </c>
      <c r="P446" s="166">
        <f t="shared" si="125"/>
        <v>20.45820887009959</v>
      </c>
      <c r="Q446" s="167">
        <f>VLOOKUP(H446,Mapping!$B$3:$D$13,3,0)</f>
        <v>0.8</v>
      </c>
      <c r="R446" s="168">
        <f>(IF(VLOOKUP(VLOOKUP(I446,Mapping!$B$15:$D$20,2,1),Mapping!$C$15:$E$20,2,0)=7000,0,VLOOKUP(VLOOKUP(I446,Mapping!$B$15:$D$20,2,1),Mapping!$C$15:$E$20,2,0)))</f>
        <v>0</v>
      </c>
      <c r="S446" s="166"/>
      <c r="T446" s="166"/>
      <c r="U446" s="67">
        <f t="shared" si="126"/>
        <v>21.25820887009959</v>
      </c>
      <c r="V446" s="149">
        <f t="shared" si="127"/>
        <v>21.26</v>
      </c>
      <c r="W446" s="149">
        <f>MAKESHOPNCOMPANY!$C$17</f>
        <v>1402.69</v>
      </c>
      <c r="X446" t="str">
        <f t="shared" si="110"/>
        <v>(예정재전송)</v>
      </c>
      <c r="AA446" t="s">
        <v>6626</v>
      </c>
      <c r="AB446" t="s">
        <v>71</v>
      </c>
      <c r="AC446" t="s">
        <v>6627</v>
      </c>
      <c r="AD446" t="s">
        <v>6732</v>
      </c>
      <c r="AE446" t="s">
        <v>6733</v>
      </c>
      <c r="AF446" t="s">
        <v>6734</v>
      </c>
      <c r="AG446" t="s">
        <v>6735</v>
      </c>
      <c r="AH446" t="s">
        <v>1744</v>
      </c>
      <c r="AI446">
        <v>1</v>
      </c>
      <c r="AJ446">
        <v>4</v>
      </c>
      <c r="AK446">
        <v>0.2</v>
      </c>
      <c r="AL446">
        <v>4</v>
      </c>
      <c r="AM446" t="s">
        <v>164</v>
      </c>
      <c r="AN446">
        <v>107.28</v>
      </c>
      <c r="AO446" t="s">
        <v>303</v>
      </c>
      <c r="AP446" t="s">
        <v>303</v>
      </c>
      <c r="AQ446" t="s">
        <v>303</v>
      </c>
      <c r="AR446" t="s">
        <v>303</v>
      </c>
      <c r="AS446" t="s">
        <v>303</v>
      </c>
      <c r="AT446" t="s">
        <v>618</v>
      </c>
      <c r="AU446" t="s">
        <v>619</v>
      </c>
      <c r="AV446" t="s">
        <v>6736</v>
      </c>
      <c r="AW446" t="s">
        <v>156</v>
      </c>
      <c r="AX446" t="s">
        <v>307</v>
      </c>
      <c r="AY446" t="s">
        <v>6732</v>
      </c>
      <c r="AZ446" t="s">
        <v>6737</v>
      </c>
      <c r="BA446" t="s">
        <v>6737</v>
      </c>
      <c r="BB446" t="s">
        <v>657</v>
      </c>
      <c r="BC446" t="s">
        <v>658</v>
      </c>
      <c r="BD446" t="s">
        <v>621</v>
      </c>
      <c r="BE446" t="s">
        <v>311</v>
      </c>
      <c r="BF446" t="s">
        <v>312</v>
      </c>
      <c r="BG446" t="s">
        <v>156</v>
      </c>
      <c r="BH446" t="s">
        <v>313</v>
      </c>
    </row>
    <row r="447" spans="1:60" x14ac:dyDescent="0.4">
      <c r="A447" s="64">
        <f t="shared" si="111"/>
        <v>445</v>
      </c>
      <c r="B447" s="65" t="str">
        <f t="shared" si="112"/>
        <v>2025-09-24</v>
      </c>
      <c r="C447" s="65" t="str">
        <f t="shared" si="113"/>
        <v>FRA</v>
      </c>
      <c r="D447" s="65" t="str">
        <f t="shared" si="114"/>
        <v>72220339222</v>
      </c>
      <c r="E447" s="65" t="str">
        <f t="shared" si="115"/>
        <v>566746845501</v>
      </c>
      <c r="F447" s="65" t="str">
        <f t="shared" si="116"/>
        <v>최지수</v>
      </c>
      <c r="G447" s="65" t="str">
        <f t="shared" si="117"/>
        <v>GK00002779133</v>
      </c>
      <c r="H447" s="229" t="str">
        <f t="shared" si="118"/>
        <v>목록(Manifest)</v>
      </c>
      <c r="I447" s="66">
        <f t="shared" si="119"/>
        <v>143.56</v>
      </c>
      <c r="J447" s="102">
        <f t="shared" si="120"/>
        <v>1</v>
      </c>
      <c r="K447" s="66">
        <f t="shared" si="121"/>
        <v>2.5</v>
      </c>
      <c r="L447" s="66">
        <f t="shared" si="122"/>
        <v>4.2</v>
      </c>
      <c r="M447" s="66">
        <f t="shared" si="123"/>
        <v>4.2</v>
      </c>
      <c r="N447" s="169">
        <f t="shared" si="124"/>
        <v>14.82</v>
      </c>
      <c r="O447" s="169">
        <f>(J447*VLOOKUP(M447/J447,Mapping!$B$22:$C$29,2,10))</f>
        <v>4.25</v>
      </c>
      <c r="P447" s="166">
        <f t="shared" si="125"/>
        <v>22.357480982968436</v>
      </c>
      <c r="Q447" s="167">
        <f>VLOOKUP(H447,Mapping!$B$3:$D$13,3,0)</f>
        <v>0</v>
      </c>
      <c r="R447" s="168">
        <f>(IF(VLOOKUP(VLOOKUP(I447,Mapping!$B$15:$D$20,2,1),Mapping!$C$15:$E$20,2,0)=7000,0,VLOOKUP(VLOOKUP(I447,Mapping!$B$15:$D$20,2,1),Mapping!$C$15:$E$20,2,0)))</f>
        <v>0</v>
      </c>
      <c r="S447" s="166"/>
      <c r="T447" s="166"/>
      <c r="U447" s="67">
        <f t="shared" si="126"/>
        <v>22.357480982968436</v>
      </c>
      <c r="V447" s="149">
        <f t="shared" si="127"/>
        <v>22.36</v>
      </c>
      <c r="W447" s="149">
        <f>MAKESHOPNCOMPANY!$C$17</f>
        <v>1402.69</v>
      </c>
      <c r="X447" t="str">
        <f t="shared" si="110"/>
        <v/>
      </c>
      <c r="AA447" t="s">
        <v>6626</v>
      </c>
      <c r="AB447" t="s">
        <v>71</v>
      </c>
      <c r="AC447" t="s">
        <v>6627</v>
      </c>
      <c r="AD447" t="s">
        <v>6738</v>
      </c>
      <c r="AE447" t="s">
        <v>6739</v>
      </c>
      <c r="AF447" t="s">
        <v>6740</v>
      </c>
      <c r="AG447" t="s">
        <v>6741</v>
      </c>
      <c r="AH447" t="s">
        <v>156</v>
      </c>
      <c r="AI447">
        <v>1</v>
      </c>
      <c r="AJ447">
        <v>2.5</v>
      </c>
      <c r="AK447">
        <v>4.2</v>
      </c>
      <c r="AL447">
        <v>4.2</v>
      </c>
      <c r="AM447" t="s">
        <v>14</v>
      </c>
      <c r="AN447">
        <v>143.56</v>
      </c>
      <c r="AO447" t="s">
        <v>303</v>
      </c>
      <c r="AP447" t="s">
        <v>303</v>
      </c>
      <c r="AQ447" t="s">
        <v>303</v>
      </c>
      <c r="AR447" t="s">
        <v>303</v>
      </c>
      <c r="AS447" t="s">
        <v>303</v>
      </c>
      <c r="AT447" t="s">
        <v>618</v>
      </c>
      <c r="AU447" t="s">
        <v>619</v>
      </c>
      <c r="AV447" t="s">
        <v>622</v>
      </c>
      <c r="AW447" t="s">
        <v>156</v>
      </c>
      <c r="AX447" t="s">
        <v>307</v>
      </c>
      <c r="AY447" t="s">
        <v>6738</v>
      </c>
      <c r="AZ447" t="s">
        <v>6742</v>
      </c>
      <c r="BA447" t="s">
        <v>6742</v>
      </c>
      <c r="BB447" t="s">
        <v>657</v>
      </c>
      <c r="BC447" t="s">
        <v>658</v>
      </c>
      <c r="BD447" t="s">
        <v>621</v>
      </c>
      <c r="BE447" t="s">
        <v>311</v>
      </c>
      <c r="BF447" t="s">
        <v>312</v>
      </c>
      <c r="BG447" t="s">
        <v>156</v>
      </c>
      <c r="BH447" t="s">
        <v>313</v>
      </c>
    </row>
    <row r="448" spans="1:60" x14ac:dyDescent="0.4">
      <c r="A448" s="64">
        <f t="shared" si="111"/>
        <v>446</v>
      </c>
      <c r="B448" s="65" t="str">
        <f t="shared" si="112"/>
        <v>2025-09-24</v>
      </c>
      <c r="C448" s="65" t="str">
        <f t="shared" si="113"/>
        <v>FRA</v>
      </c>
      <c r="D448" s="65" t="str">
        <f t="shared" si="114"/>
        <v>72220339222</v>
      </c>
      <c r="E448" s="65" t="str">
        <f t="shared" si="115"/>
        <v>566746845512</v>
      </c>
      <c r="F448" s="65" t="str">
        <f t="shared" si="116"/>
        <v>나현덕</v>
      </c>
      <c r="G448" s="65" t="str">
        <f t="shared" si="117"/>
        <v>GK00002769509</v>
      </c>
      <c r="H448" s="229" t="str">
        <f t="shared" si="118"/>
        <v>목록(Manifest)</v>
      </c>
      <c r="I448" s="66">
        <f t="shared" si="119"/>
        <v>130.91</v>
      </c>
      <c r="J448" s="102">
        <f t="shared" si="120"/>
        <v>1</v>
      </c>
      <c r="K448" s="66">
        <f t="shared" si="121"/>
        <v>0.5</v>
      </c>
      <c r="L448" s="66">
        <f t="shared" si="122"/>
        <v>0.2</v>
      </c>
      <c r="M448" s="66">
        <f t="shared" si="123"/>
        <v>0.5</v>
      </c>
      <c r="N448" s="169">
        <f t="shared" si="124"/>
        <v>3.35</v>
      </c>
      <c r="O448" s="169">
        <f>(J448*VLOOKUP(M448/J448,Mapping!$B$22:$C$29,2,10))</f>
        <v>2.75</v>
      </c>
      <c r="P448" s="166">
        <f t="shared" si="125"/>
        <v>7.1515801780863901</v>
      </c>
      <c r="Q448" s="167">
        <f>VLOOKUP(H448,Mapping!$B$3:$D$13,3,0)</f>
        <v>0</v>
      </c>
      <c r="R448" s="168">
        <f>(IF(VLOOKUP(VLOOKUP(I448,Mapping!$B$15:$D$20,2,1),Mapping!$C$15:$E$20,2,0)=7000,0,VLOOKUP(VLOOKUP(I448,Mapping!$B$15:$D$20,2,1),Mapping!$C$15:$E$20,2,0)))</f>
        <v>0</v>
      </c>
      <c r="S448" s="166"/>
      <c r="T448" s="166"/>
      <c r="U448" s="67">
        <f t="shared" si="126"/>
        <v>7.1515801780863901</v>
      </c>
      <c r="V448" s="149">
        <f t="shared" si="127"/>
        <v>7.15</v>
      </c>
      <c r="W448" s="149">
        <f>MAKESHOPNCOMPANY!$C$17</f>
        <v>1402.69</v>
      </c>
      <c r="X448" t="str">
        <f t="shared" si="110"/>
        <v/>
      </c>
      <c r="AA448" t="s">
        <v>6626</v>
      </c>
      <c r="AB448" t="s">
        <v>71</v>
      </c>
      <c r="AC448" t="s">
        <v>6627</v>
      </c>
      <c r="AD448" t="s">
        <v>6743</v>
      </c>
      <c r="AE448" t="s">
        <v>2696</v>
      </c>
      <c r="AF448" t="s">
        <v>2697</v>
      </c>
      <c r="AG448" t="s">
        <v>665</v>
      </c>
      <c r="AH448" t="s">
        <v>156</v>
      </c>
      <c r="AI448">
        <v>1</v>
      </c>
      <c r="AJ448">
        <v>0.5</v>
      </c>
      <c r="AK448">
        <v>0.2</v>
      </c>
      <c r="AL448">
        <v>0.5</v>
      </c>
      <c r="AM448" t="s">
        <v>14</v>
      </c>
      <c r="AN448">
        <v>130.91</v>
      </c>
      <c r="AO448" t="s">
        <v>303</v>
      </c>
      <c r="AP448" t="s">
        <v>303</v>
      </c>
      <c r="AQ448" t="s">
        <v>303</v>
      </c>
      <c r="AR448" t="s">
        <v>303</v>
      </c>
      <c r="AS448" t="s">
        <v>303</v>
      </c>
      <c r="AT448" t="s">
        <v>618</v>
      </c>
      <c r="AU448" t="s">
        <v>619</v>
      </c>
      <c r="AV448" t="s">
        <v>6744</v>
      </c>
      <c r="AW448" t="s">
        <v>156</v>
      </c>
      <c r="AX448" t="s">
        <v>307</v>
      </c>
      <c r="AY448" t="s">
        <v>6743</v>
      </c>
      <c r="AZ448" t="s">
        <v>6745</v>
      </c>
      <c r="BA448" t="s">
        <v>6745</v>
      </c>
      <c r="BB448" t="s">
        <v>657</v>
      </c>
      <c r="BC448" t="s">
        <v>658</v>
      </c>
      <c r="BD448" t="s">
        <v>621</v>
      </c>
      <c r="BE448" t="s">
        <v>311</v>
      </c>
      <c r="BF448" t="s">
        <v>312</v>
      </c>
      <c r="BG448" t="s">
        <v>156</v>
      </c>
      <c r="BH448" t="s">
        <v>313</v>
      </c>
    </row>
    <row r="449" spans="1:60" x14ac:dyDescent="0.4">
      <c r="A449" s="64">
        <f t="shared" si="111"/>
        <v>447</v>
      </c>
      <c r="B449" s="65" t="str">
        <f t="shared" si="112"/>
        <v>2025-09-25</v>
      </c>
      <c r="C449" s="65" t="str">
        <f t="shared" si="113"/>
        <v>FRA</v>
      </c>
      <c r="D449" s="65" t="str">
        <f t="shared" si="114"/>
        <v>18050238370</v>
      </c>
      <c r="E449" s="65" t="str">
        <f t="shared" si="115"/>
        <v>566746845626</v>
      </c>
      <c r="F449" s="65" t="str">
        <f t="shared" si="116"/>
        <v>장병국</v>
      </c>
      <c r="G449" s="65" t="str">
        <f t="shared" si="117"/>
        <v>GK00002770663</v>
      </c>
      <c r="H449" s="229" t="str">
        <f t="shared" si="118"/>
        <v>목록(Manifest)</v>
      </c>
      <c r="I449" s="66">
        <f t="shared" si="119"/>
        <v>141.53</v>
      </c>
      <c r="J449" s="102">
        <f t="shared" si="120"/>
        <v>1</v>
      </c>
      <c r="K449" s="66">
        <f t="shared" si="121"/>
        <v>2</v>
      </c>
      <c r="L449" s="66">
        <f t="shared" si="122"/>
        <v>2.5</v>
      </c>
      <c r="M449" s="66">
        <f t="shared" si="123"/>
        <v>2.5</v>
      </c>
      <c r="N449" s="169">
        <f t="shared" si="124"/>
        <v>9.5500000000000007</v>
      </c>
      <c r="O449" s="169">
        <f>(J449*VLOOKUP(M449/J449,Mapping!$B$22:$C$29,2,10))</f>
        <v>3.25</v>
      </c>
      <c r="P449" s="166">
        <f t="shared" si="125"/>
        <v>15.006594472050132</v>
      </c>
      <c r="Q449" s="167">
        <f>VLOOKUP(H449,Mapping!$B$3:$D$13,3,0)</f>
        <v>0</v>
      </c>
      <c r="R449" s="168">
        <f>(IF(VLOOKUP(VLOOKUP(I449,Mapping!$B$15:$D$20,2,1),Mapping!$C$15:$E$20,2,0)=7000,0,VLOOKUP(VLOOKUP(I449,Mapping!$B$15:$D$20,2,1),Mapping!$C$15:$E$20,2,0)))</f>
        <v>0</v>
      </c>
      <c r="S449" s="166"/>
      <c r="T449" s="166"/>
      <c r="U449" s="67">
        <f t="shared" si="126"/>
        <v>15.006594472050132</v>
      </c>
      <c r="V449" s="149">
        <f t="shared" si="127"/>
        <v>15.01</v>
      </c>
      <c r="W449" s="149">
        <f>MAKESHOPNCOMPANY!$C$17</f>
        <v>1402.69</v>
      </c>
      <c r="X449" t="str">
        <f t="shared" si="110"/>
        <v/>
      </c>
      <c r="AA449" t="s">
        <v>4015</v>
      </c>
      <c r="AB449" t="s">
        <v>71</v>
      </c>
      <c r="AC449" t="s">
        <v>6746</v>
      </c>
      <c r="AD449" t="s">
        <v>6747</v>
      </c>
      <c r="AE449" t="s">
        <v>257</v>
      </c>
      <c r="AF449" t="s">
        <v>457</v>
      </c>
      <c r="AG449" t="s">
        <v>458</v>
      </c>
      <c r="AH449" t="s">
        <v>156</v>
      </c>
      <c r="AI449">
        <v>1</v>
      </c>
      <c r="AJ449">
        <v>2</v>
      </c>
      <c r="AK449">
        <v>2.5</v>
      </c>
      <c r="AL449">
        <v>2.5</v>
      </c>
      <c r="AM449" t="s">
        <v>14</v>
      </c>
      <c r="AN449">
        <v>141.53</v>
      </c>
      <c r="AO449" t="s">
        <v>303</v>
      </c>
      <c r="AP449" t="s">
        <v>303</v>
      </c>
      <c r="AQ449" t="s">
        <v>303</v>
      </c>
      <c r="AR449" t="s">
        <v>303</v>
      </c>
      <c r="AS449" t="s">
        <v>303</v>
      </c>
      <c r="AT449" t="s">
        <v>618</v>
      </c>
      <c r="AU449" t="s">
        <v>619</v>
      </c>
      <c r="AV449" t="s">
        <v>1190</v>
      </c>
      <c r="AW449" t="s">
        <v>156</v>
      </c>
      <c r="AX449" t="s">
        <v>307</v>
      </c>
      <c r="AY449" t="s">
        <v>6747</v>
      </c>
      <c r="AZ449" t="s">
        <v>6748</v>
      </c>
      <c r="BA449" t="s">
        <v>6748</v>
      </c>
      <c r="BB449" t="s">
        <v>627</v>
      </c>
      <c r="BC449" t="s">
        <v>628</v>
      </c>
      <c r="BD449" t="s">
        <v>621</v>
      </c>
      <c r="BE449" t="s">
        <v>311</v>
      </c>
      <c r="BF449" t="s">
        <v>312</v>
      </c>
      <c r="BG449" t="s">
        <v>156</v>
      </c>
      <c r="BH449" t="s">
        <v>313</v>
      </c>
    </row>
    <row r="450" spans="1:60" x14ac:dyDescent="0.4">
      <c r="A450" s="64">
        <f t="shared" si="111"/>
        <v>448</v>
      </c>
      <c r="B450" s="65" t="str">
        <f t="shared" si="112"/>
        <v>2025-09-25</v>
      </c>
      <c r="C450" s="65" t="str">
        <f t="shared" si="113"/>
        <v>FRA</v>
      </c>
      <c r="D450" s="65" t="str">
        <f t="shared" si="114"/>
        <v>18050238370</v>
      </c>
      <c r="E450" s="65" t="str">
        <f t="shared" si="115"/>
        <v>566746845755</v>
      </c>
      <c r="F450" s="65" t="str">
        <f t="shared" si="116"/>
        <v>이성근</v>
      </c>
      <c r="G450" s="65" t="str">
        <f t="shared" si="117"/>
        <v>GK00002783498</v>
      </c>
      <c r="H450" s="229" t="str">
        <f t="shared" si="118"/>
        <v>목록(Manifest)</v>
      </c>
      <c r="I450" s="66">
        <f t="shared" si="119"/>
        <v>70.72</v>
      </c>
      <c r="J450" s="102">
        <f t="shared" si="120"/>
        <v>1</v>
      </c>
      <c r="K450" s="66">
        <f t="shared" si="121"/>
        <v>1</v>
      </c>
      <c r="L450" s="66">
        <f t="shared" si="122"/>
        <v>1.8</v>
      </c>
      <c r="M450" s="66">
        <f t="shared" si="123"/>
        <v>1.8</v>
      </c>
      <c r="N450" s="169">
        <f t="shared" si="124"/>
        <v>7.3800000000000008</v>
      </c>
      <c r="O450" s="169">
        <f>(J450*VLOOKUP(M450/J450,Mapping!$B$22:$C$29,2,10))</f>
        <v>2.75</v>
      </c>
      <c r="P450" s="166">
        <f t="shared" si="125"/>
        <v>11.876312656395925</v>
      </c>
      <c r="Q450" s="167">
        <f>VLOOKUP(H450,Mapping!$B$3:$D$13,3,0)</f>
        <v>0</v>
      </c>
      <c r="R450" s="168">
        <f>(IF(VLOOKUP(VLOOKUP(I450,Mapping!$B$15:$D$20,2,1),Mapping!$C$15:$E$20,2,0)=7000,0,VLOOKUP(VLOOKUP(I450,Mapping!$B$15:$D$20,2,1),Mapping!$C$15:$E$20,2,0)))</f>
        <v>0</v>
      </c>
      <c r="S450" s="166"/>
      <c r="T450" s="166"/>
      <c r="U450" s="67">
        <f t="shared" si="126"/>
        <v>11.876312656395925</v>
      </c>
      <c r="V450" s="149">
        <f t="shared" si="127"/>
        <v>11.88</v>
      </c>
      <c r="W450" s="149">
        <f>MAKESHOPNCOMPANY!$C$17</f>
        <v>1402.69</v>
      </c>
      <c r="X450" t="str">
        <f t="shared" si="110"/>
        <v/>
      </c>
      <c r="AA450" t="s">
        <v>4015</v>
      </c>
      <c r="AB450" t="s">
        <v>71</v>
      </c>
      <c r="AC450" t="s">
        <v>6746</v>
      </c>
      <c r="AD450" t="s">
        <v>6749</v>
      </c>
      <c r="AE450" t="s">
        <v>256</v>
      </c>
      <c r="AF450" t="s">
        <v>629</v>
      </c>
      <c r="AG450" t="s">
        <v>630</v>
      </c>
      <c r="AH450" t="s">
        <v>156</v>
      </c>
      <c r="AI450">
        <v>1</v>
      </c>
      <c r="AJ450">
        <v>1</v>
      </c>
      <c r="AK450">
        <v>1.8</v>
      </c>
      <c r="AL450">
        <v>1.8</v>
      </c>
      <c r="AM450" t="s">
        <v>14</v>
      </c>
      <c r="AN450">
        <v>70.72</v>
      </c>
      <c r="AO450" t="s">
        <v>303</v>
      </c>
      <c r="AP450" t="s">
        <v>303</v>
      </c>
      <c r="AQ450" t="s">
        <v>303</v>
      </c>
      <c r="AR450" t="s">
        <v>303</v>
      </c>
      <c r="AS450" t="s">
        <v>303</v>
      </c>
      <c r="AT450" t="s">
        <v>618</v>
      </c>
      <c r="AU450" t="s">
        <v>619</v>
      </c>
      <c r="AV450" t="s">
        <v>631</v>
      </c>
      <c r="AW450" t="s">
        <v>156</v>
      </c>
      <c r="AX450" t="s">
        <v>307</v>
      </c>
      <c r="AY450" t="s">
        <v>6749</v>
      </c>
      <c r="AZ450" t="s">
        <v>6750</v>
      </c>
      <c r="BA450" t="s">
        <v>6750</v>
      </c>
      <c r="BB450" t="s">
        <v>627</v>
      </c>
      <c r="BC450" t="s">
        <v>628</v>
      </c>
      <c r="BD450" t="s">
        <v>621</v>
      </c>
      <c r="BE450" t="s">
        <v>311</v>
      </c>
      <c r="BF450" t="s">
        <v>312</v>
      </c>
      <c r="BG450" t="s">
        <v>156</v>
      </c>
      <c r="BH450" t="s">
        <v>313</v>
      </c>
    </row>
    <row r="451" spans="1:60" x14ac:dyDescent="0.4">
      <c r="A451" s="64">
        <f t="shared" si="111"/>
        <v>449</v>
      </c>
      <c r="B451" s="65" t="str">
        <f t="shared" si="112"/>
        <v>2025-09-25</v>
      </c>
      <c r="C451" s="65" t="str">
        <f t="shared" si="113"/>
        <v>FRA</v>
      </c>
      <c r="D451" s="65" t="str">
        <f t="shared" si="114"/>
        <v>18050238370</v>
      </c>
      <c r="E451" s="65" t="str">
        <f t="shared" si="115"/>
        <v>566746845700</v>
      </c>
      <c r="F451" s="65" t="str">
        <f t="shared" si="116"/>
        <v>유나응</v>
      </c>
      <c r="G451" s="65" t="str">
        <f t="shared" si="117"/>
        <v>GK00002777079</v>
      </c>
      <c r="H451" s="229" t="str">
        <f t="shared" si="118"/>
        <v>목록(Manifest)</v>
      </c>
      <c r="I451" s="66">
        <f t="shared" si="119"/>
        <v>135.57</v>
      </c>
      <c r="J451" s="102">
        <f t="shared" si="120"/>
        <v>1</v>
      </c>
      <c r="K451" s="66">
        <f t="shared" si="121"/>
        <v>1</v>
      </c>
      <c r="L451" s="66">
        <f t="shared" si="122"/>
        <v>2.1</v>
      </c>
      <c r="M451" s="66">
        <f t="shared" si="123"/>
        <v>2.1</v>
      </c>
      <c r="N451" s="169">
        <f t="shared" si="124"/>
        <v>8.31</v>
      </c>
      <c r="O451" s="169">
        <f>(J451*VLOOKUP(M451/J451,Mapping!$B$22:$C$29,2,10))</f>
        <v>3.25</v>
      </c>
      <c r="P451" s="166">
        <f t="shared" si="125"/>
        <v>13.552830632570275</v>
      </c>
      <c r="Q451" s="167">
        <f>VLOOKUP(H451,Mapping!$B$3:$D$13,3,0)</f>
        <v>0</v>
      </c>
      <c r="R451" s="168">
        <f>(IF(VLOOKUP(VLOOKUP(I451,Mapping!$B$15:$D$20,2,1),Mapping!$C$15:$E$20,2,0)=7000,0,VLOOKUP(VLOOKUP(I451,Mapping!$B$15:$D$20,2,1),Mapping!$C$15:$E$20,2,0)))</f>
        <v>0</v>
      </c>
      <c r="S451" s="166"/>
      <c r="T451" s="166"/>
      <c r="U451" s="67">
        <f t="shared" si="126"/>
        <v>13.552830632570275</v>
      </c>
      <c r="V451" s="149">
        <f t="shared" si="127"/>
        <v>13.55</v>
      </c>
      <c r="W451" s="149">
        <f>MAKESHOPNCOMPANY!$C$17</f>
        <v>1402.69</v>
      </c>
      <c r="X451" t="str">
        <f t="shared" si="110"/>
        <v/>
      </c>
      <c r="AA451" t="s">
        <v>4015</v>
      </c>
      <c r="AB451" t="s">
        <v>71</v>
      </c>
      <c r="AC451" t="s">
        <v>6746</v>
      </c>
      <c r="AD451" t="s">
        <v>6751</v>
      </c>
      <c r="AE451" t="s">
        <v>6752</v>
      </c>
      <c r="AF451" t="s">
        <v>6753</v>
      </c>
      <c r="AG451" t="s">
        <v>6754</v>
      </c>
      <c r="AH451" t="s">
        <v>156</v>
      </c>
      <c r="AI451">
        <v>1</v>
      </c>
      <c r="AJ451">
        <v>1</v>
      </c>
      <c r="AK451">
        <v>2.1</v>
      </c>
      <c r="AL451">
        <v>2.1</v>
      </c>
      <c r="AM451" t="s">
        <v>14</v>
      </c>
      <c r="AN451">
        <v>135.57</v>
      </c>
      <c r="AO451" t="s">
        <v>303</v>
      </c>
      <c r="AP451" t="s">
        <v>303</v>
      </c>
      <c r="AQ451" t="s">
        <v>303</v>
      </c>
      <c r="AR451" t="s">
        <v>303</v>
      </c>
      <c r="AS451" t="s">
        <v>303</v>
      </c>
      <c r="AT451" t="s">
        <v>618</v>
      </c>
      <c r="AU451" t="s">
        <v>619</v>
      </c>
      <c r="AV451" t="s">
        <v>6755</v>
      </c>
      <c r="AW451" t="s">
        <v>156</v>
      </c>
      <c r="AX451" t="s">
        <v>307</v>
      </c>
      <c r="AY451" t="s">
        <v>6751</v>
      </c>
      <c r="AZ451" t="s">
        <v>6756</v>
      </c>
      <c r="BA451" t="s">
        <v>6756</v>
      </c>
      <c r="BB451" t="s">
        <v>627</v>
      </c>
      <c r="BC451" t="s">
        <v>628</v>
      </c>
      <c r="BD451" t="s">
        <v>621</v>
      </c>
      <c r="BE451" t="s">
        <v>311</v>
      </c>
      <c r="BF451" t="s">
        <v>312</v>
      </c>
      <c r="BG451" t="s">
        <v>156</v>
      </c>
      <c r="BH451" t="s">
        <v>313</v>
      </c>
    </row>
    <row r="452" spans="1:60" x14ac:dyDescent="0.4">
      <c r="A452" s="64">
        <f t="shared" si="111"/>
        <v>450</v>
      </c>
      <c r="B452" s="65" t="str">
        <f t="shared" si="112"/>
        <v>2025-09-25</v>
      </c>
      <c r="C452" s="65" t="str">
        <f t="shared" si="113"/>
        <v>FRA</v>
      </c>
      <c r="D452" s="65" t="str">
        <f t="shared" si="114"/>
        <v>18050238370</v>
      </c>
      <c r="E452" s="65" t="str">
        <f t="shared" si="115"/>
        <v>566746845674</v>
      </c>
      <c r="F452" s="65" t="str">
        <f t="shared" si="116"/>
        <v>임수군</v>
      </c>
      <c r="G452" s="65" t="str">
        <f t="shared" si="117"/>
        <v>GK00002777081</v>
      </c>
      <c r="H452" s="229" t="str">
        <f t="shared" si="118"/>
        <v>목록(Manifest)</v>
      </c>
      <c r="I452" s="66">
        <f t="shared" si="119"/>
        <v>90.22</v>
      </c>
      <c r="J452" s="102">
        <f t="shared" si="120"/>
        <v>1</v>
      </c>
      <c r="K452" s="66">
        <f t="shared" si="121"/>
        <v>1</v>
      </c>
      <c r="L452" s="66">
        <f t="shared" si="122"/>
        <v>0.2</v>
      </c>
      <c r="M452" s="66">
        <f t="shared" si="123"/>
        <v>1</v>
      </c>
      <c r="N452" s="169">
        <f t="shared" si="124"/>
        <v>4.9000000000000004</v>
      </c>
      <c r="O452" s="169">
        <f>(J452*VLOOKUP(M452/J452,Mapping!$B$22:$C$29,2,10))</f>
        <v>2.75</v>
      </c>
      <c r="P452" s="166">
        <f t="shared" si="125"/>
        <v>8.9687849774362114</v>
      </c>
      <c r="Q452" s="167">
        <f>VLOOKUP(H452,Mapping!$B$3:$D$13,3,0)</f>
        <v>0</v>
      </c>
      <c r="R452" s="168">
        <f>(IF(VLOOKUP(VLOOKUP(I452,Mapping!$B$15:$D$20,2,1),Mapping!$C$15:$E$20,2,0)=7000,0,VLOOKUP(VLOOKUP(I452,Mapping!$B$15:$D$20,2,1),Mapping!$C$15:$E$20,2,0)))</f>
        <v>0</v>
      </c>
      <c r="S452" s="166"/>
      <c r="T452" s="166"/>
      <c r="U452" s="67">
        <f t="shared" si="126"/>
        <v>8.9687849774362114</v>
      </c>
      <c r="V452" s="149">
        <f t="shared" si="127"/>
        <v>8.9700000000000006</v>
      </c>
      <c r="W452" s="149">
        <f>MAKESHOPNCOMPANY!$C$17</f>
        <v>1402.69</v>
      </c>
      <c r="X452" t="str">
        <f t="shared" ref="X452:X515" si="128">AH452</f>
        <v/>
      </c>
      <c r="AA452" t="s">
        <v>4015</v>
      </c>
      <c r="AB452" t="s">
        <v>71</v>
      </c>
      <c r="AC452" t="s">
        <v>6746</v>
      </c>
      <c r="AD452" t="s">
        <v>6757</v>
      </c>
      <c r="AE452" t="s">
        <v>6758</v>
      </c>
      <c r="AF452" t="s">
        <v>6759</v>
      </c>
      <c r="AG452" t="s">
        <v>6760</v>
      </c>
      <c r="AH452" t="s">
        <v>156</v>
      </c>
      <c r="AI452">
        <v>1</v>
      </c>
      <c r="AJ452">
        <v>1</v>
      </c>
      <c r="AK452">
        <v>0.2</v>
      </c>
      <c r="AL452">
        <v>1</v>
      </c>
      <c r="AM452" t="s">
        <v>14</v>
      </c>
      <c r="AN452">
        <v>90.22</v>
      </c>
      <c r="AO452" t="s">
        <v>303</v>
      </c>
      <c r="AP452" t="s">
        <v>303</v>
      </c>
      <c r="AQ452" t="s">
        <v>303</v>
      </c>
      <c r="AR452" t="s">
        <v>303</v>
      </c>
      <c r="AS452" t="s">
        <v>303</v>
      </c>
      <c r="AT452" t="s">
        <v>618</v>
      </c>
      <c r="AU452" t="s">
        <v>619</v>
      </c>
      <c r="AV452" t="s">
        <v>1234</v>
      </c>
      <c r="AW452" t="s">
        <v>156</v>
      </c>
      <c r="AX452" t="s">
        <v>307</v>
      </c>
      <c r="AY452" t="s">
        <v>6757</v>
      </c>
      <c r="AZ452" t="s">
        <v>6761</v>
      </c>
      <c r="BA452" t="s">
        <v>6761</v>
      </c>
      <c r="BB452" t="s">
        <v>627</v>
      </c>
      <c r="BC452" t="s">
        <v>628</v>
      </c>
      <c r="BD452" t="s">
        <v>621</v>
      </c>
      <c r="BE452" t="s">
        <v>311</v>
      </c>
      <c r="BF452" t="s">
        <v>312</v>
      </c>
      <c r="BG452" t="s">
        <v>156</v>
      </c>
      <c r="BH452" t="s">
        <v>313</v>
      </c>
    </row>
    <row r="453" spans="1:60" x14ac:dyDescent="0.4">
      <c r="A453" s="64">
        <f t="shared" ref="A453:A516" si="129">A452+1</f>
        <v>451</v>
      </c>
      <c r="B453" s="65" t="str">
        <f t="shared" ref="B453:B516" si="130">AA453</f>
        <v>2025-09-25</v>
      </c>
      <c r="C453" s="65" t="str">
        <f t="shared" ref="C453:C516" si="131">AB453</f>
        <v>FRA</v>
      </c>
      <c r="D453" s="65" t="str">
        <f t="shared" ref="D453:D516" si="132">AC453</f>
        <v>18050238370</v>
      </c>
      <c r="E453" s="65" t="str">
        <f t="shared" ref="E453:E516" si="133">AD453</f>
        <v>566746845615</v>
      </c>
      <c r="F453" s="65" t="str">
        <f t="shared" ref="F453:F516" si="134">AE453</f>
        <v>조민제</v>
      </c>
      <c r="G453" s="65" t="str">
        <f t="shared" ref="G453:G516" si="135">AZ453</f>
        <v>GK00002777092</v>
      </c>
      <c r="H453" s="229" t="str">
        <f t="shared" ref="H453:H516" si="136">AM453</f>
        <v>목록(Manifest)</v>
      </c>
      <c r="I453" s="66">
        <f t="shared" ref="I453:I516" si="137">AN453</f>
        <v>134.57</v>
      </c>
      <c r="J453" s="102">
        <f t="shared" ref="J453:J516" si="138">AI453</f>
        <v>1</v>
      </c>
      <c r="K453" s="66">
        <f t="shared" ref="K453:K516" si="139">AJ453</f>
        <v>4</v>
      </c>
      <c r="L453" s="66">
        <f t="shared" ref="L453:L516" si="140">AK453</f>
        <v>7.5</v>
      </c>
      <c r="M453" s="66">
        <f t="shared" ref="M453:M516" si="141">AL453</f>
        <v>7.5</v>
      </c>
      <c r="N453" s="169">
        <f t="shared" ref="N453:N516" si="142">3.35+(M453-0.5)/0.5*1.55</f>
        <v>25.05</v>
      </c>
      <c r="O453" s="169">
        <f>(J453*VLOOKUP(M453/J453,Mapping!$B$22:$C$29,2,10))</f>
        <v>5.25</v>
      </c>
      <c r="P453" s="166">
        <f t="shared" ref="P453:P516" si="143">SUM(N453:O453)*$Z$2</f>
        <v>35.523422851806167</v>
      </c>
      <c r="Q453" s="167">
        <f>VLOOKUP(H453,Mapping!$B$3:$D$13,3,0)</f>
        <v>0</v>
      </c>
      <c r="R453" s="168">
        <f>(IF(VLOOKUP(VLOOKUP(I453,Mapping!$B$15:$D$20,2,1),Mapping!$C$15:$E$20,2,0)=7000,0,VLOOKUP(VLOOKUP(I453,Mapping!$B$15:$D$20,2,1),Mapping!$C$15:$E$20,2,0)))</f>
        <v>0</v>
      </c>
      <c r="S453" s="166"/>
      <c r="T453" s="166"/>
      <c r="U453" s="67">
        <f t="shared" ref="U453:U516" si="144">SUM(P453:T453)</f>
        <v>35.523422851806167</v>
      </c>
      <c r="V453" s="149">
        <f t="shared" ref="V453:V516" si="145">ROUND(U453,2)</f>
        <v>35.520000000000003</v>
      </c>
      <c r="W453" s="149">
        <f>MAKESHOPNCOMPANY!$C$17</f>
        <v>1402.69</v>
      </c>
      <c r="X453" t="str">
        <f t="shared" si="128"/>
        <v/>
      </c>
      <c r="AA453" t="s">
        <v>4015</v>
      </c>
      <c r="AB453" t="s">
        <v>71</v>
      </c>
      <c r="AC453" t="s">
        <v>6746</v>
      </c>
      <c r="AD453" t="s">
        <v>6762</v>
      </c>
      <c r="AE453" t="s">
        <v>6763</v>
      </c>
      <c r="AF453" t="s">
        <v>6764</v>
      </c>
      <c r="AG453" t="s">
        <v>6765</v>
      </c>
      <c r="AH453" t="s">
        <v>156</v>
      </c>
      <c r="AI453">
        <v>1</v>
      </c>
      <c r="AJ453">
        <v>4</v>
      </c>
      <c r="AK453">
        <v>7.5</v>
      </c>
      <c r="AL453">
        <v>7.5</v>
      </c>
      <c r="AM453" t="s">
        <v>14</v>
      </c>
      <c r="AN453">
        <v>134.57</v>
      </c>
      <c r="AO453" t="s">
        <v>303</v>
      </c>
      <c r="AP453" t="s">
        <v>303</v>
      </c>
      <c r="AQ453" t="s">
        <v>303</v>
      </c>
      <c r="AR453" t="s">
        <v>303</v>
      </c>
      <c r="AS453" t="s">
        <v>303</v>
      </c>
      <c r="AT453" t="s">
        <v>618</v>
      </c>
      <c r="AU453" t="s">
        <v>619</v>
      </c>
      <c r="AV453" t="s">
        <v>6766</v>
      </c>
      <c r="AW453" t="s">
        <v>156</v>
      </c>
      <c r="AX453" t="s">
        <v>307</v>
      </c>
      <c r="AY453" t="s">
        <v>6762</v>
      </c>
      <c r="AZ453" t="s">
        <v>6767</v>
      </c>
      <c r="BA453" t="s">
        <v>6767</v>
      </c>
      <c r="BB453" t="s">
        <v>627</v>
      </c>
      <c r="BC453" t="s">
        <v>628</v>
      </c>
      <c r="BD453" t="s">
        <v>621</v>
      </c>
      <c r="BE453" t="s">
        <v>311</v>
      </c>
      <c r="BF453" t="s">
        <v>312</v>
      </c>
      <c r="BG453" t="s">
        <v>156</v>
      </c>
      <c r="BH453" t="s">
        <v>313</v>
      </c>
    </row>
    <row r="454" spans="1:60" x14ac:dyDescent="0.4">
      <c r="A454" s="64">
        <f t="shared" si="129"/>
        <v>452</v>
      </c>
      <c r="B454" s="65" t="str">
        <f t="shared" si="130"/>
        <v>2025-09-25</v>
      </c>
      <c r="C454" s="65" t="str">
        <f t="shared" si="131"/>
        <v>FRA</v>
      </c>
      <c r="D454" s="65" t="str">
        <f t="shared" si="132"/>
        <v>18050238370</v>
      </c>
      <c r="E454" s="65" t="str">
        <f t="shared" si="133"/>
        <v>566746845685</v>
      </c>
      <c r="F454" s="65" t="str">
        <f t="shared" si="134"/>
        <v>최정원</v>
      </c>
      <c r="G454" s="65" t="str">
        <f t="shared" si="135"/>
        <v>GK00002777095</v>
      </c>
      <c r="H454" s="229" t="str">
        <f t="shared" si="136"/>
        <v>목록(Manifest)</v>
      </c>
      <c r="I454" s="66">
        <f t="shared" si="137"/>
        <v>41.22</v>
      </c>
      <c r="J454" s="102">
        <f t="shared" si="138"/>
        <v>1</v>
      </c>
      <c r="K454" s="66">
        <f t="shared" si="139"/>
        <v>0.6</v>
      </c>
      <c r="L454" s="66">
        <f t="shared" si="140"/>
        <v>1.4</v>
      </c>
      <c r="M454" s="66">
        <f t="shared" si="141"/>
        <v>1.4</v>
      </c>
      <c r="N454" s="169">
        <f t="shared" si="142"/>
        <v>6.14</v>
      </c>
      <c r="O454" s="169">
        <f>(J454*VLOOKUP(M454/J454,Mapping!$B$22:$C$29,2,10))</f>
        <v>2.75</v>
      </c>
      <c r="P454" s="166">
        <f t="shared" si="143"/>
        <v>10.422548816916068</v>
      </c>
      <c r="Q454" s="167">
        <f>VLOOKUP(H454,Mapping!$B$3:$D$13,3,0)</f>
        <v>0</v>
      </c>
      <c r="R454" s="168">
        <f>(IF(VLOOKUP(VLOOKUP(I454,Mapping!$B$15:$D$20,2,1),Mapping!$C$15:$E$20,2,0)=7000,0,VLOOKUP(VLOOKUP(I454,Mapping!$B$15:$D$20,2,1),Mapping!$C$15:$E$20,2,0)))</f>
        <v>0</v>
      </c>
      <c r="S454" s="166"/>
      <c r="T454" s="166"/>
      <c r="U454" s="67">
        <f t="shared" si="144"/>
        <v>10.422548816916068</v>
      </c>
      <c r="V454" s="149">
        <f t="shared" si="145"/>
        <v>10.42</v>
      </c>
      <c r="W454" s="149">
        <f>MAKESHOPNCOMPANY!$C$17</f>
        <v>1402.69</v>
      </c>
      <c r="X454" t="str">
        <f t="shared" si="128"/>
        <v/>
      </c>
      <c r="AA454" t="s">
        <v>4015</v>
      </c>
      <c r="AB454" t="s">
        <v>71</v>
      </c>
      <c r="AC454" t="s">
        <v>6746</v>
      </c>
      <c r="AD454" t="s">
        <v>6768</v>
      </c>
      <c r="AE454" t="s">
        <v>440</v>
      </c>
      <c r="AF454" t="s">
        <v>1201</v>
      </c>
      <c r="AG454" t="s">
        <v>662</v>
      </c>
      <c r="AH454" t="s">
        <v>156</v>
      </c>
      <c r="AI454">
        <v>1</v>
      </c>
      <c r="AJ454">
        <v>0.6</v>
      </c>
      <c r="AK454">
        <v>1.4</v>
      </c>
      <c r="AL454">
        <v>1.4</v>
      </c>
      <c r="AM454" t="s">
        <v>14</v>
      </c>
      <c r="AN454">
        <v>41.22</v>
      </c>
      <c r="AO454" t="s">
        <v>303</v>
      </c>
      <c r="AP454" t="s">
        <v>303</v>
      </c>
      <c r="AQ454" t="s">
        <v>303</v>
      </c>
      <c r="AR454" t="s">
        <v>303</v>
      </c>
      <c r="AS454" t="s">
        <v>303</v>
      </c>
      <c r="AT454" t="s">
        <v>618</v>
      </c>
      <c r="AU454" t="s">
        <v>619</v>
      </c>
      <c r="AV454" t="s">
        <v>1202</v>
      </c>
      <c r="AW454" t="s">
        <v>156</v>
      </c>
      <c r="AX454" t="s">
        <v>307</v>
      </c>
      <c r="AY454" t="s">
        <v>6768</v>
      </c>
      <c r="AZ454" t="s">
        <v>6769</v>
      </c>
      <c r="BA454" t="s">
        <v>6769</v>
      </c>
      <c r="BB454" t="s">
        <v>627</v>
      </c>
      <c r="BC454" t="s">
        <v>628</v>
      </c>
      <c r="BD454" t="s">
        <v>621</v>
      </c>
      <c r="BE454" t="s">
        <v>311</v>
      </c>
      <c r="BF454" t="s">
        <v>312</v>
      </c>
      <c r="BG454" t="s">
        <v>156</v>
      </c>
      <c r="BH454" t="s">
        <v>313</v>
      </c>
    </row>
    <row r="455" spans="1:60" x14ac:dyDescent="0.4">
      <c r="A455" s="64">
        <f t="shared" si="129"/>
        <v>453</v>
      </c>
      <c r="B455" s="65" t="str">
        <f t="shared" si="130"/>
        <v>2025-09-25</v>
      </c>
      <c r="C455" s="65" t="str">
        <f t="shared" si="131"/>
        <v>FRA</v>
      </c>
      <c r="D455" s="65" t="str">
        <f t="shared" si="132"/>
        <v>18050238370</v>
      </c>
      <c r="E455" s="65" t="str">
        <f t="shared" si="133"/>
        <v>566746845803</v>
      </c>
      <c r="F455" s="65" t="str">
        <f t="shared" si="134"/>
        <v>김성록</v>
      </c>
      <c r="G455" s="65" t="str">
        <f t="shared" si="135"/>
        <v>GK00002777691</v>
      </c>
      <c r="H455" s="229" t="str">
        <f t="shared" si="136"/>
        <v>목록(Manifest)</v>
      </c>
      <c r="I455" s="66">
        <f t="shared" si="137"/>
        <v>58.96</v>
      </c>
      <c r="J455" s="102">
        <f t="shared" si="138"/>
        <v>1</v>
      </c>
      <c r="K455" s="66">
        <f t="shared" si="139"/>
        <v>0.5</v>
      </c>
      <c r="L455" s="66">
        <f t="shared" si="140"/>
        <v>0.2</v>
      </c>
      <c r="M455" s="66">
        <f t="shared" si="141"/>
        <v>0.5</v>
      </c>
      <c r="N455" s="169">
        <f t="shared" si="142"/>
        <v>3.35</v>
      </c>
      <c r="O455" s="169">
        <f>(J455*VLOOKUP(M455/J455,Mapping!$B$22:$C$29,2,10))</f>
        <v>2.75</v>
      </c>
      <c r="P455" s="166">
        <f t="shared" si="143"/>
        <v>7.1515801780863901</v>
      </c>
      <c r="Q455" s="167">
        <f>VLOOKUP(H455,Mapping!$B$3:$D$13,3,0)</f>
        <v>0</v>
      </c>
      <c r="R455" s="168">
        <f>(IF(VLOOKUP(VLOOKUP(I455,Mapping!$B$15:$D$20,2,1),Mapping!$C$15:$E$20,2,0)=7000,0,VLOOKUP(VLOOKUP(I455,Mapping!$B$15:$D$20,2,1),Mapping!$C$15:$E$20,2,0)))</f>
        <v>0</v>
      </c>
      <c r="S455" s="166"/>
      <c r="T455" s="166"/>
      <c r="U455" s="67">
        <f t="shared" si="144"/>
        <v>7.1515801780863901</v>
      </c>
      <c r="V455" s="149">
        <f t="shared" si="145"/>
        <v>7.15</v>
      </c>
      <c r="W455" s="149">
        <f>MAKESHOPNCOMPANY!$C$17</f>
        <v>1402.69</v>
      </c>
      <c r="X455" t="str">
        <f t="shared" si="128"/>
        <v/>
      </c>
      <c r="AA455" t="s">
        <v>4015</v>
      </c>
      <c r="AB455" t="s">
        <v>71</v>
      </c>
      <c r="AC455" t="s">
        <v>6746</v>
      </c>
      <c r="AD455" t="s">
        <v>6770</v>
      </c>
      <c r="AE455" t="s">
        <v>6771</v>
      </c>
      <c r="AF455" t="s">
        <v>6772</v>
      </c>
      <c r="AG455" t="s">
        <v>351</v>
      </c>
      <c r="AH455" t="s">
        <v>156</v>
      </c>
      <c r="AI455">
        <v>1</v>
      </c>
      <c r="AJ455">
        <v>0.5</v>
      </c>
      <c r="AK455">
        <v>0.2</v>
      </c>
      <c r="AL455">
        <v>0.5</v>
      </c>
      <c r="AM455" t="s">
        <v>14</v>
      </c>
      <c r="AN455">
        <v>58.96</v>
      </c>
      <c r="AO455" t="s">
        <v>303</v>
      </c>
      <c r="AP455" t="s">
        <v>303</v>
      </c>
      <c r="AQ455" t="s">
        <v>303</v>
      </c>
      <c r="AR455" t="s">
        <v>303</v>
      </c>
      <c r="AS455" t="s">
        <v>303</v>
      </c>
      <c r="AT455" t="s">
        <v>618</v>
      </c>
      <c r="AU455" t="s">
        <v>619</v>
      </c>
      <c r="AV455" t="s">
        <v>6773</v>
      </c>
      <c r="AW455" t="s">
        <v>156</v>
      </c>
      <c r="AX455" t="s">
        <v>307</v>
      </c>
      <c r="AY455" t="s">
        <v>6770</v>
      </c>
      <c r="AZ455" t="s">
        <v>6774</v>
      </c>
      <c r="BA455" t="s">
        <v>6774</v>
      </c>
      <c r="BB455" t="s">
        <v>627</v>
      </c>
      <c r="BC455" t="s">
        <v>628</v>
      </c>
      <c r="BD455" t="s">
        <v>621</v>
      </c>
      <c r="BE455" t="s">
        <v>311</v>
      </c>
      <c r="BF455" t="s">
        <v>312</v>
      </c>
      <c r="BG455" t="s">
        <v>156</v>
      </c>
      <c r="BH455" t="s">
        <v>313</v>
      </c>
    </row>
    <row r="456" spans="1:60" x14ac:dyDescent="0.4">
      <c r="A456" s="64">
        <f t="shared" si="129"/>
        <v>454</v>
      </c>
      <c r="B456" s="65" t="str">
        <f t="shared" si="130"/>
        <v>2025-09-25</v>
      </c>
      <c r="C456" s="65" t="str">
        <f t="shared" si="131"/>
        <v>FRA</v>
      </c>
      <c r="D456" s="65" t="str">
        <f t="shared" si="132"/>
        <v>18050238370</v>
      </c>
      <c r="E456" s="65" t="str">
        <f t="shared" si="133"/>
        <v>566746845604</v>
      </c>
      <c r="F456" s="65" t="str">
        <f t="shared" si="134"/>
        <v>성상용</v>
      </c>
      <c r="G456" s="65" t="str">
        <f t="shared" si="135"/>
        <v>GK00002777701</v>
      </c>
      <c r="H456" s="229" t="str">
        <f t="shared" si="136"/>
        <v>목록(Manifest)</v>
      </c>
      <c r="I456" s="66">
        <f t="shared" si="137"/>
        <v>97</v>
      </c>
      <c r="J456" s="102">
        <f t="shared" si="138"/>
        <v>1</v>
      </c>
      <c r="K456" s="66">
        <f t="shared" si="139"/>
        <v>1</v>
      </c>
      <c r="L456" s="66">
        <f t="shared" si="140"/>
        <v>0.2</v>
      </c>
      <c r="M456" s="66">
        <f t="shared" si="141"/>
        <v>1</v>
      </c>
      <c r="N456" s="169">
        <f t="shared" si="142"/>
        <v>4.9000000000000004</v>
      </c>
      <c r="O456" s="169">
        <f>(J456*VLOOKUP(M456/J456,Mapping!$B$22:$C$29,2,10))</f>
        <v>2.75</v>
      </c>
      <c r="P456" s="166">
        <f t="shared" si="143"/>
        <v>8.9687849774362114</v>
      </c>
      <c r="Q456" s="167">
        <f>VLOOKUP(H456,Mapping!$B$3:$D$13,3,0)</f>
        <v>0</v>
      </c>
      <c r="R456" s="168">
        <f>(IF(VLOOKUP(VLOOKUP(I456,Mapping!$B$15:$D$20,2,1),Mapping!$C$15:$E$20,2,0)=7000,0,VLOOKUP(VLOOKUP(I456,Mapping!$B$15:$D$20,2,1),Mapping!$C$15:$E$20,2,0)))</f>
        <v>0</v>
      </c>
      <c r="S456" s="166"/>
      <c r="T456" s="166"/>
      <c r="U456" s="67">
        <f t="shared" si="144"/>
        <v>8.9687849774362114</v>
      </c>
      <c r="V456" s="149">
        <f t="shared" si="145"/>
        <v>8.9700000000000006</v>
      </c>
      <c r="W456" s="149">
        <f>MAKESHOPNCOMPANY!$C$17</f>
        <v>1402.69</v>
      </c>
      <c r="X456" t="str">
        <f t="shared" si="128"/>
        <v/>
      </c>
      <c r="AA456" t="s">
        <v>4015</v>
      </c>
      <c r="AB456" t="s">
        <v>71</v>
      </c>
      <c r="AC456" t="s">
        <v>6746</v>
      </c>
      <c r="AD456" t="s">
        <v>6775</v>
      </c>
      <c r="AE456" t="s">
        <v>6776</v>
      </c>
      <c r="AF456" t="s">
        <v>6777</v>
      </c>
      <c r="AG456" t="s">
        <v>1136</v>
      </c>
      <c r="AH456" t="s">
        <v>156</v>
      </c>
      <c r="AI456">
        <v>1</v>
      </c>
      <c r="AJ456">
        <v>1</v>
      </c>
      <c r="AK456">
        <v>0.2</v>
      </c>
      <c r="AL456">
        <v>1</v>
      </c>
      <c r="AM456" t="s">
        <v>14</v>
      </c>
      <c r="AN456">
        <v>97</v>
      </c>
      <c r="AO456" t="s">
        <v>303</v>
      </c>
      <c r="AP456" t="s">
        <v>303</v>
      </c>
      <c r="AQ456" t="s">
        <v>303</v>
      </c>
      <c r="AR456" t="s">
        <v>303</v>
      </c>
      <c r="AS456" t="s">
        <v>303</v>
      </c>
      <c r="AT456" t="s">
        <v>618</v>
      </c>
      <c r="AU456" t="s">
        <v>619</v>
      </c>
      <c r="AV456" t="s">
        <v>1234</v>
      </c>
      <c r="AW456" t="s">
        <v>156</v>
      </c>
      <c r="AX456" t="s">
        <v>307</v>
      </c>
      <c r="AY456" t="s">
        <v>6775</v>
      </c>
      <c r="AZ456" t="s">
        <v>6778</v>
      </c>
      <c r="BA456" t="s">
        <v>6778</v>
      </c>
      <c r="BB456" t="s">
        <v>627</v>
      </c>
      <c r="BC456" t="s">
        <v>628</v>
      </c>
      <c r="BD456" t="s">
        <v>621</v>
      </c>
      <c r="BE456" t="s">
        <v>311</v>
      </c>
      <c r="BF456" t="s">
        <v>312</v>
      </c>
      <c r="BG456" t="s">
        <v>156</v>
      </c>
      <c r="BH456" t="s">
        <v>313</v>
      </c>
    </row>
    <row r="457" spans="1:60" x14ac:dyDescent="0.4">
      <c r="A457" s="64">
        <f t="shared" si="129"/>
        <v>455</v>
      </c>
      <c r="B457" s="65" t="str">
        <f t="shared" si="130"/>
        <v>2025-09-25</v>
      </c>
      <c r="C457" s="65" t="str">
        <f t="shared" si="131"/>
        <v>FRA</v>
      </c>
      <c r="D457" s="65" t="str">
        <f t="shared" si="132"/>
        <v>18050238370</v>
      </c>
      <c r="E457" s="65" t="str">
        <f t="shared" si="133"/>
        <v>566746845744</v>
      </c>
      <c r="F457" s="65" t="str">
        <f t="shared" si="134"/>
        <v>강재원</v>
      </c>
      <c r="G457" s="65" t="str">
        <f t="shared" si="135"/>
        <v>GK00002778165</v>
      </c>
      <c r="H457" s="229" t="str">
        <f t="shared" si="136"/>
        <v>목록(Manifest)</v>
      </c>
      <c r="I457" s="66">
        <f t="shared" si="137"/>
        <v>83.36</v>
      </c>
      <c r="J457" s="102">
        <f t="shared" si="138"/>
        <v>1</v>
      </c>
      <c r="K457" s="66">
        <f t="shared" si="139"/>
        <v>1</v>
      </c>
      <c r="L457" s="66">
        <f t="shared" si="140"/>
        <v>1.1000000000000001</v>
      </c>
      <c r="M457" s="66">
        <f t="shared" si="141"/>
        <v>1.1000000000000001</v>
      </c>
      <c r="N457" s="169">
        <f t="shared" si="142"/>
        <v>5.2100000000000009</v>
      </c>
      <c r="O457" s="169">
        <f>(J457*VLOOKUP(M457/J457,Mapping!$B$22:$C$29,2,10))</f>
        <v>2.75</v>
      </c>
      <c r="P457" s="166">
        <f t="shared" si="143"/>
        <v>9.3322259373061769</v>
      </c>
      <c r="Q457" s="167">
        <f>VLOOKUP(H457,Mapping!$B$3:$D$13,3,0)</f>
        <v>0</v>
      </c>
      <c r="R457" s="168">
        <f>(IF(VLOOKUP(VLOOKUP(I457,Mapping!$B$15:$D$20,2,1),Mapping!$C$15:$E$20,2,0)=7000,0,VLOOKUP(VLOOKUP(I457,Mapping!$B$15:$D$20,2,1),Mapping!$C$15:$E$20,2,0)))</f>
        <v>0</v>
      </c>
      <c r="S457" s="166"/>
      <c r="T457" s="166"/>
      <c r="U457" s="67">
        <f t="shared" si="144"/>
        <v>9.3322259373061769</v>
      </c>
      <c r="V457" s="149">
        <f t="shared" si="145"/>
        <v>9.33</v>
      </c>
      <c r="W457" s="149">
        <f>MAKESHOPNCOMPANY!$C$17</f>
        <v>1402.69</v>
      </c>
      <c r="X457" t="str">
        <f t="shared" si="128"/>
        <v/>
      </c>
      <c r="AA457" t="s">
        <v>4015</v>
      </c>
      <c r="AB457" t="s">
        <v>71</v>
      </c>
      <c r="AC457" t="s">
        <v>6746</v>
      </c>
      <c r="AD457" t="s">
        <v>6779</v>
      </c>
      <c r="AE457" t="s">
        <v>1231</v>
      </c>
      <c r="AF457" t="s">
        <v>1232</v>
      </c>
      <c r="AG457" t="s">
        <v>1233</v>
      </c>
      <c r="AH457" t="s">
        <v>156</v>
      </c>
      <c r="AI457">
        <v>1</v>
      </c>
      <c r="AJ457">
        <v>1</v>
      </c>
      <c r="AK457">
        <v>1.1000000000000001</v>
      </c>
      <c r="AL457">
        <v>1.1000000000000001</v>
      </c>
      <c r="AM457" t="s">
        <v>14</v>
      </c>
      <c r="AN457">
        <v>83.36</v>
      </c>
      <c r="AO457" t="s">
        <v>303</v>
      </c>
      <c r="AP457" t="s">
        <v>303</v>
      </c>
      <c r="AQ457" t="s">
        <v>303</v>
      </c>
      <c r="AR457" t="s">
        <v>303</v>
      </c>
      <c r="AS457" t="s">
        <v>303</v>
      </c>
      <c r="AT457" t="s">
        <v>618</v>
      </c>
      <c r="AU457" t="s">
        <v>619</v>
      </c>
      <c r="AV457" t="s">
        <v>6780</v>
      </c>
      <c r="AW457" t="s">
        <v>156</v>
      </c>
      <c r="AX457" t="s">
        <v>307</v>
      </c>
      <c r="AY457" t="s">
        <v>6779</v>
      </c>
      <c r="AZ457" t="s">
        <v>6781</v>
      </c>
      <c r="BA457" t="s">
        <v>6781</v>
      </c>
      <c r="BB457" t="s">
        <v>627</v>
      </c>
      <c r="BC457" t="s">
        <v>628</v>
      </c>
      <c r="BD457" t="s">
        <v>621</v>
      </c>
      <c r="BE457" t="s">
        <v>311</v>
      </c>
      <c r="BF457" t="s">
        <v>312</v>
      </c>
      <c r="BG457" t="s">
        <v>156</v>
      </c>
      <c r="BH457" t="s">
        <v>313</v>
      </c>
    </row>
    <row r="458" spans="1:60" x14ac:dyDescent="0.4">
      <c r="A458" s="64">
        <f t="shared" si="129"/>
        <v>456</v>
      </c>
      <c r="B458" s="65" t="str">
        <f t="shared" si="130"/>
        <v>2025-09-25</v>
      </c>
      <c r="C458" s="65" t="str">
        <f t="shared" si="131"/>
        <v>FRA</v>
      </c>
      <c r="D458" s="65" t="str">
        <f t="shared" si="132"/>
        <v>18050238370</v>
      </c>
      <c r="E458" s="65" t="str">
        <f t="shared" si="133"/>
        <v>566746845696</v>
      </c>
      <c r="F458" s="65" t="str">
        <f t="shared" si="134"/>
        <v>임수아</v>
      </c>
      <c r="G458" s="65" t="str">
        <f t="shared" si="135"/>
        <v>GK00002778764</v>
      </c>
      <c r="H458" s="229" t="str">
        <f t="shared" si="136"/>
        <v>일반(목록배제,Normal-Manifest Exception)</v>
      </c>
      <c r="I458" s="66">
        <f t="shared" si="137"/>
        <v>137.32</v>
      </c>
      <c r="J458" s="102">
        <f t="shared" si="138"/>
        <v>1</v>
      </c>
      <c r="K458" s="66">
        <f t="shared" si="139"/>
        <v>3.6</v>
      </c>
      <c r="L458" s="66">
        <f t="shared" si="140"/>
        <v>0.2</v>
      </c>
      <c r="M458" s="66">
        <f t="shared" si="141"/>
        <v>3.6</v>
      </c>
      <c r="N458" s="169">
        <f t="shared" si="142"/>
        <v>12.96</v>
      </c>
      <c r="O458" s="169">
        <f>(J458*VLOOKUP(M458/J458,Mapping!$B$22:$C$29,2,10))</f>
        <v>3.25</v>
      </c>
      <c r="P458" s="166">
        <f t="shared" si="143"/>
        <v>19.004445030619738</v>
      </c>
      <c r="Q458" s="167">
        <f>VLOOKUP(H458,Mapping!$B$3:$D$13,3,0)</f>
        <v>0.8</v>
      </c>
      <c r="R458" s="168">
        <f>(IF(VLOOKUP(VLOOKUP(I458,Mapping!$B$15:$D$20,2,1),Mapping!$C$15:$E$20,2,0)=7000,0,VLOOKUP(VLOOKUP(I458,Mapping!$B$15:$D$20,2,1),Mapping!$C$15:$E$20,2,0)))</f>
        <v>0</v>
      </c>
      <c r="S458" s="166"/>
      <c r="T458" s="166"/>
      <c r="U458" s="67">
        <f t="shared" si="144"/>
        <v>19.804445030619739</v>
      </c>
      <c r="V458" s="149">
        <f t="shared" si="145"/>
        <v>19.8</v>
      </c>
      <c r="W458" s="149">
        <f>MAKESHOPNCOMPANY!$C$17</f>
        <v>1402.69</v>
      </c>
      <c r="X458" t="str">
        <f t="shared" si="128"/>
        <v/>
      </c>
      <c r="AA458" t="s">
        <v>4015</v>
      </c>
      <c r="AB458" t="s">
        <v>71</v>
      </c>
      <c r="AC458" t="s">
        <v>6746</v>
      </c>
      <c r="AD458" t="s">
        <v>6782</v>
      </c>
      <c r="AE458" t="s">
        <v>6094</v>
      </c>
      <c r="AF458" t="s">
        <v>6095</v>
      </c>
      <c r="AG458" t="s">
        <v>6096</v>
      </c>
      <c r="AH458" t="s">
        <v>156</v>
      </c>
      <c r="AI458">
        <v>1</v>
      </c>
      <c r="AJ458">
        <v>3.6</v>
      </c>
      <c r="AK458">
        <v>0.2</v>
      </c>
      <c r="AL458">
        <v>3.6</v>
      </c>
      <c r="AM458" t="s">
        <v>110</v>
      </c>
      <c r="AN458">
        <v>137.32</v>
      </c>
      <c r="AO458" t="s">
        <v>303</v>
      </c>
      <c r="AP458" t="s">
        <v>303</v>
      </c>
      <c r="AQ458" t="s">
        <v>303</v>
      </c>
      <c r="AR458" t="s">
        <v>303</v>
      </c>
      <c r="AS458" t="s">
        <v>303</v>
      </c>
      <c r="AT458" t="s">
        <v>618</v>
      </c>
      <c r="AU458" t="s">
        <v>619</v>
      </c>
      <c r="AV458" t="s">
        <v>625</v>
      </c>
      <c r="AW458" t="s">
        <v>156</v>
      </c>
      <c r="AX458" t="s">
        <v>307</v>
      </c>
      <c r="AY458" t="s">
        <v>6782</v>
      </c>
      <c r="AZ458" t="s">
        <v>6783</v>
      </c>
      <c r="BA458" t="s">
        <v>6783</v>
      </c>
      <c r="BB458" t="s">
        <v>627</v>
      </c>
      <c r="BC458" t="s">
        <v>628</v>
      </c>
      <c r="BD458" t="s">
        <v>621</v>
      </c>
      <c r="BE458" t="s">
        <v>311</v>
      </c>
      <c r="BF458" t="s">
        <v>312</v>
      </c>
      <c r="BG458" t="s">
        <v>156</v>
      </c>
      <c r="BH458" t="s">
        <v>313</v>
      </c>
    </row>
    <row r="459" spans="1:60" x14ac:dyDescent="0.4">
      <c r="A459" s="64">
        <f t="shared" si="129"/>
        <v>457</v>
      </c>
      <c r="B459" s="65" t="str">
        <f t="shared" si="130"/>
        <v>2025-09-25</v>
      </c>
      <c r="C459" s="65" t="str">
        <f t="shared" si="131"/>
        <v>FRA</v>
      </c>
      <c r="D459" s="65" t="str">
        <f t="shared" si="132"/>
        <v>18050238370</v>
      </c>
      <c r="E459" s="65" t="str">
        <f t="shared" si="133"/>
        <v>566746845733</v>
      </c>
      <c r="F459" s="65" t="str">
        <f t="shared" si="134"/>
        <v>이은정</v>
      </c>
      <c r="G459" s="65" t="str">
        <f t="shared" si="135"/>
        <v>GK00002779134</v>
      </c>
      <c r="H459" s="229" t="str">
        <f t="shared" si="136"/>
        <v>간이(Simple)</v>
      </c>
      <c r="I459" s="66">
        <f t="shared" si="137"/>
        <v>153.08000000000001</v>
      </c>
      <c r="J459" s="102">
        <f t="shared" si="138"/>
        <v>1</v>
      </c>
      <c r="K459" s="66">
        <f t="shared" si="139"/>
        <v>0.5</v>
      </c>
      <c r="L459" s="66">
        <f t="shared" si="140"/>
        <v>0.7</v>
      </c>
      <c r="M459" s="66">
        <f t="shared" si="141"/>
        <v>0.7</v>
      </c>
      <c r="N459" s="169">
        <f t="shared" si="142"/>
        <v>3.9699999999999998</v>
      </c>
      <c r="O459" s="169">
        <f>(J459*VLOOKUP(M459/J459,Mapping!$B$22:$C$29,2,10))</f>
        <v>2.75</v>
      </c>
      <c r="P459" s="166">
        <f t="shared" si="143"/>
        <v>7.8784620978263185</v>
      </c>
      <c r="Q459" s="167">
        <f>VLOOKUP(H459,Mapping!$B$3:$D$13,3,0)</f>
        <v>0.8</v>
      </c>
      <c r="R459" s="168">
        <f>(IF(VLOOKUP(VLOOKUP(I459,Mapping!$B$15:$D$20,2,1),Mapping!$C$15:$E$20,2,0)=7000,0,VLOOKUP(VLOOKUP(I459,Mapping!$B$15:$D$20,2,1),Mapping!$C$15:$E$20,2,0)))</f>
        <v>0</v>
      </c>
      <c r="S459" s="166"/>
      <c r="T459" s="166"/>
      <c r="U459" s="67">
        <f t="shared" si="144"/>
        <v>8.6784620978263192</v>
      </c>
      <c r="V459" s="149">
        <f t="shared" si="145"/>
        <v>8.68</v>
      </c>
      <c r="W459" s="149">
        <f>MAKESHOPNCOMPANY!$C$17</f>
        <v>1402.69</v>
      </c>
      <c r="X459" t="str">
        <f t="shared" si="128"/>
        <v/>
      </c>
      <c r="AA459" t="s">
        <v>4015</v>
      </c>
      <c r="AB459" t="s">
        <v>71</v>
      </c>
      <c r="AC459" t="s">
        <v>6746</v>
      </c>
      <c r="AD459" t="s">
        <v>6784</v>
      </c>
      <c r="AE459" t="s">
        <v>6785</v>
      </c>
      <c r="AF459" t="s">
        <v>6786</v>
      </c>
      <c r="AG459" t="s">
        <v>6787</v>
      </c>
      <c r="AH459" t="s">
        <v>156</v>
      </c>
      <c r="AI459">
        <v>1</v>
      </c>
      <c r="AJ459">
        <v>0.5</v>
      </c>
      <c r="AK459">
        <v>0.7</v>
      </c>
      <c r="AL459">
        <v>0.7</v>
      </c>
      <c r="AM459" t="s">
        <v>15</v>
      </c>
      <c r="AN459">
        <v>153.08000000000001</v>
      </c>
      <c r="AO459" t="s">
        <v>303</v>
      </c>
      <c r="AP459" t="s">
        <v>303</v>
      </c>
      <c r="AQ459" t="s">
        <v>303</v>
      </c>
      <c r="AR459" t="s">
        <v>303</v>
      </c>
      <c r="AS459" t="s">
        <v>156</v>
      </c>
      <c r="AT459" t="s">
        <v>618</v>
      </c>
      <c r="AU459" t="s">
        <v>619</v>
      </c>
      <c r="AV459" t="s">
        <v>6788</v>
      </c>
      <c r="AW459" t="s">
        <v>156</v>
      </c>
      <c r="AX459" t="s">
        <v>307</v>
      </c>
      <c r="AY459" t="s">
        <v>6784</v>
      </c>
      <c r="AZ459" t="s">
        <v>6789</v>
      </c>
      <c r="BA459" t="s">
        <v>6789</v>
      </c>
      <c r="BB459" t="s">
        <v>627</v>
      </c>
      <c r="BC459" t="s">
        <v>628</v>
      </c>
      <c r="BD459" t="s">
        <v>621</v>
      </c>
      <c r="BE459" t="s">
        <v>311</v>
      </c>
      <c r="BF459" t="s">
        <v>312</v>
      </c>
      <c r="BG459" t="s">
        <v>156</v>
      </c>
      <c r="BH459" t="s">
        <v>313</v>
      </c>
    </row>
    <row r="460" spans="1:60" x14ac:dyDescent="0.4">
      <c r="A460" s="64">
        <f t="shared" si="129"/>
        <v>458</v>
      </c>
      <c r="B460" s="65" t="str">
        <f t="shared" si="130"/>
        <v>2025-09-25</v>
      </c>
      <c r="C460" s="65" t="str">
        <f t="shared" si="131"/>
        <v>FRA</v>
      </c>
      <c r="D460" s="65" t="str">
        <f t="shared" si="132"/>
        <v>18050238370</v>
      </c>
      <c r="E460" s="65" t="str">
        <f t="shared" si="133"/>
        <v>566746845711</v>
      </c>
      <c r="F460" s="65" t="str">
        <f t="shared" si="134"/>
        <v>송경혜</v>
      </c>
      <c r="G460" s="65" t="str">
        <f t="shared" si="135"/>
        <v>GK00002779136</v>
      </c>
      <c r="H460" s="229" t="str">
        <f t="shared" si="136"/>
        <v>목록(Manifest)</v>
      </c>
      <c r="I460" s="66">
        <f t="shared" si="137"/>
        <v>94.23</v>
      </c>
      <c r="J460" s="102">
        <f t="shared" si="138"/>
        <v>1</v>
      </c>
      <c r="K460" s="66">
        <f t="shared" si="139"/>
        <v>1</v>
      </c>
      <c r="L460" s="66">
        <f t="shared" si="140"/>
        <v>0.2</v>
      </c>
      <c r="M460" s="66">
        <f t="shared" si="141"/>
        <v>1</v>
      </c>
      <c r="N460" s="169">
        <f t="shared" si="142"/>
        <v>4.9000000000000004</v>
      </c>
      <c r="O460" s="169">
        <f>(J460*VLOOKUP(M460/J460,Mapping!$B$22:$C$29,2,10))</f>
        <v>2.75</v>
      </c>
      <c r="P460" s="166">
        <f t="shared" si="143"/>
        <v>8.9687849774362114</v>
      </c>
      <c r="Q460" s="167">
        <f>VLOOKUP(H460,Mapping!$B$3:$D$13,3,0)</f>
        <v>0</v>
      </c>
      <c r="R460" s="168">
        <f>(IF(VLOOKUP(VLOOKUP(I460,Mapping!$B$15:$D$20,2,1),Mapping!$C$15:$E$20,2,0)=7000,0,VLOOKUP(VLOOKUP(I460,Mapping!$B$15:$D$20,2,1),Mapping!$C$15:$E$20,2,0)))</f>
        <v>0</v>
      </c>
      <c r="S460" s="166"/>
      <c r="T460" s="166"/>
      <c r="U460" s="67">
        <f t="shared" si="144"/>
        <v>8.9687849774362114</v>
      </c>
      <c r="V460" s="149">
        <f t="shared" si="145"/>
        <v>8.9700000000000006</v>
      </c>
      <c r="W460" s="149">
        <f>MAKESHOPNCOMPANY!$C$17</f>
        <v>1402.69</v>
      </c>
      <c r="X460" t="str">
        <f t="shared" si="128"/>
        <v/>
      </c>
      <c r="AA460" t="s">
        <v>4015</v>
      </c>
      <c r="AB460" t="s">
        <v>71</v>
      </c>
      <c r="AC460" t="s">
        <v>6746</v>
      </c>
      <c r="AD460" t="s">
        <v>6790</v>
      </c>
      <c r="AE460" t="s">
        <v>6791</v>
      </c>
      <c r="AF460" t="s">
        <v>6792</v>
      </c>
      <c r="AG460" t="s">
        <v>6793</v>
      </c>
      <c r="AH460" t="s">
        <v>156</v>
      </c>
      <c r="AI460">
        <v>1</v>
      </c>
      <c r="AJ460">
        <v>1</v>
      </c>
      <c r="AK460">
        <v>0.2</v>
      </c>
      <c r="AL460">
        <v>1</v>
      </c>
      <c r="AM460" t="s">
        <v>14</v>
      </c>
      <c r="AN460">
        <v>94.23</v>
      </c>
      <c r="AO460" t="s">
        <v>303</v>
      </c>
      <c r="AP460" t="s">
        <v>303</v>
      </c>
      <c r="AQ460" t="s">
        <v>303</v>
      </c>
      <c r="AR460" t="s">
        <v>303</v>
      </c>
      <c r="AS460" t="s">
        <v>303</v>
      </c>
      <c r="AT460" t="s">
        <v>618</v>
      </c>
      <c r="AU460" t="s">
        <v>619</v>
      </c>
      <c r="AV460" t="s">
        <v>6788</v>
      </c>
      <c r="AW460" t="s">
        <v>156</v>
      </c>
      <c r="AX460" t="s">
        <v>307</v>
      </c>
      <c r="AY460" t="s">
        <v>6790</v>
      </c>
      <c r="AZ460" t="s">
        <v>6794</v>
      </c>
      <c r="BA460" t="s">
        <v>6794</v>
      </c>
      <c r="BB460" t="s">
        <v>627</v>
      </c>
      <c r="BC460" t="s">
        <v>628</v>
      </c>
      <c r="BD460" t="s">
        <v>621</v>
      </c>
      <c r="BE460" t="s">
        <v>311</v>
      </c>
      <c r="BF460" t="s">
        <v>312</v>
      </c>
      <c r="BG460" t="s">
        <v>156</v>
      </c>
      <c r="BH460" t="s">
        <v>313</v>
      </c>
    </row>
    <row r="461" spans="1:60" x14ac:dyDescent="0.4">
      <c r="A461" s="64">
        <f t="shared" si="129"/>
        <v>459</v>
      </c>
      <c r="B461" s="65" t="str">
        <f t="shared" si="130"/>
        <v>2025-09-25</v>
      </c>
      <c r="C461" s="65" t="str">
        <f t="shared" si="131"/>
        <v>FRA</v>
      </c>
      <c r="D461" s="65" t="str">
        <f t="shared" si="132"/>
        <v>18050238370</v>
      </c>
      <c r="E461" s="65" t="str">
        <f t="shared" si="133"/>
        <v>566746845641</v>
      </c>
      <c r="F461" s="65" t="str">
        <f t="shared" si="134"/>
        <v>방문옥</v>
      </c>
      <c r="G461" s="65" t="str">
        <f t="shared" si="135"/>
        <v>GK00002779138</v>
      </c>
      <c r="H461" s="229" t="str">
        <f t="shared" si="136"/>
        <v>일반(목록배제,Normal-Manifest Exception)</v>
      </c>
      <c r="I461" s="66">
        <f t="shared" si="137"/>
        <v>149.36000000000001</v>
      </c>
      <c r="J461" s="102">
        <f t="shared" si="138"/>
        <v>1</v>
      </c>
      <c r="K461" s="66">
        <f t="shared" si="139"/>
        <v>5</v>
      </c>
      <c r="L461" s="66">
        <f t="shared" si="140"/>
        <v>7.5</v>
      </c>
      <c r="M461" s="66">
        <f t="shared" si="141"/>
        <v>7.5</v>
      </c>
      <c r="N461" s="169">
        <f t="shared" si="142"/>
        <v>25.05</v>
      </c>
      <c r="O461" s="169">
        <f>(J461*VLOOKUP(M461/J461,Mapping!$B$22:$C$29,2,10))</f>
        <v>5.25</v>
      </c>
      <c r="P461" s="166">
        <f t="shared" si="143"/>
        <v>35.523422851806167</v>
      </c>
      <c r="Q461" s="167">
        <f>VLOOKUP(H461,Mapping!$B$3:$D$13,3,0)</f>
        <v>0.8</v>
      </c>
      <c r="R461" s="168">
        <f>(IF(VLOOKUP(VLOOKUP(I461,Mapping!$B$15:$D$20,2,1),Mapping!$C$15:$E$20,2,0)=7000,0,VLOOKUP(VLOOKUP(I461,Mapping!$B$15:$D$20,2,1),Mapping!$C$15:$E$20,2,0)))</f>
        <v>0</v>
      </c>
      <c r="S461" s="166"/>
      <c r="T461" s="166"/>
      <c r="U461" s="67">
        <f t="shared" si="144"/>
        <v>36.323422851806164</v>
      </c>
      <c r="V461" s="149">
        <f t="shared" si="145"/>
        <v>36.32</v>
      </c>
      <c r="W461" s="149">
        <f>MAKESHOPNCOMPANY!$C$17</f>
        <v>1402.69</v>
      </c>
      <c r="X461" t="str">
        <f t="shared" si="128"/>
        <v/>
      </c>
      <c r="AA461" t="s">
        <v>4015</v>
      </c>
      <c r="AB461" t="s">
        <v>71</v>
      </c>
      <c r="AC461" t="s">
        <v>6746</v>
      </c>
      <c r="AD461" t="s">
        <v>6795</v>
      </c>
      <c r="AE461" t="s">
        <v>277</v>
      </c>
      <c r="AF461" t="s">
        <v>661</v>
      </c>
      <c r="AG461" t="s">
        <v>662</v>
      </c>
      <c r="AH461" t="s">
        <v>156</v>
      </c>
      <c r="AI461">
        <v>1</v>
      </c>
      <c r="AJ461">
        <v>5</v>
      </c>
      <c r="AK461">
        <v>7.5</v>
      </c>
      <c r="AL461">
        <v>7.5</v>
      </c>
      <c r="AM461" t="s">
        <v>110</v>
      </c>
      <c r="AN461">
        <v>149.36000000000001</v>
      </c>
      <c r="AO461" t="s">
        <v>303</v>
      </c>
      <c r="AP461" t="s">
        <v>156</v>
      </c>
      <c r="AQ461" t="s">
        <v>156</v>
      </c>
      <c r="AR461" t="s">
        <v>156</v>
      </c>
      <c r="AS461" t="s">
        <v>156</v>
      </c>
      <c r="AT461" t="s">
        <v>618</v>
      </c>
      <c r="AU461" t="s">
        <v>619</v>
      </c>
      <c r="AV461" t="s">
        <v>6796</v>
      </c>
      <c r="AW461" t="s">
        <v>156</v>
      </c>
      <c r="AX461" t="s">
        <v>307</v>
      </c>
      <c r="AY461" t="s">
        <v>6795</v>
      </c>
      <c r="AZ461" t="s">
        <v>6797</v>
      </c>
      <c r="BA461" t="s">
        <v>6797</v>
      </c>
      <c r="BB461" t="s">
        <v>627</v>
      </c>
      <c r="BC461" t="s">
        <v>628</v>
      </c>
      <c r="BD461" t="s">
        <v>621</v>
      </c>
      <c r="BE461" t="s">
        <v>311</v>
      </c>
      <c r="BF461" t="s">
        <v>312</v>
      </c>
      <c r="BG461" t="s">
        <v>156</v>
      </c>
      <c r="BH461" t="s">
        <v>313</v>
      </c>
    </row>
    <row r="462" spans="1:60" x14ac:dyDescent="0.4">
      <c r="A462" s="64">
        <f t="shared" si="129"/>
        <v>460</v>
      </c>
      <c r="B462" s="65" t="str">
        <f t="shared" si="130"/>
        <v>2025-09-25</v>
      </c>
      <c r="C462" s="65" t="str">
        <f t="shared" si="131"/>
        <v>FRA</v>
      </c>
      <c r="D462" s="65" t="str">
        <f t="shared" si="132"/>
        <v>18050238370</v>
      </c>
      <c r="E462" s="65" t="str">
        <f t="shared" si="133"/>
        <v>566746845630</v>
      </c>
      <c r="F462" s="65" t="str">
        <f t="shared" si="134"/>
        <v>허정민</v>
      </c>
      <c r="G462" s="65" t="str">
        <f t="shared" si="135"/>
        <v>GK00002780720</v>
      </c>
      <c r="H462" s="229" t="str">
        <f t="shared" si="136"/>
        <v>일반(목록배제,Normal-Manifest Exception)</v>
      </c>
      <c r="I462" s="66">
        <f t="shared" si="137"/>
        <v>40.090000000000003</v>
      </c>
      <c r="J462" s="102">
        <f t="shared" si="138"/>
        <v>1</v>
      </c>
      <c r="K462" s="66">
        <f t="shared" si="139"/>
        <v>1.5</v>
      </c>
      <c r="L462" s="66">
        <f t="shared" si="140"/>
        <v>1.7</v>
      </c>
      <c r="M462" s="66">
        <f t="shared" si="141"/>
        <v>1.7</v>
      </c>
      <c r="N462" s="169">
        <f t="shared" si="142"/>
        <v>7.07</v>
      </c>
      <c r="O462" s="169">
        <f>(J462*VLOOKUP(M462/J462,Mapping!$B$22:$C$29,2,10))</f>
        <v>2.75</v>
      </c>
      <c r="P462" s="166">
        <f t="shared" si="143"/>
        <v>11.512871696525959</v>
      </c>
      <c r="Q462" s="167">
        <f>VLOOKUP(H462,Mapping!$B$3:$D$13,3,0)</f>
        <v>0.8</v>
      </c>
      <c r="R462" s="168">
        <f>(IF(VLOOKUP(VLOOKUP(I462,Mapping!$B$15:$D$20,2,1),Mapping!$C$15:$E$20,2,0)=7000,0,VLOOKUP(VLOOKUP(I462,Mapping!$B$15:$D$20,2,1),Mapping!$C$15:$E$20,2,0)))</f>
        <v>0</v>
      </c>
      <c r="S462" s="166"/>
      <c r="T462" s="166"/>
      <c r="U462" s="67">
        <f t="shared" si="144"/>
        <v>12.31287169652596</v>
      </c>
      <c r="V462" s="149">
        <f t="shared" si="145"/>
        <v>12.31</v>
      </c>
      <c r="W462" s="149">
        <f>MAKESHOPNCOMPANY!$C$17</f>
        <v>1402.69</v>
      </c>
      <c r="X462" t="str">
        <f t="shared" si="128"/>
        <v/>
      </c>
      <c r="AA462" t="s">
        <v>4015</v>
      </c>
      <c r="AB462" t="s">
        <v>71</v>
      </c>
      <c r="AC462" t="s">
        <v>6746</v>
      </c>
      <c r="AD462" t="s">
        <v>6798</v>
      </c>
      <c r="AE462" t="s">
        <v>6799</v>
      </c>
      <c r="AF462" t="s">
        <v>6800</v>
      </c>
      <c r="AG462" t="s">
        <v>6801</v>
      </c>
      <c r="AH462" t="s">
        <v>156</v>
      </c>
      <c r="AI462">
        <v>1</v>
      </c>
      <c r="AJ462">
        <v>1.5</v>
      </c>
      <c r="AK462">
        <v>1.7</v>
      </c>
      <c r="AL462">
        <v>1.7</v>
      </c>
      <c r="AM462" t="s">
        <v>110</v>
      </c>
      <c r="AN462">
        <v>40.090000000000003</v>
      </c>
      <c r="AO462" t="s">
        <v>303</v>
      </c>
      <c r="AP462" t="s">
        <v>303</v>
      </c>
      <c r="AQ462" t="s">
        <v>303</v>
      </c>
      <c r="AR462" t="s">
        <v>303</v>
      </c>
      <c r="AS462" t="s">
        <v>303</v>
      </c>
      <c r="AT462" t="s">
        <v>618</v>
      </c>
      <c r="AU462" t="s">
        <v>619</v>
      </c>
      <c r="AV462" t="s">
        <v>625</v>
      </c>
      <c r="AW462" t="s">
        <v>156</v>
      </c>
      <c r="AX462" t="s">
        <v>307</v>
      </c>
      <c r="AY462" t="s">
        <v>6798</v>
      </c>
      <c r="AZ462" t="s">
        <v>6802</v>
      </c>
      <c r="BA462" t="s">
        <v>6802</v>
      </c>
      <c r="BB462" t="s">
        <v>627</v>
      </c>
      <c r="BC462" t="s">
        <v>628</v>
      </c>
      <c r="BD462" t="s">
        <v>621</v>
      </c>
      <c r="BE462" t="s">
        <v>311</v>
      </c>
      <c r="BF462" t="s">
        <v>312</v>
      </c>
      <c r="BG462" t="s">
        <v>156</v>
      </c>
      <c r="BH462" t="s">
        <v>313</v>
      </c>
    </row>
    <row r="463" spans="1:60" x14ac:dyDescent="0.4">
      <c r="A463" s="64">
        <f t="shared" si="129"/>
        <v>461</v>
      </c>
      <c r="B463" s="65" t="str">
        <f t="shared" si="130"/>
        <v>2025-09-25</v>
      </c>
      <c r="C463" s="65" t="str">
        <f t="shared" si="131"/>
        <v>FRA</v>
      </c>
      <c r="D463" s="65" t="str">
        <f t="shared" si="132"/>
        <v>18050238370</v>
      </c>
      <c r="E463" s="65" t="str">
        <f t="shared" si="133"/>
        <v>566746845792</v>
      </c>
      <c r="F463" s="65" t="str">
        <f t="shared" si="134"/>
        <v>김성훈</v>
      </c>
      <c r="G463" s="65" t="str">
        <f t="shared" si="135"/>
        <v>GK00002781274</v>
      </c>
      <c r="H463" s="229" t="str">
        <f t="shared" si="136"/>
        <v>선별(검사,Manifest-Inspection)</v>
      </c>
      <c r="I463" s="66">
        <f t="shared" si="137"/>
        <v>141.53</v>
      </c>
      <c r="J463" s="102">
        <f t="shared" si="138"/>
        <v>1</v>
      </c>
      <c r="K463" s="66">
        <f t="shared" si="139"/>
        <v>2</v>
      </c>
      <c r="L463" s="66">
        <f t="shared" si="140"/>
        <v>6.2</v>
      </c>
      <c r="M463" s="66">
        <f t="shared" si="141"/>
        <v>6.5</v>
      </c>
      <c r="N463" s="169">
        <f t="shared" si="142"/>
        <v>21.950000000000003</v>
      </c>
      <c r="O463" s="169">
        <f>(J463*VLOOKUP(M463/J463,Mapping!$B$22:$C$29,2,10))</f>
        <v>5.25</v>
      </c>
      <c r="P463" s="166">
        <f t="shared" si="143"/>
        <v>31.88901325310653</v>
      </c>
      <c r="Q463" s="167">
        <f>VLOOKUP(H463,Mapping!$B$3:$D$13,3,0)</f>
        <v>0</v>
      </c>
      <c r="R463" s="168">
        <f>(IF(VLOOKUP(VLOOKUP(I463,Mapping!$B$15:$D$20,2,1),Mapping!$C$15:$E$20,2,0)=7000,0,VLOOKUP(VLOOKUP(I463,Mapping!$B$15:$D$20,2,1),Mapping!$C$15:$E$20,2,0)))</f>
        <v>0</v>
      </c>
      <c r="S463" s="166"/>
      <c r="T463" s="166"/>
      <c r="U463" s="67">
        <f t="shared" si="144"/>
        <v>31.88901325310653</v>
      </c>
      <c r="V463" s="149">
        <f t="shared" si="145"/>
        <v>31.89</v>
      </c>
      <c r="W463" s="149">
        <f>MAKESHOPNCOMPANY!$C$17</f>
        <v>1402.69</v>
      </c>
      <c r="X463" t="str">
        <f t="shared" si="128"/>
        <v/>
      </c>
      <c r="AA463" t="s">
        <v>4015</v>
      </c>
      <c r="AB463" t="s">
        <v>71</v>
      </c>
      <c r="AC463" t="s">
        <v>6746</v>
      </c>
      <c r="AD463" t="s">
        <v>6803</v>
      </c>
      <c r="AE463" t="s">
        <v>6553</v>
      </c>
      <c r="AF463" t="s">
        <v>6554</v>
      </c>
      <c r="AG463" t="s">
        <v>6555</v>
      </c>
      <c r="AH463" t="s">
        <v>156</v>
      </c>
      <c r="AI463">
        <v>1</v>
      </c>
      <c r="AJ463">
        <v>2</v>
      </c>
      <c r="AK463">
        <v>6.2</v>
      </c>
      <c r="AL463">
        <v>6.5</v>
      </c>
      <c r="AM463" t="s">
        <v>111</v>
      </c>
      <c r="AN463">
        <v>141.53</v>
      </c>
      <c r="AO463" t="s">
        <v>303</v>
      </c>
      <c r="AP463" t="s">
        <v>303</v>
      </c>
      <c r="AQ463" t="s">
        <v>303</v>
      </c>
      <c r="AR463" t="s">
        <v>303</v>
      </c>
      <c r="AS463" t="s">
        <v>303</v>
      </c>
      <c r="AT463" t="s">
        <v>618</v>
      </c>
      <c r="AU463" t="s">
        <v>619</v>
      </c>
      <c r="AV463" t="s">
        <v>6556</v>
      </c>
      <c r="AW463" t="s">
        <v>156</v>
      </c>
      <c r="AX463" t="s">
        <v>307</v>
      </c>
      <c r="AY463" t="s">
        <v>6803</v>
      </c>
      <c r="AZ463" t="s">
        <v>6804</v>
      </c>
      <c r="BA463" t="s">
        <v>6804</v>
      </c>
      <c r="BB463" t="s">
        <v>627</v>
      </c>
      <c r="BC463" t="s">
        <v>628</v>
      </c>
      <c r="BD463" t="s">
        <v>621</v>
      </c>
      <c r="BE463" t="s">
        <v>311</v>
      </c>
      <c r="BF463" t="s">
        <v>312</v>
      </c>
      <c r="BG463" t="s">
        <v>156</v>
      </c>
      <c r="BH463" t="s">
        <v>313</v>
      </c>
    </row>
    <row r="464" spans="1:60" x14ac:dyDescent="0.4">
      <c r="A464" s="64">
        <f t="shared" si="129"/>
        <v>462</v>
      </c>
      <c r="B464" s="65" t="str">
        <f t="shared" si="130"/>
        <v>2025-09-25</v>
      </c>
      <c r="C464" s="65" t="str">
        <f t="shared" si="131"/>
        <v>FRA</v>
      </c>
      <c r="D464" s="65" t="str">
        <f t="shared" si="132"/>
        <v>18050238370</v>
      </c>
      <c r="E464" s="65" t="str">
        <f t="shared" si="133"/>
        <v>566746845766</v>
      </c>
      <c r="F464" s="65" t="str">
        <f t="shared" si="134"/>
        <v>방선영</v>
      </c>
      <c r="G464" s="65" t="str">
        <f t="shared" si="135"/>
        <v>GK00002782564</v>
      </c>
      <c r="H464" s="229" t="str">
        <f t="shared" si="136"/>
        <v>선별(검사,Manifest-Inspection)</v>
      </c>
      <c r="I464" s="66">
        <f t="shared" si="137"/>
        <v>114.99</v>
      </c>
      <c r="J464" s="102">
        <f t="shared" si="138"/>
        <v>1</v>
      </c>
      <c r="K464" s="66">
        <f t="shared" si="139"/>
        <v>0.5</v>
      </c>
      <c r="L464" s="66">
        <f t="shared" si="140"/>
        <v>0.6</v>
      </c>
      <c r="M464" s="66">
        <f t="shared" si="141"/>
        <v>0.6</v>
      </c>
      <c r="N464" s="169">
        <f t="shared" si="142"/>
        <v>3.66</v>
      </c>
      <c r="O464" s="169">
        <f>(J464*VLOOKUP(M464/J464,Mapping!$B$22:$C$29,2,10))</f>
        <v>2.75</v>
      </c>
      <c r="P464" s="166">
        <f t="shared" si="143"/>
        <v>7.5150211379563547</v>
      </c>
      <c r="Q464" s="167">
        <f>VLOOKUP(H464,Mapping!$B$3:$D$13,3,0)</f>
        <v>0</v>
      </c>
      <c r="R464" s="168">
        <f>(IF(VLOOKUP(VLOOKUP(I464,Mapping!$B$15:$D$20,2,1),Mapping!$C$15:$E$20,2,0)=7000,0,VLOOKUP(VLOOKUP(I464,Mapping!$B$15:$D$20,2,1),Mapping!$C$15:$E$20,2,0)))</f>
        <v>0</v>
      </c>
      <c r="S464" s="166"/>
      <c r="T464" s="166"/>
      <c r="U464" s="67">
        <f t="shared" si="144"/>
        <v>7.5150211379563547</v>
      </c>
      <c r="V464" s="149">
        <f t="shared" si="145"/>
        <v>7.52</v>
      </c>
      <c r="W464" s="149">
        <f>MAKESHOPNCOMPANY!$C$17</f>
        <v>1402.69</v>
      </c>
      <c r="X464" t="str">
        <f t="shared" si="128"/>
        <v/>
      </c>
      <c r="AA464" t="s">
        <v>4015</v>
      </c>
      <c r="AB464" t="s">
        <v>71</v>
      </c>
      <c r="AC464" t="s">
        <v>6746</v>
      </c>
      <c r="AD464" t="s">
        <v>6805</v>
      </c>
      <c r="AE464" t="s">
        <v>5511</v>
      </c>
      <c r="AF464" t="s">
        <v>5512</v>
      </c>
      <c r="AG464" t="s">
        <v>5513</v>
      </c>
      <c r="AH464" t="s">
        <v>156</v>
      </c>
      <c r="AI464">
        <v>1</v>
      </c>
      <c r="AJ464">
        <v>0.5</v>
      </c>
      <c r="AK464">
        <v>0.6</v>
      </c>
      <c r="AL464">
        <v>0.6</v>
      </c>
      <c r="AM464" t="s">
        <v>111</v>
      </c>
      <c r="AN464">
        <v>114.99</v>
      </c>
      <c r="AO464" t="s">
        <v>303</v>
      </c>
      <c r="AP464" t="s">
        <v>303</v>
      </c>
      <c r="AQ464" t="s">
        <v>303</v>
      </c>
      <c r="AR464" t="s">
        <v>303</v>
      </c>
      <c r="AS464" t="s">
        <v>303</v>
      </c>
      <c r="AT464" t="s">
        <v>618</v>
      </c>
      <c r="AU464" t="s">
        <v>619</v>
      </c>
      <c r="AV464" t="s">
        <v>6788</v>
      </c>
      <c r="AW464" t="s">
        <v>156</v>
      </c>
      <c r="AX464" t="s">
        <v>307</v>
      </c>
      <c r="AY464" t="s">
        <v>6805</v>
      </c>
      <c r="AZ464" t="s">
        <v>6806</v>
      </c>
      <c r="BA464" t="s">
        <v>6806</v>
      </c>
      <c r="BB464" t="s">
        <v>627</v>
      </c>
      <c r="BC464" t="s">
        <v>628</v>
      </c>
      <c r="BD464" t="s">
        <v>621</v>
      </c>
      <c r="BE464" t="s">
        <v>311</v>
      </c>
      <c r="BF464" t="s">
        <v>312</v>
      </c>
      <c r="BG464" t="s">
        <v>156</v>
      </c>
      <c r="BH464" t="s">
        <v>313</v>
      </c>
    </row>
    <row r="465" spans="1:60" x14ac:dyDescent="0.4">
      <c r="A465" s="64">
        <f t="shared" si="129"/>
        <v>463</v>
      </c>
      <c r="B465" s="65" t="str">
        <f t="shared" si="130"/>
        <v>2025-09-25</v>
      </c>
      <c r="C465" s="65" t="str">
        <f t="shared" si="131"/>
        <v>FRA</v>
      </c>
      <c r="D465" s="65" t="str">
        <f t="shared" si="132"/>
        <v>18050238370</v>
      </c>
      <c r="E465" s="65" t="str">
        <f t="shared" si="133"/>
        <v>566746845770</v>
      </c>
      <c r="F465" s="65" t="str">
        <f t="shared" si="134"/>
        <v>이나윤</v>
      </c>
      <c r="G465" s="65" t="str">
        <f t="shared" si="135"/>
        <v>GK00002782566</v>
      </c>
      <c r="H465" s="229" t="str">
        <f t="shared" si="136"/>
        <v>목록(Manifest)</v>
      </c>
      <c r="I465" s="66">
        <f t="shared" si="137"/>
        <v>128.65</v>
      </c>
      <c r="J465" s="102">
        <f t="shared" si="138"/>
        <v>1</v>
      </c>
      <c r="K465" s="66">
        <f t="shared" si="139"/>
        <v>1</v>
      </c>
      <c r="L465" s="66">
        <f t="shared" si="140"/>
        <v>1.1000000000000001</v>
      </c>
      <c r="M465" s="66">
        <f t="shared" si="141"/>
        <v>1.1000000000000001</v>
      </c>
      <c r="N465" s="169">
        <f t="shared" si="142"/>
        <v>5.2100000000000009</v>
      </c>
      <c r="O465" s="169">
        <f>(J465*VLOOKUP(M465/J465,Mapping!$B$22:$C$29,2,10))</f>
        <v>2.75</v>
      </c>
      <c r="P465" s="166">
        <f t="shared" si="143"/>
        <v>9.3322259373061769</v>
      </c>
      <c r="Q465" s="167">
        <f>VLOOKUP(H465,Mapping!$B$3:$D$13,3,0)</f>
        <v>0</v>
      </c>
      <c r="R465" s="168">
        <f>(IF(VLOOKUP(VLOOKUP(I465,Mapping!$B$15:$D$20,2,1),Mapping!$C$15:$E$20,2,0)=7000,0,VLOOKUP(VLOOKUP(I465,Mapping!$B$15:$D$20,2,1),Mapping!$C$15:$E$20,2,0)))</f>
        <v>0</v>
      </c>
      <c r="S465" s="166"/>
      <c r="T465" s="166"/>
      <c r="U465" s="67">
        <f t="shared" si="144"/>
        <v>9.3322259373061769</v>
      </c>
      <c r="V465" s="149">
        <f t="shared" si="145"/>
        <v>9.33</v>
      </c>
      <c r="W465" s="149">
        <f>MAKESHOPNCOMPANY!$C$17</f>
        <v>1402.69</v>
      </c>
      <c r="X465" t="str">
        <f t="shared" si="128"/>
        <v/>
      </c>
      <c r="AA465" t="s">
        <v>4015</v>
      </c>
      <c r="AB465" t="s">
        <v>71</v>
      </c>
      <c r="AC465" t="s">
        <v>6746</v>
      </c>
      <c r="AD465" t="s">
        <v>6807</v>
      </c>
      <c r="AE465" t="s">
        <v>6808</v>
      </c>
      <c r="AF465" t="s">
        <v>6809</v>
      </c>
      <c r="AG465" t="s">
        <v>5474</v>
      </c>
      <c r="AH465" t="s">
        <v>156</v>
      </c>
      <c r="AI465">
        <v>1</v>
      </c>
      <c r="AJ465">
        <v>1</v>
      </c>
      <c r="AK465">
        <v>1.1000000000000001</v>
      </c>
      <c r="AL465">
        <v>1.1000000000000001</v>
      </c>
      <c r="AM465" t="s">
        <v>14</v>
      </c>
      <c r="AN465">
        <v>128.65</v>
      </c>
      <c r="AO465" t="s">
        <v>303</v>
      </c>
      <c r="AP465" t="s">
        <v>303</v>
      </c>
      <c r="AQ465" t="s">
        <v>303</v>
      </c>
      <c r="AR465" t="s">
        <v>303</v>
      </c>
      <c r="AS465" t="s">
        <v>303</v>
      </c>
      <c r="AT465" t="s">
        <v>618</v>
      </c>
      <c r="AU465" t="s">
        <v>619</v>
      </c>
      <c r="AV465" t="s">
        <v>6788</v>
      </c>
      <c r="AW465" t="s">
        <v>156</v>
      </c>
      <c r="AX465" t="s">
        <v>307</v>
      </c>
      <c r="AY465" t="s">
        <v>6807</v>
      </c>
      <c r="AZ465" t="s">
        <v>6810</v>
      </c>
      <c r="BA465" t="s">
        <v>6810</v>
      </c>
      <c r="BB465" t="s">
        <v>627</v>
      </c>
      <c r="BC465" t="s">
        <v>628</v>
      </c>
      <c r="BD465" t="s">
        <v>621</v>
      </c>
      <c r="BE465" t="s">
        <v>311</v>
      </c>
      <c r="BF465" t="s">
        <v>312</v>
      </c>
      <c r="BG465" t="s">
        <v>156</v>
      </c>
      <c r="BH465" t="s">
        <v>313</v>
      </c>
    </row>
    <row r="466" spans="1:60" x14ac:dyDescent="0.4">
      <c r="A466" s="64">
        <f t="shared" si="129"/>
        <v>464</v>
      </c>
      <c r="B466" s="65" t="str">
        <f t="shared" si="130"/>
        <v>2025-09-25</v>
      </c>
      <c r="C466" s="65" t="str">
        <f t="shared" si="131"/>
        <v>FRA</v>
      </c>
      <c r="D466" s="65" t="str">
        <f t="shared" si="132"/>
        <v>18050238370</v>
      </c>
      <c r="E466" s="65" t="str">
        <f t="shared" si="133"/>
        <v>566746845781</v>
      </c>
      <c r="F466" s="65" t="str">
        <f t="shared" si="134"/>
        <v>백묘아</v>
      </c>
      <c r="G466" s="65" t="str">
        <f t="shared" si="135"/>
        <v>GK00002782576</v>
      </c>
      <c r="H466" s="229" t="str">
        <f t="shared" si="136"/>
        <v>간이(Simple)</v>
      </c>
      <c r="I466" s="66">
        <f t="shared" si="137"/>
        <v>321.18</v>
      </c>
      <c r="J466" s="102">
        <f t="shared" si="138"/>
        <v>1</v>
      </c>
      <c r="K466" s="66">
        <f t="shared" si="139"/>
        <v>1</v>
      </c>
      <c r="L466" s="66">
        <f t="shared" si="140"/>
        <v>2</v>
      </c>
      <c r="M466" s="66">
        <f t="shared" si="141"/>
        <v>2</v>
      </c>
      <c r="N466" s="169">
        <f t="shared" si="142"/>
        <v>8</v>
      </c>
      <c r="O466" s="169">
        <f>(J466*VLOOKUP(M466/J466,Mapping!$B$22:$C$29,2,10))</f>
        <v>2.75</v>
      </c>
      <c r="P466" s="166">
        <f t="shared" si="143"/>
        <v>12.603194576135852</v>
      </c>
      <c r="Q466" s="167">
        <f>VLOOKUP(H466,Mapping!$B$3:$D$13,3,0)</f>
        <v>0.8</v>
      </c>
      <c r="R466" s="168">
        <f>(IF(VLOOKUP(VLOOKUP(I466,Mapping!$B$15:$D$20,2,1),Mapping!$C$15:$E$20,2,0)=7000,0,VLOOKUP(VLOOKUP(I466,Mapping!$B$15:$D$20,2,1),Mapping!$C$15:$E$20,2,0)))</f>
        <v>0</v>
      </c>
      <c r="S466" s="166"/>
      <c r="T466" s="166"/>
      <c r="U466" s="67">
        <f t="shared" si="144"/>
        <v>13.403194576135853</v>
      </c>
      <c r="V466" s="149">
        <f t="shared" si="145"/>
        <v>13.4</v>
      </c>
      <c r="W466" s="149">
        <f>MAKESHOPNCOMPANY!$C$17</f>
        <v>1402.69</v>
      </c>
      <c r="X466" t="str">
        <f t="shared" si="128"/>
        <v/>
      </c>
      <c r="AA466" t="s">
        <v>4015</v>
      </c>
      <c r="AB466" t="s">
        <v>71</v>
      </c>
      <c r="AC466" t="s">
        <v>6746</v>
      </c>
      <c r="AD466" t="s">
        <v>6811</v>
      </c>
      <c r="AE466" t="s">
        <v>6812</v>
      </c>
      <c r="AF466" t="s">
        <v>6813</v>
      </c>
      <c r="AG466" t="s">
        <v>1294</v>
      </c>
      <c r="AH466" t="s">
        <v>156</v>
      </c>
      <c r="AI466">
        <v>1</v>
      </c>
      <c r="AJ466">
        <v>1</v>
      </c>
      <c r="AK466">
        <v>2</v>
      </c>
      <c r="AL466">
        <v>2</v>
      </c>
      <c r="AM466" t="s">
        <v>15</v>
      </c>
      <c r="AN466">
        <v>321.18</v>
      </c>
      <c r="AO466" t="s">
        <v>303</v>
      </c>
      <c r="AP466" t="s">
        <v>303</v>
      </c>
      <c r="AQ466" t="s">
        <v>303</v>
      </c>
      <c r="AR466" t="s">
        <v>303</v>
      </c>
      <c r="AS466" t="s">
        <v>303</v>
      </c>
      <c r="AT466" t="s">
        <v>618</v>
      </c>
      <c r="AU466" t="s">
        <v>619</v>
      </c>
      <c r="AV466" t="s">
        <v>727</v>
      </c>
      <c r="AW466" t="s">
        <v>156</v>
      </c>
      <c r="AX466" t="s">
        <v>307</v>
      </c>
      <c r="AY466" t="s">
        <v>6811</v>
      </c>
      <c r="AZ466" t="s">
        <v>6814</v>
      </c>
      <c r="BA466" t="s">
        <v>6814</v>
      </c>
      <c r="BB466" t="s">
        <v>627</v>
      </c>
      <c r="BC466" t="s">
        <v>628</v>
      </c>
      <c r="BD466" t="s">
        <v>621</v>
      </c>
      <c r="BE466" t="s">
        <v>311</v>
      </c>
      <c r="BF466" t="s">
        <v>312</v>
      </c>
      <c r="BG466" t="s">
        <v>156</v>
      </c>
      <c r="BH466" t="s">
        <v>313</v>
      </c>
    </row>
    <row r="467" spans="1:60" x14ac:dyDescent="0.4">
      <c r="A467" s="64">
        <f t="shared" si="129"/>
        <v>465</v>
      </c>
      <c r="B467" s="65" t="str">
        <f t="shared" si="130"/>
        <v>2025-09-25</v>
      </c>
      <c r="C467" s="65" t="str">
        <f t="shared" si="131"/>
        <v>FRA</v>
      </c>
      <c r="D467" s="65" t="str">
        <f t="shared" si="132"/>
        <v>18050238370</v>
      </c>
      <c r="E467" s="65" t="str">
        <f t="shared" si="133"/>
        <v>566746845722</v>
      </c>
      <c r="F467" s="65" t="str">
        <f t="shared" si="134"/>
        <v>채성균</v>
      </c>
      <c r="G467" s="65" t="str">
        <f t="shared" si="135"/>
        <v>GK00002783083</v>
      </c>
      <c r="H467" s="229" t="str">
        <f t="shared" si="136"/>
        <v>목록(Manifest)</v>
      </c>
      <c r="I467" s="66">
        <f t="shared" si="137"/>
        <v>107.21</v>
      </c>
      <c r="J467" s="102">
        <f t="shared" si="138"/>
        <v>1</v>
      </c>
      <c r="K467" s="66">
        <f t="shared" si="139"/>
        <v>0.5</v>
      </c>
      <c r="L467" s="66">
        <f t="shared" si="140"/>
        <v>1.4</v>
      </c>
      <c r="M467" s="66">
        <f t="shared" si="141"/>
        <v>1.4</v>
      </c>
      <c r="N467" s="169">
        <f t="shared" si="142"/>
        <v>6.14</v>
      </c>
      <c r="O467" s="169">
        <f>(J467*VLOOKUP(M467/J467,Mapping!$B$22:$C$29,2,10))</f>
        <v>2.75</v>
      </c>
      <c r="P467" s="166">
        <f t="shared" si="143"/>
        <v>10.422548816916068</v>
      </c>
      <c r="Q467" s="167">
        <f>VLOOKUP(H467,Mapping!$B$3:$D$13,3,0)</f>
        <v>0</v>
      </c>
      <c r="R467" s="168">
        <f>(IF(VLOOKUP(VLOOKUP(I467,Mapping!$B$15:$D$20,2,1),Mapping!$C$15:$E$20,2,0)=7000,0,VLOOKUP(VLOOKUP(I467,Mapping!$B$15:$D$20,2,1),Mapping!$C$15:$E$20,2,0)))</f>
        <v>0</v>
      </c>
      <c r="S467" s="166"/>
      <c r="T467" s="166"/>
      <c r="U467" s="67">
        <f t="shared" si="144"/>
        <v>10.422548816916068</v>
      </c>
      <c r="V467" s="149">
        <f t="shared" si="145"/>
        <v>10.42</v>
      </c>
      <c r="W467" s="149">
        <f>MAKESHOPNCOMPANY!$C$17</f>
        <v>1402.69</v>
      </c>
      <c r="X467" t="str">
        <f t="shared" si="128"/>
        <v/>
      </c>
      <c r="AA467" t="s">
        <v>4015</v>
      </c>
      <c r="AB467" t="s">
        <v>71</v>
      </c>
      <c r="AC467" t="s">
        <v>6746</v>
      </c>
      <c r="AD467" t="s">
        <v>6815</v>
      </c>
      <c r="AE467" t="s">
        <v>6816</v>
      </c>
      <c r="AF467" t="s">
        <v>6817</v>
      </c>
      <c r="AG467" t="s">
        <v>6818</v>
      </c>
      <c r="AH467" t="s">
        <v>156</v>
      </c>
      <c r="AI467">
        <v>1</v>
      </c>
      <c r="AJ467">
        <v>0.5</v>
      </c>
      <c r="AK467">
        <v>1.4</v>
      </c>
      <c r="AL467">
        <v>1.4</v>
      </c>
      <c r="AM467" t="s">
        <v>14</v>
      </c>
      <c r="AN467">
        <v>107.21</v>
      </c>
      <c r="AO467" t="s">
        <v>303</v>
      </c>
      <c r="AP467" t="s">
        <v>303</v>
      </c>
      <c r="AQ467" t="s">
        <v>303</v>
      </c>
      <c r="AR467" t="s">
        <v>303</v>
      </c>
      <c r="AS467" t="s">
        <v>303</v>
      </c>
      <c r="AT467" t="s">
        <v>618</v>
      </c>
      <c r="AU467" t="s">
        <v>619</v>
      </c>
      <c r="AV467" t="s">
        <v>6819</v>
      </c>
      <c r="AW467" t="s">
        <v>156</v>
      </c>
      <c r="AX467" t="s">
        <v>307</v>
      </c>
      <c r="AY467" t="s">
        <v>6815</v>
      </c>
      <c r="AZ467" t="s">
        <v>6820</v>
      </c>
      <c r="BA467" t="s">
        <v>6820</v>
      </c>
      <c r="BB467" t="s">
        <v>627</v>
      </c>
      <c r="BC467" t="s">
        <v>628</v>
      </c>
      <c r="BD467" t="s">
        <v>621</v>
      </c>
      <c r="BE467" t="s">
        <v>311</v>
      </c>
      <c r="BF467" t="s">
        <v>312</v>
      </c>
      <c r="BG467" t="s">
        <v>156</v>
      </c>
      <c r="BH467" t="s">
        <v>313</v>
      </c>
    </row>
    <row r="468" spans="1:60" x14ac:dyDescent="0.4">
      <c r="A468" s="64">
        <f t="shared" si="129"/>
        <v>466</v>
      </c>
      <c r="B468" s="65" t="str">
        <f t="shared" si="130"/>
        <v>2025-09-25</v>
      </c>
      <c r="C468" s="65" t="str">
        <f t="shared" si="131"/>
        <v>FRA</v>
      </c>
      <c r="D468" s="65" t="str">
        <f t="shared" si="132"/>
        <v>18050238370</v>
      </c>
      <c r="E468" s="65" t="str">
        <f t="shared" si="133"/>
        <v>566746845652</v>
      </c>
      <c r="F468" s="65" t="str">
        <f t="shared" si="134"/>
        <v>허유나</v>
      </c>
      <c r="G468" s="65" t="str">
        <f t="shared" si="135"/>
        <v>GK00002783084</v>
      </c>
      <c r="H468" s="229" t="str">
        <f t="shared" si="136"/>
        <v>일반(목록배제,Normal-Manifest Exception)</v>
      </c>
      <c r="I468" s="66">
        <f t="shared" si="137"/>
        <v>141.9</v>
      </c>
      <c r="J468" s="102">
        <f t="shared" si="138"/>
        <v>1</v>
      </c>
      <c r="K468" s="66">
        <f t="shared" si="139"/>
        <v>0.5</v>
      </c>
      <c r="L468" s="66">
        <f t="shared" si="140"/>
        <v>1</v>
      </c>
      <c r="M468" s="66">
        <f t="shared" si="141"/>
        <v>1</v>
      </c>
      <c r="N468" s="169">
        <f t="shared" si="142"/>
        <v>4.9000000000000004</v>
      </c>
      <c r="O468" s="169">
        <f>(J468*VLOOKUP(M468/J468,Mapping!$B$22:$C$29,2,10))</f>
        <v>2.75</v>
      </c>
      <c r="P468" s="166">
        <f t="shared" si="143"/>
        <v>8.9687849774362114</v>
      </c>
      <c r="Q468" s="167">
        <f>VLOOKUP(H468,Mapping!$B$3:$D$13,3,0)</f>
        <v>0.8</v>
      </c>
      <c r="R468" s="168">
        <f>(IF(VLOOKUP(VLOOKUP(I468,Mapping!$B$15:$D$20,2,1),Mapping!$C$15:$E$20,2,0)=7000,0,VLOOKUP(VLOOKUP(I468,Mapping!$B$15:$D$20,2,1),Mapping!$C$15:$E$20,2,0)))</f>
        <v>0</v>
      </c>
      <c r="S468" s="166"/>
      <c r="T468" s="166"/>
      <c r="U468" s="67">
        <f t="shared" si="144"/>
        <v>9.7687849774362121</v>
      </c>
      <c r="V468" s="149">
        <f t="shared" si="145"/>
        <v>9.77</v>
      </c>
      <c r="W468" s="149">
        <f>MAKESHOPNCOMPANY!$C$17</f>
        <v>1402.69</v>
      </c>
      <c r="X468" t="str">
        <f t="shared" si="128"/>
        <v/>
      </c>
      <c r="AA468" t="s">
        <v>4015</v>
      </c>
      <c r="AB468" t="s">
        <v>71</v>
      </c>
      <c r="AC468" t="s">
        <v>6746</v>
      </c>
      <c r="AD468" t="s">
        <v>6821</v>
      </c>
      <c r="AE468" t="s">
        <v>6822</v>
      </c>
      <c r="AF468" t="s">
        <v>6823</v>
      </c>
      <c r="AG468" t="s">
        <v>6824</v>
      </c>
      <c r="AH468" t="s">
        <v>156</v>
      </c>
      <c r="AI468">
        <v>1</v>
      </c>
      <c r="AJ468">
        <v>0.5</v>
      </c>
      <c r="AK468">
        <v>1</v>
      </c>
      <c r="AL468">
        <v>1</v>
      </c>
      <c r="AM468" t="s">
        <v>110</v>
      </c>
      <c r="AN468">
        <v>141.9</v>
      </c>
      <c r="AO468" t="s">
        <v>303</v>
      </c>
      <c r="AP468" t="s">
        <v>303</v>
      </c>
      <c r="AQ468" t="s">
        <v>303</v>
      </c>
      <c r="AR468" t="s">
        <v>303</v>
      </c>
      <c r="AS468" t="s">
        <v>303</v>
      </c>
      <c r="AT468" t="s">
        <v>618</v>
      </c>
      <c r="AU468" t="s">
        <v>619</v>
      </c>
      <c r="AV468" t="s">
        <v>727</v>
      </c>
      <c r="AW468" t="s">
        <v>156</v>
      </c>
      <c r="AX468" t="s">
        <v>307</v>
      </c>
      <c r="AY468" t="s">
        <v>6821</v>
      </c>
      <c r="AZ468" t="s">
        <v>6825</v>
      </c>
      <c r="BA468" t="s">
        <v>6825</v>
      </c>
      <c r="BB468" t="s">
        <v>627</v>
      </c>
      <c r="BC468" t="s">
        <v>628</v>
      </c>
      <c r="BD468" t="s">
        <v>621</v>
      </c>
      <c r="BE468" t="s">
        <v>311</v>
      </c>
      <c r="BF468" t="s">
        <v>312</v>
      </c>
      <c r="BG468" t="s">
        <v>156</v>
      </c>
      <c r="BH468" t="s">
        <v>313</v>
      </c>
    </row>
    <row r="469" spans="1:60" x14ac:dyDescent="0.4">
      <c r="A469" s="64">
        <f t="shared" si="129"/>
        <v>467</v>
      </c>
      <c r="B469" s="65" t="str">
        <f t="shared" si="130"/>
        <v>2025-09-25</v>
      </c>
      <c r="C469" s="65" t="str">
        <f t="shared" si="131"/>
        <v>FRA</v>
      </c>
      <c r="D469" s="65" t="str">
        <f t="shared" si="132"/>
        <v>18050238370</v>
      </c>
      <c r="E469" s="65" t="str">
        <f t="shared" si="133"/>
        <v>566746845663</v>
      </c>
      <c r="F469" s="65" t="str">
        <f t="shared" si="134"/>
        <v>김중백</v>
      </c>
      <c r="G469" s="65" t="str">
        <f t="shared" si="135"/>
        <v>GK00002783452</v>
      </c>
      <c r="H469" s="229" t="str">
        <f t="shared" si="136"/>
        <v>간이(Simple)</v>
      </c>
      <c r="I469" s="66">
        <f t="shared" si="137"/>
        <v>353.82</v>
      </c>
      <c r="J469" s="102">
        <f t="shared" si="138"/>
        <v>1</v>
      </c>
      <c r="K469" s="66">
        <f t="shared" si="139"/>
        <v>2</v>
      </c>
      <c r="L469" s="66">
        <f t="shared" si="140"/>
        <v>0.2</v>
      </c>
      <c r="M469" s="66">
        <f t="shared" si="141"/>
        <v>2</v>
      </c>
      <c r="N469" s="169">
        <f t="shared" si="142"/>
        <v>8</v>
      </c>
      <c r="O469" s="169">
        <f>(J469*VLOOKUP(M469/J469,Mapping!$B$22:$C$29,2,10))</f>
        <v>2.75</v>
      </c>
      <c r="P469" s="166">
        <f t="shared" si="143"/>
        <v>12.603194576135852</v>
      </c>
      <c r="Q469" s="167">
        <f>VLOOKUP(H469,Mapping!$B$3:$D$13,3,0)</f>
        <v>0.8</v>
      </c>
      <c r="R469" s="168">
        <f>(IF(VLOOKUP(VLOOKUP(I469,Mapping!$B$15:$D$20,2,1),Mapping!$C$15:$E$20,2,0)=7000,0,VLOOKUP(VLOOKUP(I469,Mapping!$B$15:$D$20,2,1),Mapping!$C$15:$E$20,2,0)))</f>
        <v>0</v>
      </c>
      <c r="S469" s="166"/>
      <c r="T469" s="166"/>
      <c r="U469" s="67">
        <f t="shared" si="144"/>
        <v>13.403194576135853</v>
      </c>
      <c r="V469" s="149">
        <f t="shared" si="145"/>
        <v>13.4</v>
      </c>
      <c r="W469" s="149">
        <f>MAKESHOPNCOMPANY!$C$17</f>
        <v>1402.69</v>
      </c>
      <c r="X469" t="str">
        <f t="shared" si="128"/>
        <v/>
      </c>
      <c r="AA469" t="s">
        <v>4015</v>
      </c>
      <c r="AB469" t="s">
        <v>71</v>
      </c>
      <c r="AC469" t="s">
        <v>6746</v>
      </c>
      <c r="AD469" t="s">
        <v>6826</v>
      </c>
      <c r="AE469" t="s">
        <v>6827</v>
      </c>
      <c r="AF469" t="s">
        <v>6828</v>
      </c>
      <c r="AG469" t="s">
        <v>1244</v>
      </c>
      <c r="AH469" t="s">
        <v>156</v>
      </c>
      <c r="AI469">
        <v>1</v>
      </c>
      <c r="AJ469">
        <v>2</v>
      </c>
      <c r="AK469">
        <v>0.2</v>
      </c>
      <c r="AL469">
        <v>2</v>
      </c>
      <c r="AM469" t="s">
        <v>15</v>
      </c>
      <c r="AN469">
        <v>353.82</v>
      </c>
      <c r="AO469" t="s">
        <v>303</v>
      </c>
      <c r="AP469" t="s">
        <v>303</v>
      </c>
      <c r="AQ469" t="s">
        <v>303</v>
      </c>
      <c r="AR469" t="s">
        <v>303</v>
      </c>
      <c r="AS469" t="s">
        <v>156</v>
      </c>
      <c r="AT469" t="s">
        <v>618</v>
      </c>
      <c r="AU469" t="s">
        <v>619</v>
      </c>
      <c r="AV469" t="s">
        <v>6829</v>
      </c>
      <c r="AW469" t="s">
        <v>156</v>
      </c>
      <c r="AX469" t="s">
        <v>307</v>
      </c>
      <c r="AY469" t="s">
        <v>6826</v>
      </c>
      <c r="AZ469" t="s">
        <v>6830</v>
      </c>
      <c r="BA469" t="s">
        <v>6830</v>
      </c>
      <c r="BB469" t="s">
        <v>627</v>
      </c>
      <c r="BC469" t="s">
        <v>628</v>
      </c>
      <c r="BD469" t="s">
        <v>621</v>
      </c>
      <c r="BE469" t="s">
        <v>311</v>
      </c>
      <c r="BF469" t="s">
        <v>312</v>
      </c>
      <c r="BG469" t="s">
        <v>156</v>
      </c>
      <c r="BH469" t="s">
        <v>313</v>
      </c>
    </row>
    <row r="470" spans="1:60" x14ac:dyDescent="0.4">
      <c r="A470" s="64">
        <f t="shared" si="129"/>
        <v>468</v>
      </c>
      <c r="B470" s="65" t="str">
        <f t="shared" si="130"/>
        <v>2025-09-25</v>
      </c>
      <c r="C470" s="65" t="str">
        <f t="shared" si="131"/>
        <v>FRA</v>
      </c>
      <c r="D470" s="65" t="str">
        <f t="shared" si="132"/>
        <v>18050238370</v>
      </c>
      <c r="E470" s="65" t="str">
        <f t="shared" si="133"/>
        <v>566746845593</v>
      </c>
      <c r="F470" s="65" t="str">
        <f t="shared" si="134"/>
        <v>김상일</v>
      </c>
      <c r="G470" s="65" t="str">
        <f t="shared" si="135"/>
        <v>GK00002776911</v>
      </c>
      <c r="H470" s="229" t="str">
        <f t="shared" si="136"/>
        <v>목록(Manifest)</v>
      </c>
      <c r="I470" s="66">
        <f t="shared" si="137"/>
        <v>28.26</v>
      </c>
      <c r="J470" s="102">
        <f t="shared" si="138"/>
        <v>1</v>
      </c>
      <c r="K470" s="66">
        <f t="shared" si="139"/>
        <v>0.5</v>
      </c>
      <c r="L470" s="66">
        <f t="shared" si="140"/>
        <v>0.2</v>
      </c>
      <c r="M470" s="66">
        <f t="shared" si="141"/>
        <v>0.5</v>
      </c>
      <c r="N470" s="169">
        <f t="shared" si="142"/>
        <v>3.35</v>
      </c>
      <c r="O470" s="169">
        <f>(J470*VLOOKUP(M470/J470,Mapping!$B$22:$C$29,2,10))</f>
        <v>2.75</v>
      </c>
      <c r="P470" s="166">
        <f t="shared" si="143"/>
        <v>7.1515801780863901</v>
      </c>
      <c r="Q470" s="167">
        <f>VLOOKUP(H470,Mapping!$B$3:$D$13,3,0)</f>
        <v>0</v>
      </c>
      <c r="R470" s="168">
        <f>(IF(VLOOKUP(VLOOKUP(I470,Mapping!$B$15:$D$20,2,1),Mapping!$C$15:$E$20,2,0)=7000,0,VLOOKUP(VLOOKUP(I470,Mapping!$B$15:$D$20,2,1),Mapping!$C$15:$E$20,2,0)))</f>
        <v>0</v>
      </c>
      <c r="S470" s="166"/>
      <c r="T470" s="166"/>
      <c r="U470" s="67">
        <f t="shared" si="144"/>
        <v>7.1515801780863901</v>
      </c>
      <c r="V470" s="149">
        <f t="shared" si="145"/>
        <v>7.15</v>
      </c>
      <c r="W470" s="149">
        <f>MAKESHOPNCOMPANY!$C$17</f>
        <v>1402.69</v>
      </c>
      <c r="X470" t="str">
        <f t="shared" si="128"/>
        <v/>
      </c>
      <c r="AA470" t="s">
        <v>4015</v>
      </c>
      <c r="AB470" t="s">
        <v>71</v>
      </c>
      <c r="AC470" t="s">
        <v>6746</v>
      </c>
      <c r="AD470" t="s">
        <v>6831</v>
      </c>
      <c r="AE470" t="s">
        <v>6832</v>
      </c>
      <c r="AF470" t="s">
        <v>6833</v>
      </c>
      <c r="AG470" t="s">
        <v>6834</v>
      </c>
      <c r="AH470" t="s">
        <v>156</v>
      </c>
      <c r="AI470">
        <v>1</v>
      </c>
      <c r="AJ470">
        <v>0.5</v>
      </c>
      <c r="AK470">
        <v>0.2</v>
      </c>
      <c r="AL470">
        <v>0.5</v>
      </c>
      <c r="AM470" t="s">
        <v>14</v>
      </c>
      <c r="AN470">
        <v>28.26</v>
      </c>
      <c r="AO470" t="s">
        <v>303</v>
      </c>
      <c r="AP470" t="s">
        <v>303</v>
      </c>
      <c r="AQ470" t="s">
        <v>303</v>
      </c>
      <c r="AR470" t="s">
        <v>303</v>
      </c>
      <c r="AS470" t="s">
        <v>303</v>
      </c>
      <c r="AT470" t="s">
        <v>618</v>
      </c>
      <c r="AU470" t="s">
        <v>619</v>
      </c>
      <c r="AV470" t="s">
        <v>6835</v>
      </c>
      <c r="AW470" t="s">
        <v>156</v>
      </c>
      <c r="AX470" t="s">
        <v>307</v>
      </c>
      <c r="AY470" t="s">
        <v>6831</v>
      </c>
      <c r="AZ470" t="s">
        <v>6836</v>
      </c>
      <c r="BA470" t="s">
        <v>6836</v>
      </c>
      <c r="BB470" t="s">
        <v>627</v>
      </c>
      <c r="BC470" t="s">
        <v>628</v>
      </c>
      <c r="BD470" t="s">
        <v>621</v>
      </c>
      <c r="BE470" t="s">
        <v>311</v>
      </c>
      <c r="BF470" t="s">
        <v>312</v>
      </c>
      <c r="BG470" t="s">
        <v>156</v>
      </c>
      <c r="BH470" t="s">
        <v>313</v>
      </c>
    </row>
    <row r="471" spans="1:60" x14ac:dyDescent="0.4">
      <c r="A471" s="64">
        <f t="shared" si="129"/>
        <v>469</v>
      </c>
      <c r="B471" s="65" t="str">
        <f t="shared" si="130"/>
        <v>2025-09-25</v>
      </c>
      <c r="C471" s="65" t="str">
        <f t="shared" si="131"/>
        <v>FRA</v>
      </c>
      <c r="D471" s="65" t="str">
        <f t="shared" si="132"/>
        <v>18050238370</v>
      </c>
      <c r="E471" s="65" t="str">
        <f t="shared" si="133"/>
        <v>566746845840</v>
      </c>
      <c r="F471" s="65" t="str">
        <f t="shared" si="134"/>
        <v>박준영</v>
      </c>
      <c r="G471" s="65" t="str">
        <f t="shared" si="135"/>
        <v>GK00002769078</v>
      </c>
      <c r="H471" s="229" t="str">
        <f t="shared" si="136"/>
        <v>간이(Simple)</v>
      </c>
      <c r="I471" s="66">
        <f t="shared" si="137"/>
        <v>205.22</v>
      </c>
      <c r="J471" s="102">
        <f t="shared" si="138"/>
        <v>2</v>
      </c>
      <c r="K471" s="66">
        <f t="shared" si="139"/>
        <v>68</v>
      </c>
      <c r="L471" s="66">
        <f t="shared" si="140"/>
        <v>0.4</v>
      </c>
      <c r="M471" s="66">
        <f t="shared" si="141"/>
        <v>68</v>
      </c>
      <c r="N471" s="169">
        <f t="shared" si="142"/>
        <v>212.6</v>
      </c>
      <c r="O471" s="169">
        <f>(J471*VLOOKUP(M471/J471,Mapping!$B$22:$C$29,2,10))</f>
        <v>14.5</v>
      </c>
      <c r="P471" s="166">
        <f t="shared" si="143"/>
        <v>266.24981285957693</v>
      </c>
      <c r="Q471" s="167">
        <f>VLOOKUP(H471,Mapping!$B$3:$D$13,3,0)</f>
        <v>0.8</v>
      </c>
      <c r="R471" s="168">
        <f>(IF(VLOOKUP(VLOOKUP(I471,Mapping!$B$15:$D$20,2,1),Mapping!$C$15:$E$20,2,0)=7000,0,VLOOKUP(VLOOKUP(I471,Mapping!$B$15:$D$20,2,1),Mapping!$C$15:$E$20,2,0)))</f>
        <v>0</v>
      </c>
      <c r="S471" s="166"/>
      <c r="T471" s="166"/>
      <c r="U471" s="67">
        <f t="shared" si="144"/>
        <v>267.04981285957695</v>
      </c>
      <c r="V471" s="149">
        <f t="shared" si="145"/>
        <v>267.05</v>
      </c>
      <c r="W471" s="149">
        <f>MAKESHOPNCOMPANY!$C$17</f>
        <v>1402.69</v>
      </c>
      <c r="X471" t="str">
        <f t="shared" si="128"/>
        <v>중량(1/2)(0929)/사이즈초과(1/2)(0929)</v>
      </c>
      <c r="AA471" t="s">
        <v>4015</v>
      </c>
      <c r="AB471" t="s">
        <v>71</v>
      </c>
      <c r="AC471" t="s">
        <v>6746</v>
      </c>
      <c r="AD471" t="s">
        <v>6837</v>
      </c>
      <c r="AE471" t="s">
        <v>6838</v>
      </c>
      <c r="AF471" t="s">
        <v>6839</v>
      </c>
      <c r="AG471" t="s">
        <v>5416</v>
      </c>
      <c r="AH471" t="s">
        <v>6840</v>
      </c>
      <c r="AI471">
        <v>2</v>
      </c>
      <c r="AJ471">
        <v>68</v>
      </c>
      <c r="AK471">
        <v>0.4</v>
      </c>
      <c r="AL471">
        <v>68</v>
      </c>
      <c r="AM471" t="s">
        <v>15</v>
      </c>
      <c r="AN471">
        <v>205.22</v>
      </c>
      <c r="AO471" t="s">
        <v>303</v>
      </c>
      <c r="AP471" t="s">
        <v>303</v>
      </c>
      <c r="AQ471" t="s">
        <v>303</v>
      </c>
      <c r="AR471" t="s">
        <v>156</v>
      </c>
      <c r="AS471" t="s">
        <v>156</v>
      </c>
      <c r="AT471" t="s">
        <v>618</v>
      </c>
      <c r="AU471" t="s">
        <v>619</v>
      </c>
      <c r="AV471" t="s">
        <v>620</v>
      </c>
      <c r="AW471" t="s">
        <v>156</v>
      </c>
      <c r="AX471" t="s">
        <v>307</v>
      </c>
      <c r="AY471" t="s">
        <v>6841</v>
      </c>
      <c r="AZ471" t="s">
        <v>6842</v>
      </c>
      <c r="BA471" t="s">
        <v>6842</v>
      </c>
      <c r="BB471" t="s">
        <v>627</v>
      </c>
      <c r="BC471" t="s">
        <v>628</v>
      </c>
      <c r="BD471" t="s">
        <v>621</v>
      </c>
      <c r="BE471" t="s">
        <v>311</v>
      </c>
      <c r="BF471" t="s">
        <v>312</v>
      </c>
      <c r="BG471" t="s">
        <v>156</v>
      </c>
      <c r="BH471" t="s">
        <v>313</v>
      </c>
    </row>
    <row r="472" spans="1:60" x14ac:dyDescent="0.4">
      <c r="A472" s="64">
        <f t="shared" si="129"/>
        <v>470</v>
      </c>
      <c r="B472" s="65" t="str">
        <f t="shared" si="130"/>
        <v>2025-09-25</v>
      </c>
      <c r="C472" s="65" t="str">
        <f t="shared" si="131"/>
        <v>FRA</v>
      </c>
      <c r="D472" s="65" t="str">
        <f t="shared" si="132"/>
        <v>18050238370</v>
      </c>
      <c r="E472" s="65" t="str">
        <f t="shared" si="133"/>
        <v>566746845851</v>
      </c>
      <c r="F472" s="65" t="str">
        <f t="shared" si="134"/>
        <v>스페이스로직</v>
      </c>
      <c r="G472" s="65" t="str">
        <f t="shared" si="135"/>
        <v>GK00002770668</v>
      </c>
      <c r="H472" s="229" t="str">
        <f t="shared" si="136"/>
        <v>일반(목록배제,Normal-Manifest Exception)</v>
      </c>
      <c r="I472" s="66">
        <f t="shared" si="137"/>
        <v>136.76</v>
      </c>
      <c r="J472" s="102">
        <f t="shared" si="138"/>
        <v>1</v>
      </c>
      <c r="K472" s="66">
        <f t="shared" si="139"/>
        <v>1</v>
      </c>
      <c r="L472" s="66">
        <f t="shared" si="140"/>
        <v>1.5</v>
      </c>
      <c r="M472" s="66">
        <f t="shared" si="141"/>
        <v>1.5</v>
      </c>
      <c r="N472" s="169">
        <f t="shared" si="142"/>
        <v>6.45</v>
      </c>
      <c r="O472" s="169">
        <f>(J472*VLOOKUP(M472/J472,Mapping!$B$22:$C$29,2,10))</f>
        <v>2.75</v>
      </c>
      <c r="P472" s="166">
        <f t="shared" si="143"/>
        <v>10.78598977678603</v>
      </c>
      <c r="Q472" s="167">
        <f>VLOOKUP(H472,Mapping!$B$3:$D$13,3,0)</f>
        <v>0.8</v>
      </c>
      <c r="R472" s="168">
        <f>(IF(VLOOKUP(VLOOKUP(I472,Mapping!$B$15:$D$20,2,1),Mapping!$C$15:$E$20,2,0)=7000,0,VLOOKUP(VLOOKUP(I472,Mapping!$B$15:$D$20,2,1),Mapping!$C$15:$E$20,2,0)))</f>
        <v>0</v>
      </c>
      <c r="S472" s="166"/>
      <c r="T472" s="166"/>
      <c r="U472" s="67">
        <f t="shared" si="144"/>
        <v>11.585989776786031</v>
      </c>
      <c r="V472" s="149">
        <f t="shared" si="145"/>
        <v>11.59</v>
      </c>
      <c r="W472" s="149">
        <f>MAKESHOPNCOMPANY!$C$17</f>
        <v>1402.69</v>
      </c>
      <c r="X472" t="str">
        <f t="shared" si="128"/>
        <v>[사업자]</v>
      </c>
      <c r="AA472" t="s">
        <v>4015</v>
      </c>
      <c r="AB472" t="s">
        <v>71</v>
      </c>
      <c r="AC472" t="s">
        <v>6746</v>
      </c>
      <c r="AD472" t="s">
        <v>6843</v>
      </c>
      <c r="AE472" t="s">
        <v>6844</v>
      </c>
      <c r="AF472" t="s">
        <v>6845</v>
      </c>
      <c r="AG472" t="s">
        <v>6846</v>
      </c>
      <c r="AH472" t="s">
        <v>157</v>
      </c>
      <c r="AI472">
        <v>1</v>
      </c>
      <c r="AJ472">
        <v>1</v>
      </c>
      <c r="AK472">
        <v>1.5</v>
      </c>
      <c r="AL472">
        <v>1.5</v>
      </c>
      <c r="AM472" t="s">
        <v>110</v>
      </c>
      <c r="AN472">
        <v>136.76</v>
      </c>
      <c r="AO472" t="s">
        <v>303</v>
      </c>
      <c r="AP472" t="s">
        <v>156</v>
      </c>
      <c r="AQ472" t="s">
        <v>156</v>
      </c>
      <c r="AR472" t="s">
        <v>156</v>
      </c>
      <c r="AS472" t="s">
        <v>156</v>
      </c>
      <c r="AT472" t="s">
        <v>618</v>
      </c>
      <c r="AU472" t="s">
        <v>619</v>
      </c>
      <c r="AV472" t="s">
        <v>6847</v>
      </c>
      <c r="AW472" t="s">
        <v>156</v>
      </c>
      <c r="AX472" t="s">
        <v>307</v>
      </c>
      <c r="AY472" t="s">
        <v>6843</v>
      </c>
      <c r="AZ472" t="s">
        <v>6848</v>
      </c>
      <c r="BA472" t="s">
        <v>6848</v>
      </c>
      <c r="BB472" t="s">
        <v>627</v>
      </c>
      <c r="BC472" t="s">
        <v>628</v>
      </c>
      <c r="BD472" t="s">
        <v>621</v>
      </c>
      <c r="BE472" t="s">
        <v>311</v>
      </c>
      <c r="BF472" t="s">
        <v>312</v>
      </c>
      <c r="BG472" t="s">
        <v>156</v>
      </c>
      <c r="BH472" t="s">
        <v>313</v>
      </c>
    </row>
    <row r="473" spans="1:60" x14ac:dyDescent="0.4">
      <c r="A473" s="64">
        <f t="shared" si="129"/>
        <v>471</v>
      </c>
      <c r="B473" s="65" t="str">
        <f t="shared" si="130"/>
        <v>2025-09-25</v>
      </c>
      <c r="C473" s="65" t="str">
        <f t="shared" si="131"/>
        <v>FRA</v>
      </c>
      <c r="D473" s="65" t="str">
        <f t="shared" si="132"/>
        <v>18050238370</v>
      </c>
      <c r="E473" s="65" t="str">
        <f t="shared" si="133"/>
        <v>566746845836</v>
      </c>
      <c r="F473" s="65" t="str">
        <f t="shared" si="134"/>
        <v>서정민</v>
      </c>
      <c r="G473" s="65" t="str">
        <f t="shared" si="135"/>
        <v>GK00002778659</v>
      </c>
      <c r="H473" s="229" t="str">
        <f t="shared" si="136"/>
        <v>일반(목록배제,Normal-Manifest Exception)</v>
      </c>
      <c r="I473" s="66">
        <f t="shared" si="137"/>
        <v>102.59</v>
      </c>
      <c r="J473" s="102">
        <f t="shared" si="138"/>
        <v>1</v>
      </c>
      <c r="K473" s="66">
        <f t="shared" si="139"/>
        <v>3</v>
      </c>
      <c r="L473" s="66">
        <f t="shared" si="140"/>
        <v>5.9</v>
      </c>
      <c r="M473" s="66">
        <f t="shared" si="141"/>
        <v>6</v>
      </c>
      <c r="N473" s="169">
        <f t="shared" si="142"/>
        <v>20.400000000000002</v>
      </c>
      <c r="O473" s="169">
        <f>(J473*VLOOKUP(M473/J473,Mapping!$B$22:$C$29,2,10))</f>
        <v>4.25</v>
      </c>
      <c r="P473" s="166">
        <f t="shared" si="143"/>
        <v>28.899418260627794</v>
      </c>
      <c r="Q473" s="167">
        <f>VLOOKUP(H473,Mapping!$B$3:$D$13,3,0)</f>
        <v>0.8</v>
      </c>
      <c r="R473" s="168">
        <f>(IF(VLOOKUP(VLOOKUP(I473,Mapping!$B$15:$D$20,2,1),Mapping!$C$15:$E$20,2,0)=7000,0,VLOOKUP(VLOOKUP(I473,Mapping!$B$15:$D$20,2,1),Mapping!$C$15:$E$20,2,0)))</f>
        <v>0</v>
      </c>
      <c r="S473" s="166"/>
      <c r="T473" s="166"/>
      <c r="U473" s="67">
        <f t="shared" si="144"/>
        <v>29.699418260627795</v>
      </c>
      <c r="V473" s="149">
        <f t="shared" si="145"/>
        <v>29.7</v>
      </c>
      <c r="W473" s="149">
        <f>MAKESHOPNCOMPANY!$C$17</f>
        <v>1402.69</v>
      </c>
      <c r="X473" t="str">
        <f t="shared" si="128"/>
        <v/>
      </c>
      <c r="AA473" t="s">
        <v>4015</v>
      </c>
      <c r="AB473" t="s">
        <v>71</v>
      </c>
      <c r="AC473" t="s">
        <v>6746</v>
      </c>
      <c r="AD473" t="s">
        <v>6849</v>
      </c>
      <c r="AE473" t="s">
        <v>5414</v>
      </c>
      <c r="AF473" t="s">
        <v>5415</v>
      </c>
      <c r="AG473" t="s">
        <v>5416</v>
      </c>
      <c r="AH473" t="s">
        <v>156</v>
      </c>
      <c r="AI473">
        <v>1</v>
      </c>
      <c r="AJ473">
        <v>3</v>
      </c>
      <c r="AK473">
        <v>5.9</v>
      </c>
      <c r="AL473">
        <v>6</v>
      </c>
      <c r="AM473" t="s">
        <v>110</v>
      </c>
      <c r="AN473">
        <v>102.59</v>
      </c>
      <c r="AO473" t="s">
        <v>303</v>
      </c>
      <c r="AP473" t="s">
        <v>303</v>
      </c>
      <c r="AQ473" t="s">
        <v>303</v>
      </c>
      <c r="AR473" t="s">
        <v>303</v>
      </c>
      <c r="AS473" t="s">
        <v>303</v>
      </c>
      <c r="AT473" t="s">
        <v>618</v>
      </c>
      <c r="AU473" t="s">
        <v>619</v>
      </c>
      <c r="AV473" t="s">
        <v>620</v>
      </c>
      <c r="AW473" t="s">
        <v>156</v>
      </c>
      <c r="AX473" t="s">
        <v>307</v>
      </c>
      <c r="AY473" t="s">
        <v>6849</v>
      </c>
      <c r="AZ473" t="s">
        <v>6850</v>
      </c>
      <c r="BA473" t="s">
        <v>6850</v>
      </c>
      <c r="BB473" t="s">
        <v>627</v>
      </c>
      <c r="BC473" t="s">
        <v>628</v>
      </c>
      <c r="BD473" t="s">
        <v>621</v>
      </c>
      <c r="BE473" t="s">
        <v>311</v>
      </c>
      <c r="BF473" t="s">
        <v>312</v>
      </c>
      <c r="BG473" t="s">
        <v>156</v>
      </c>
      <c r="BH473" t="s">
        <v>313</v>
      </c>
    </row>
    <row r="474" spans="1:60" x14ac:dyDescent="0.4">
      <c r="A474" s="64">
        <f t="shared" si="129"/>
        <v>472</v>
      </c>
      <c r="B474" s="65" t="str">
        <f t="shared" si="130"/>
        <v>2025-09-25</v>
      </c>
      <c r="C474" s="65" t="str">
        <f t="shared" si="131"/>
        <v>FRA</v>
      </c>
      <c r="D474" s="65" t="str">
        <f t="shared" si="132"/>
        <v>18050238370</v>
      </c>
      <c r="E474" s="65" t="str">
        <f t="shared" si="133"/>
        <v>566746845814</v>
      </c>
      <c r="F474" s="65" t="str">
        <f t="shared" si="134"/>
        <v>김재상</v>
      </c>
      <c r="G474" s="65" t="str">
        <f t="shared" si="135"/>
        <v>GK00002773060</v>
      </c>
      <c r="H474" s="229" t="str">
        <f t="shared" si="136"/>
        <v>목록(Manifest)</v>
      </c>
      <c r="I474" s="66">
        <f t="shared" si="137"/>
        <v>106.72</v>
      </c>
      <c r="J474" s="102">
        <f t="shared" si="138"/>
        <v>1</v>
      </c>
      <c r="K474" s="66">
        <f t="shared" si="139"/>
        <v>11</v>
      </c>
      <c r="L474" s="66">
        <f t="shared" si="140"/>
        <v>24.1</v>
      </c>
      <c r="M474" s="66">
        <f t="shared" si="141"/>
        <v>24.5</v>
      </c>
      <c r="N474" s="169">
        <f t="shared" si="142"/>
        <v>77.75</v>
      </c>
      <c r="O474" s="169">
        <f>(J474*VLOOKUP(M474/J474,Mapping!$B$22:$C$29,2,10))</f>
        <v>7.25</v>
      </c>
      <c r="P474" s="166">
        <f t="shared" si="143"/>
        <v>99.653166415957898</v>
      </c>
      <c r="Q474" s="167">
        <f>VLOOKUP(H474,Mapping!$B$3:$D$13,3,0)</f>
        <v>0</v>
      </c>
      <c r="R474" s="168">
        <f>(IF(VLOOKUP(VLOOKUP(I474,Mapping!$B$15:$D$20,2,1),Mapping!$C$15:$E$20,2,0)=7000,0,VLOOKUP(VLOOKUP(I474,Mapping!$B$15:$D$20,2,1),Mapping!$C$15:$E$20,2,0)))</f>
        <v>0</v>
      </c>
      <c r="S474" s="166"/>
      <c r="T474" s="166"/>
      <c r="U474" s="67">
        <f t="shared" si="144"/>
        <v>99.653166415957898</v>
      </c>
      <c r="V474" s="149">
        <f t="shared" si="145"/>
        <v>99.65</v>
      </c>
      <c r="W474" s="149">
        <f>MAKESHOPNCOMPANY!$C$17</f>
        <v>1402.69</v>
      </c>
      <c r="X474" t="str">
        <f t="shared" si="128"/>
        <v/>
      </c>
      <c r="AA474" t="s">
        <v>4015</v>
      </c>
      <c r="AB474" t="s">
        <v>71</v>
      </c>
      <c r="AC474" t="s">
        <v>6746</v>
      </c>
      <c r="AD474" t="s">
        <v>6851</v>
      </c>
      <c r="AE474" t="s">
        <v>826</v>
      </c>
      <c r="AF474" t="s">
        <v>827</v>
      </c>
      <c r="AG474" t="s">
        <v>828</v>
      </c>
      <c r="AH474" t="s">
        <v>156</v>
      </c>
      <c r="AI474">
        <v>1</v>
      </c>
      <c r="AJ474">
        <v>11</v>
      </c>
      <c r="AK474">
        <v>24.1</v>
      </c>
      <c r="AL474">
        <v>24.5</v>
      </c>
      <c r="AM474" t="s">
        <v>14</v>
      </c>
      <c r="AN474">
        <v>106.72</v>
      </c>
      <c r="AO474" t="s">
        <v>303</v>
      </c>
      <c r="AP474" t="s">
        <v>303</v>
      </c>
      <c r="AQ474" t="s">
        <v>303</v>
      </c>
      <c r="AR474" t="s">
        <v>303</v>
      </c>
      <c r="AS474" t="s">
        <v>303</v>
      </c>
      <c r="AT474" t="s">
        <v>618</v>
      </c>
      <c r="AU474" t="s">
        <v>619</v>
      </c>
      <c r="AV474" t="s">
        <v>620</v>
      </c>
      <c r="AW474" t="s">
        <v>156</v>
      </c>
      <c r="AX474" t="s">
        <v>307</v>
      </c>
      <c r="AY474" t="s">
        <v>6851</v>
      </c>
      <c r="AZ474" t="s">
        <v>6852</v>
      </c>
      <c r="BA474" t="s">
        <v>6852</v>
      </c>
      <c r="BB474" t="s">
        <v>627</v>
      </c>
      <c r="BC474" t="s">
        <v>628</v>
      </c>
      <c r="BD474" t="s">
        <v>621</v>
      </c>
      <c r="BE474" t="s">
        <v>311</v>
      </c>
      <c r="BF474" t="s">
        <v>312</v>
      </c>
      <c r="BG474" t="s">
        <v>156</v>
      </c>
      <c r="BH474" t="s">
        <v>313</v>
      </c>
    </row>
    <row r="475" spans="1:60" x14ac:dyDescent="0.4">
      <c r="A475" s="64">
        <f t="shared" si="129"/>
        <v>473</v>
      </c>
      <c r="B475" s="65" t="str">
        <f t="shared" si="130"/>
        <v>2025-09-25</v>
      </c>
      <c r="C475" s="65" t="str">
        <f t="shared" si="131"/>
        <v>FRA</v>
      </c>
      <c r="D475" s="65" t="str">
        <f t="shared" si="132"/>
        <v>18050238370</v>
      </c>
      <c r="E475" s="65" t="str">
        <f t="shared" si="133"/>
        <v>566746845825</v>
      </c>
      <c r="F475" s="65" t="str">
        <f t="shared" si="134"/>
        <v>이선연</v>
      </c>
      <c r="G475" s="65" t="str">
        <f t="shared" si="135"/>
        <v>GK00002773043</v>
      </c>
      <c r="H475" s="229" t="str">
        <f t="shared" si="136"/>
        <v>간이(Simple)</v>
      </c>
      <c r="I475" s="66">
        <f t="shared" si="137"/>
        <v>153.32</v>
      </c>
      <c r="J475" s="102">
        <f t="shared" si="138"/>
        <v>1</v>
      </c>
      <c r="K475" s="66">
        <f t="shared" si="139"/>
        <v>2.5</v>
      </c>
      <c r="L475" s="66">
        <f t="shared" si="140"/>
        <v>4.5999999999999996</v>
      </c>
      <c r="M475" s="66">
        <f t="shared" si="141"/>
        <v>4.5999999999999996</v>
      </c>
      <c r="N475" s="169">
        <f t="shared" si="142"/>
        <v>16.059999999999999</v>
      </c>
      <c r="O475" s="169">
        <f>(J475*VLOOKUP(M475/J475,Mapping!$B$22:$C$29,2,10))</f>
        <v>4.25</v>
      </c>
      <c r="P475" s="166">
        <f t="shared" si="143"/>
        <v>23.811244822448291</v>
      </c>
      <c r="Q475" s="167">
        <f>VLOOKUP(H475,Mapping!$B$3:$D$13,3,0)</f>
        <v>0.8</v>
      </c>
      <c r="R475" s="168">
        <f>(IF(VLOOKUP(VLOOKUP(I475,Mapping!$B$15:$D$20,2,1),Mapping!$C$15:$E$20,2,0)=7000,0,VLOOKUP(VLOOKUP(I475,Mapping!$B$15:$D$20,2,1),Mapping!$C$15:$E$20,2,0)))</f>
        <v>0</v>
      </c>
      <c r="S475" s="166"/>
      <c r="T475" s="166"/>
      <c r="U475" s="67">
        <f t="shared" si="144"/>
        <v>24.611244822448292</v>
      </c>
      <c r="V475" s="149">
        <f t="shared" si="145"/>
        <v>24.61</v>
      </c>
      <c r="W475" s="149">
        <f>MAKESHOPNCOMPANY!$C$17</f>
        <v>1402.69</v>
      </c>
      <c r="X475" t="str">
        <f t="shared" si="128"/>
        <v/>
      </c>
      <c r="AA475" t="s">
        <v>4015</v>
      </c>
      <c r="AB475" t="s">
        <v>71</v>
      </c>
      <c r="AC475" t="s">
        <v>6746</v>
      </c>
      <c r="AD475" t="s">
        <v>6853</v>
      </c>
      <c r="AE475" t="s">
        <v>1238</v>
      </c>
      <c r="AF475" t="s">
        <v>1239</v>
      </c>
      <c r="AG475" t="s">
        <v>1240</v>
      </c>
      <c r="AH475" t="s">
        <v>156</v>
      </c>
      <c r="AI475">
        <v>1</v>
      </c>
      <c r="AJ475">
        <v>2.5</v>
      </c>
      <c r="AK475">
        <v>4.5999999999999996</v>
      </c>
      <c r="AL475">
        <v>4.5999999999999996</v>
      </c>
      <c r="AM475" t="s">
        <v>15</v>
      </c>
      <c r="AN475">
        <v>153.32</v>
      </c>
      <c r="AO475" t="s">
        <v>303</v>
      </c>
      <c r="AP475" t="s">
        <v>303</v>
      </c>
      <c r="AQ475" t="s">
        <v>303</v>
      </c>
      <c r="AR475" t="s">
        <v>303</v>
      </c>
      <c r="AS475" t="s">
        <v>156</v>
      </c>
      <c r="AT475" t="s">
        <v>618</v>
      </c>
      <c r="AU475" t="s">
        <v>619</v>
      </c>
      <c r="AV475" t="s">
        <v>6854</v>
      </c>
      <c r="AW475" t="s">
        <v>156</v>
      </c>
      <c r="AX475" t="s">
        <v>307</v>
      </c>
      <c r="AY475" t="s">
        <v>6853</v>
      </c>
      <c r="AZ475" t="s">
        <v>6855</v>
      </c>
      <c r="BA475" t="s">
        <v>6855</v>
      </c>
      <c r="BB475" t="s">
        <v>627</v>
      </c>
      <c r="BC475" t="s">
        <v>628</v>
      </c>
      <c r="BD475" t="s">
        <v>621</v>
      </c>
      <c r="BE475" t="s">
        <v>311</v>
      </c>
      <c r="BF475" t="s">
        <v>312</v>
      </c>
      <c r="BG475" t="s">
        <v>156</v>
      </c>
      <c r="BH475" t="s">
        <v>313</v>
      </c>
    </row>
    <row r="476" spans="1:60" x14ac:dyDescent="0.4">
      <c r="A476" s="64">
        <f t="shared" si="129"/>
        <v>474</v>
      </c>
      <c r="B476" s="65" t="str">
        <f t="shared" si="130"/>
        <v>2025-09-25</v>
      </c>
      <c r="C476" s="65" t="str">
        <f t="shared" si="131"/>
        <v>FRA</v>
      </c>
      <c r="D476" s="65" t="str">
        <f t="shared" si="132"/>
        <v>18050238370</v>
      </c>
      <c r="E476" s="65" t="str">
        <f t="shared" si="133"/>
        <v>566746844926</v>
      </c>
      <c r="F476" s="65" t="str">
        <f t="shared" si="134"/>
        <v>노진봉</v>
      </c>
      <c r="G476" s="65" t="str">
        <f t="shared" si="135"/>
        <v>GK00002777078</v>
      </c>
      <c r="H476" s="229" t="str">
        <f t="shared" si="136"/>
        <v>일반(NORMAL)</v>
      </c>
      <c r="I476" s="66">
        <f t="shared" si="137"/>
        <v>4220.9799999999996</v>
      </c>
      <c r="J476" s="102">
        <f t="shared" si="138"/>
        <v>4</v>
      </c>
      <c r="K476" s="66">
        <f t="shared" si="139"/>
        <v>64</v>
      </c>
      <c r="L476" s="66">
        <f t="shared" si="140"/>
        <v>0.7</v>
      </c>
      <c r="M476" s="66">
        <f t="shared" si="141"/>
        <v>64</v>
      </c>
      <c r="N476" s="169">
        <f t="shared" si="142"/>
        <v>200.2</v>
      </c>
      <c r="O476" s="169">
        <f>(J476*VLOOKUP(M476/J476,Mapping!$B$22:$C$29,2,10))</f>
        <v>25</v>
      </c>
      <c r="P476" s="166">
        <f t="shared" si="143"/>
        <v>264.022271492632</v>
      </c>
      <c r="Q476" s="167">
        <f>VLOOKUP(H476,Mapping!$B$3:$D$13,3,0)</f>
        <v>0.8</v>
      </c>
      <c r="R476" s="168">
        <f>(IF(VLOOKUP(VLOOKUP(I476,Mapping!$B$15:$D$20,2,1),Mapping!$C$15:$E$20,2,0)=7000,0,VLOOKUP(VLOOKUP(I476,Mapping!$B$15:$D$20,2,1),Mapping!$C$15:$E$20,2,0)))</f>
        <v>14.299999999999999</v>
      </c>
      <c r="S476" s="166"/>
      <c r="T476" s="166"/>
      <c r="U476" s="67">
        <f t="shared" si="144"/>
        <v>279.12227149263202</v>
      </c>
      <c r="V476" s="149">
        <f t="shared" si="145"/>
        <v>279.12</v>
      </c>
      <c r="W476" s="149">
        <f>MAKESHOPNCOMPANY!$C$17</f>
        <v>1402.69</v>
      </c>
      <c r="X476" t="str">
        <f t="shared" si="128"/>
        <v/>
      </c>
      <c r="AA476" t="s">
        <v>4015</v>
      </c>
      <c r="AB476" t="s">
        <v>71</v>
      </c>
      <c r="AC476" t="s">
        <v>6746</v>
      </c>
      <c r="AD476" t="s">
        <v>6856</v>
      </c>
      <c r="AE476" t="s">
        <v>6857</v>
      </c>
      <c r="AF476" t="s">
        <v>6858</v>
      </c>
      <c r="AG476" t="s">
        <v>6859</v>
      </c>
      <c r="AH476" t="s">
        <v>156</v>
      </c>
      <c r="AI476">
        <v>4</v>
      </c>
      <c r="AJ476">
        <v>64</v>
      </c>
      <c r="AK476">
        <v>0.7</v>
      </c>
      <c r="AL476">
        <v>64</v>
      </c>
      <c r="AM476" t="s">
        <v>112</v>
      </c>
      <c r="AN476">
        <v>4220.9799999999996</v>
      </c>
      <c r="AO476" t="s">
        <v>303</v>
      </c>
      <c r="AP476" t="s">
        <v>303</v>
      </c>
      <c r="AQ476" t="s">
        <v>156</v>
      </c>
      <c r="AR476" t="s">
        <v>156</v>
      </c>
      <c r="AS476" t="s">
        <v>156</v>
      </c>
      <c r="AT476" t="s">
        <v>618</v>
      </c>
      <c r="AU476" t="s">
        <v>619</v>
      </c>
      <c r="AV476" t="s">
        <v>620</v>
      </c>
      <c r="AW476" t="s">
        <v>156</v>
      </c>
      <c r="AX476" t="s">
        <v>307</v>
      </c>
      <c r="AY476" t="s">
        <v>6860</v>
      </c>
      <c r="AZ476" t="s">
        <v>6861</v>
      </c>
      <c r="BA476" t="s">
        <v>6861</v>
      </c>
      <c r="BB476" t="s">
        <v>627</v>
      </c>
      <c r="BC476" t="s">
        <v>628</v>
      </c>
      <c r="BD476" t="s">
        <v>621</v>
      </c>
      <c r="BE476" t="s">
        <v>311</v>
      </c>
      <c r="BF476" t="s">
        <v>312</v>
      </c>
      <c r="BG476" t="s">
        <v>156</v>
      </c>
      <c r="BH476" t="s">
        <v>313</v>
      </c>
    </row>
    <row r="477" spans="1:60" x14ac:dyDescent="0.4">
      <c r="A477" s="64">
        <f t="shared" si="129"/>
        <v>475</v>
      </c>
      <c r="B477" s="65" t="str">
        <f t="shared" si="130"/>
        <v>2025-09-26</v>
      </c>
      <c r="C477" s="65" t="str">
        <f t="shared" si="131"/>
        <v>FRA</v>
      </c>
      <c r="D477" s="65" t="str">
        <f t="shared" si="132"/>
        <v>18050238381</v>
      </c>
      <c r="E477" s="65" t="str">
        <f t="shared" si="133"/>
        <v>566746845954</v>
      </c>
      <c r="F477" s="65" t="str">
        <f t="shared" si="134"/>
        <v>임효성</v>
      </c>
      <c r="G477" s="65" t="str">
        <f t="shared" si="135"/>
        <v>GK00002763229</v>
      </c>
      <c r="H477" s="229" t="str">
        <f t="shared" si="136"/>
        <v>목록(Manifest)</v>
      </c>
      <c r="I477" s="66">
        <f t="shared" si="137"/>
        <v>49.27</v>
      </c>
      <c r="J477" s="102">
        <f t="shared" si="138"/>
        <v>1</v>
      </c>
      <c r="K477" s="66">
        <f t="shared" si="139"/>
        <v>2</v>
      </c>
      <c r="L477" s="66">
        <f t="shared" si="140"/>
        <v>3</v>
      </c>
      <c r="M477" s="66">
        <f t="shared" si="141"/>
        <v>3</v>
      </c>
      <c r="N477" s="169">
        <f t="shared" si="142"/>
        <v>11.1</v>
      </c>
      <c r="O477" s="169">
        <f>(J477*VLOOKUP(M477/J477,Mapping!$B$22:$C$29,2,10))</f>
        <v>3.25</v>
      </c>
      <c r="P477" s="166">
        <f t="shared" si="143"/>
        <v>16.823799271399952</v>
      </c>
      <c r="Q477" s="167">
        <f>VLOOKUP(H477,Mapping!$B$3:$D$13,3,0)</f>
        <v>0</v>
      </c>
      <c r="R477" s="168">
        <f>(IF(VLOOKUP(VLOOKUP(I477,Mapping!$B$15:$D$20,2,1),Mapping!$C$15:$E$20,2,0)=7000,0,VLOOKUP(VLOOKUP(I477,Mapping!$B$15:$D$20,2,1),Mapping!$C$15:$E$20,2,0)))</f>
        <v>0</v>
      </c>
      <c r="S477" s="166"/>
      <c r="T477" s="166"/>
      <c r="U477" s="67">
        <f t="shared" si="144"/>
        <v>16.823799271399952</v>
      </c>
      <c r="V477" s="149">
        <f t="shared" si="145"/>
        <v>16.82</v>
      </c>
      <c r="W477" s="149">
        <f>MAKESHOPNCOMPANY!$C$17</f>
        <v>1402.69</v>
      </c>
      <c r="X477" t="str">
        <f t="shared" si="128"/>
        <v/>
      </c>
      <c r="AA477" t="s">
        <v>6862</v>
      </c>
      <c r="AB477" t="s">
        <v>71</v>
      </c>
      <c r="AC477" t="s">
        <v>6863</v>
      </c>
      <c r="AD477" t="s">
        <v>6864</v>
      </c>
      <c r="AE477" t="s">
        <v>6865</v>
      </c>
      <c r="AF477" t="s">
        <v>6866</v>
      </c>
      <c r="AG477" t="s">
        <v>6867</v>
      </c>
      <c r="AH477" t="s">
        <v>156</v>
      </c>
      <c r="AI477">
        <v>1</v>
      </c>
      <c r="AJ477">
        <v>2</v>
      </c>
      <c r="AK477">
        <v>3</v>
      </c>
      <c r="AL477">
        <v>3</v>
      </c>
      <c r="AM477" t="s">
        <v>14</v>
      </c>
      <c r="AN477">
        <v>49.27</v>
      </c>
      <c r="AO477" t="s">
        <v>303</v>
      </c>
      <c r="AP477" t="s">
        <v>303</v>
      </c>
      <c r="AQ477" t="s">
        <v>303</v>
      </c>
      <c r="AR477" t="s">
        <v>303</v>
      </c>
      <c r="AS477" t="s">
        <v>303</v>
      </c>
      <c r="AT477" t="s">
        <v>618</v>
      </c>
      <c r="AU477" t="s">
        <v>619</v>
      </c>
      <c r="AV477" t="s">
        <v>6868</v>
      </c>
      <c r="AW477" t="s">
        <v>156</v>
      </c>
      <c r="AX477" t="s">
        <v>307</v>
      </c>
      <c r="AY477" t="s">
        <v>6864</v>
      </c>
      <c r="AZ477" t="s">
        <v>6869</v>
      </c>
      <c r="BA477" t="s">
        <v>6869</v>
      </c>
      <c r="BB477" t="s">
        <v>645</v>
      </c>
      <c r="BC477" t="s">
        <v>628</v>
      </c>
      <c r="BD477" t="s">
        <v>621</v>
      </c>
      <c r="BE477" t="s">
        <v>311</v>
      </c>
      <c r="BF477" t="s">
        <v>312</v>
      </c>
      <c r="BG477" t="s">
        <v>156</v>
      </c>
      <c r="BH477" t="s">
        <v>313</v>
      </c>
    </row>
    <row r="478" spans="1:60" x14ac:dyDescent="0.4">
      <c r="A478" s="64">
        <f t="shared" si="129"/>
        <v>476</v>
      </c>
      <c r="B478" s="65" t="str">
        <f t="shared" si="130"/>
        <v>2025-09-26</v>
      </c>
      <c r="C478" s="65" t="str">
        <f t="shared" si="131"/>
        <v>FRA</v>
      </c>
      <c r="D478" s="65" t="str">
        <f t="shared" si="132"/>
        <v>18050238381</v>
      </c>
      <c r="E478" s="65" t="str">
        <f t="shared" si="133"/>
        <v>566746845910</v>
      </c>
      <c r="F478" s="65" t="str">
        <f t="shared" si="134"/>
        <v>김용호</v>
      </c>
      <c r="G478" s="65" t="str">
        <f t="shared" si="135"/>
        <v>GK00002787690</v>
      </c>
      <c r="H478" s="229" t="str">
        <f t="shared" si="136"/>
        <v>일반(목록배제,Normal-Manifest Exception)</v>
      </c>
      <c r="I478" s="66">
        <f t="shared" si="137"/>
        <v>130.69</v>
      </c>
      <c r="J478" s="102">
        <f t="shared" si="138"/>
        <v>1</v>
      </c>
      <c r="K478" s="66">
        <f t="shared" si="139"/>
        <v>3</v>
      </c>
      <c r="L478" s="66">
        <f t="shared" si="140"/>
        <v>0.2</v>
      </c>
      <c r="M478" s="66">
        <f t="shared" si="141"/>
        <v>3</v>
      </c>
      <c r="N478" s="169">
        <f t="shared" si="142"/>
        <v>11.1</v>
      </c>
      <c r="O478" s="169">
        <f>(J478*VLOOKUP(M478/J478,Mapping!$B$22:$C$29,2,10))</f>
        <v>3.25</v>
      </c>
      <c r="P478" s="166">
        <f t="shared" si="143"/>
        <v>16.823799271399952</v>
      </c>
      <c r="Q478" s="167">
        <f>VLOOKUP(H478,Mapping!$B$3:$D$13,3,0)</f>
        <v>0.8</v>
      </c>
      <c r="R478" s="168">
        <f>(IF(VLOOKUP(VLOOKUP(I478,Mapping!$B$15:$D$20,2,1),Mapping!$C$15:$E$20,2,0)=7000,0,VLOOKUP(VLOOKUP(I478,Mapping!$B$15:$D$20,2,1),Mapping!$C$15:$E$20,2,0)))</f>
        <v>0</v>
      </c>
      <c r="S478" s="166"/>
      <c r="T478" s="166"/>
      <c r="U478" s="67">
        <f t="shared" si="144"/>
        <v>17.623799271399953</v>
      </c>
      <c r="V478" s="149">
        <f t="shared" si="145"/>
        <v>17.62</v>
      </c>
      <c r="W478" s="149">
        <f>MAKESHOPNCOMPANY!$C$17</f>
        <v>1402.69</v>
      </c>
      <c r="X478" t="str">
        <f t="shared" si="128"/>
        <v/>
      </c>
      <c r="AA478" t="s">
        <v>6862</v>
      </c>
      <c r="AB478" t="s">
        <v>71</v>
      </c>
      <c r="AC478" t="s">
        <v>6863</v>
      </c>
      <c r="AD478" t="s">
        <v>6870</v>
      </c>
      <c r="AE478" t="s">
        <v>725</v>
      </c>
      <c r="AF478" t="s">
        <v>726</v>
      </c>
      <c r="AG478" t="s">
        <v>642</v>
      </c>
      <c r="AH478" t="s">
        <v>156</v>
      </c>
      <c r="AI478">
        <v>1</v>
      </c>
      <c r="AJ478">
        <v>3</v>
      </c>
      <c r="AK478">
        <v>0.2</v>
      </c>
      <c r="AL478">
        <v>3</v>
      </c>
      <c r="AM478" t="s">
        <v>110</v>
      </c>
      <c r="AN478">
        <v>130.69</v>
      </c>
      <c r="AO478" t="s">
        <v>303</v>
      </c>
      <c r="AP478" t="s">
        <v>303</v>
      </c>
      <c r="AQ478" t="s">
        <v>303</v>
      </c>
      <c r="AR478" t="s">
        <v>303</v>
      </c>
      <c r="AS478" t="s">
        <v>303</v>
      </c>
      <c r="AT478" t="s">
        <v>618</v>
      </c>
      <c r="AU478" t="s">
        <v>619</v>
      </c>
      <c r="AV478" t="s">
        <v>6871</v>
      </c>
      <c r="AW478" t="s">
        <v>156</v>
      </c>
      <c r="AX478" t="s">
        <v>307</v>
      </c>
      <c r="AY478" t="s">
        <v>6870</v>
      </c>
      <c r="AZ478" t="s">
        <v>6872</v>
      </c>
      <c r="BA478" t="s">
        <v>6872</v>
      </c>
      <c r="BB478" t="s">
        <v>645</v>
      </c>
      <c r="BC478" t="s">
        <v>628</v>
      </c>
      <c r="BD478" t="s">
        <v>621</v>
      </c>
      <c r="BE478" t="s">
        <v>311</v>
      </c>
      <c r="BF478" t="s">
        <v>312</v>
      </c>
      <c r="BG478" t="s">
        <v>156</v>
      </c>
      <c r="BH478" t="s">
        <v>313</v>
      </c>
    </row>
    <row r="479" spans="1:60" x14ac:dyDescent="0.4">
      <c r="A479" s="64">
        <f t="shared" si="129"/>
        <v>477</v>
      </c>
      <c r="B479" s="65" t="str">
        <f t="shared" si="130"/>
        <v>2025-09-26</v>
      </c>
      <c r="C479" s="65" t="str">
        <f t="shared" si="131"/>
        <v>FRA</v>
      </c>
      <c r="D479" s="65" t="str">
        <f t="shared" si="132"/>
        <v>18050238381</v>
      </c>
      <c r="E479" s="65" t="str">
        <f t="shared" si="133"/>
        <v>566746845906</v>
      </c>
      <c r="F479" s="65" t="str">
        <f t="shared" si="134"/>
        <v>엔에스엔지니어링</v>
      </c>
      <c r="G479" s="65" t="str">
        <f t="shared" si="135"/>
        <v>GK00002770301</v>
      </c>
      <c r="H479" s="229" t="str">
        <f t="shared" si="136"/>
        <v>일반(목록배제,Normal-Manifest Exception)</v>
      </c>
      <c r="I479" s="66">
        <f t="shared" si="137"/>
        <v>32.32</v>
      </c>
      <c r="J479" s="102">
        <f t="shared" si="138"/>
        <v>1</v>
      </c>
      <c r="K479" s="66">
        <f t="shared" si="139"/>
        <v>0.5</v>
      </c>
      <c r="L479" s="66">
        <f t="shared" si="140"/>
        <v>0.8</v>
      </c>
      <c r="M479" s="66">
        <f t="shared" si="141"/>
        <v>0.8</v>
      </c>
      <c r="N479" s="169">
        <f t="shared" si="142"/>
        <v>4.28</v>
      </c>
      <c r="O479" s="169">
        <f>(J479*VLOOKUP(M479/J479,Mapping!$B$22:$C$29,2,10))</f>
        <v>2.75</v>
      </c>
      <c r="P479" s="166">
        <f t="shared" si="143"/>
        <v>8.2419030576962822</v>
      </c>
      <c r="Q479" s="167">
        <f>VLOOKUP(H479,Mapping!$B$3:$D$13,3,0)</f>
        <v>0.8</v>
      </c>
      <c r="R479" s="168">
        <f>(IF(VLOOKUP(VLOOKUP(I479,Mapping!$B$15:$D$20,2,1),Mapping!$C$15:$E$20,2,0)=7000,0,VLOOKUP(VLOOKUP(I479,Mapping!$B$15:$D$20,2,1),Mapping!$C$15:$E$20,2,0)))</f>
        <v>0</v>
      </c>
      <c r="S479" s="166"/>
      <c r="T479" s="166"/>
      <c r="U479" s="67">
        <f t="shared" si="144"/>
        <v>9.0419030576962829</v>
      </c>
      <c r="V479" s="149">
        <f t="shared" si="145"/>
        <v>9.0399999999999991</v>
      </c>
      <c r="W479" s="149">
        <f>MAKESHOPNCOMPANY!$C$17</f>
        <v>1402.69</v>
      </c>
      <c r="X479" t="str">
        <f t="shared" si="128"/>
        <v>[사업자]</v>
      </c>
      <c r="AA479" t="s">
        <v>6862</v>
      </c>
      <c r="AB479" t="s">
        <v>71</v>
      </c>
      <c r="AC479" t="s">
        <v>6863</v>
      </c>
      <c r="AD479" t="s">
        <v>6873</v>
      </c>
      <c r="AE479" t="s">
        <v>5316</v>
      </c>
      <c r="AF479" t="s">
        <v>5317</v>
      </c>
      <c r="AG479" t="s">
        <v>5318</v>
      </c>
      <c r="AH479" t="s">
        <v>157</v>
      </c>
      <c r="AI479">
        <v>1</v>
      </c>
      <c r="AJ479">
        <v>0.5</v>
      </c>
      <c r="AK479">
        <v>0.8</v>
      </c>
      <c r="AL479">
        <v>0.8</v>
      </c>
      <c r="AM479" t="s">
        <v>110</v>
      </c>
      <c r="AN479">
        <v>32.32</v>
      </c>
      <c r="AO479" t="s">
        <v>303</v>
      </c>
      <c r="AP479" t="s">
        <v>303</v>
      </c>
      <c r="AQ479" t="s">
        <v>303</v>
      </c>
      <c r="AR479" t="s">
        <v>303</v>
      </c>
      <c r="AS479" t="s">
        <v>303</v>
      </c>
      <c r="AT479" t="s">
        <v>618</v>
      </c>
      <c r="AU479" t="s">
        <v>619</v>
      </c>
      <c r="AV479" t="s">
        <v>620</v>
      </c>
      <c r="AW479" t="s">
        <v>156</v>
      </c>
      <c r="AX479" t="s">
        <v>307</v>
      </c>
      <c r="AY479" t="s">
        <v>6873</v>
      </c>
      <c r="AZ479" t="s">
        <v>6874</v>
      </c>
      <c r="BA479" t="s">
        <v>6874</v>
      </c>
      <c r="BB479" t="s">
        <v>645</v>
      </c>
      <c r="BC479" t="s">
        <v>628</v>
      </c>
      <c r="BD479" t="s">
        <v>621</v>
      </c>
      <c r="BE479" t="s">
        <v>311</v>
      </c>
      <c r="BF479" t="s">
        <v>312</v>
      </c>
      <c r="BG479" t="s">
        <v>156</v>
      </c>
      <c r="BH479" t="s">
        <v>313</v>
      </c>
    </row>
    <row r="480" spans="1:60" x14ac:dyDescent="0.4">
      <c r="A480" s="64">
        <f t="shared" si="129"/>
        <v>478</v>
      </c>
      <c r="B480" s="65" t="str">
        <f t="shared" si="130"/>
        <v>2025-09-26</v>
      </c>
      <c r="C480" s="65" t="str">
        <f t="shared" si="131"/>
        <v>FRA</v>
      </c>
      <c r="D480" s="65" t="str">
        <f t="shared" si="132"/>
        <v>18050238381</v>
      </c>
      <c r="E480" s="65" t="str">
        <f t="shared" si="133"/>
        <v>566746845980</v>
      </c>
      <c r="F480" s="65" t="str">
        <f t="shared" si="134"/>
        <v>김광희</v>
      </c>
      <c r="G480" s="65" t="str">
        <f t="shared" si="135"/>
        <v>GK00002771028</v>
      </c>
      <c r="H480" s="229" t="str">
        <f t="shared" si="136"/>
        <v>목록(Manifest)</v>
      </c>
      <c r="I480" s="66">
        <f t="shared" si="137"/>
        <v>135.57</v>
      </c>
      <c r="J480" s="102">
        <f t="shared" si="138"/>
        <v>1</v>
      </c>
      <c r="K480" s="66">
        <f t="shared" si="139"/>
        <v>0.5</v>
      </c>
      <c r="L480" s="66">
        <f t="shared" si="140"/>
        <v>0.2</v>
      </c>
      <c r="M480" s="66">
        <f t="shared" si="141"/>
        <v>0.5</v>
      </c>
      <c r="N480" s="169">
        <f t="shared" si="142"/>
        <v>3.35</v>
      </c>
      <c r="O480" s="169">
        <f>(J480*VLOOKUP(M480/J480,Mapping!$B$22:$C$29,2,10))</f>
        <v>2.75</v>
      </c>
      <c r="P480" s="166">
        <f t="shared" si="143"/>
        <v>7.1515801780863901</v>
      </c>
      <c r="Q480" s="167">
        <f>VLOOKUP(H480,Mapping!$B$3:$D$13,3,0)</f>
        <v>0</v>
      </c>
      <c r="R480" s="168">
        <f>(IF(VLOOKUP(VLOOKUP(I480,Mapping!$B$15:$D$20,2,1),Mapping!$C$15:$E$20,2,0)=7000,0,VLOOKUP(VLOOKUP(I480,Mapping!$B$15:$D$20,2,1),Mapping!$C$15:$E$20,2,0)))</f>
        <v>0</v>
      </c>
      <c r="S480" s="166"/>
      <c r="T480" s="166"/>
      <c r="U480" s="67">
        <f t="shared" si="144"/>
        <v>7.1515801780863901</v>
      </c>
      <c r="V480" s="149">
        <f t="shared" si="145"/>
        <v>7.15</v>
      </c>
      <c r="W480" s="149">
        <f>MAKESHOPNCOMPANY!$C$17</f>
        <v>1402.69</v>
      </c>
      <c r="X480" t="str">
        <f t="shared" si="128"/>
        <v/>
      </c>
      <c r="AA480" t="s">
        <v>6862</v>
      </c>
      <c r="AB480" t="s">
        <v>71</v>
      </c>
      <c r="AC480" t="s">
        <v>6863</v>
      </c>
      <c r="AD480" t="s">
        <v>6875</v>
      </c>
      <c r="AE480" t="s">
        <v>6876</v>
      </c>
      <c r="AF480" t="s">
        <v>6877</v>
      </c>
      <c r="AG480" t="s">
        <v>6878</v>
      </c>
      <c r="AH480" t="s">
        <v>156</v>
      </c>
      <c r="AI480">
        <v>1</v>
      </c>
      <c r="AJ480">
        <v>0.5</v>
      </c>
      <c r="AK480">
        <v>0.2</v>
      </c>
      <c r="AL480">
        <v>0.5</v>
      </c>
      <c r="AM480" t="s">
        <v>14</v>
      </c>
      <c r="AN480">
        <v>135.57</v>
      </c>
      <c r="AO480" t="s">
        <v>303</v>
      </c>
      <c r="AP480" t="s">
        <v>303</v>
      </c>
      <c r="AQ480" t="s">
        <v>303</v>
      </c>
      <c r="AR480" t="s">
        <v>303</v>
      </c>
      <c r="AS480" t="s">
        <v>303</v>
      </c>
      <c r="AT480" t="s">
        <v>618</v>
      </c>
      <c r="AU480" t="s">
        <v>619</v>
      </c>
      <c r="AV480" t="s">
        <v>6879</v>
      </c>
      <c r="AW480" t="s">
        <v>156</v>
      </c>
      <c r="AX480" t="s">
        <v>307</v>
      </c>
      <c r="AY480" t="s">
        <v>6875</v>
      </c>
      <c r="AZ480" t="s">
        <v>6880</v>
      </c>
      <c r="BA480" t="s">
        <v>6880</v>
      </c>
      <c r="BB480" t="s">
        <v>645</v>
      </c>
      <c r="BC480" t="s">
        <v>628</v>
      </c>
      <c r="BD480" t="s">
        <v>621</v>
      </c>
      <c r="BE480" t="s">
        <v>311</v>
      </c>
      <c r="BF480" t="s">
        <v>312</v>
      </c>
      <c r="BG480" t="s">
        <v>156</v>
      </c>
      <c r="BH480" t="s">
        <v>313</v>
      </c>
    </row>
    <row r="481" spans="1:60" x14ac:dyDescent="0.4">
      <c r="A481" s="64">
        <f t="shared" si="129"/>
        <v>479</v>
      </c>
      <c r="B481" s="65" t="str">
        <f t="shared" si="130"/>
        <v>2025-09-26</v>
      </c>
      <c r="C481" s="65" t="str">
        <f t="shared" si="131"/>
        <v>FRA</v>
      </c>
      <c r="D481" s="65" t="str">
        <f t="shared" si="132"/>
        <v>18050238381</v>
      </c>
      <c r="E481" s="65" t="str">
        <f t="shared" si="133"/>
        <v>566746846046</v>
      </c>
      <c r="F481" s="65" t="str">
        <f t="shared" si="134"/>
        <v>이성민</v>
      </c>
      <c r="G481" s="65" t="str">
        <f t="shared" si="135"/>
        <v>GK00002772745</v>
      </c>
      <c r="H481" s="229" t="str">
        <f t="shared" si="136"/>
        <v>목록(Manifest)</v>
      </c>
      <c r="I481" s="66">
        <f t="shared" si="137"/>
        <v>90.79</v>
      </c>
      <c r="J481" s="102">
        <f t="shared" si="138"/>
        <v>1</v>
      </c>
      <c r="K481" s="66">
        <f t="shared" si="139"/>
        <v>2.5</v>
      </c>
      <c r="L481" s="66">
        <f t="shared" si="140"/>
        <v>2.9</v>
      </c>
      <c r="M481" s="66">
        <f t="shared" si="141"/>
        <v>2.9</v>
      </c>
      <c r="N481" s="169">
        <f t="shared" si="142"/>
        <v>10.79</v>
      </c>
      <c r="O481" s="169">
        <f>(J481*VLOOKUP(M481/J481,Mapping!$B$22:$C$29,2,10))</f>
        <v>3.25</v>
      </c>
      <c r="P481" s="166">
        <f t="shared" si="143"/>
        <v>16.460358311529987</v>
      </c>
      <c r="Q481" s="167">
        <f>VLOOKUP(H481,Mapping!$B$3:$D$13,3,0)</f>
        <v>0</v>
      </c>
      <c r="R481" s="168">
        <f>(IF(VLOOKUP(VLOOKUP(I481,Mapping!$B$15:$D$20,2,1),Mapping!$C$15:$E$20,2,0)=7000,0,VLOOKUP(VLOOKUP(I481,Mapping!$B$15:$D$20,2,1),Mapping!$C$15:$E$20,2,0)))</f>
        <v>0</v>
      </c>
      <c r="S481" s="166"/>
      <c r="T481" s="166"/>
      <c r="U481" s="67">
        <f t="shared" si="144"/>
        <v>16.460358311529987</v>
      </c>
      <c r="V481" s="149">
        <f t="shared" si="145"/>
        <v>16.46</v>
      </c>
      <c r="W481" s="149">
        <f>MAKESHOPNCOMPANY!$C$17</f>
        <v>1402.69</v>
      </c>
      <c r="X481" t="str">
        <f t="shared" si="128"/>
        <v/>
      </c>
      <c r="AA481" t="s">
        <v>6862</v>
      </c>
      <c r="AB481" t="s">
        <v>71</v>
      </c>
      <c r="AC481" t="s">
        <v>6863</v>
      </c>
      <c r="AD481" t="s">
        <v>6881</v>
      </c>
      <c r="AE481" t="s">
        <v>258</v>
      </c>
      <c r="AF481" t="s">
        <v>681</v>
      </c>
      <c r="AG481" t="s">
        <v>715</v>
      </c>
      <c r="AH481" t="s">
        <v>156</v>
      </c>
      <c r="AI481">
        <v>1</v>
      </c>
      <c r="AJ481">
        <v>2.5</v>
      </c>
      <c r="AK481">
        <v>2.9</v>
      </c>
      <c r="AL481">
        <v>2.9</v>
      </c>
      <c r="AM481" t="s">
        <v>14</v>
      </c>
      <c r="AN481">
        <v>90.79</v>
      </c>
      <c r="AO481" t="s">
        <v>303</v>
      </c>
      <c r="AP481" t="s">
        <v>303</v>
      </c>
      <c r="AQ481" t="s">
        <v>303</v>
      </c>
      <c r="AR481" t="s">
        <v>303</v>
      </c>
      <c r="AS481" t="s">
        <v>156</v>
      </c>
      <c r="AT481" t="s">
        <v>618</v>
      </c>
      <c r="AU481" t="s">
        <v>619</v>
      </c>
      <c r="AV481" t="s">
        <v>683</v>
      </c>
      <c r="AW481" t="s">
        <v>156</v>
      </c>
      <c r="AX481" t="s">
        <v>307</v>
      </c>
      <c r="AY481" t="s">
        <v>6881</v>
      </c>
      <c r="AZ481" t="s">
        <v>6882</v>
      </c>
      <c r="BA481" t="s">
        <v>6882</v>
      </c>
      <c r="BB481" t="s">
        <v>645</v>
      </c>
      <c r="BC481" t="s">
        <v>628</v>
      </c>
      <c r="BD481" t="s">
        <v>621</v>
      </c>
      <c r="BE481" t="s">
        <v>311</v>
      </c>
      <c r="BF481" t="s">
        <v>312</v>
      </c>
      <c r="BG481" t="s">
        <v>156</v>
      </c>
      <c r="BH481" t="s">
        <v>313</v>
      </c>
    </row>
    <row r="482" spans="1:60" x14ac:dyDescent="0.4">
      <c r="A482" s="64">
        <f t="shared" si="129"/>
        <v>480</v>
      </c>
      <c r="B482" s="65" t="str">
        <f t="shared" si="130"/>
        <v>2025-09-26</v>
      </c>
      <c r="C482" s="65" t="str">
        <f t="shared" si="131"/>
        <v>FRA</v>
      </c>
      <c r="D482" s="65" t="str">
        <f t="shared" si="132"/>
        <v>18050238381</v>
      </c>
      <c r="E482" s="65" t="str">
        <f t="shared" si="133"/>
        <v>566746846024</v>
      </c>
      <c r="F482" s="65" t="str">
        <f t="shared" si="134"/>
        <v>유보은</v>
      </c>
      <c r="G482" s="65" t="str">
        <f t="shared" si="135"/>
        <v>GK00002773035</v>
      </c>
      <c r="H482" s="229" t="str">
        <f t="shared" si="136"/>
        <v>목록(Manifest)</v>
      </c>
      <c r="I482" s="66">
        <f t="shared" si="137"/>
        <v>105.08</v>
      </c>
      <c r="J482" s="102">
        <f t="shared" si="138"/>
        <v>1</v>
      </c>
      <c r="K482" s="66">
        <f t="shared" si="139"/>
        <v>0.5</v>
      </c>
      <c r="L482" s="66">
        <f t="shared" si="140"/>
        <v>2.2999999999999998</v>
      </c>
      <c r="M482" s="66">
        <f t="shared" si="141"/>
        <v>2.2999999999999998</v>
      </c>
      <c r="N482" s="169">
        <f t="shared" si="142"/>
        <v>8.93</v>
      </c>
      <c r="O482" s="169">
        <f>(J482*VLOOKUP(M482/J482,Mapping!$B$22:$C$29,2,10))</f>
        <v>3.25</v>
      </c>
      <c r="P482" s="166">
        <f t="shared" si="143"/>
        <v>14.279712552310203</v>
      </c>
      <c r="Q482" s="167">
        <f>VLOOKUP(H482,Mapping!$B$3:$D$13,3,0)</f>
        <v>0</v>
      </c>
      <c r="R482" s="168">
        <f>(IF(VLOOKUP(VLOOKUP(I482,Mapping!$B$15:$D$20,2,1),Mapping!$C$15:$E$20,2,0)=7000,0,VLOOKUP(VLOOKUP(I482,Mapping!$B$15:$D$20,2,1),Mapping!$C$15:$E$20,2,0)))</f>
        <v>0</v>
      </c>
      <c r="S482" s="166"/>
      <c r="T482" s="166"/>
      <c r="U482" s="67">
        <f t="shared" si="144"/>
        <v>14.279712552310203</v>
      </c>
      <c r="V482" s="149">
        <f t="shared" si="145"/>
        <v>14.28</v>
      </c>
      <c r="W482" s="149">
        <f>MAKESHOPNCOMPANY!$C$17</f>
        <v>1402.69</v>
      </c>
      <c r="X482" t="str">
        <f t="shared" si="128"/>
        <v/>
      </c>
      <c r="AA482" t="s">
        <v>6862</v>
      </c>
      <c r="AB482" t="s">
        <v>71</v>
      </c>
      <c r="AC482" t="s">
        <v>6863</v>
      </c>
      <c r="AD482" t="s">
        <v>6883</v>
      </c>
      <c r="AE482" t="s">
        <v>6884</v>
      </c>
      <c r="AF482" t="s">
        <v>6885</v>
      </c>
      <c r="AG482" t="s">
        <v>610</v>
      </c>
      <c r="AH482" t="s">
        <v>156</v>
      </c>
      <c r="AI482">
        <v>1</v>
      </c>
      <c r="AJ482">
        <v>0.5</v>
      </c>
      <c r="AK482">
        <v>2.2999999999999998</v>
      </c>
      <c r="AL482">
        <v>2.2999999999999998</v>
      </c>
      <c r="AM482" t="s">
        <v>14</v>
      </c>
      <c r="AN482">
        <v>105.08</v>
      </c>
      <c r="AO482" t="s">
        <v>303</v>
      </c>
      <c r="AP482" t="s">
        <v>303</v>
      </c>
      <c r="AQ482" t="s">
        <v>303</v>
      </c>
      <c r="AR482" t="s">
        <v>303</v>
      </c>
      <c r="AS482" t="s">
        <v>303</v>
      </c>
      <c r="AT482" t="s">
        <v>618</v>
      </c>
      <c r="AU482" t="s">
        <v>619</v>
      </c>
      <c r="AV482" t="s">
        <v>623</v>
      </c>
      <c r="AW482" t="s">
        <v>156</v>
      </c>
      <c r="AX482" t="s">
        <v>307</v>
      </c>
      <c r="AY482" t="s">
        <v>6883</v>
      </c>
      <c r="AZ482" t="s">
        <v>6886</v>
      </c>
      <c r="BA482" t="s">
        <v>6886</v>
      </c>
      <c r="BB482" t="s">
        <v>645</v>
      </c>
      <c r="BC482" t="s">
        <v>628</v>
      </c>
      <c r="BD482" t="s">
        <v>621</v>
      </c>
      <c r="BE482" t="s">
        <v>311</v>
      </c>
      <c r="BF482" t="s">
        <v>312</v>
      </c>
      <c r="BG482" t="s">
        <v>156</v>
      </c>
      <c r="BH482" t="s">
        <v>313</v>
      </c>
    </row>
    <row r="483" spans="1:60" x14ac:dyDescent="0.4">
      <c r="A483" s="64">
        <f t="shared" si="129"/>
        <v>481</v>
      </c>
      <c r="B483" s="65" t="str">
        <f t="shared" si="130"/>
        <v>2025-09-26</v>
      </c>
      <c r="C483" s="65" t="str">
        <f t="shared" si="131"/>
        <v>FRA</v>
      </c>
      <c r="D483" s="65" t="str">
        <f t="shared" si="132"/>
        <v>18050238381</v>
      </c>
      <c r="E483" s="65" t="str">
        <f t="shared" si="133"/>
        <v>566746845921</v>
      </c>
      <c r="F483" s="65" t="str">
        <f t="shared" si="134"/>
        <v>천진우</v>
      </c>
      <c r="G483" s="65" t="str">
        <f t="shared" si="135"/>
        <v>GK00002773046</v>
      </c>
      <c r="H483" s="229" t="str">
        <f t="shared" si="136"/>
        <v>일반(목록배제,Normal-Manifest Exception)</v>
      </c>
      <c r="I483" s="66">
        <f t="shared" si="137"/>
        <v>51.66</v>
      </c>
      <c r="J483" s="102">
        <f t="shared" si="138"/>
        <v>1</v>
      </c>
      <c r="K483" s="66">
        <f t="shared" si="139"/>
        <v>0.5</v>
      </c>
      <c r="L483" s="66">
        <f t="shared" si="140"/>
        <v>0.8</v>
      </c>
      <c r="M483" s="66">
        <f t="shared" si="141"/>
        <v>0.8</v>
      </c>
      <c r="N483" s="169">
        <f t="shared" si="142"/>
        <v>4.28</v>
      </c>
      <c r="O483" s="169">
        <f>(J483*VLOOKUP(M483/J483,Mapping!$B$22:$C$29,2,10))</f>
        <v>2.75</v>
      </c>
      <c r="P483" s="166">
        <f t="shared" si="143"/>
        <v>8.2419030576962822</v>
      </c>
      <c r="Q483" s="167">
        <f>VLOOKUP(H483,Mapping!$B$3:$D$13,3,0)</f>
        <v>0.8</v>
      </c>
      <c r="R483" s="168">
        <f>(IF(VLOOKUP(VLOOKUP(I483,Mapping!$B$15:$D$20,2,1),Mapping!$C$15:$E$20,2,0)=7000,0,VLOOKUP(VLOOKUP(I483,Mapping!$B$15:$D$20,2,1),Mapping!$C$15:$E$20,2,0)))</f>
        <v>0</v>
      </c>
      <c r="S483" s="166"/>
      <c r="T483" s="166"/>
      <c r="U483" s="67">
        <f t="shared" si="144"/>
        <v>9.0419030576962829</v>
      </c>
      <c r="V483" s="149">
        <f t="shared" si="145"/>
        <v>9.0399999999999991</v>
      </c>
      <c r="W483" s="149">
        <f>MAKESHOPNCOMPANY!$C$17</f>
        <v>1402.69</v>
      </c>
      <c r="X483" t="str">
        <f t="shared" si="128"/>
        <v/>
      </c>
      <c r="AA483" t="s">
        <v>6862</v>
      </c>
      <c r="AB483" t="s">
        <v>71</v>
      </c>
      <c r="AC483" t="s">
        <v>6863</v>
      </c>
      <c r="AD483" t="s">
        <v>6887</v>
      </c>
      <c r="AE483" t="s">
        <v>6888</v>
      </c>
      <c r="AF483" t="s">
        <v>6889</v>
      </c>
      <c r="AG483" t="s">
        <v>6890</v>
      </c>
      <c r="AH483" t="s">
        <v>156</v>
      </c>
      <c r="AI483">
        <v>1</v>
      </c>
      <c r="AJ483">
        <v>0.5</v>
      </c>
      <c r="AK483">
        <v>0.8</v>
      </c>
      <c r="AL483">
        <v>0.8</v>
      </c>
      <c r="AM483" t="s">
        <v>110</v>
      </c>
      <c r="AN483">
        <v>51.66</v>
      </c>
      <c r="AO483" t="s">
        <v>303</v>
      </c>
      <c r="AP483" t="s">
        <v>303</v>
      </c>
      <c r="AQ483" t="s">
        <v>303</v>
      </c>
      <c r="AR483" t="s">
        <v>303</v>
      </c>
      <c r="AS483" t="s">
        <v>156</v>
      </c>
      <c r="AT483" t="s">
        <v>618</v>
      </c>
      <c r="AU483" t="s">
        <v>619</v>
      </c>
      <c r="AV483" t="s">
        <v>6891</v>
      </c>
      <c r="AW483" t="s">
        <v>156</v>
      </c>
      <c r="AX483" t="s">
        <v>307</v>
      </c>
      <c r="AY483" t="s">
        <v>6887</v>
      </c>
      <c r="AZ483" t="s">
        <v>6892</v>
      </c>
      <c r="BA483" t="s">
        <v>6892</v>
      </c>
      <c r="BB483" t="s">
        <v>645</v>
      </c>
      <c r="BC483" t="s">
        <v>628</v>
      </c>
      <c r="BD483" t="s">
        <v>621</v>
      </c>
      <c r="BE483" t="s">
        <v>311</v>
      </c>
      <c r="BF483" t="s">
        <v>312</v>
      </c>
      <c r="BG483" t="s">
        <v>156</v>
      </c>
      <c r="BH483" t="s">
        <v>313</v>
      </c>
    </row>
    <row r="484" spans="1:60" x14ac:dyDescent="0.4">
      <c r="A484" s="64">
        <f t="shared" si="129"/>
        <v>482</v>
      </c>
      <c r="B484" s="65" t="str">
        <f t="shared" si="130"/>
        <v>2025-09-26</v>
      </c>
      <c r="C484" s="65" t="str">
        <f t="shared" si="131"/>
        <v>FRA</v>
      </c>
      <c r="D484" s="65" t="str">
        <f t="shared" si="132"/>
        <v>18050238381</v>
      </c>
      <c r="E484" s="65" t="str">
        <f t="shared" si="133"/>
        <v>566746845873</v>
      </c>
      <c r="F484" s="65" t="str">
        <f t="shared" si="134"/>
        <v>조영진</v>
      </c>
      <c r="G484" s="65" t="str">
        <f t="shared" si="135"/>
        <v>GK00002776914</v>
      </c>
      <c r="H484" s="229" t="str">
        <f t="shared" si="136"/>
        <v>식물검역(Plants Inspection)</v>
      </c>
      <c r="I484" s="66">
        <f t="shared" si="137"/>
        <v>82.53</v>
      </c>
      <c r="J484" s="102">
        <f t="shared" si="138"/>
        <v>1</v>
      </c>
      <c r="K484" s="66">
        <f t="shared" si="139"/>
        <v>0.5</v>
      </c>
      <c r="L484" s="66">
        <f t="shared" si="140"/>
        <v>0.2</v>
      </c>
      <c r="M484" s="66">
        <f t="shared" si="141"/>
        <v>0.5</v>
      </c>
      <c r="N484" s="169">
        <f t="shared" si="142"/>
        <v>3.35</v>
      </c>
      <c r="O484" s="169">
        <f>(J484*VLOOKUP(M484/J484,Mapping!$B$22:$C$29,2,10))</f>
        <v>2.75</v>
      </c>
      <c r="P484" s="166">
        <f t="shared" si="143"/>
        <v>7.1515801780863901</v>
      </c>
      <c r="Q484" s="167">
        <f>VLOOKUP(H484,Mapping!$B$3:$D$13,3,0)</f>
        <v>0.8</v>
      </c>
      <c r="R484" s="168">
        <f>(IF(VLOOKUP(VLOOKUP(I484,Mapping!$B$15:$D$20,2,1),Mapping!$C$15:$E$20,2,0)=7000,0,VLOOKUP(VLOOKUP(I484,Mapping!$B$15:$D$20,2,1),Mapping!$C$15:$E$20,2,0)))</f>
        <v>0</v>
      </c>
      <c r="S484" s="166"/>
      <c r="T484" s="166"/>
      <c r="U484" s="67">
        <f t="shared" si="144"/>
        <v>7.9515801780863899</v>
      </c>
      <c r="V484" s="149">
        <f t="shared" si="145"/>
        <v>7.95</v>
      </c>
      <c r="W484" s="149">
        <f>MAKESHOPNCOMPANY!$C$17</f>
        <v>1402.69</v>
      </c>
      <c r="X484" t="str">
        <f t="shared" si="128"/>
        <v>[식물검역]</v>
      </c>
      <c r="AA484" t="s">
        <v>6862</v>
      </c>
      <c r="AB484" t="s">
        <v>71</v>
      </c>
      <c r="AC484" t="s">
        <v>6863</v>
      </c>
      <c r="AD484" t="s">
        <v>6893</v>
      </c>
      <c r="AE484" t="s">
        <v>5347</v>
      </c>
      <c r="AF484" t="s">
        <v>5348</v>
      </c>
      <c r="AG484" t="s">
        <v>5349</v>
      </c>
      <c r="AH484" t="s">
        <v>167</v>
      </c>
      <c r="AI484">
        <v>1</v>
      </c>
      <c r="AJ484">
        <v>0.5</v>
      </c>
      <c r="AK484">
        <v>0.2</v>
      </c>
      <c r="AL484">
        <v>0.5</v>
      </c>
      <c r="AM484" t="s">
        <v>164</v>
      </c>
      <c r="AN484">
        <v>82.53</v>
      </c>
      <c r="AO484" t="s">
        <v>303</v>
      </c>
      <c r="AP484" t="s">
        <v>156</v>
      </c>
      <c r="AQ484" t="s">
        <v>156</v>
      </c>
      <c r="AR484" t="s">
        <v>156</v>
      </c>
      <c r="AS484" t="s">
        <v>156</v>
      </c>
      <c r="AT484" t="s">
        <v>618</v>
      </c>
      <c r="AU484" t="s">
        <v>619</v>
      </c>
      <c r="AV484" t="s">
        <v>5350</v>
      </c>
      <c r="AW484" t="s">
        <v>156</v>
      </c>
      <c r="AX484" t="s">
        <v>307</v>
      </c>
      <c r="AY484" t="s">
        <v>6893</v>
      </c>
      <c r="AZ484" t="s">
        <v>6894</v>
      </c>
      <c r="BA484" t="s">
        <v>6894</v>
      </c>
      <c r="BB484" t="s">
        <v>645</v>
      </c>
      <c r="BC484" t="s">
        <v>628</v>
      </c>
      <c r="BD484" t="s">
        <v>621</v>
      </c>
      <c r="BE484" t="s">
        <v>311</v>
      </c>
      <c r="BF484" t="s">
        <v>312</v>
      </c>
      <c r="BG484" t="s">
        <v>156</v>
      </c>
      <c r="BH484" t="s">
        <v>313</v>
      </c>
    </row>
    <row r="485" spans="1:60" x14ac:dyDescent="0.4">
      <c r="A485" s="64">
        <f t="shared" si="129"/>
        <v>483</v>
      </c>
      <c r="B485" s="65" t="str">
        <f t="shared" si="130"/>
        <v>2025-09-26</v>
      </c>
      <c r="C485" s="65" t="str">
        <f t="shared" si="131"/>
        <v>FRA</v>
      </c>
      <c r="D485" s="65" t="str">
        <f t="shared" si="132"/>
        <v>18050238381</v>
      </c>
      <c r="E485" s="65" t="str">
        <f t="shared" si="133"/>
        <v>566746846035</v>
      </c>
      <c r="F485" s="65" t="str">
        <f t="shared" si="134"/>
        <v>박희삼</v>
      </c>
      <c r="G485" s="65" t="str">
        <f t="shared" si="135"/>
        <v>GK00002777097</v>
      </c>
      <c r="H485" s="229" t="str">
        <f t="shared" si="136"/>
        <v>목록(Manifest)</v>
      </c>
      <c r="I485" s="66">
        <f t="shared" si="137"/>
        <v>61.27</v>
      </c>
      <c r="J485" s="102">
        <f t="shared" si="138"/>
        <v>1</v>
      </c>
      <c r="K485" s="66">
        <f t="shared" si="139"/>
        <v>0.5</v>
      </c>
      <c r="L485" s="66">
        <f t="shared" si="140"/>
        <v>0.7</v>
      </c>
      <c r="M485" s="66">
        <f t="shared" si="141"/>
        <v>0.7</v>
      </c>
      <c r="N485" s="169">
        <f t="shared" si="142"/>
        <v>3.9699999999999998</v>
      </c>
      <c r="O485" s="169">
        <f>(J485*VLOOKUP(M485/J485,Mapping!$B$22:$C$29,2,10))</f>
        <v>2.75</v>
      </c>
      <c r="P485" s="166">
        <f t="shared" si="143"/>
        <v>7.8784620978263185</v>
      </c>
      <c r="Q485" s="167">
        <f>VLOOKUP(H485,Mapping!$B$3:$D$13,3,0)</f>
        <v>0</v>
      </c>
      <c r="R485" s="168">
        <f>(IF(VLOOKUP(VLOOKUP(I485,Mapping!$B$15:$D$20,2,1),Mapping!$C$15:$E$20,2,0)=7000,0,VLOOKUP(VLOOKUP(I485,Mapping!$B$15:$D$20,2,1),Mapping!$C$15:$E$20,2,0)))</f>
        <v>0</v>
      </c>
      <c r="S485" s="166"/>
      <c r="T485" s="166"/>
      <c r="U485" s="67">
        <f t="shared" si="144"/>
        <v>7.8784620978263185</v>
      </c>
      <c r="V485" s="149">
        <f t="shared" si="145"/>
        <v>7.88</v>
      </c>
      <c r="W485" s="149">
        <f>MAKESHOPNCOMPANY!$C$17</f>
        <v>1402.69</v>
      </c>
      <c r="X485" t="str">
        <f t="shared" si="128"/>
        <v/>
      </c>
      <c r="AA485" t="s">
        <v>6862</v>
      </c>
      <c r="AB485" t="s">
        <v>71</v>
      </c>
      <c r="AC485" t="s">
        <v>6863</v>
      </c>
      <c r="AD485" t="s">
        <v>6895</v>
      </c>
      <c r="AE485" t="s">
        <v>693</v>
      </c>
      <c r="AF485" t="s">
        <v>694</v>
      </c>
      <c r="AG485" t="s">
        <v>695</v>
      </c>
      <c r="AH485" t="s">
        <v>156</v>
      </c>
      <c r="AI485">
        <v>1</v>
      </c>
      <c r="AJ485">
        <v>0.5</v>
      </c>
      <c r="AK485">
        <v>0.7</v>
      </c>
      <c r="AL485">
        <v>0.7</v>
      </c>
      <c r="AM485" t="s">
        <v>14</v>
      </c>
      <c r="AN485">
        <v>61.27</v>
      </c>
      <c r="AO485" t="s">
        <v>303</v>
      </c>
      <c r="AP485" t="s">
        <v>303</v>
      </c>
      <c r="AQ485" t="s">
        <v>303</v>
      </c>
      <c r="AR485" t="s">
        <v>303</v>
      </c>
      <c r="AS485" t="s">
        <v>303</v>
      </c>
      <c r="AT485" t="s">
        <v>618</v>
      </c>
      <c r="AU485" t="s">
        <v>619</v>
      </c>
      <c r="AV485" t="s">
        <v>625</v>
      </c>
      <c r="AW485" t="s">
        <v>156</v>
      </c>
      <c r="AX485" t="s">
        <v>307</v>
      </c>
      <c r="AY485" t="s">
        <v>6895</v>
      </c>
      <c r="AZ485" t="s">
        <v>6896</v>
      </c>
      <c r="BA485" t="s">
        <v>6896</v>
      </c>
      <c r="BB485" t="s">
        <v>645</v>
      </c>
      <c r="BC485" t="s">
        <v>628</v>
      </c>
      <c r="BD485" t="s">
        <v>621</v>
      </c>
      <c r="BE485" t="s">
        <v>311</v>
      </c>
      <c r="BF485" t="s">
        <v>312</v>
      </c>
      <c r="BG485" t="s">
        <v>156</v>
      </c>
      <c r="BH485" t="s">
        <v>313</v>
      </c>
    </row>
    <row r="486" spans="1:60" x14ac:dyDescent="0.4">
      <c r="A486" s="64">
        <f t="shared" si="129"/>
        <v>484</v>
      </c>
      <c r="B486" s="65" t="str">
        <f t="shared" si="130"/>
        <v>2025-09-26</v>
      </c>
      <c r="C486" s="65" t="str">
        <f t="shared" si="131"/>
        <v>FRA</v>
      </c>
      <c r="D486" s="65" t="str">
        <f t="shared" si="132"/>
        <v>18050238381</v>
      </c>
      <c r="E486" s="65" t="str">
        <f t="shared" si="133"/>
        <v>566746846013</v>
      </c>
      <c r="F486" s="65" t="str">
        <f t="shared" si="134"/>
        <v>이수현</v>
      </c>
      <c r="G486" s="65" t="str">
        <f t="shared" si="135"/>
        <v>GK00002778760</v>
      </c>
      <c r="H486" s="229" t="str">
        <f t="shared" si="136"/>
        <v>간이(Simple)</v>
      </c>
      <c r="I486" s="66">
        <f t="shared" si="137"/>
        <v>1164.4100000000001</v>
      </c>
      <c r="J486" s="102">
        <f t="shared" si="138"/>
        <v>1</v>
      </c>
      <c r="K486" s="66">
        <f t="shared" si="139"/>
        <v>15</v>
      </c>
      <c r="L486" s="66">
        <f t="shared" si="140"/>
        <v>22.2</v>
      </c>
      <c r="M486" s="66">
        <f t="shared" si="141"/>
        <v>22.5</v>
      </c>
      <c r="N486" s="169">
        <f t="shared" si="142"/>
        <v>71.55</v>
      </c>
      <c r="O486" s="169">
        <f>(J486*VLOOKUP(M486/J486,Mapping!$B$22:$C$29,2,10))</f>
        <v>7.25</v>
      </c>
      <c r="P486" s="166">
        <f t="shared" si="143"/>
        <v>92.384347218558617</v>
      </c>
      <c r="Q486" s="167">
        <f>VLOOKUP(H486,Mapping!$B$3:$D$13,3,0)</f>
        <v>0.8</v>
      </c>
      <c r="R486" s="168">
        <f>(IF(VLOOKUP(VLOOKUP(I486,Mapping!$B$15:$D$20,2,1),Mapping!$C$15:$E$20,2,0)=7000,0,VLOOKUP(VLOOKUP(I486,Mapping!$B$15:$D$20,2,1),Mapping!$C$15:$E$20,2,0)))</f>
        <v>0</v>
      </c>
      <c r="S486" s="166"/>
      <c r="T486" s="166"/>
      <c r="U486" s="67">
        <f t="shared" si="144"/>
        <v>93.184347218558614</v>
      </c>
      <c r="V486" s="149">
        <f t="shared" si="145"/>
        <v>93.18</v>
      </c>
      <c r="W486" s="149">
        <f>MAKESHOPNCOMPANY!$C$17</f>
        <v>1402.69</v>
      </c>
      <c r="X486" t="str">
        <f t="shared" si="128"/>
        <v/>
      </c>
      <c r="AA486" t="s">
        <v>6862</v>
      </c>
      <c r="AB486" t="s">
        <v>71</v>
      </c>
      <c r="AC486" t="s">
        <v>6863</v>
      </c>
      <c r="AD486" t="s">
        <v>6897</v>
      </c>
      <c r="AE486" t="s">
        <v>251</v>
      </c>
      <c r="AF486" t="s">
        <v>6898</v>
      </c>
      <c r="AG486" t="s">
        <v>6899</v>
      </c>
      <c r="AH486" t="s">
        <v>156</v>
      </c>
      <c r="AI486">
        <v>1</v>
      </c>
      <c r="AJ486">
        <v>15</v>
      </c>
      <c r="AK486">
        <v>22.2</v>
      </c>
      <c r="AL486">
        <v>22.5</v>
      </c>
      <c r="AM486" t="s">
        <v>15</v>
      </c>
      <c r="AN486">
        <v>1164.4100000000001</v>
      </c>
      <c r="AO486" t="s">
        <v>303</v>
      </c>
      <c r="AP486" t="s">
        <v>303</v>
      </c>
      <c r="AQ486" t="s">
        <v>156</v>
      </c>
      <c r="AR486" t="s">
        <v>156</v>
      </c>
      <c r="AS486" t="s">
        <v>156</v>
      </c>
      <c r="AT486" t="s">
        <v>618</v>
      </c>
      <c r="AU486" t="s">
        <v>619</v>
      </c>
      <c r="AV486" t="s">
        <v>644</v>
      </c>
      <c r="AW486" t="s">
        <v>156</v>
      </c>
      <c r="AX486" t="s">
        <v>307</v>
      </c>
      <c r="AY486" t="s">
        <v>6897</v>
      </c>
      <c r="AZ486" t="s">
        <v>6900</v>
      </c>
      <c r="BA486" t="s">
        <v>6900</v>
      </c>
      <c r="BB486" t="s">
        <v>645</v>
      </c>
      <c r="BC486" t="s">
        <v>628</v>
      </c>
      <c r="BD486" t="s">
        <v>621</v>
      </c>
      <c r="BE486" t="s">
        <v>311</v>
      </c>
      <c r="BF486" t="s">
        <v>312</v>
      </c>
      <c r="BG486" t="s">
        <v>156</v>
      </c>
      <c r="BH486" t="s">
        <v>313</v>
      </c>
    </row>
    <row r="487" spans="1:60" x14ac:dyDescent="0.4">
      <c r="A487" s="64">
        <f t="shared" si="129"/>
        <v>485</v>
      </c>
      <c r="B487" s="65" t="str">
        <f t="shared" si="130"/>
        <v>2025-09-26</v>
      </c>
      <c r="C487" s="65" t="str">
        <f t="shared" si="131"/>
        <v>FRA</v>
      </c>
      <c r="D487" s="65" t="str">
        <f t="shared" si="132"/>
        <v>18050238381</v>
      </c>
      <c r="E487" s="65" t="str">
        <f t="shared" si="133"/>
        <v>566746845943</v>
      </c>
      <c r="F487" s="65" t="str">
        <f t="shared" si="134"/>
        <v>김헌미</v>
      </c>
      <c r="G487" s="65" t="str">
        <f t="shared" si="135"/>
        <v>GK00002779694</v>
      </c>
      <c r="H487" s="229" t="str">
        <f t="shared" si="136"/>
        <v>목록(Manifest)</v>
      </c>
      <c r="I487" s="66">
        <f t="shared" si="137"/>
        <v>119.62</v>
      </c>
      <c r="J487" s="102">
        <f t="shared" si="138"/>
        <v>1</v>
      </c>
      <c r="K487" s="66">
        <f t="shared" si="139"/>
        <v>1</v>
      </c>
      <c r="L487" s="66">
        <f t="shared" si="140"/>
        <v>0.2</v>
      </c>
      <c r="M487" s="66">
        <f t="shared" si="141"/>
        <v>1</v>
      </c>
      <c r="N487" s="169">
        <f t="shared" si="142"/>
        <v>4.9000000000000004</v>
      </c>
      <c r="O487" s="169">
        <f>(J487*VLOOKUP(M487/J487,Mapping!$B$22:$C$29,2,10))</f>
        <v>2.75</v>
      </c>
      <c r="P487" s="166">
        <f t="shared" si="143"/>
        <v>8.9687849774362114</v>
      </c>
      <c r="Q487" s="167">
        <f>VLOOKUP(H487,Mapping!$B$3:$D$13,3,0)</f>
        <v>0</v>
      </c>
      <c r="R487" s="168">
        <f>(IF(VLOOKUP(VLOOKUP(I487,Mapping!$B$15:$D$20,2,1),Mapping!$C$15:$E$20,2,0)=7000,0,VLOOKUP(VLOOKUP(I487,Mapping!$B$15:$D$20,2,1),Mapping!$C$15:$E$20,2,0)))</f>
        <v>0</v>
      </c>
      <c r="S487" s="166"/>
      <c r="T487" s="166"/>
      <c r="U487" s="67">
        <f t="shared" si="144"/>
        <v>8.9687849774362114</v>
      </c>
      <c r="V487" s="149">
        <f t="shared" si="145"/>
        <v>8.9700000000000006</v>
      </c>
      <c r="W487" s="149">
        <f>MAKESHOPNCOMPANY!$C$17</f>
        <v>1402.69</v>
      </c>
      <c r="X487" t="str">
        <f t="shared" si="128"/>
        <v/>
      </c>
      <c r="AA487" t="s">
        <v>6862</v>
      </c>
      <c r="AB487" t="s">
        <v>71</v>
      </c>
      <c r="AC487" t="s">
        <v>6863</v>
      </c>
      <c r="AD487" t="s">
        <v>6901</v>
      </c>
      <c r="AE487" t="s">
        <v>6902</v>
      </c>
      <c r="AF487" t="s">
        <v>6903</v>
      </c>
      <c r="AG487" t="s">
        <v>6904</v>
      </c>
      <c r="AH487" t="s">
        <v>156</v>
      </c>
      <c r="AI487">
        <v>1</v>
      </c>
      <c r="AJ487">
        <v>1</v>
      </c>
      <c r="AK487">
        <v>0.2</v>
      </c>
      <c r="AL487">
        <v>1</v>
      </c>
      <c r="AM487" t="s">
        <v>14</v>
      </c>
      <c r="AN487">
        <v>119.62</v>
      </c>
      <c r="AO487" t="s">
        <v>303</v>
      </c>
      <c r="AP487" t="s">
        <v>303</v>
      </c>
      <c r="AQ487" t="s">
        <v>303</v>
      </c>
      <c r="AR487" t="s">
        <v>303</v>
      </c>
      <c r="AS487" t="s">
        <v>303</v>
      </c>
      <c r="AT487" t="s">
        <v>618</v>
      </c>
      <c r="AU487" t="s">
        <v>619</v>
      </c>
      <c r="AV487" t="s">
        <v>6905</v>
      </c>
      <c r="AW487" t="s">
        <v>156</v>
      </c>
      <c r="AX487" t="s">
        <v>307</v>
      </c>
      <c r="AY487" t="s">
        <v>6901</v>
      </c>
      <c r="AZ487" t="s">
        <v>6906</v>
      </c>
      <c r="BA487" t="s">
        <v>6906</v>
      </c>
      <c r="BB487" t="s">
        <v>645</v>
      </c>
      <c r="BC487" t="s">
        <v>628</v>
      </c>
      <c r="BD487" t="s">
        <v>621</v>
      </c>
      <c r="BE487" t="s">
        <v>311</v>
      </c>
      <c r="BF487" t="s">
        <v>312</v>
      </c>
      <c r="BG487" t="s">
        <v>156</v>
      </c>
      <c r="BH487" t="s">
        <v>313</v>
      </c>
    </row>
    <row r="488" spans="1:60" x14ac:dyDescent="0.4">
      <c r="A488" s="64">
        <f t="shared" si="129"/>
        <v>486</v>
      </c>
      <c r="B488" s="65" t="str">
        <f t="shared" si="130"/>
        <v>2025-09-26</v>
      </c>
      <c r="C488" s="65" t="str">
        <f t="shared" si="131"/>
        <v>FRA</v>
      </c>
      <c r="D488" s="65" t="str">
        <f t="shared" si="132"/>
        <v>18050238381</v>
      </c>
      <c r="E488" s="65" t="str">
        <f t="shared" si="133"/>
        <v>566746845991</v>
      </c>
      <c r="F488" s="65" t="str">
        <f t="shared" si="134"/>
        <v>김소정</v>
      </c>
      <c r="G488" s="65" t="str">
        <f t="shared" si="135"/>
        <v>GK00002779696</v>
      </c>
      <c r="H488" s="229" t="str">
        <f t="shared" si="136"/>
        <v>목록(Manifest)</v>
      </c>
      <c r="I488" s="66">
        <f t="shared" si="137"/>
        <v>72.89</v>
      </c>
      <c r="J488" s="102">
        <f t="shared" si="138"/>
        <v>1</v>
      </c>
      <c r="K488" s="66">
        <f t="shared" si="139"/>
        <v>0.5</v>
      </c>
      <c r="L488" s="66">
        <f t="shared" si="140"/>
        <v>0.2</v>
      </c>
      <c r="M488" s="66">
        <f t="shared" si="141"/>
        <v>0.5</v>
      </c>
      <c r="N488" s="169">
        <f t="shared" si="142"/>
        <v>3.35</v>
      </c>
      <c r="O488" s="169">
        <f>(J488*VLOOKUP(M488/J488,Mapping!$B$22:$C$29,2,10))</f>
        <v>2.75</v>
      </c>
      <c r="P488" s="166">
        <f t="shared" si="143"/>
        <v>7.1515801780863901</v>
      </c>
      <c r="Q488" s="167">
        <f>VLOOKUP(H488,Mapping!$B$3:$D$13,3,0)</f>
        <v>0</v>
      </c>
      <c r="R488" s="168">
        <f>(IF(VLOOKUP(VLOOKUP(I488,Mapping!$B$15:$D$20,2,1),Mapping!$C$15:$E$20,2,0)=7000,0,VLOOKUP(VLOOKUP(I488,Mapping!$B$15:$D$20,2,1),Mapping!$C$15:$E$20,2,0)))</f>
        <v>0</v>
      </c>
      <c r="S488" s="166"/>
      <c r="T488" s="166"/>
      <c r="U488" s="67">
        <f t="shared" si="144"/>
        <v>7.1515801780863901</v>
      </c>
      <c r="V488" s="149">
        <f t="shared" si="145"/>
        <v>7.15</v>
      </c>
      <c r="W488" s="149">
        <f>MAKESHOPNCOMPANY!$C$17</f>
        <v>1402.69</v>
      </c>
      <c r="X488" t="str">
        <f t="shared" si="128"/>
        <v/>
      </c>
      <c r="AA488" t="s">
        <v>6862</v>
      </c>
      <c r="AB488" t="s">
        <v>71</v>
      </c>
      <c r="AC488" t="s">
        <v>6863</v>
      </c>
      <c r="AD488" t="s">
        <v>6907</v>
      </c>
      <c r="AE488" t="s">
        <v>6733</v>
      </c>
      <c r="AF488" t="s">
        <v>6908</v>
      </c>
      <c r="AG488" t="s">
        <v>6909</v>
      </c>
      <c r="AH488" t="s">
        <v>156</v>
      </c>
      <c r="AI488">
        <v>1</v>
      </c>
      <c r="AJ488">
        <v>0.5</v>
      </c>
      <c r="AK488">
        <v>0.2</v>
      </c>
      <c r="AL488">
        <v>0.5</v>
      </c>
      <c r="AM488" t="s">
        <v>14</v>
      </c>
      <c r="AN488">
        <v>72.89</v>
      </c>
      <c r="AO488" t="s">
        <v>303</v>
      </c>
      <c r="AP488" t="s">
        <v>303</v>
      </c>
      <c r="AQ488" t="s">
        <v>303</v>
      </c>
      <c r="AR488" t="s">
        <v>303</v>
      </c>
      <c r="AS488" t="s">
        <v>303</v>
      </c>
      <c r="AT488" t="s">
        <v>618</v>
      </c>
      <c r="AU488" t="s">
        <v>619</v>
      </c>
      <c r="AV488" t="s">
        <v>6910</v>
      </c>
      <c r="AW488" t="s">
        <v>156</v>
      </c>
      <c r="AX488" t="s">
        <v>307</v>
      </c>
      <c r="AY488" t="s">
        <v>6907</v>
      </c>
      <c r="AZ488" t="s">
        <v>6911</v>
      </c>
      <c r="BA488" t="s">
        <v>6911</v>
      </c>
      <c r="BB488" t="s">
        <v>645</v>
      </c>
      <c r="BC488" t="s">
        <v>628</v>
      </c>
      <c r="BD488" t="s">
        <v>621</v>
      </c>
      <c r="BE488" t="s">
        <v>311</v>
      </c>
      <c r="BF488" t="s">
        <v>312</v>
      </c>
      <c r="BG488" t="s">
        <v>156</v>
      </c>
      <c r="BH488" t="s">
        <v>313</v>
      </c>
    </row>
    <row r="489" spans="1:60" x14ac:dyDescent="0.4">
      <c r="A489" s="64">
        <f t="shared" si="129"/>
        <v>487</v>
      </c>
      <c r="B489" s="65" t="str">
        <f t="shared" si="130"/>
        <v>2025-09-26</v>
      </c>
      <c r="C489" s="65" t="str">
        <f t="shared" si="131"/>
        <v>FRA</v>
      </c>
      <c r="D489" s="65" t="str">
        <f t="shared" si="132"/>
        <v>18050238381</v>
      </c>
      <c r="E489" s="65" t="str">
        <f t="shared" si="133"/>
        <v>566746846050</v>
      </c>
      <c r="F489" s="65" t="str">
        <f t="shared" si="134"/>
        <v>정상진</v>
      </c>
      <c r="G489" s="65" t="str">
        <f t="shared" si="135"/>
        <v>GK00002782601</v>
      </c>
      <c r="H489" s="229" t="str">
        <f t="shared" si="136"/>
        <v>목록(Manifest)</v>
      </c>
      <c r="I489" s="66">
        <f t="shared" si="137"/>
        <v>122.95</v>
      </c>
      <c r="J489" s="102">
        <f t="shared" si="138"/>
        <v>1</v>
      </c>
      <c r="K489" s="66">
        <f t="shared" si="139"/>
        <v>1.5</v>
      </c>
      <c r="L489" s="66">
        <f t="shared" si="140"/>
        <v>2.7</v>
      </c>
      <c r="M489" s="66">
        <f t="shared" si="141"/>
        <v>2.7</v>
      </c>
      <c r="N489" s="169">
        <f t="shared" si="142"/>
        <v>10.170000000000002</v>
      </c>
      <c r="O489" s="169">
        <f>(J489*VLOOKUP(M489/J489,Mapping!$B$22:$C$29,2,10))</f>
        <v>3.25</v>
      </c>
      <c r="P489" s="166">
        <f t="shared" si="143"/>
        <v>15.733476391790061</v>
      </c>
      <c r="Q489" s="167">
        <f>VLOOKUP(H489,Mapping!$B$3:$D$13,3,0)</f>
        <v>0</v>
      </c>
      <c r="R489" s="168">
        <f>(IF(VLOOKUP(VLOOKUP(I489,Mapping!$B$15:$D$20,2,1),Mapping!$C$15:$E$20,2,0)=7000,0,VLOOKUP(VLOOKUP(I489,Mapping!$B$15:$D$20,2,1),Mapping!$C$15:$E$20,2,0)))</f>
        <v>0</v>
      </c>
      <c r="S489" s="166"/>
      <c r="T489" s="166"/>
      <c r="U489" s="67">
        <f t="shared" si="144"/>
        <v>15.733476391790061</v>
      </c>
      <c r="V489" s="149">
        <f t="shared" si="145"/>
        <v>15.73</v>
      </c>
      <c r="W489" s="149">
        <f>MAKESHOPNCOMPANY!$C$17</f>
        <v>1402.69</v>
      </c>
      <c r="X489" t="str">
        <f t="shared" si="128"/>
        <v/>
      </c>
      <c r="AA489" t="s">
        <v>6862</v>
      </c>
      <c r="AB489" t="s">
        <v>71</v>
      </c>
      <c r="AC489" t="s">
        <v>6863</v>
      </c>
      <c r="AD489" t="s">
        <v>6912</v>
      </c>
      <c r="AE489" t="s">
        <v>6913</v>
      </c>
      <c r="AF489" t="s">
        <v>6914</v>
      </c>
      <c r="AG489" t="s">
        <v>6915</v>
      </c>
      <c r="AH489" t="s">
        <v>156</v>
      </c>
      <c r="AI489">
        <v>1</v>
      </c>
      <c r="AJ489">
        <v>1.5</v>
      </c>
      <c r="AK489">
        <v>2.7</v>
      </c>
      <c r="AL489">
        <v>2.7</v>
      </c>
      <c r="AM489" t="s">
        <v>14</v>
      </c>
      <c r="AN489">
        <v>122.95</v>
      </c>
      <c r="AO489" t="s">
        <v>303</v>
      </c>
      <c r="AP489" t="s">
        <v>303</v>
      </c>
      <c r="AQ489" t="s">
        <v>303</v>
      </c>
      <c r="AR489" t="s">
        <v>303</v>
      </c>
      <c r="AS489" t="s">
        <v>303</v>
      </c>
      <c r="AT489" t="s">
        <v>618</v>
      </c>
      <c r="AU489" t="s">
        <v>619</v>
      </c>
      <c r="AV489" t="s">
        <v>677</v>
      </c>
      <c r="AW489" t="s">
        <v>156</v>
      </c>
      <c r="AX489" t="s">
        <v>307</v>
      </c>
      <c r="AY489" t="s">
        <v>6912</v>
      </c>
      <c r="AZ489" t="s">
        <v>6916</v>
      </c>
      <c r="BA489" t="s">
        <v>6916</v>
      </c>
      <c r="BB489" t="s">
        <v>645</v>
      </c>
      <c r="BC489" t="s">
        <v>628</v>
      </c>
      <c r="BD489" t="s">
        <v>621</v>
      </c>
      <c r="BE489" t="s">
        <v>311</v>
      </c>
      <c r="BF489" t="s">
        <v>312</v>
      </c>
      <c r="BG489" t="s">
        <v>156</v>
      </c>
      <c r="BH489" t="s">
        <v>313</v>
      </c>
    </row>
    <row r="490" spans="1:60" x14ac:dyDescent="0.4">
      <c r="A490" s="64">
        <f t="shared" si="129"/>
        <v>488</v>
      </c>
      <c r="B490" s="65" t="str">
        <f t="shared" si="130"/>
        <v>2025-09-26</v>
      </c>
      <c r="C490" s="65" t="str">
        <f t="shared" si="131"/>
        <v>FRA</v>
      </c>
      <c r="D490" s="65" t="str">
        <f t="shared" si="132"/>
        <v>18050238381</v>
      </c>
      <c r="E490" s="65" t="str">
        <f t="shared" si="133"/>
        <v>566746845976</v>
      </c>
      <c r="F490" s="65" t="str">
        <f t="shared" si="134"/>
        <v>문한솔</v>
      </c>
      <c r="G490" s="65" t="str">
        <f t="shared" si="135"/>
        <v>GK00002783085</v>
      </c>
      <c r="H490" s="229" t="str">
        <f t="shared" si="136"/>
        <v>목록(Manifest)</v>
      </c>
      <c r="I490" s="66">
        <f t="shared" si="137"/>
        <v>141.16999999999999</v>
      </c>
      <c r="J490" s="102">
        <f t="shared" si="138"/>
        <v>1</v>
      </c>
      <c r="K490" s="66">
        <f t="shared" si="139"/>
        <v>1</v>
      </c>
      <c r="L490" s="66">
        <f t="shared" si="140"/>
        <v>1.3</v>
      </c>
      <c r="M490" s="66">
        <f t="shared" si="141"/>
        <v>1.3</v>
      </c>
      <c r="N490" s="169">
        <f t="shared" si="142"/>
        <v>5.83</v>
      </c>
      <c r="O490" s="169">
        <f>(J490*VLOOKUP(M490/J490,Mapping!$B$22:$C$29,2,10))</f>
        <v>2.75</v>
      </c>
      <c r="P490" s="166">
        <f t="shared" si="143"/>
        <v>10.059107857046103</v>
      </c>
      <c r="Q490" s="167">
        <f>VLOOKUP(H490,Mapping!$B$3:$D$13,3,0)</f>
        <v>0</v>
      </c>
      <c r="R490" s="168">
        <f>(IF(VLOOKUP(VLOOKUP(I490,Mapping!$B$15:$D$20,2,1),Mapping!$C$15:$E$20,2,0)=7000,0,VLOOKUP(VLOOKUP(I490,Mapping!$B$15:$D$20,2,1),Mapping!$C$15:$E$20,2,0)))</f>
        <v>0</v>
      </c>
      <c r="S490" s="166"/>
      <c r="T490" s="166"/>
      <c r="U490" s="67">
        <f t="shared" si="144"/>
        <v>10.059107857046103</v>
      </c>
      <c r="V490" s="149">
        <f t="shared" si="145"/>
        <v>10.06</v>
      </c>
      <c r="W490" s="149">
        <f>MAKESHOPNCOMPANY!$C$17</f>
        <v>1402.69</v>
      </c>
      <c r="X490" t="str">
        <f t="shared" si="128"/>
        <v/>
      </c>
      <c r="AA490" t="s">
        <v>6862</v>
      </c>
      <c r="AB490" t="s">
        <v>71</v>
      </c>
      <c r="AC490" t="s">
        <v>6863</v>
      </c>
      <c r="AD490" t="s">
        <v>6917</v>
      </c>
      <c r="AE490" t="s">
        <v>6918</v>
      </c>
      <c r="AF490" t="s">
        <v>6919</v>
      </c>
      <c r="AG490" t="s">
        <v>6920</v>
      </c>
      <c r="AH490" t="s">
        <v>156</v>
      </c>
      <c r="AI490">
        <v>1</v>
      </c>
      <c r="AJ490">
        <v>1</v>
      </c>
      <c r="AK490">
        <v>1.3</v>
      </c>
      <c r="AL490">
        <v>1.3</v>
      </c>
      <c r="AM490" t="s">
        <v>14</v>
      </c>
      <c r="AN490">
        <v>141.16999999999999</v>
      </c>
      <c r="AO490" t="s">
        <v>303</v>
      </c>
      <c r="AP490" t="s">
        <v>303</v>
      </c>
      <c r="AQ490" t="s">
        <v>303</v>
      </c>
      <c r="AR490" t="s">
        <v>303</v>
      </c>
      <c r="AS490" t="s">
        <v>303</v>
      </c>
      <c r="AT490" t="s">
        <v>618</v>
      </c>
      <c r="AU490" t="s">
        <v>619</v>
      </c>
      <c r="AV490" t="s">
        <v>622</v>
      </c>
      <c r="AW490" t="s">
        <v>156</v>
      </c>
      <c r="AX490" t="s">
        <v>307</v>
      </c>
      <c r="AY490" t="s">
        <v>6917</v>
      </c>
      <c r="AZ490" t="s">
        <v>6921</v>
      </c>
      <c r="BA490" t="s">
        <v>6921</v>
      </c>
      <c r="BB490" t="s">
        <v>645</v>
      </c>
      <c r="BC490" t="s">
        <v>628</v>
      </c>
      <c r="BD490" t="s">
        <v>621</v>
      </c>
      <c r="BE490" t="s">
        <v>311</v>
      </c>
      <c r="BF490" t="s">
        <v>312</v>
      </c>
      <c r="BG490" t="s">
        <v>156</v>
      </c>
      <c r="BH490" t="s">
        <v>313</v>
      </c>
    </row>
    <row r="491" spans="1:60" x14ac:dyDescent="0.4">
      <c r="A491" s="64">
        <f t="shared" si="129"/>
        <v>489</v>
      </c>
      <c r="B491" s="65" t="str">
        <f t="shared" si="130"/>
        <v>2025-09-26</v>
      </c>
      <c r="C491" s="65" t="str">
        <f t="shared" si="131"/>
        <v>FRA</v>
      </c>
      <c r="D491" s="65" t="str">
        <f t="shared" si="132"/>
        <v>18050238381</v>
      </c>
      <c r="E491" s="65" t="str">
        <f t="shared" si="133"/>
        <v>566746845932</v>
      </c>
      <c r="F491" s="65" t="str">
        <f t="shared" si="134"/>
        <v>강태경</v>
      </c>
      <c r="G491" s="65" t="str">
        <f t="shared" si="135"/>
        <v>GK00002783091</v>
      </c>
      <c r="H491" s="229" t="str">
        <f t="shared" si="136"/>
        <v>간이(Simple)</v>
      </c>
      <c r="I491" s="66">
        <f t="shared" si="137"/>
        <v>784.62</v>
      </c>
      <c r="J491" s="102">
        <f t="shared" si="138"/>
        <v>1</v>
      </c>
      <c r="K491" s="66">
        <f t="shared" si="139"/>
        <v>22</v>
      </c>
      <c r="L491" s="66">
        <f t="shared" si="140"/>
        <v>0.2</v>
      </c>
      <c r="M491" s="66">
        <f t="shared" si="141"/>
        <v>22</v>
      </c>
      <c r="N491" s="169">
        <f t="shared" si="142"/>
        <v>70</v>
      </c>
      <c r="O491" s="169">
        <f>(J491*VLOOKUP(M491/J491,Mapping!$B$22:$C$29,2,10))</f>
        <v>7.25</v>
      </c>
      <c r="P491" s="166">
        <f t="shared" si="143"/>
        <v>90.567142419208793</v>
      </c>
      <c r="Q491" s="167">
        <f>VLOOKUP(H491,Mapping!$B$3:$D$13,3,0)</f>
        <v>0.8</v>
      </c>
      <c r="R491" s="168">
        <f>(IF(VLOOKUP(VLOOKUP(I491,Mapping!$B$15:$D$20,2,1),Mapping!$C$15:$E$20,2,0)=7000,0,VLOOKUP(VLOOKUP(I491,Mapping!$B$15:$D$20,2,1),Mapping!$C$15:$E$20,2,0)))</f>
        <v>0</v>
      </c>
      <c r="S491" s="166"/>
      <c r="T491" s="166"/>
      <c r="U491" s="67">
        <f t="shared" si="144"/>
        <v>91.36714241920879</v>
      </c>
      <c r="V491" s="149">
        <f t="shared" si="145"/>
        <v>91.37</v>
      </c>
      <c r="W491" s="149">
        <f>MAKESHOPNCOMPANY!$C$17</f>
        <v>1402.69</v>
      </c>
      <c r="X491" t="str">
        <f t="shared" si="128"/>
        <v/>
      </c>
      <c r="AA491" t="s">
        <v>6862</v>
      </c>
      <c r="AB491" t="s">
        <v>71</v>
      </c>
      <c r="AC491" t="s">
        <v>6863</v>
      </c>
      <c r="AD491" t="s">
        <v>6922</v>
      </c>
      <c r="AE491" t="s">
        <v>265</v>
      </c>
      <c r="AF491" t="s">
        <v>754</v>
      </c>
      <c r="AG491" t="s">
        <v>755</v>
      </c>
      <c r="AH491" t="s">
        <v>156</v>
      </c>
      <c r="AI491">
        <v>1</v>
      </c>
      <c r="AJ491">
        <v>22</v>
      </c>
      <c r="AK491">
        <v>0.2</v>
      </c>
      <c r="AL491">
        <v>22</v>
      </c>
      <c r="AM491" t="s">
        <v>15</v>
      </c>
      <c r="AN491">
        <v>784.62</v>
      </c>
      <c r="AO491" t="s">
        <v>303</v>
      </c>
      <c r="AP491" t="s">
        <v>303</v>
      </c>
      <c r="AQ491" t="s">
        <v>303</v>
      </c>
      <c r="AR491" t="s">
        <v>303</v>
      </c>
      <c r="AS491" t="s">
        <v>156</v>
      </c>
      <c r="AT491" t="s">
        <v>618</v>
      </c>
      <c r="AU491" t="s">
        <v>619</v>
      </c>
      <c r="AV491" t="s">
        <v>756</v>
      </c>
      <c r="AW491" t="s">
        <v>156</v>
      </c>
      <c r="AX491" t="s">
        <v>307</v>
      </c>
      <c r="AY491" t="s">
        <v>6922</v>
      </c>
      <c r="AZ491" t="s">
        <v>6923</v>
      </c>
      <c r="BA491" t="s">
        <v>6923</v>
      </c>
      <c r="BB491" t="s">
        <v>645</v>
      </c>
      <c r="BC491" t="s">
        <v>628</v>
      </c>
      <c r="BD491" t="s">
        <v>621</v>
      </c>
      <c r="BE491" t="s">
        <v>311</v>
      </c>
      <c r="BF491" t="s">
        <v>312</v>
      </c>
      <c r="BG491" t="s">
        <v>156</v>
      </c>
      <c r="BH491" t="s">
        <v>313</v>
      </c>
    </row>
    <row r="492" spans="1:60" x14ac:dyDescent="0.4">
      <c r="A492" s="64">
        <f t="shared" si="129"/>
        <v>490</v>
      </c>
      <c r="B492" s="65" t="str">
        <f t="shared" si="130"/>
        <v>2025-09-26</v>
      </c>
      <c r="C492" s="65" t="str">
        <f t="shared" si="131"/>
        <v>FRA</v>
      </c>
      <c r="D492" s="65" t="str">
        <f t="shared" si="132"/>
        <v>18050238381</v>
      </c>
      <c r="E492" s="65" t="str">
        <f t="shared" si="133"/>
        <v>566746846002</v>
      </c>
      <c r="F492" s="65" t="str">
        <f t="shared" si="134"/>
        <v>박진현</v>
      </c>
      <c r="G492" s="65" t="str">
        <f t="shared" si="135"/>
        <v>GK00002783446</v>
      </c>
      <c r="H492" s="229" t="str">
        <f t="shared" si="136"/>
        <v>목록(Manifest)</v>
      </c>
      <c r="I492" s="66">
        <f t="shared" si="137"/>
        <v>147.41999999999999</v>
      </c>
      <c r="J492" s="102">
        <f t="shared" si="138"/>
        <v>1</v>
      </c>
      <c r="K492" s="66">
        <f t="shared" si="139"/>
        <v>0.5</v>
      </c>
      <c r="L492" s="66">
        <f t="shared" si="140"/>
        <v>1.2</v>
      </c>
      <c r="M492" s="66">
        <f t="shared" si="141"/>
        <v>1.2</v>
      </c>
      <c r="N492" s="169">
        <f t="shared" si="142"/>
        <v>5.52</v>
      </c>
      <c r="O492" s="169">
        <f>(J492*VLOOKUP(M492/J492,Mapping!$B$22:$C$29,2,10))</f>
        <v>2.75</v>
      </c>
      <c r="P492" s="166">
        <f t="shared" si="143"/>
        <v>9.6956668971761388</v>
      </c>
      <c r="Q492" s="167">
        <f>VLOOKUP(H492,Mapping!$B$3:$D$13,3,0)</f>
        <v>0</v>
      </c>
      <c r="R492" s="168">
        <f>(IF(VLOOKUP(VLOOKUP(I492,Mapping!$B$15:$D$20,2,1),Mapping!$C$15:$E$20,2,0)=7000,0,VLOOKUP(VLOOKUP(I492,Mapping!$B$15:$D$20,2,1),Mapping!$C$15:$E$20,2,0)))</f>
        <v>0</v>
      </c>
      <c r="S492" s="166"/>
      <c r="T492" s="166"/>
      <c r="U492" s="67">
        <f t="shared" si="144"/>
        <v>9.6956668971761388</v>
      </c>
      <c r="V492" s="149">
        <f t="shared" si="145"/>
        <v>9.6999999999999993</v>
      </c>
      <c r="W492" s="149">
        <f>MAKESHOPNCOMPANY!$C$17</f>
        <v>1402.69</v>
      </c>
      <c r="X492" t="str">
        <f t="shared" si="128"/>
        <v/>
      </c>
      <c r="AA492" t="s">
        <v>6862</v>
      </c>
      <c r="AB492" t="s">
        <v>71</v>
      </c>
      <c r="AC492" t="s">
        <v>6863</v>
      </c>
      <c r="AD492" t="s">
        <v>6924</v>
      </c>
      <c r="AE492" t="s">
        <v>1220</v>
      </c>
      <c r="AF492" t="s">
        <v>1221</v>
      </c>
      <c r="AG492" t="s">
        <v>680</v>
      </c>
      <c r="AH492" t="s">
        <v>156</v>
      </c>
      <c r="AI492">
        <v>1</v>
      </c>
      <c r="AJ492">
        <v>0.5</v>
      </c>
      <c r="AK492">
        <v>1.2</v>
      </c>
      <c r="AL492">
        <v>1.2</v>
      </c>
      <c r="AM492" t="s">
        <v>14</v>
      </c>
      <c r="AN492">
        <v>147.41999999999999</v>
      </c>
      <c r="AO492" t="s">
        <v>303</v>
      </c>
      <c r="AP492" t="s">
        <v>303</v>
      </c>
      <c r="AQ492" t="s">
        <v>303</v>
      </c>
      <c r="AR492" t="s">
        <v>303</v>
      </c>
      <c r="AS492" t="s">
        <v>303</v>
      </c>
      <c r="AT492" t="s">
        <v>618</v>
      </c>
      <c r="AU492" t="s">
        <v>619</v>
      </c>
      <c r="AV492" t="s">
        <v>1190</v>
      </c>
      <c r="AW492" t="s">
        <v>156</v>
      </c>
      <c r="AX492" t="s">
        <v>307</v>
      </c>
      <c r="AY492" t="s">
        <v>6924</v>
      </c>
      <c r="AZ492" t="s">
        <v>6925</v>
      </c>
      <c r="BA492" t="s">
        <v>6925</v>
      </c>
      <c r="BB492" t="s">
        <v>645</v>
      </c>
      <c r="BC492" t="s">
        <v>628</v>
      </c>
      <c r="BD492" t="s">
        <v>621</v>
      </c>
      <c r="BE492" t="s">
        <v>311</v>
      </c>
      <c r="BF492" t="s">
        <v>312</v>
      </c>
      <c r="BG492" t="s">
        <v>156</v>
      </c>
      <c r="BH492" t="s">
        <v>313</v>
      </c>
    </row>
    <row r="493" spans="1:60" x14ac:dyDescent="0.4">
      <c r="A493" s="64">
        <f t="shared" si="129"/>
        <v>491</v>
      </c>
      <c r="B493" s="65" t="str">
        <f t="shared" si="130"/>
        <v>2025-09-26</v>
      </c>
      <c r="C493" s="65" t="str">
        <f t="shared" si="131"/>
        <v>FRA</v>
      </c>
      <c r="D493" s="65" t="str">
        <f t="shared" si="132"/>
        <v>18050238381</v>
      </c>
      <c r="E493" s="65" t="str">
        <f t="shared" si="133"/>
        <v>566746845965</v>
      </c>
      <c r="F493" s="65" t="str">
        <f t="shared" si="134"/>
        <v>오은식</v>
      </c>
      <c r="G493" s="65" t="str">
        <f t="shared" si="135"/>
        <v>GK00002783474</v>
      </c>
      <c r="H493" s="229" t="str">
        <f t="shared" si="136"/>
        <v>목록(Manifest)</v>
      </c>
      <c r="I493" s="66">
        <f t="shared" si="137"/>
        <v>93.94</v>
      </c>
      <c r="J493" s="102">
        <f t="shared" si="138"/>
        <v>1</v>
      </c>
      <c r="K493" s="66">
        <f t="shared" si="139"/>
        <v>1</v>
      </c>
      <c r="L493" s="66">
        <f t="shared" si="140"/>
        <v>0.2</v>
      </c>
      <c r="M493" s="66">
        <f t="shared" si="141"/>
        <v>1</v>
      </c>
      <c r="N493" s="169">
        <f t="shared" si="142"/>
        <v>4.9000000000000004</v>
      </c>
      <c r="O493" s="169">
        <f>(J493*VLOOKUP(M493/J493,Mapping!$B$22:$C$29,2,10))</f>
        <v>2.75</v>
      </c>
      <c r="P493" s="166">
        <f t="shared" si="143"/>
        <v>8.9687849774362114</v>
      </c>
      <c r="Q493" s="167">
        <f>VLOOKUP(H493,Mapping!$B$3:$D$13,3,0)</f>
        <v>0</v>
      </c>
      <c r="R493" s="168">
        <f>(IF(VLOOKUP(VLOOKUP(I493,Mapping!$B$15:$D$20,2,1),Mapping!$C$15:$E$20,2,0)=7000,0,VLOOKUP(VLOOKUP(I493,Mapping!$B$15:$D$20,2,1),Mapping!$C$15:$E$20,2,0)))</f>
        <v>0</v>
      </c>
      <c r="S493" s="166"/>
      <c r="T493" s="166"/>
      <c r="U493" s="67">
        <f t="shared" si="144"/>
        <v>8.9687849774362114</v>
      </c>
      <c r="V493" s="149">
        <f t="shared" si="145"/>
        <v>8.9700000000000006</v>
      </c>
      <c r="W493" s="149">
        <f>MAKESHOPNCOMPANY!$C$17</f>
        <v>1402.69</v>
      </c>
      <c r="X493" t="str">
        <f t="shared" si="128"/>
        <v/>
      </c>
      <c r="AA493" t="s">
        <v>6862</v>
      </c>
      <c r="AB493" t="s">
        <v>71</v>
      </c>
      <c r="AC493" t="s">
        <v>6863</v>
      </c>
      <c r="AD493" t="s">
        <v>6926</v>
      </c>
      <c r="AE493" t="s">
        <v>6927</v>
      </c>
      <c r="AF493" t="s">
        <v>6928</v>
      </c>
      <c r="AG493" t="s">
        <v>6929</v>
      </c>
      <c r="AH493" t="s">
        <v>156</v>
      </c>
      <c r="AI493">
        <v>1</v>
      </c>
      <c r="AJ493">
        <v>1</v>
      </c>
      <c r="AK493">
        <v>0.2</v>
      </c>
      <c r="AL493">
        <v>1</v>
      </c>
      <c r="AM493" t="s">
        <v>14</v>
      </c>
      <c r="AN493">
        <v>93.94</v>
      </c>
      <c r="AO493" t="s">
        <v>303</v>
      </c>
      <c r="AP493" t="s">
        <v>303</v>
      </c>
      <c r="AQ493" t="s">
        <v>303</v>
      </c>
      <c r="AR493" t="s">
        <v>303</v>
      </c>
      <c r="AS493" t="s">
        <v>303</v>
      </c>
      <c r="AT493" t="s">
        <v>618</v>
      </c>
      <c r="AU493" t="s">
        <v>619</v>
      </c>
      <c r="AV493" t="s">
        <v>6788</v>
      </c>
      <c r="AW493" t="s">
        <v>156</v>
      </c>
      <c r="AX493" t="s">
        <v>307</v>
      </c>
      <c r="AY493" t="s">
        <v>6926</v>
      </c>
      <c r="AZ493" t="s">
        <v>6930</v>
      </c>
      <c r="BA493" t="s">
        <v>6930</v>
      </c>
      <c r="BB493" t="s">
        <v>645</v>
      </c>
      <c r="BC493" t="s">
        <v>628</v>
      </c>
      <c r="BD493" t="s">
        <v>621</v>
      </c>
      <c r="BE493" t="s">
        <v>311</v>
      </c>
      <c r="BF493" t="s">
        <v>312</v>
      </c>
      <c r="BG493" t="s">
        <v>156</v>
      </c>
      <c r="BH493" t="s">
        <v>313</v>
      </c>
    </row>
    <row r="494" spans="1:60" x14ac:dyDescent="0.4">
      <c r="A494" s="64">
        <f t="shared" si="129"/>
        <v>492</v>
      </c>
      <c r="B494" s="65" t="str">
        <f t="shared" si="130"/>
        <v>2025-09-26</v>
      </c>
      <c r="C494" s="65" t="str">
        <f t="shared" si="131"/>
        <v>FRA</v>
      </c>
      <c r="D494" s="65" t="str">
        <f t="shared" si="132"/>
        <v>18050238381</v>
      </c>
      <c r="E494" s="65" t="str">
        <f t="shared" si="133"/>
        <v>566746845884</v>
      </c>
      <c r="F494" s="65" t="str">
        <f t="shared" si="134"/>
        <v>김도엽</v>
      </c>
      <c r="G494" s="65" t="str">
        <f t="shared" si="135"/>
        <v>GK00002783496</v>
      </c>
      <c r="H494" s="229" t="str">
        <f t="shared" si="136"/>
        <v>목록(Manifest)</v>
      </c>
      <c r="I494" s="66">
        <f t="shared" si="137"/>
        <v>44.18</v>
      </c>
      <c r="J494" s="102">
        <f t="shared" si="138"/>
        <v>1</v>
      </c>
      <c r="K494" s="66">
        <f t="shared" si="139"/>
        <v>0.5</v>
      </c>
      <c r="L494" s="66">
        <f t="shared" si="140"/>
        <v>0.6</v>
      </c>
      <c r="M494" s="66">
        <f t="shared" si="141"/>
        <v>0.6</v>
      </c>
      <c r="N494" s="169">
        <f t="shared" si="142"/>
        <v>3.66</v>
      </c>
      <c r="O494" s="169">
        <f>(J494*VLOOKUP(M494/J494,Mapping!$B$22:$C$29,2,10))</f>
        <v>2.75</v>
      </c>
      <c r="P494" s="166">
        <f t="shared" si="143"/>
        <v>7.5150211379563547</v>
      </c>
      <c r="Q494" s="167">
        <f>VLOOKUP(H494,Mapping!$B$3:$D$13,3,0)</f>
        <v>0</v>
      </c>
      <c r="R494" s="168">
        <f>(IF(VLOOKUP(VLOOKUP(I494,Mapping!$B$15:$D$20,2,1),Mapping!$C$15:$E$20,2,0)=7000,0,VLOOKUP(VLOOKUP(I494,Mapping!$B$15:$D$20,2,1),Mapping!$C$15:$E$20,2,0)))</f>
        <v>0</v>
      </c>
      <c r="S494" s="166"/>
      <c r="T494" s="166"/>
      <c r="U494" s="67">
        <f t="shared" si="144"/>
        <v>7.5150211379563547</v>
      </c>
      <c r="V494" s="149">
        <f t="shared" si="145"/>
        <v>7.52</v>
      </c>
      <c r="W494" s="149">
        <f>MAKESHOPNCOMPANY!$C$17</f>
        <v>1402.69</v>
      </c>
      <c r="X494" t="str">
        <f t="shared" si="128"/>
        <v/>
      </c>
      <c r="AA494" t="s">
        <v>6862</v>
      </c>
      <c r="AB494" t="s">
        <v>71</v>
      </c>
      <c r="AC494" t="s">
        <v>6863</v>
      </c>
      <c r="AD494" t="s">
        <v>6931</v>
      </c>
      <c r="AE494" t="s">
        <v>1292</v>
      </c>
      <c r="AF494" t="s">
        <v>1293</v>
      </c>
      <c r="AG494" t="s">
        <v>1294</v>
      </c>
      <c r="AH494" t="s">
        <v>156</v>
      </c>
      <c r="AI494">
        <v>1</v>
      </c>
      <c r="AJ494">
        <v>0.5</v>
      </c>
      <c r="AK494">
        <v>0.6</v>
      </c>
      <c r="AL494">
        <v>0.6</v>
      </c>
      <c r="AM494" t="s">
        <v>14</v>
      </c>
      <c r="AN494">
        <v>44.18</v>
      </c>
      <c r="AO494" t="s">
        <v>303</v>
      </c>
      <c r="AP494" t="s">
        <v>303</v>
      </c>
      <c r="AQ494" t="s">
        <v>303</v>
      </c>
      <c r="AR494" t="s">
        <v>303</v>
      </c>
      <c r="AS494" t="s">
        <v>303</v>
      </c>
      <c r="AT494" t="s">
        <v>618</v>
      </c>
      <c r="AU494" t="s">
        <v>619</v>
      </c>
      <c r="AV494" t="s">
        <v>625</v>
      </c>
      <c r="AW494" t="s">
        <v>156</v>
      </c>
      <c r="AX494" t="s">
        <v>307</v>
      </c>
      <c r="AY494" t="s">
        <v>6931</v>
      </c>
      <c r="AZ494" t="s">
        <v>6932</v>
      </c>
      <c r="BA494" t="s">
        <v>6932</v>
      </c>
      <c r="BB494" t="s">
        <v>645</v>
      </c>
      <c r="BC494" t="s">
        <v>628</v>
      </c>
      <c r="BD494" t="s">
        <v>621</v>
      </c>
      <c r="BE494" t="s">
        <v>311</v>
      </c>
      <c r="BF494" t="s">
        <v>312</v>
      </c>
      <c r="BG494" t="s">
        <v>156</v>
      </c>
      <c r="BH494" t="s">
        <v>313</v>
      </c>
    </row>
    <row r="495" spans="1:60" x14ac:dyDescent="0.4">
      <c r="A495" s="64">
        <f t="shared" si="129"/>
        <v>493</v>
      </c>
      <c r="B495" s="65" t="str">
        <f t="shared" si="130"/>
        <v>2025-09-26</v>
      </c>
      <c r="C495" s="65" t="str">
        <f t="shared" si="131"/>
        <v>FRA</v>
      </c>
      <c r="D495" s="65" t="str">
        <f t="shared" si="132"/>
        <v>18050238381</v>
      </c>
      <c r="E495" s="65" t="str">
        <f t="shared" si="133"/>
        <v>566746846061</v>
      </c>
      <c r="F495" s="65" t="str">
        <f t="shared" si="134"/>
        <v>하수연</v>
      </c>
      <c r="G495" s="65" t="str">
        <f t="shared" si="135"/>
        <v>GK00002785454</v>
      </c>
      <c r="H495" s="229" t="str">
        <f t="shared" si="136"/>
        <v>간이(Simple)</v>
      </c>
      <c r="I495" s="66">
        <f t="shared" si="137"/>
        <v>153.91</v>
      </c>
      <c r="J495" s="102">
        <f t="shared" si="138"/>
        <v>1</v>
      </c>
      <c r="K495" s="66">
        <f t="shared" si="139"/>
        <v>0.5</v>
      </c>
      <c r="L495" s="66">
        <f t="shared" si="140"/>
        <v>0.8</v>
      </c>
      <c r="M495" s="66">
        <f t="shared" si="141"/>
        <v>0.8</v>
      </c>
      <c r="N495" s="169">
        <f t="shared" si="142"/>
        <v>4.28</v>
      </c>
      <c r="O495" s="169">
        <f>(J495*VLOOKUP(M495/J495,Mapping!$B$22:$C$29,2,10))</f>
        <v>2.75</v>
      </c>
      <c r="P495" s="166">
        <f t="shared" si="143"/>
        <v>8.2419030576962822</v>
      </c>
      <c r="Q495" s="167">
        <f>VLOOKUP(H495,Mapping!$B$3:$D$13,3,0)</f>
        <v>0.8</v>
      </c>
      <c r="R495" s="168">
        <f>(IF(VLOOKUP(VLOOKUP(I495,Mapping!$B$15:$D$20,2,1),Mapping!$C$15:$E$20,2,0)=7000,0,VLOOKUP(VLOOKUP(I495,Mapping!$B$15:$D$20,2,1),Mapping!$C$15:$E$20,2,0)))</f>
        <v>0</v>
      </c>
      <c r="S495" s="166"/>
      <c r="T495" s="166"/>
      <c r="U495" s="67">
        <f t="shared" si="144"/>
        <v>9.0419030576962829</v>
      </c>
      <c r="V495" s="149">
        <f t="shared" si="145"/>
        <v>9.0399999999999991</v>
      </c>
      <c r="W495" s="149">
        <f>MAKESHOPNCOMPANY!$C$17</f>
        <v>1402.69</v>
      </c>
      <c r="X495" t="str">
        <f t="shared" si="128"/>
        <v/>
      </c>
      <c r="AA495" t="s">
        <v>6862</v>
      </c>
      <c r="AB495" t="s">
        <v>71</v>
      </c>
      <c r="AC495" t="s">
        <v>6863</v>
      </c>
      <c r="AD495" t="s">
        <v>6933</v>
      </c>
      <c r="AE495" t="s">
        <v>247</v>
      </c>
      <c r="AF495" t="s">
        <v>588</v>
      </c>
      <c r="AG495" t="s">
        <v>589</v>
      </c>
      <c r="AH495" t="s">
        <v>156</v>
      </c>
      <c r="AI495">
        <v>1</v>
      </c>
      <c r="AJ495">
        <v>0.5</v>
      </c>
      <c r="AK495">
        <v>0.8</v>
      </c>
      <c r="AL495">
        <v>0.8</v>
      </c>
      <c r="AM495" t="s">
        <v>15</v>
      </c>
      <c r="AN495">
        <v>153.91</v>
      </c>
      <c r="AO495" t="s">
        <v>303</v>
      </c>
      <c r="AP495" t="s">
        <v>303</v>
      </c>
      <c r="AQ495" t="s">
        <v>303</v>
      </c>
      <c r="AR495" t="s">
        <v>303</v>
      </c>
      <c r="AS495" t="s">
        <v>156</v>
      </c>
      <c r="AT495" t="s">
        <v>618</v>
      </c>
      <c r="AU495" t="s">
        <v>619</v>
      </c>
      <c r="AV495" t="s">
        <v>6934</v>
      </c>
      <c r="AW495" t="s">
        <v>156</v>
      </c>
      <c r="AX495" t="s">
        <v>307</v>
      </c>
      <c r="AY495" t="s">
        <v>6933</v>
      </c>
      <c r="AZ495" t="s">
        <v>6935</v>
      </c>
      <c r="BA495" t="s">
        <v>6935</v>
      </c>
      <c r="BB495" t="s">
        <v>645</v>
      </c>
      <c r="BC495" t="s">
        <v>628</v>
      </c>
      <c r="BD495" t="s">
        <v>621</v>
      </c>
      <c r="BE495" t="s">
        <v>311</v>
      </c>
      <c r="BF495" t="s">
        <v>312</v>
      </c>
      <c r="BG495" t="s">
        <v>156</v>
      </c>
      <c r="BH495" t="s">
        <v>313</v>
      </c>
    </row>
    <row r="496" spans="1:60" x14ac:dyDescent="0.4">
      <c r="A496" s="64">
        <f t="shared" si="129"/>
        <v>494</v>
      </c>
      <c r="B496" s="65" t="str">
        <f t="shared" si="130"/>
        <v>2025-09-26</v>
      </c>
      <c r="C496" s="65" t="str">
        <f t="shared" si="131"/>
        <v>FRA</v>
      </c>
      <c r="D496" s="65" t="str">
        <f t="shared" si="132"/>
        <v>18050238381</v>
      </c>
      <c r="E496" s="65" t="str">
        <f t="shared" si="133"/>
        <v>566746845895</v>
      </c>
      <c r="F496" s="65" t="str">
        <f t="shared" si="134"/>
        <v>강석찬</v>
      </c>
      <c r="G496" s="65" t="str">
        <f t="shared" si="135"/>
        <v>GK00002778168</v>
      </c>
      <c r="H496" s="229" t="str">
        <f t="shared" si="136"/>
        <v>목록(Manifest)</v>
      </c>
      <c r="I496" s="66">
        <f t="shared" si="137"/>
        <v>137.4</v>
      </c>
      <c r="J496" s="102">
        <f t="shared" si="138"/>
        <v>1</v>
      </c>
      <c r="K496" s="66">
        <f t="shared" si="139"/>
        <v>0.6</v>
      </c>
      <c r="L496" s="66">
        <f t="shared" si="140"/>
        <v>1.3</v>
      </c>
      <c r="M496" s="66">
        <f t="shared" si="141"/>
        <v>1.3</v>
      </c>
      <c r="N496" s="169">
        <f t="shared" si="142"/>
        <v>5.83</v>
      </c>
      <c r="O496" s="169">
        <f>(J496*VLOOKUP(M496/J496,Mapping!$B$22:$C$29,2,10))</f>
        <v>2.75</v>
      </c>
      <c r="P496" s="166">
        <f t="shared" si="143"/>
        <v>10.059107857046103</v>
      </c>
      <c r="Q496" s="167">
        <f>VLOOKUP(H496,Mapping!$B$3:$D$13,3,0)</f>
        <v>0</v>
      </c>
      <c r="R496" s="168">
        <f>(IF(VLOOKUP(VLOOKUP(I496,Mapping!$B$15:$D$20,2,1),Mapping!$C$15:$E$20,2,0)=7000,0,VLOOKUP(VLOOKUP(I496,Mapping!$B$15:$D$20,2,1),Mapping!$C$15:$E$20,2,0)))</f>
        <v>0</v>
      </c>
      <c r="S496" s="166"/>
      <c r="T496" s="166"/>
      <c r="U496" s="67">
        <f t="shared" si="144"/>
        <v>10.059107857046103</v>
      </c>
      <c r="V496" s="149">
        <f t="shared" si="145"/>
        <v>10.06</v>
      </c>
      <c r="W496" s="149">
        <f>MAKESHOPNCOMPANY!$C$17</f>
        <v>1402.69</v>
      </c>
      <c r="X496" t="str">
        <f t="shared" si="128"/>
        <v/>
      </c>
      <c r="AA496" t="s">
        <v>6862</v>
      </c>
      <c r="AB496" t="s">
        <v>71</v>
      </c>
      <c r="AC496" t="s">
        <v>6863</v>
      </c>
      <c r="AD496" t="s">
        <v>6936</v>
      </c>
      <c r="AE496" t="s">
        <v>6937</v>
      </c>
      <c r="AF496" t="s">
        <v>6938</v>
      </c>
      <c r="AG496" t="s">
        <v>3414</v>
      </c>
      <c r="AH496" t="s">
        <v>156</v>
      </c>
      <c r="AI496">
        <v>1</v>
      </c>
      <c r="AJ496">
        <v>0.6</v>
      </c>
      <c r="AK496">
        <v>1.3</v>
      </c>
      <c r="AL496">
        <v>1.3</v>
      </c>
      <c r="AM496" t="s">
        <v>14</v>
      </c>
      <c r="AN496">
        <v>137.4</v>
      </c>
      <c r="AO496" t="s">
        <v>303</v>
      </c>
      <c r="AP496" t="s">
        <v>303</v>
      </c>
      <c r="AQ496" t="s">
        <v>303</v>
      </c>
      <c r="AR496" t="s">
        <v>303</v>
      </c>
      <c r="AS496" t="s">
        <v>303</v>
      </c>
      <c r="AT496" t="s">
        <v>618</v>
      </c>
      <c r="AU496" t="s">
        <v>619</v>
      </c>
      <c r="AV496" t="s">
        <v>6939</v>
      </c>
      <c r="AW496" t="s">
        <v>156</v>
      </c>
      <c r="AX496" t="s">
        <v>307</v>
      </c>
      <c r="AY496" t="s">
        <v>6936</v>
      </c>
      <c r="AZ496" t="s">
        <v>6940</v>
      </c>
      <c r="BA496" t="s">
        <v>6940</v>
      </c>
      <c r="BB496" t="s">
        <v>645</v>
      </c>
      <c r="BC496" t="s">
        <v>628</v>
      </c>
      <c r="BD496" t="s">
        <v>621</v>
      </c>
      <c r="BE496" t="s">
        <v>311</v>
      </c>
      <c r="BF496" t="s">
        <v>312</v>
      </c>
      <c r="BG496" t="s">
        <v>156</v>
      </c>
      <c r="BH496" t="s">
        <v>313</v>
      </c>
    </row>
    <row r="497" spans="1:60" x14ac:dyDescent="0.4">
      <c r="A497" s="64">
        <f t="shared" si="129"/>
        <v>495</v>
      </c>
      <c r="B497" s="65" t="str">
        <f t="shared" si="130"/>
        <v>2025-09-26</v>
      </c>
      <c r="C497" s="65" t="str">
        <f t="shared" si="131"/>
        <v>FRA</v>
      </c>
      <c r="D497" s="65" t="str">
        <f t="shared" si="132"/>
        <v>18050238381</v>
      </c>
      <c r="E497" s="65" t="str">
        <f t="shared" si="133"/>
        <v>566746844742</v>
      </c>
      <c r="F497" s="65" t="str">
        <f t="shared" si="134"/>
        <v>진영상사</v>
      </c>
      <c r="G497" s="65" t="str">
        <f t="shared" si="135"/>
        <v>GK00002755116</v>
      </c>
      <c r="H497" s="229" t="str">
        <f t="shared" si="136"/>
        <v>간이(Simple)</v>
      </c>
      <c r="I497" s="66">
        <f t="shared" si="137"/>
        <v>1320.2</v>
      </c>
      <c r="J497" s="102">
        <f t="shared" si="138"/>
        <v>1</v>
      </c>
      <c r="K497" s="66">
        <f t="shared" si="139"/>
        <v>18</v>
      </c>
      <c r="L497" s="66">
        <f t="shared" si="140"/>
        <v>35.200000000000003</v>
      </c>
      <c r="M497" s="66">
        <f t="shared" si="141"/>
        <v>35.5</v>
      </c>
      <c r="N497" s="169">
        <f t="shared" si="142"/>
        <v>111.85</v>
      </c>
      <c r="O497" s="169">
        <f>(J497*VLOOKUP(M497/J497,Mapping!$B$22:$C$29,2,10))</f>
        <v>7.25</v>
      </c>
      <c r="P497" s="166">
        <f t="shared" si="143"/>
        <v>139.63167200165395</v>
      </c>
      <c r="Q497" s="167">
        <f>VLOOKUP(H497,Mapping!$B$3:$D$13,3,0)</f>
        <v>0.8</v>
      </c>
      <c r="R497" s="168">
        <f>(IF(VLOOKUP(VLOOKUP(I497,Mapping!$B$15:$D$20,2,1),Mapping!$C$15:$E$20,2,0)=7000,0,VLOOKUP(VLOOKUP(I497,Mapping!$B$15:$D$20,2,1),Mapping!$C$15:$E$20,2,0)))</f>
        <v>0</v>
      </c>
      <c r="S497" s="166"/>
      <c r="T497" s="166"/>
      <c r="U497" s="67">
        <f t="shared" si="144"/>
        <v>140.43167200165396</v>
      </c>
      <c r="V497" s="149">
        <f t="shared" si="145"/>
        <v>140.43</v>
      </c>
      <c r="W497" s="149">
        <f>MAKESHOPNCOMPANY!$C$17</f>
        <v>1402.69</v>
      </c>
      <c r="X497" t="str">
        <f t="shared" si="128"/>
        <v>[사업자]</v>
      </c>
      <c r="AA497" t="s">
        <v>6862</v>
      </c>
      <c r="AB497" t="s">
        <v>71</v>
      </c>
      <c r="AC497" t="s">
        <v>6863</v>
      </c>
      <c r="AD497" t="s">
        <v>6941</v>
      </c>
      <c r="AE497" t="s">
        <v>6942</v>
      </c>
      <c r="AF497" t="s">
        <v>6943</v>
      </c>
      <c r="AG497" t="s">
        <v>6944</v>
      </c>
      <c r="AH497" t="s">
        <v>157</v>
      </c>
      <c r="AI497">
        <v>1</v>
      </c>
      <c r="AJ497">
        <v>18</v>
      </c>
      <c r="AK497">
        <v>35.200000000000003</v>
      </c>
      <c r="AL497">
        <v>35.5</v>
      </c>
      <c r="AM497" t="s">
        <v>15</v>
      </c>
      <c r="AN497">
        <v>1320.2</v>
      </c>
      <c r="AO497" t="s">
        <v>303</v>
      </c>
      <c r="AP497" t="s">
        <v>156</v>
      </c>
      <c r="AQ497" t="s">
        <v>156</v>
      </c>
      <c r="AR497" t="s">
        <v>156</v>
      </c>
      <c r="AS497" t="s">
        <v>156</v>
      </c>
      <c r="AT497" t="s">
        <v>618</v>
      </c>
      <c r="AU497" t="s">
        <v>619</v>
      </c>
      <c r="AV497" t="s">
        <v>6945</v>
      </c>
      <c r="AW497" t="s">
        <v>156</v>
      </c>
      <c r="AX497" t="s">
        <v>307</v>
      </c>
      <c r="AY497" t="s">
        <v>6941</v>
      </c>
      <c r="AZ497" t="s">
        <v>6946</v>
      </c>
      <c r="BA497" t="s">
        <v>6946</v>
      </c>
      <c r="BB497" t="s">
        <v>645</v>
      </c>
      <c r="BC497" t="s">
        <v>628</v>
      </c>
      <c r="BD497" t="s">
        <v>621</v>
      </c>
      <c r="BE497" t="s">
        <v>311</v>
      </c>
      <c r="BF497" t="s">
        <v>312</v>
      </c>
      <c r="BG497" t="s">
        <v>156</v>
      </c>
      <c r="BH497" t="s">
        <v>313</v>
      </c>
    </row>
    <row r="498" spans="1:60" x14ac:dyDescent="0.4">
      <c r="A498" s="64">
        <f t="shared" si="129"/>
        <v>496</v>
      </c>
      <c r="B498" s="65" t="str">
        <f t="shared" si="130"/>
        <v>2025-09-28</v>
      </c>
      <c r="C498" s="65" t="str">
        <f t="shared" si="131"/>
        <v>FRA</v>
      </c>
      <c r="D498" s="65" t="str">
        <f t="shared" si="132"/>
        <v>99431947834</v>
      </c>
      <c r="E498" s="65" t="str">
        <f t="shared" si="133"/>
        <v>566746846201</v>
      </c>
      <c r="F498" s="65" t="str">
        <f t="shared" si="134"/>
        <v>권기영</v>
      </c>
      <c r="G498" s="65" t="str">
        <f t="shared" si="135"/>
        <v>GK00002783483</v>
      </c>
      <c r="H498" s="229" t="str">
        <f t="shared" si="136"/>
        <v>일반(목록배제,Normal-Manifest Exception)</v>
      </c>
      <c r="I498" s="66">
        <f t="shared" si="137"/>
        <v>130.26</v>
      </c>
      <c r="J498" s="102">
        <f t="shared" si="138"/>
        <v>1</v>
      </c>
      <c r="K498" s="66">
        <f t="shared" si="139"/>
        <v>3</v>
      </c>
      <c r="L498" s="66">
        <f t="shared" si="140"/>
        <v>8.6999999999999993</v>
      </c>
      <c r="M498" s="66">
        <f t="shared" si="141"/>
        <v>9</v>
      </c>
      <c r="N498" s="169">
        <f t="shared" si="142"/>
        <v>29.700000000000003</v>
      </c>
      <c r="O498" s="169">
        <f>(J498*VLOOKUP(M498/J498,Mapping!$B$22:$C$29,2,10))</f>
        <v>5.25</v>
      </c>
      <c r="P498" s="166">
        <f t="shared" si="143"/>
        <v>40.975037249855632</v>
      </c>
      <c r="Q498" s="167">
        <f>VLOOKUP(H498,Mapping!$B$3:$D$13,3,0)</f>
        <v>0.8</v>
      </c>
      <c r="R498" s="168">
        <f>(IF(VLOOKUP(VLOOKUP(I498,Mapping!$B$15:$D$20,2,1),Mapping!$C$15:$E$20,2,0)=7000,0,VLOOKUP(VLOOKUP(I498,Mapping!$B$15:$D$20,2,1),Mapping!$C$15:$E$20,2,0)))</f>
        <v>0</v>
      </c>
      <c r="S498" s="166"/>
      <c r="T498" s="166"/>
      <c r="U498" s="67">
        <f t="shared" si="144"/>
        <v>41.775037249855629</v>
      </c>
      <c r="V498" s="149">
        <f t="shared" si="145"/>
        <v>41.78</v>
      </c>
      <c r="W498" s="149">
        <f>MAKESHOPNCOMPANY!$C$17</f>
        <v>1402.69</v>
      </c>
      <c r="X498" t="str">
        <f t="shared" si="128"/>
        <v/>
      </c>
      <c r="AA498" t="s">
        <v>4196</v>
      </c>
      <c r="AB498" t="s">
        <v>71</v>
      </c>
      <c r="AC498" t="s">
        <v>6947</v>
      </c>
      <c r="AD498" t="s">
        <v>6948</v>
      </c>
      <c r="AE498" t="s">
        <v>266</v>
      </c>
      <c r="AF498" t="s">
        <v>634</v>
      </c>
      <c r="AG498" t="s">
        <v>635</v>
      </c>
      <c r="AH498" t="s">
        <v>156</v>
      </c>
      <c r="AI498">
        <v>1</v>
      </c>
      <c r="AJ498">
        <v>3</v>
      </c>
      <c r="AK498">
        <v>8.6999999999999993</v>
      </c>
      <c r="AL498">
        <v>9</v>
      </c>
      <c r="AM498" t="s">
        <v>110</v>
      </c>
      <c r="AN498">
        <v>130.26</v>
      </c>
      <c r="AO498" t="s">
        <v>303</v>
      </c>
      <c r="AP498" t="s">
        <v>303</v>
      </c>
      <c r="AQ498" t="s">
        <v>303</v>
      </c>
      <c r="AR498" t="s">
        <v>303</v>
      </c>
      <c r="AS498" t="s">
        <v>156</v>
      </c>
      <c r="AT498" t="s">
        <v>618</v>
      </c>
      <c r="AU498" t="s">
        <v>619</v>
      </c>
      <c r="AV498" t="s">
        <v>625</v>
      </c>
      <c r="AW498" t="s">
        <v>156</v>
      </c>
      <c r="AX498" t="s">
        <v>307</v>
      </c>
      <c r="AY498" t="s">
        <v>6948</v>
      </c>
      <c r="AZ498" t="s">
        <v>6949</v>
      </c>
      <c r="BA498" t="s">
        <v>6949</v>
      </c>
      <c r="BB498" t="s">
        <v>1165</v>
      </c>
      <c r="BC498" t="s">
        <v>771</v>
      </c>
      <c r="BD498" t="s">
        <v>621</v>
      </c>
      <c r="BE498" t="s">
        <v>311</v>
      </c>
      <c r="BF498" t="s">
        <v>312</v>
      </c>
      <c r="BG498" t="s">
        <v>156</v>
      </c>
      <c r="BH498" t="s">
        <v>313</v>
      </c>
    </row>
    <row r="499" spans="1:60" x14ac:dyDescent="0.4">
      <c r="A499" s="64">
        <f t="shared" si="129"/>
        <v>497</v>
      </c>
      <c r="B499" s="65" t="str">
        <f t="shared" si="130"/>
        <v>2025-09-28</v>
      </c>
      <c r="C499" s="65" t="str">
        <f t="shared" si="131"/>
        <v>FRA</v>
      </c>
      <c r="D499" s="65" t="str">
        <f t="shared" si="132"/>
        <v>99431947834</v>
      </c>
      <c r="E499" s="65" t="str">
        <f t="shared" si="133"/>
        <v>566746846352</v>
      </c>
      <c r="F499" s="65" t="str">
        <f t="shared" si="134"/>
        <v>이은주</v>
      </c>
      <c r="G499" s="65" t="str">
        <f t="shared" si="135"/>
        <v>GK00002789030</v>
      </c>
      <c r="H499" s="229" t="str">
        <f t="shared" si="136"/>
        <v>목록(Manifest)</v>
      </c>
      <c r="I499" s="66">
        <f t="shared" si="137"/>
        <v>135.87</v>
      </c>
      <c r="J499" s="102">
        <f t="shared" si="138"/>
        <v>1</v>
      </c>
      <c r="K499" s="66">
        <f t="shared" si="139"/>
        <v>1</v>
      </c>
      <c r="L499" s="66">
        <f t="shared" si="140"/>
        <v>1.1000000000000001</v>
      </c>
      <c r="M499" s="66">
        <f t="shared" si="141"/>
        <v>1.1000000000000001</v>
      </c>
      <c r="N499" s="169">
        <f t="shared" si="142"/>
        <v>5.2100000000000009</v>
      </c>
      <c r="O499" s="169">
        <f>(J499*VLOOKUP(M499/J499,Mapping!$B$22:$C$29,2,10))</f>
        <v>2.75</v>
      </c>
      <c r="P499" s="166">
        <f t="shared" si="143"/>
        <v>9.3322259373061769</v>
      </c>
      <c r="Q499" s="167">
        <f>VLOOKUP(H499,Mapping!$B$3:$D$13,3,0)</f>
        <v>0</v>
      </c>
      <c r="R499" s="168">
        <f>(IF(VLOOKUP(VLOOKUP(I499,Mapping!$B$15:$D$20,2,1),Mapping!$C$15:$E$20,2,0)=7000,0,VLOOKUP(VLOOKUP(I499,Mapping!$B$15:$D$20,2,1),Mapping!$C$15:$E$20,2,0)))</f>
        <v>0</v>
      </c>
      <c r="S499" s="166"/>
      <c r="T499" s="166"/>
      <c r="U499" s="67">
        <f t="shared" si="144"/>
        <v>9.3322259373061769</v>
      </c>
      <c r="V499" s="149">
        <f t="shared" si="145"/>
        <v>9.33</v>
      </c>
      <c r="W499" s="149">
        <f>MAKESHOPNCOMPANY!$C$17</f>
        <v>1402.69</v>
      </c>
      <c r="X499" t="str">
        <f t="shared" si="128"/>
        <v/>
      </c>
      <c r="AA499" t="s">
        <v>4196</v>
      </c>
      <c r="AB499" t="s">
        <v>71</v>
      </c>
      <c r="AC499" t="s">
        <v>6947</v>
      </c>
      <c r="AD499" t="s">
        <v>6950</v>
      </c>
      <c r="AE499" t="s">
        <v>185</v>
      </c>
      <c r="AF499" t="s">
        <v>637</v>
      </c>
      <c r="AG499" t="s">
        <v>638</v>
      </c>
      <c r="AH499" t="s">
        <v>156</v>
      </c>
      <c r="AI499">
        <v>1</v>
      </c>
      <c r="AJ499">
        <v>1</v>
      </c>
      <c r="AK499">
        <v>1.1000000000000001</v>
      </c>
      <c r="AL499">
        <v>1.1000000000000001</v>
      </c>
      <c r="AM499" t="s">
        <v>14</v>
      </c>
      <c r="AN499">
        <v>135.87</v>
      </c>
      <c r="AO499" t="s">
        <v>303</v>
      </c>
      <c r="AP499" t="s">
        <v>303</v>
      </c>
      <c r="AQ499" t="s">
        <v>303</v>
      </c>
      <c r="AR499" t="s">
        <v>303</v>
      </c>
      <c r="AS499" t="s">
        <v>156</v>
      </c>
      <c r="AT499" t="s">
        <v>618</v>
      </c>
      <c r="AU499" t="s">
        <v>619</v>
      </c>
      <c r="AV499" t="s">
        <v>749</v>
      </c>
      <c r="AW499" t="s">
        <v>156</v>
      </c>
      <c r="AX499" t="s">
        <v>307</v>
      </c>
      <c r="AY499" t="s">
        <v>6950</v>
      </c>
      <c r="AZ499" t="s">
        <v>6951</v>
      </c>
      <c r="BA499" t="s">
        <v>6951</v>
      </c>
      <c r="BB499" t="s">
        <v>1165</v>
      </c>
      <c r="BC499" t="s">
        <v>771</v>
      </c>
      <c r="BD499" t="s">
        <v>621</v>
      </c>
      <c r="BE499" t="s">
        <v>311</v>
      </c>
      <c r="BF499" t="s">
        <v>312</v>
      </c>
      <c r="BG499" t="s">
        <v>156</v>
      </c>
      <c r="BH499" t="s">
        <v>313</v>
      </c>
    </row>
    <row r="500" spans="1:60" x14ac:dyDescent="0.4">
      <c r="A500" s="64">
        <f t="shared" si="129"/>
        <v>498</v>
      </c>
      <c r="B500" s="65" t="str">
        <f t="shared" si="130"/>
        <v>2025-09-28</v>
      </c>
      <c r="C500" s="65" t="str">
        <f t="shared" si="131"/>
        <v>FRA</v>
      </c>
      <c r="D500" s="65" t="str">
        <f t="shared" si="132"/>
        <v>99431947834</v>
      </c>
      <c r="E500" s="65" t="str">
        <f t="shared" si="133"/>
        <v>566746846256</v>
      </c>
      <c r="F500" s="65" t="str">
        <f t="shared" si="134"/>
        <v>김경남</v>
      </c>
      <c r="G500" s="65" t="str">
        <f t="shared" si="135"/>
        <v>GK00002783463</v>
      </c>
      <c r="H500" s="229" t="str">
        <f t="shared" si="136"/>
        <v>목록(Manifest)</v>
      </c>
      <c r="I500" s="66">
        <f t="shared" si="137"/>
        <v>143.74</v>
      </c>
      <c r="J500" s="102">
        <f t="shared" si="138"/>
        <v>1</v>
      </c>
      <c r="K500" s="66">
        <f t="shared" si="139"/>
        <v>1</v>
      </c>
      <c r="L500" s="66">
        <f t="shared" si="140"/>
        <v>0.2</v>
      </c>
      <c r="M500" s="66">
        <f t="shared" si="141"/>
        <v>1</v>
      </c>
      <c r="N500" s="169">
        <f t="shared" si="142"/>
        <v>4.9000000000000004</v>
      </c>
      <c r="O500" s="169">
        <f>(J500*VLOOKUP(M500/J500,Mapping!$B$22:$C$29,2,10))</f>
        <v>2.75</v>
      </c>
      <c r="P500" s="166">
        <f t="shared" si="143"/>
        <v>8.9687849774362114</v>
      </c>
      <c r="Q500" s="167">
        <f>VLOOKUP(H500,Mapping!$B$3:$D$13,3,0)</f>
        <v>0</v>
      </c>
      <c r="R500" s="168">
        <f>(IF(VLOOKUP(VLOOKUP(I500,Mapping!$B$15:$D$20,2,1),Mapping!$C$15:$E$20,2,0)=7000,0,VLOOKUP(VLOOKUP(I500,Mapping!$B$15:$D$20,2,1),Mapping!$C$15:$E$20,2,0)))</f>
        <v>0</v>
      </c>
      <c r="S500" s="166"/>
      <c r="T500" s="166"/>
      <c r="U500" s="67">
        <f t="shared" si="144"/>
        <v>8.9687849774362114</v>
      </c>
      <c r="V500" s="149">
        <f t="shared" si="145"/>
        <v>8.9700000000000006</v>
      </c>
      <c r="W500" s="149">
        <f>MAKESHOPNCOMPANY!$C$17</f>
        <v>1402.69</v>
      </c>
      <c r="X500" t="str">
        <f t="shared" si="128"/>
        <v/>
      </c>
      <c r="AA500" t="s">
        <v>4196</v>
      </c>
      <c r="AB500" t="s">
        <v>71</v>
      </c>
      <c r="AC500" t="s">
        <v>6947</v>
      </c>
      <c r="AD500" t="s">
        <v>6952</v>
      </c>
      <c r="AE500" t="s">
        <v>5000</v>
      </c>
      <c r="AF500" t="s">
        <v>5001</v>
      </c>
      <c r="AG500" t="s">
        <v>4534</v>
      </c>
      <c r="AH500" t="s">
        <v>156</v>
      </c>
      <c r="AI500">
        <v>1</v>
      </c>
      <c r="AJ500">
        <v>1</v>
      </c>
      <c r="AK500">
        <v>0.2</v>
      </c>
      <c r="AL500">
        <v>1</v>
      </c>
      <c r="AM500" t="s">
        <v>14</v>
      </c>
      <c r="AN500">
        <v>143.74</v>
      </c>
      <c r="AO500" t="s">
        <v>303</v>
      </c>
      <c r="AP500" t="s">
        <v>303</v>
      </c>
      <c r="AQ500" t="s">
        <v>303</v>
      </c>
      <c r="AR500" t="s">
        <v>303</v>
      </c>
      <c r="AS500" t="s">
        <v>156</v>
      </c>
      <c r="AT500" t="s">
        <v>618</v>
      </c>
      <c r="AU500" t="s">
        <v>619</v>
      </c>
      <c r="AV500" t="s">
        <v>5002</v>
      </c>
      <c r="AW500" t="s">
        <v>156</v>
      </c>
      <c r="AX500" t="s">
        <v>307</v>
      </c>
      <c r="AY500" t="s">
        <v>6952</v>
      </c>
      <c r="AZ500" t="s">
        <v>6953</v>
      </c>
      <c r="BA500" t="s">
        <v>6953</v>
      </c>
      <c r="BB500" t="s">
        <v>1165</v>
      </c>
      <c r="BC500" t="s">
        <v>771</v>
      </c>
      <c r="BD500" t="s">
        <v>621</v>
      </c>
      <c r="BE500" t="s">
        <v>311</v>
      </c>
      <c r="BF500" t="s">
        <v>312</v>
      </c>
      <c r="BG500" t="s">
        <v>156</v>
      </c>
      <c r="BH500" t="s">
        <v>313</v>
      </c>
    </row>
    <row r="501" spans="1:60" x14ac:dyDescent="0.4">
      <c r="A501" s="64">
        <f t="shared" si="129"/>
        <v>499</v>
      </c>
      <c r="B501" s="65" t="str">
        <f t="shared" si="130"/>
        <v>2025-09-28</v>
      </c>
      <c r="C501" s="65" t="str">
        <f t="shared" si="131"/>
        <v>FRA</v>
      </c>
      <c r="D501" s="65" t="str">
        <f t="shared" si="132"/>
        <v>99431947834</v>
      </c>
      <c r="E501" s="65" t="str">
        <f t="shared" si="133"/>
        <v>566746846304</v>
      </c>
      <c r="F501" s="65" t="str">
        <f t="shared" si="134"/>
        <v>박지숭</v>
      </c>
      <c r="G501" s="65" t="str">
        <f t="shared" si="135"/>
        <v>GK00002747930</v>
      </c>
      <c r="H501" s="229" t="str">
        <f t="shared" si="136"/>
        <v>목록(Manifest)</v>
      </c>
      <c r="I501" s="66">
        <f t="shared" si="137"/>
        <v>141.72999999999999</v>
      </c>
      <c r="J501" s="102">
        <f t="shared" si="138"/>
        <v>1</v>
      </c>
      <c r="K501" s="66">
        <f t="shared" si="139"/>
        <v>2</v>
      </c>
      <c r="L501" s="66">
        <f t="shared" si="140"/>
        <v>0.2</v>
      </c>
      <c r="M501" s="66">
        <f t="shared" si="141"/>
        <v>2</v>
      </c>
      <c r="N501" s="169">
        <f t="shared" si="142"/>
        <v>8</v>
      </c>
      <c r="O501" s="169">
        <f>(J501*VLOOKUP(M501/J501,Mapping!$B$22:$C$29,2,10))</f>
        <v>2.75</v>
      </c>
      <c r="P501" s="166">
        <f t="shared" si="143"/>
        <v>12.603194576135852</v>
      </c>
      <c r="Q501" s="167">
        <f>VLOOKUP(H501,Mapping!$B$3:$D$13,3,0)</f>
        <v>0</v>
      </c>
      <c r="R501" s="168">
        <f>(IF(VLOOKUP(VLOOKUP(I501,Mapping!$B$15:$D$20,2,1),Mapping!$C$15:$E$20,2,0)=7000,0,VLOOKUP(VLOOKUP(I501,Mapping!$B$15:$D$20,2,1),Mapping!$C$15:$E$20,2,0)))</f>
        <v>0</v>
      </c>
      <c r="S501" s="166"/>
      <c r="T501" s="166"/>
      <c r="U501" s="67">
        <f t="shared" si="144"/>
        <v>12.603194576135852</v>
      </c>
      <c r="V501" s="149">
        <f t="shared" si="145"/>
        <v>12.6</v>
      </c>
      <c r="W501" s="149">
        <f>MAKESHOPNCOMPANY!$C$17</f>
        <v>1402.69</v>
      </c>
      <c r="X501" t="str">
        <f t="shared" si="128"/>
        <v/>
      </c>
      <c r="AA501" t="s">
        <v>4196</v>
      </c>
      <c r="AB501" t="s">
        <v>71</v>
      </c>
      <c r="AC501" t="s">
        <v>6947</v>
      </c>
      <c r="AD501" t="s">
        <v>6954</v>
      </c>
      <c r="AE501" t="s">
        <v>955</v>
      </c>
      <c r="AF501" t="s">
        <v>956</v>
      </c>
      <c r="AG501" t="s">
        <v>714</v>
      </c>
      <c r="AH501" t="s">
        <v>156</v>
      </c>
      <c r="AI501">
        <v>1</v>
      </c>
      <c r="AJ501">
        <v>2</v>
      </c>
      <c r="AK501">
        <v>0.2</v>
      </c>
      <c r="AL501">
        <v>2</v>
      </c>
      <c r="AM501" t="s">
        <v>14</v>
      </c>
      <c r="AN501">
        <v>141.72999999999999</v>
      </c>
      <c r="AO501" t="s">
        <v>303</v>
      </c>
      <c r="AP501" t="s">
        <v>303</v>
      </c>
      <c r="AQ501" t="s">
        <v>303</v>
      </c>
      <c r="AR501" t="s">
        <v>303</v>
      </c>
      <c r="AS501" t="s">
        <v>156</v>
      </c>
      <c r="AT501" t="s">
        <v>618</v>
      </c>
      <c r="AU501" t="s">
        <v>619</v>
      </c>
      <c r="AV501" t="s">
        <v>625</v>
      </c>
      <c r="AW501" t="s">
        <v>156</v>
      </c>
      <c r="AX501" t="s">
        <v>307</v>
      </c>
      <c r="AY501" t="s">
        <v>6954</v>
      </c>
      <c r="AZ501" t="s">
        <v>6955</v>
      </c>
      <c r="BA501" t="s">
        <v>6955</v>
      </c>
      <c r="BB501" t="s">
        <v>1165</v>
      </c>
      <c r="BC501" t="s">
        <v>771</v>
      </c>
      <c r="BD501" t="s">
        <v>621</v>
      </c>
      <c r="BE501" t="s">
        <v>311</v>
      </c>
      <c r="BF501" t="s">
        <v>312</v>
      </c>
      <c r="BG501" t="s">
        <v>156</v>
      </c>
      <c r="BH501" t="s">
        <v>313</v>
      </c>
    </row>
    <row r="502" spans="1:60" x14ac:dyDescent="0.4">
      <c r="A502" s="64">
        <f t="shared" si="129"/>
        <v>500</v>
      </c>
      <c r="B502" s="65" t="str">
        <f t="shared" si="130"/>
        <v>2025-09-28</v>
      </c>
      <c r="C502" s="65" t="str">
        <f t="shared" si="131"/>
        <v>FRA</v>
      </c>
      <c r="D502" s="65" t="str">
        <f t="shared" si="132"/>
        <v>99431947834</v>
      </c>
      <c r="E502" s="65" t="str">
        <f t="shared" si="133"/>
        <v>566746846094</v>
      </c>
      <c r="F502" s="65" t="str">
        <f t="shared" si="134"/>
        <v>김응수</v>
      </c>
      <c r="G502" s="65" t="str">
        <f t="shared" si="135"/>
        <v>GK00002752889</v>
      </c>
      <c r="H502" s="229" t="str">
        <f t="shared" si="136"/>
        <v>목록(Manifest)</v>
      </c>
      <c r="I502" s="66">
        <f t="shared" si="137"/>
        <v>37.81</v>
      </c>
      <c r="J502" s="102">
        <f t="shared" si="138"/>
        <v>1</v>
      </c>
      <c r="K502" s="66">
        <f t="shared" si="139"/>
        <v>0.5</v>
      </c>
      <c r="L502" s="66">
        <f t="shared" si="140"/>
        <v>0.2</v>
      </c>
      <c r="M502" s="66">
        <f t="shared" si="141"/>
        <v>0.5</v>
      </c>
      <c r="N502" s="169">
        <f t="shared" si="142"/>
        <v>3.35</v>
      </c>
      <c r="O502" s="169">
        <f>(J502*VLOOKUP(M502/J502,Mapping!$B$22:$C$29,2,10))</f>
        <v>2.75</v>
      </c>
      <c r="P502" s="166">
        <f t="shared" si="143"/>
        <v>7.1515801780863901</v>
      </c>
      <c r="Q502" s="167">
        <f>VLOOKUP(H502,Mapping!$B$3:$D$13,3,0)</f>
        <v>0</v>
      </c>
      <c r="R502" s="168">
        <f>(IF(VLOOKUP(VLOOKUP(I502,Mapping!$B$15:$D$20,2,1),Mapping!$C$15:$E$20,2,0)=7000,0,VLOOKUP(VLOOKUP(I502,Mapping!$B$15:$D$20,2,1),Mapping!$C$15:$E$20,2,0)))</f>
        <v>0</v>
      </c>
      <c r="S502" s="166"/>
      <c r="T502" s="166"/>
      <c r="U502" s="67">
        <f t="shared" si="144"/>
        <v>7.1515801780863901</v>
      </c>
      <c r="V502" s="149">
        <f t="shared" si="145"/>
        <v>7.15</v>
      </c>
      <c r="W502" s="149">
        <f>MAKESHOPNCOMPANY!$C$17</f>
        <v>1402.69</v>
      </c>
      <c r="X502" t="str">
        <f t="shared" si="128"/>
        <v/>
      </c>
      <c r="AA502" t="s">
        <v>4196</v>
      </c>
      <c r="AB502" t="s">
        <v>71</v>
      </c>
      <c r="AC502" t="s">
        <v>6947</v>
      </c>
      <c r="AD502" t="s">
        <v>6956</v>
      </c>
      <c r="AE502" t="s">
        <v>6957</v>
      </c>
      <c r="AF502" t="s">
        <v>6958</v>
      </c>
      <c r="AG502" t="s">
        <v>1106</v>
      </c>
      <c r="AH502" t="s">
        <v>156</v>
      </c>
      <c r="AI502">
        <v>1</v>
      </c>
      <c r="AJ502">
        <v>0.5</v>
      </c>
      <c r="AK502">
        <v>0.2</v>
      </c>
      <c r="AL502">
        <v>0.5</v>
      </c>
      <c r="AM502" t="s">
        <v>14</v>
      </c>
      <c r="AN502">
        <v>37.81</v>
      </c>
      <c r="AO502" t="s">
        <v>303</v>
      </c>
      <c r="AP502" t="s">
        <v>303</v>
      </c>
      <c r="AQ502" t="s">
        <v>303</v>
      </c>
      <c r="AR502" t="s">
        <v>303</v>
      </c>
      <c r="AS502" t="s">
        <v>156</v>
      </c>
      <c r="AT502" t="s">
        <v>618</v>
      </c>
      <c r="AU502" t="s">
        <v>619</v>
      </c>
      <c r="AV502" t="s">
        <v>467</v>
      </c>
      <c r="AW502" t="s">
        <v>156</v>
      </c>
      <c r="AX502" t="s">
        <v>307</v>
      </c>
      <c r="AY502" t="s">
        <v>6956</v>
      </c>
      <c r="AZ502" t="s">
        <v>6959</v>
      </c>
      <c r="BA502" t="s">
        <v>6959</v>
      </c>
      <c r="BB502" t="s">
        <v>1165</v>
      </c>
      <c r="BC502" t="s">
        <v>771</v>
      </c>
      <c r="BD502" t="s">
        <v>621</v>
      </c>
      <c r="BE502" t="s">
        <v>311</v>
      </c>
      <c r="BF502" t="s">
        <v>312</v>
      </c>
      <c r="BG502" t="s">
        <v>156</v>
      </c>
      <c r="BH502" t="s">
        <v>313</v>
      </c>
    </row>
    <row r="503" spans="1:60" x14ac:dyDescent="0.4">
      <c r="A503" s="64">
        <f t="shared" si="129"/>
        <v>501</v>
      </c>
      <c r="B503" s="65" t="str">
        <f t="shared" si="130"/>
        <v>2025-09-28</v>
      </c>
      <c r="C503" s="65" t="str">
        <f t="shared" si="131"/>
        <v>FRA</v>
      </c>
      <c r="D503" s="65" t="str">
        <f t="shared" si="132"/>
        <v>99431947834</v>
      </c>
      <c r="E503" s="65" t="str">
        <f t="shared" si="133"/>
        <v>566746846072</v>
      </c>
      <c r="F503" s="65" t="str">
        <f t="shared" si="134"/>
        <v>배혜영</v>
      </c>
      <c r="G503" s="65" t="str">
        <f t="shared" si="135"/>
        <v>GK00002765264</v>
      </c>
      <c r="H503" s="229" t="str">
        <f t="shared" si="136"/>
        <v>일반(목록배제,Normal-Manifest Exception)</v>
      </c>
      <c r="I503" s="66">
        <f t="shared" si="137"/>
        <v>131.44</v>
      </c>
      <c r="J503" s="102">
        <f t="shared" si="138"/>
        <v>1</v>
      </c>
      <c r="K503" s="66">
        <f t="shared" si="139"/>
        <v>5</v>
      </c>
      <c r="L503" s="66">
        <f t="shared" si="140"/>
        <v>22.9</v>
      </c>
      <c r="M503" s="66">
        <f t="shared" si="141"/>
        <v>23</v>
      </c>
      <c r="N503" s="169">
        <f t="shared" si="142"/>
        <v>73.099999999999994</v>
      </c>
      <c r="O503" s="169">
        <f>(J503*VLOOKUP(M503/J503,Mapping!$B$22:$C$29,2,10))</f>
        <v>7.25</v>
      </c>
      <c r="P503" s="166">
        <f t="shared" si="143"/>
        <v>94.201552017908426</v>
      </c>
      <c r="Q503" s="167">
        <f>VLOOKUP(H503,Mapping!$B$3:$D$13,3,0)</f>
        <v>0.8</v>
      </c>
      <c r="R503" s="168">
        <f>(IF(VLOOKUP(VLOOKUP(I503,Mapping!$B$15:$D$20,2,1),Mapping!$C$15:$E$20,2,0)=7000,0,VLOOKUP(VLOOKUP(I503,Mapping!$B$15:$D$20,2,1),Mapping!$C$15:$E$20,2,0)))</f>
        <v>0</v>
      </c>
      <c r="S503" s="166"/>
      <c r="T503" s="166"/>
      <c r="U503" s="67">
        <f t="shared" si="144"/>
        <v>95.001552017908423</v>
      </c>
      <c r="V503" s="149">
        <f t="shared" si="145"/>
        <v>95</v>
      </c>
      <c r="W503" s="149">
        <f>MAKESHOPNCOMPANY!$C$17</f>
        <v>1402.69</v>
      </c>
      <c r="X503" t="str">
        <f t="shared" si="128"/>
        <v/>
      </c>
      <c r="AA503" t="s">
        <v>4196</v>
      </c>
      <c r="AB503" t="s">
        <v>71</v>
      </c>
      <c r="AC503" t="s">
        <v>6947</v>
      </c>
      <c r="AD503" t="s">
        <v>6960</v>
      </c>
      <c r="AE503" t="s">
        <v>1197</v>
      </c>
      <c r="AF503" t="s">
        <v>1198</v>
      </c>
      <c r="AG503" t="s">
        <v>1149</v>
      </c>
      <c r="AH503" t="s">
        <v>156</v>
      </c>
      <c r="AI503">
        <v>1</v>
      </c>
      <c r="AJ503">
        <v>5</v>
      </c>
      <c r="AK503">
        <v>22.9</v>
      </c>
      <c r="AL503">
        <v>23</v>
      </c>
      <c r="AM503" t="s">
        <v>110</v>
      </c>
      <c r="AN503">
        <v>131.44</v>
      </c>
      <c r="AO503" t="s">
        <v>303</v>
      </c>
      <c r="AP503" t="s">
        <v>303</v>
      </c>
      <c r="AQ503" t="s">
        <v>303</v>
      </c>
      <c r="AR503" t="s">
        <v>303</v>
      </c>
      <c r="AS503" t="s">
        <v>156</v>
      </c>
      <c r="AT503" t="s">
        <v>618</v>
      </c>
      <c r="AU503" t="s">
        <v>619</v>
      </c>
      <c r="AV503" t="s">
        <v>620</v>
      </c>
      <c r="AW503" t="s">
        <v>156</v>
      </c>
      <c r="AX503" t="s">
        <v>307</v>
      </c>
      <c r="AY503" t="s">
        <v>6960</v>
      </c>
      <c r="AZ503" t="s">
        <v>6961</v>
      </c>
      <c r="BA503" t="s">
        <v>6961</v>
      </c>
      <c r="BB503" t="s">
        <v>1165</v>
      </c>
      <c r="BC503" t="s">
        <v>771</v>
      </c>
      <c r="BD503" t="s">
        <v>621</v>
      </c>
      <c r="BE503" t="s">
        <v>311</v>
      </c>
      <c r="BF503" t="s">
        <v>312</v>
      </c>
      <c r="BG503" t="s">
        <v>156</v>
      </c>
      <c r="BH503" t="s">
        <v>313</v>
      </c>
    </row>
    <row r="504" spans="1:60" x14ac:dyDescent="0.4">
      <c r="A504" s="64">
        <f t="shared" si="129"/>
        <v>502</v>
      </c>
      <c r="B504" s="65" t="str">
        <f t="shared" si="130"/>
        <v>2025-09-28</v>
      </c>
      <c r="C504" s="65" t="str">
        <f t="shared" si="131"/>
        <v>FRA</v>
      </c>
      <c r="D504" s="65" t="str">
        <f t="shared" si="132"/>
        <v>99431947834</v>
      </c>
      <c r="E504" s="65" t="str">
        <f t="shared" si="133"/>
        <v>566746846326</v>
      </c>
      <c r="F504" s="65" t="str">
        <f t="shared" si="134"/>
        <v>누벨</v>
      </c>
      <c r="G504" s="65" t="str">
        <f t="shared" si="135"/>
        <v>GK00002765645</v>
      </c>
      <c r="H504" s="229" t="str">
        <f t="shared" si="136"/>
        <v>간이(Simple)</v>
      </c>
      <c r="I504" s="66">
        <f t="shared" si="137"/>
        <v>255.94</v>
      </c>
      <c r="J504" s="102">
        <f t="shared" si="138"/>
        <v>1</v>
      </c>
      <c r="K504" s="66">
        <f t="shared" si="139"/>
        <v>3</v>
      </c>
      <c r="L504" s="66">
        <f t="shared" si="140"/>
        <v>12.5</v>
      </c>
      <c r="M504" s="66">
        <f t="shared" si="141"/>
        <v>12.5</v>
      </c>
      <c r="N504" s="169">
        <f t="shared" si="142"/>
        <v>40.550000000000004</v>
      </c>
      <c r="O504" s="169">
        <f>(J504*VLOOKUP(M504/J504,Mapping!$B$22:$C$29,2,10))</f>
        <v>6.25</v>
      </c>
      <c r="P504" s="166">
        <f t="shared" si="143"/>
        <v>54.867861038433297</v>
      </c>
      <c r="Q504" s="167">
        <f>VLOOKUP(H504,Mapping!$B$3:$D$13,3,0)</f>
        <v>0.8</v>
      </c>
      <c r="R504" s="168">
        <f>(IF(VLOOKUP(VLOOKUP(I504,Mapping!$B$15:$D$20,2,1),Mapping!$C$15:$E$20,2,0)=7000,0,VLOOKUP(VLOOKUP(I504,Mapping!$B$15:$D$20,2,1),Mapping!$C$15:$E$20,2,0)))</f>
        <v>0</v>
      </c>
      <c r="S504" s="166"/>
      <c r="T504" s="166"/>
      <c r="U504" s="67">
        <f t="shared" si="144"/>
        <v>55.667861038433294</v>
      </c>
      <c r="V504" s="149">
        <f t="shared" si="145"/>
        <v>55.67</v>
      </c>
      <c r="W504" s="149">
        <f>MAKESHOPNCOMPANY!$C$17</f>
        <v>1402.69</v>
      </c>
      <c r="X504" t="str">
        <f t="shared" si="128"/>
        <v>[사업자]</v>
      </c>
      <c r="AA504" t="s">
        <v>4196</v>
      </c>
      <c r="AB504" t="s">
        <v>71</v>
      </c>
      <c r="AC504" t="s">
        <v>6947</v>
      </c>
      <c r="AD504" t="s">
        <v>6962</v>
      </c>
      <c r="AE504" t="s">
        <v>1156</v>
      </c>
      <c r="AF504" t="s">
        <v>1157</v>
      </c>
      <c r="AG504" t="s">
        <v>6963</v>
      </c>
      <c r="AH504" t="s">
        <v>157</v>
      </c>
      <c r="AI504">
        <v>1</v>
      </c>
      <c r="AJ504">
        <v>3</v>
      </c>
      <c r="AK504">
        <v>12.5</v>
      </c>
      <c r="AL504">
        <v>12.5</v>
      </c>
      <c r="AM504" t="s">
        <v>15</v>
      </c>
      <c r="AN504">
        <v>255.94</v>
      </c>
      <c r="AO504" t="s">
        <v>303</v>
      </c>
      <c r="AP504" t="s">
        <v>156</v>
      </c>
      <c r="AQ504" t="s">
        <v>156</v>
      </c>
      <c r="AR504" t="s">
        <v>156</v>
      </c>
      <c r="AS504" t="s">
        <v>156</v>
      </c>
      <c r="AT504" t="s">
        <v>618</v>
      </c>
      <c r="AU504" t="s">
        <v>619</v>
      </c>
      <c r="AV504" t="s">
        <v>623</v>
      </c>
      <c r="AW504" t="s">
        <v>156</v>
      </c>
      <c r="AX504" t="s">
        <v>307</v>
      </c>
      <c r="AY504" t="s">
        <v>6962</v>
      </c>
      <c r="AZ504" t="s">
        <v>6964</v>
      </c>
      <c r="BA504" t="s">
        <v>6964</v>
      </c>
      <c r="BB504" t="s">
        <v>1165</v>
      </c>
      <c r="BC504" t="s">
        <v>771</v>
      </c>
      <c r="BD504" t="s">
        <v>621</v>
      </c>
      <c r="BE504" t="s">
        <v>311</v>
      </c>
      <c r="BF504" t="s">
        <v>312</v>
      </c>
      <c r="BG504" t="s">
        <v>156</v>
      </c>
      <c r="BH504" t="s">
        <v>313</v>
      </c>
    </row>
    <row r="505" spans="1:60" x14ac:dyDescent="0.4">
      <c r="A505" s="64">
        <f t="shared" si="129"/>
        <v>503</v>
      </c>
      <c r="B505" s="65" t="str">
        <f t="shared" si="130"/>
        <v>2025-09-28</v>
      </c>
      <c r="C505" s="65" t="str">
        <f t="shared" si="131"/>
        <v>FRA</v>
      </c>
      <c r="D505" s="65" t="str">
        <f t="shared" si="132"/>
        <v>99431947834</v>
      </c>
      <c r="E505" s="65" t="str">
        <f t="shared" si="133"/>
        <v>566746846142</v>
      </c>
      <c r="F505" s="65" t="str">
        <f t="shared" si="134"/>
        <v>박소연</v>
      </c>
      <c r="G505" s="65" t="str">
        <f t="shared" si="135"/>
        <v>GK00002782569</v>
      </c>
      <c r="H505" s="229" t="str">
        <f t="shared" si="136"/>
        <v>목록(Manifest)</v>
      </c>
      <c r="I505" s="66">
        <f t="shared" si="137"/>
        <v>126.42</v>
      </c>
      <c r="J505" s="102">
        <f t="shared" si="138"/>
        <v>1</v>
      </c>
      <c r="K505" s="66">
        <f t="shared" si="139"/>
        <v>0.5</v>
      </c>
      <c r="L505" s="66">
        <f t="shared" si="140"/>
        <v>0.6</v>
      </c>
      <c r="M505" s="66">
        <f t="shared" si="141"/>
        <v>0.6</v>
      </c>
      <c r="N505" s="169">
        <f t="shared" si="142"/>
        <v>3.66</v>
      </c>
      <c r="O505" s="169">
        <f>(J505*VLOOKUP(M505/J505,Mapping!$B$22:$C$29,2,10))</f>
        <v>2.75</v>
      </c>
      <c r="P505" s="166">
        <f t="shared" si="143"/>
        <v>7.5150211379563547</v>
      </c>
      <c r="Q505" s="167">
        <f>VLOOKUP(H505,Mapping!$B$3:$D$13,3,0)</f>
        <v>0</v>
      </c>
      <c r="R505" s="168">
        <f>(IF(VLOOKUP(VLOOKUP(I505,Mapping!$B$15:$D$20,2,1),Mapping!$C$15:$E$20,2,0)=7000,0,VLOOKUP(VLOOKUP(I505,Mapping!$B$15:$D$20,2,1),Mapping!$C$15:$E$20,2,0)))</f>
        <v>0</v>
      </c>
      <c r="S505" s="166"/>
      <c r="T505" s="166"/>
      <c r="U505" s="67">
        <f t="shared" si="144"/>
        <v>7.5150211379563547</v>
      </c>
      <c r="V505" s="149">
        <f t="shared" si="145"/>
        <v>7.52</v>
      </c>
      <c r="W505" s="149">
        <f>MAKESHOPNCOMPANY!$C$17</f>
        <v>1402.69</v>
      </c>
      <c r="X505" t="str">
        <f t="shared" si="128"/>
        <v/>
      </c>
      <c r="AA505" t="s">
        <v>4196</v>
      </c>
      <c r="AB505" t="s">
        <v>71</v>
      </c>
      <c r="AC505" t="s">
        <v>6947</v>
      </c>
      <c r="AD505" t="s">
        <v>6965</v>
      </c>
      <c r="AE505" t="s">
        <v>633</v>
      </c>
      <c r="AF505" t="s">
        <v>721</v>
      </c>
      <c r="AG505" t="s">
        <v>832</v>
      </c>
      <c r="AH505" t="s">
        <v>156</v>
      </c>
      <c r="AI505">
        <v>1</v>
      </c>
      <c r="AJ505">
        <v>0.5</v>
      </c>
      <c r="AK505">
        <v>0.6</v>
      </c>
      <c r="AL505">
        <v>0.6</v>
      </c>
      <c r="AM505" t="s">
        <v>14</v>
      </c>
      <c r="AN505">
        <v>126.42</v>
      </c>
      <c r="AO505" t="s">
        <v>303</v>
      </c>
      <c r="AP505" t="s">
        <v>303</v>
      </c>
      <c r="AQ505" t="s">
        <v>303</v>
      </c>
      <c r="AR505" t="s">
        <v>303</v>
      </c>
      <c r="AS505" t="s">
        <v>156</v>
      </c>
      <c r="AT505" t="s">
        <v>618</v>
      </c>
      <c r="AU505" t="s">
        <v>619</v>
      </c>
      <c r="AV505" t="s">
        <v>6966</v>
      </c>
      <c r="AW505" t="s">
        <v>156</v>
      </c>
      <c r="AX505" t="s">
        <v>307</v>
      </c>
      <c r="AY505" t="s">
        <v>6965</v>
      </c>
      <c r="AZ505" t="s">
        <v>6967</v>
      </c>
      <c r="BA505" t="s">
        <v>6967</v>
      </c>
      <c r="BB505" t="s">
        <v>1165</v>
      </c>
      <c r="BC505" t="s">
        <v>771</v>
      </c>
      <c r="BD505" t="s">
        <v>621</v>
      </c>
      <c r="BE505" t="s">
        <v>311</v>
      </c>
      <c r="BF505" t="s">
        <v>312</v>
      </c>
      <c r="BG505" t="s">
        <v>156</v>
      </c>
      <c r="BH505" t="s">
        <v>313</v>
      </c>
    </row>
    <row r="506" spans="1:60" x14ac:dyDescent="0.4">
      <c r="A506" s="64">
        <f t="shared" si="129"/>
        <v>504</v>
      </c>
      <c r="B506" s="65" t="str">
        <f t="shared" si="130"/>
        <v>2025-09-28</v>
      </c>
      <c r="C506" s="65" t="str">
        <f t="shared" si="131"/>
        <v>FRA</v>
      </c>
      <c r="D506" s="65" t="str">
        <f t="shared" si="132"/>
        <v>99431947834</v>
      </c>
      <c r="E506" s="65" t="str">
        <f t="shared" si="133"/>
        <v>566746846190</v>
      </c>
      <c r="F506" s="65" t="str">
        <f t="shared" si="134"/>
        <v>문기웅</v>
      </c>
      <c r="G506" s="65" t="str">
        <f t="shared" si="135"/>
        <v>GK00002770377</v>
      </c>
      <c r="H506" s="229" t="str">
        <f t="shared" si="136"/>
        <v>목록(Manifest)</v>
      </c>
      <c r="I506" s="66">
        <f t="shared" si="137"/>
        <v>133.27000000000001</v>
      </c>
      <c r="J506" s="102">
        <f t="shared" si="138"/>
        <v>1</v>
      </c>
      <c r="K506" s="66">
        <f t="shared" si="139"/>
        <v>1.5</v>
      </c>
      <c r="L506" s="66">
        <f t="shared" si="140"/>
        <v>0.2</v>
      </c>
      <c r="M506" s="66">
        <f t="shared" si="141"/>
        <v>1.5</v>
      </c>
      <c r="N506" s="169">
        <f t="shared" si="142"/>
        <v>6.45</v>
      </c>
      <c r="O506" s="169">
        <f>(J506*VLOOKUP(M506/J506,Mapping!$B$22:$C$29,2,10))</f>
        <v>2.75</v>
      </c>
      <c r="P506" s="166">
        <f t="shared" si="143"/>
        <v>10.78598977678603</v>
      </c>
      <c r="Q506" s="167">
        <f>VLOOKUP(H506,Mapping!$B$3:$D$13,3,0)</f>
        <v>0</v>
      </c>
      <c r="R506" s="168">
        <f>(IF(VLOOKUP(VLOOKUP(I506,Mapping!$B$15:$D$20,2,1),Mapping!$C$15:$E$20,2,0)=7000,0,VLOOKUP(VLOOKUP(I506,Mapping!$B$15:$D$20,2,1),Mapping!$C$15:$E$20,2,0)))</f>
        <v>0</v>
      </c>
      <c r="S506" s="166"/>
      <c r="T506" s="166"/>
      <c r="U506" s="67">
        <f t="shared" si="144"/>
        <v>10.78598977678603</v>
      </c>
      <c r="V506" s="149">
        <f t="shared" si="145"/>
        <v>10.79</v>
      </c>
      <c r="W506" s="149">
        <f>MAKESHOPNCOMPANY!$C$17</f>
        <v>1402.69</v>
      </c>
      <c r="X506" t="str">
        <f t="shared" si="128"/>
        <v/>
      </c>
      <c r="AA506" t="s">
        <v>4196</v>
      </c>
      <c r="AB506" t="s">
        <v>71</v>
      </c>
      <c r="AC506" t="s">
        <v>6947</v>
      </c>
      <c r="AD506" t="s">
        <v>6968</v>
      </c>
      <c r="AE506" t="s">
        <v>704</v>
      </c>
      <c r="AF506" t="s">
        <v>705</v>
      </c>
      <c r="AG506" t="s">
        <v>706</v>
      </c>
      <c r="AH506" t="s">
        <v>156</v>
      </c>
      <c r="AI506">
        <v>1</v>
      </c>
      <c r="AJ506">
        <v>1.5</v>
      </c>
      <c r="AK506">
        <v>0.2</v>
      </c>
      <c r="AL506">
        <v>1.5</v>
      </c>
      <c r="AM506" t="s">
        <v>14</v>
      </c>
      <c r="AN506">
        <v>133.27000000000001</v>
      </c>
      <c r="AO506" t="s">
        <v>303</v>
      </c>
      <c r="AP506" t="s">
        <v>303</v>
      </c>
      <c r="AQ506" t="s">
        <v>303</v>
      </c>
      <c r="AR506" t="s">
        <v>303</v>
      </c>
      <c r="AS506" t="s">
        <v>156</v>
      </c>
      <c r="AT506" t="s">
        <v>618</v>
      </c>
      <c r="AU506" t="s">
        <v>619</v>
      </c>
      <c r="AV506" t="s">
        <v>620</v>
      </c>
      <c r="AW506" t="s">
        <v>156</v>
      </c>
      <c r="AX506" t="s">
        <v>307</v>
      </c>
      <c r="AY506" t="s">
        <v>6968</v>
      </c>
      <c r="AZ506" t="s">
        <v>6969</v>
      </c>
      <c r="BA506" t="s">
        <v>6969</v>
      </c>
      <c r="BB506" t="s">
        <v>1165</v>
      </c>
      <c r="BC506" t="s">
        <v>771</v>
      </c>
      <c r="BD506" t="s">
        <v>621</v>
      </c>
      <c r="BE506" t="s">
        <v>311</v>
      </c>
      <c r="BF506" t="s">
        <v>312</v>
      </c>
      <c r="BG506" t="s">
        <v>156</v>
      </c>
      <c r="BH506" t="s">
        <v>313</v>
      </c>
    </row>
    <row r="507" spans="1:60" x14ac:dyDescent="0.4">
      <c r="A507" s="64">
        <f t="shared" si="129"/>
        <v>505</v>
      </c>
      <c r="B507" s="65" t="str">
        <f t="shared" si="130"/>
        <v>2025-09-28</v>
      </c>
      <c r="C507" s="65" t="str">
        <f t="shared" si="131"/>
        <v>FRA</v>
      </c>
      <c r="D507" s="65" t="str">
        <f t="shared" si="132"/>
        <v>99431947834</v>
      </c>
      <c r="E507" s="65" t="str">
        <f t="shared" si="133"/>
        <v>566746846282</v>
      </c>
      <c r="F507" s="65" t="str">
        <f t="shared" si="134"/>
        <v>남주현</v>
      </c>
      <c r="G507" s="65" t="str">
        <f t="shared" si="135"/>
        <v>GK00002777689</v>
      </c>
      <c r="H507" s="229" t="str">
        <f t="shared" si="136"/>
        <v>일반(NORMAL)</v>
      </c>
      <c r="I507" s="66">
        <f t="shared" si="137"/>
        <v>106.15</v>
      </c>
      <c r="J507" s="102">
        <f t="shared" si="138"/>
        <v>1</v>
      </c>
      <c r="K507" s="66">
        <f t="shared" si="139"/>
        <v>6</v>
      </c>
      <c r="L507" s="66">
        <f t="shared" si="140"/>
        <v>22.1</v>
      </c>
      <c r="M507" s="66">
        <f t="shared" si="141"/>
        <v>22.5</v>
      </c>
      <c r="N507" s="169">
        <f t="shared" si="142"/>
        <v>71.55</v>
      </c>
      <c r="O507" s="169">
        <f>(J507*VLOOKUP(M507/J507,Mapping!$B$22:$C$29,2,10))</f>
        <v>7.25</v>
      </c>
      <c r="P507" s="166">
        <f t="shared" si="143"/>
        <v>92.384347218558617</v>
      </c>
      <c r="Q507" s="167">
        <f>VLOOKUP(H507,Mapping!$B$3:$D$13,3,0)</f>
        <v>0.8</v>
      </c>
      <c r="R507" s="168">
        <f>(IF(VLOOKUP(VLOOKUP(I507,Mapping!$B$15:$D$20,2,1),Mapping!$C$15:$E$20,2,0)=7000,0,VLOOKUP(VLOOKUP(I507,Mapping!$B$15:$D$20,2,1),Mapping!$C$15:$E$20,2,0)))</f>
        <v>0</v>
      </c>
      <c r="S507" s="166"/>
      <c r="T507" s="166"/>
      <c r="U507" s="67">
        <f t="shared" si="144"/>
        <v>93.184347218558614</v>
      </c>
      <c r="V507" s="149">
        <f t="shared" si="145"/>
        <v>93.18</v>
      </c>
      <c r="W507" s="149">
        <f>MAKESHOPNCOMPANY!$C$17</f>
        <v>1402.69</v>
      </c>
      <c r="X507" t="str">
        <f t="shared" si="128"/>
        <v>합산+566746846271</v>
      </c>
      <c r="AA507" t="s">
        <v>4196</v>
      </c>
      <c r="AB507" t="s">
        <v>71</v>
      </c>
      <c r="AC507" t="s">
        <v>6947</v>
      </c>
      <c r="AD507" t="s">
        <v>6970</v>
      </c>
      <c r="AE507" t="s">
        <v>611</v>
      </c>
      <c r="AF507" t="s">
        <v>612</v>
      </c>
      <c r="AG507" t="s">
        <v>502</v>
      </c>
      <c r="AH507" t="s">
        <v>6971</v>
      </c>
      <c r="AI507">
        <v>1</v>
      </c>
      <c r="AJ507">
        <v>6</v>
      </c>
      <c r="AK507">
        <v>22.1</v>
      </c>
      <c r="AL507">
        <v>22.5</v>
      </c>
      <c r="AM507" t="s">
        <v>112</v>
      </c>
      <c r="AN507">
        <v>106.15</v>
      </c>
      <c r="AO507" t="s">
        <v>303</v>
      </c>
      <c r="AP507" t="s">
        <v>303</v>
      </c>
      <c r="AQ507" t="s">
        <v>303</v>
      </c>
      <c r="AR507" t="s">
        <v>303</v>
      </c>
      <c r="AS507" t="s">
        <v>156</v>
      </c>
      <c r="AT507" t="s">
        <v>618</v>
      </c>
      <c r="AU507" t="s">
        <v>619</v>
      </c>
      <c r="AV507" t="s">
        <v>6972</v>
      </c>
      <c r="AW507" t="s">
        <v>156</v>
      </c>
      <c r="AX507" t="s">
        <v>307</v>
      </c>
      <c r="AY507" t="s">
        <v>6970</v>
      </c>
      <c r="AZ507" t="s">
        <v>6973</v>
      </c>
      <c r="BA507" t="s">
        <v>6973</v>
      </c>
      <c r="BB507" t="s">
        <v>1165</v>
      </c>
      <c r="BC507" t="s">
        <v>771</v>
      </c>
      <c r="BD507" t="s">
        <v>621</v>
      </c>
      <c r="BE507" t="s">
        <v>311</v>
      </c>
      <c r="BF507" t="s">
        <v>312</v>
      </c>
      <c r="BG507" t="s">
        <v>156</v>
      </c>
      <c r="BH507" t="s">
        <v>313</v>
      </c>
    </row>
    <row r="508" spans="1:60" x14ac:dyDescent="0.4">
      <c r="A508" s="64">
        <f t="shared" si="129"/>
        <v>506</v>
      </c>
      <c r="B508" s="65" t="str">
        <f t="shared" si="130"/>
        <v>2025-09-28</v>
      </c>
      <c r="C508" s="65" t="str">
        <f t="shared" si="131"/>
        <v>FRA</v>
      </c>
      <c r="D508" s="65" t="str">
        <f t="shared" si="132"/>
        <v>99431947834</v>
      </c>
      <c r="E508" s="65" t="str">
        <f t="shared" si="133"/>
        <v>566746846271</v>
      </c>
      <c r="F508" s="65" t="str">
        <f t="shared" si="134"/>
        <v>남주현</v>
      </c>
      <c r="G508" s="65" t="str">
        <f t="shared" si="135"/>
        <v>GK00002777690</v>
      </c>
      <c r="H508" s="229" t="str">
        <f t="shared" si="136"/>
        <v>일반(NORMAL)</v>
      </c>
      <c r="I508" s="66">
        <f t="shared" si="137"/>
        <v>94.35</v>
      </c>
      <c r="J508" s="102">
        <f t="shared" si="138"/>
        <v>1</v>
      </c>
      <c r="K508" s="66">
        <f t="shared" si="139"/>
        <v>21</v>
      </c>
      <c r="L508" s="66">
        <f t="shared" si="140"/>
        <v>0.2</v>
      </c>
      <c r="M508" s="66">
        <f t="shared" si="141"/>
        <v>21</v>
      </c>
      <c r="N508" s="169">
        <f t="shared" si="142"/>
        <v>66.900000000000006</v>
      </c>
      <c r="O508" s="169">
        <f>(J508*VLOOKUP(M508/J508,Mapping!$B$22:$C$29,2,10))</f>
        <v>7.25</v>
      </c>
      <c r="P508" s="166">
        <f t="shared" si="143"/>
        <v>86.932732820509159</v>
      </c>
      <c r="Q508" s="167">
        <f>VLOOKUP(H508,Mapping!$B$3:$D$13,3,0)</f>
        <v>0.8</v>
      </c>
      <c r="R508" s="168">
        <f>(IF(VLOOKUP(VLOOKUP(I508,Mapping!$B$15:$D$20,2,1),Mapping!$C$15:$E$20,2,0)=7000,0,VLOOKUP(VLOOKUP(I508,Mapping!$B$15:$D$20,2,1),Mapping!$C$15:$E$20,2,0)))</f>
        <v>0</v>
      </c>
      <c r="S508" s="166"/>
      <c r="T508" s="166"/>
      <c r="U508" s="67">
        <f t="shared" si="144"/>
        <v>87.732732820509156</v>
      </c>
      <c r="V508" s="149">
        <f t="shared" si="145"/>
        <v>87.73</v>
      </c>
      <c r="W508" s="149">
        <f>MAKESHOPNCOMPANY!$C$17</f>
        <v>1402.69</v>
      </c>
      <c r="X508" t="str">
        <f t="shared" si="128"/>
        <v>합산+566746846282</v>
      </c>
      <c r="AA508" t="s">
        <v>4196</v>
      </c>
      <c r="AB508" t="s">
        <v>71</v>
      </c>
      <c r="AC508" t="s">
        <v>6947</v>
      </c>
      <c r="AD508" t="s">
        <v>6974</v>
      </c>
      <c r="AE508" t="s">
        <v>611</v>
      </c>
      <c r="AF508" t="s">
        <v>612</v>
      </c>
      <c r="AG508" t="s">
        <v>502</v>
      </c>
      <c r="AH508" t="s">
        <v>6975</v>
      </c>
      <c r="AI508">
        <v>1</v>
      </c>
      <c r="AJ508">
        <v>21</v>
      </c>
      <c r="AK508">
        <v>0.2</v>
      </c>
      <c r="AL508">
        <v>21</v>
      </c>
      <c r="AM508" t="s">
        <v>112</v>
      </c>
      <c r="AN508">
        <v>94.35</v>
      </c>
      <c r="AO508" t="s">
        <v>303</v>
      </c>
      <c r="AP508" t="s">
        <v>303</v>
      </c>
      <c r="AQ508" t="s">
        <v>303</v>
      </c>
      <c r="AR508" t="s">
        <v>156</v>
      </c>
      <c r="AS508" t="s">
        <v>156</v>
      </c>
      <c r="AT508" t="s">
        <v>618</v>
      </c>
      <c r="AU508" t="s">
        <v>619</v>
      </c>
      <c r="AV508" t="s">
        <v>6972</v>
      </c>
      <c r="AW508" t="s">
        <v>156</v>
      </c>
      <c r="AX508" t="s">
        <v>307</v>
      </c>
      <c r="AY508" t="s">
        <v>6974</v>
      </c>
      <c r="AZ508" t="s">
        <v>6976</v>
      </c>
      <c r="BA508" t="s">
        <v>6976</v>
      </c>
      <c r="BB508" t="s">
        <v>1165</v>
      </c>
      <c r="BC508" t="s">
        <v>771</v>
      </c>
      <c r="BD508" t="s">
        <v>621</v>
      </c>
      <c r="BE508" t="s">
        <v>311</v>
      </c>
      <c r="BF508" t="s">
        <v>312</v>
      </c>
      <c r="BG508" t="s">
        <v>156</v>
      </c>
      <c r="BH508" t="s">
        <v>313</v>
      </c>
    </row>
    <row r="509" spans="1:60" x14ac:dyDescent="0.4">
      <c r="A509" s="64">
        <f t="shared" si="129"/>
        <v>507</v>
      </c>
      <c r="B509" s="65" t="str">
        <f t="shared" si="130"/>
        <v>2025-09-28</v>
      </c>
      <c r="C509" s="65" t="str">
        <f t="shared" si="131"/>
        <v>FRA</v>
      </c>
      <c r="D509" s="65" t="str">
        <f t="shared" si="132"/>
        <v>99431947834</v>
      </c>
      <c r="E509" s="65" t="str">
        <f t="shared" si="133"/>
        <v>566746846175</v>
      </c>
      <c r="F509" s="65" t="str">
        <f t="shared" si="134"/>
        <v>조아라</v>
      </c>
      <c r="G509" s="65" t="str">
        <f t="shared" si="135"/>
        <v>GK00002779690</v>
      </c>
      <c r="H509" s="229" t="str">
        <f t="shared" si="136"/>
        <v>목록(Manifest)</v>
      </c>
      <c r="I509" s="66">
        <f t="shared" si="137"/>
        <v>120.51</v>
      </c>
      <c r="J509" s="102">
        <f t="shared" si="138"/>
        <v>1</v>
      </c>
      <c r="K509" s="66">
        <f t="shared" si="139"/>
        <v>1</v>
      </c>
      <c r="L509" s="66">
        <f t="shared" si="140"/>
        <v>2.6</v>
      </c>
      <c r="M509" s="66">
        <f t="shared" si="141"/>
        <v>2.6</v>
      </c>
      <c r="N509" s="169">
        <f t="shared" si="142"/>
        <v>9.8600000000000012</v>
      </c>
      <c r="O509" s="169">
        <f>(J509*VLOOKUP(M509/J509,Mapping!$B$22:$C$29,2,10))</f>
        <v>3.25</v>
      </c>
      <c r="P509" s="166">
        <f t="shared" si="143"/>
        <v>15.370035431920096</v>
      </c>
      <c r="Q509" s="167">
        <f>VLOOKUP(H509,Mapping!$B$3:$D$13,3,0)</f>
        <v>0</v>
      </c>
      <c r="R509" s="168">
        <f>(IF(VLOOKUP(VLOOKUP(I509,Mapping!$B$15:$D$20,2,1),Mapping!$C$15:$E$20,2,0)=7000,0,VLOOKUP(VLOOKUP(I509,Mapping!$B$15:$D$20,2,1),Mapping!$C$15:$E$20,2,0)))</f>
        <v>0</v>
      </c>
      <c r="S509" s="166"/>
      <c r="T509" s="166"/>
      <c r="U509" s="67">
        <f t="shared" si="144"/>
        <v>15.370035431920096</v>
      </c>
      <c r="V509" s="149">
        <f t="shared" si="145"/>
        <v>15.37</v>
      </c>
      <c r="W509" s="149">
        <f>MAKESHOPNCOMPANY!$C$17</f>
        <v>1402.69</v>
      </c>
      <c r="X509" t="str">
        <f t="shared" si="128"/>
        <v/>
      </c>
      <c r="AA509" t="s">
        <v>4196</v>
      </c>
      <c r="AB509" t="s">
        <v>71</v>
      </c>
      <c r="AC509" t="s">
        <v>6947</v>
      </c>
      <c r="AD509" t="s">
        <v>6977</v>
      </c>
      <c r="AE509" t="s">
        <v>259</v>
      </c>
      <c r="AF509" t="s">
        <v>757</v>
      </c>
      <c r="AG509" t="s">
        <v>758</v>
      </c>
      <c r="AH509" t="s">
        <v>156</v>
      </c>
      <c r="AI509">
        <v>1</v>
      </c>
      <c r="AJ509">
        <v>1</v>
      </c>
      <c r="AK509">
        <v>2.6</v>
      </c>
      <c r="AL509">
        <v>2.6</v>
      </c>
      <c r="AM509" t="s">
        <v>14</v>
      </c>
      <c r="AN509">
        <v>120.51</v>
      </c>
      <c r="AO509" t="s">
        <v>303</v>
      </c>
      <c r="AP509" t="s">
        <v>303</v>
      </c>
      <c r="AQ509" t="s">
        <v>303</v>
      </c>
      <c r="AR509" t="s">
        <v>303</v>
      </c>
      <c r="AS509" t="s">
        <v>156</v>
      </c>
      <c r="AT509" t="s">
        <v>618</v>
      </c>
      <c r="AU509" t="s">
        <v>619</v>
      </c>
      <c r="AV509" t="s">
        <v>6978</v>
      </c>
      <c r="AW509" t="s">
        <v>156</v>
      </c>
      <c r="AX509" t="s">
        <v>307</v>
      </c>
      <c r="AY509" t="s">
        <v>6977</v>
      </c>
      <c r="AZ509" t="s">
        <v>6979</v>
      </c>
      <c r="BA509" t="s">
        <v>6979</v>
      </c>
      <c r="BB509" t="s">
        <v>1165</v>
      </c>
      <c r="BC509" t="s">
        <v>771</v>
      </c>
      <c r="BD509" t="s">
        <v>621</v>
      </c>
      <c r="BE509" t="s">
        <v>311</v>
      </c>
      <c r="BF509" t="s">
        <v>312</v>
      </c>
      <c r="BG509" t="s">
        <v>156</v>
      </c>
      <c r="BH509" t="s">
        <v>313</v>
      </c>
    </row>
    <row r="510" spans="1:60" x14ac:dyDescent="0.4">
      <c r="A510" s="64">
        <f t="shared" si="129"/>
        <v>508</v>
      </c>
      <c r="B510" s="65" t="str">
        <f t="shared" si="130"/>
        <v>2025-09-28</v>
      </c>
      <c r="C510" s="65" t="str">
        <f t="shared" si="131"/>
        <v>FRA</v>
      </c>
      <c r="D510" s="65" t="str">
        <f t="shared" si="132"/>
        <v>99431947834</v>
      </c>
      <c r="E510" s="65" t="str">
        <f t="shared" si="133"/>
        <v>566746846330</v>
      </c>
      <c r="F510" s="65" t="str">
        <f t="shared" si="134"/>
        <v>방선영</v>
      </c>
      <c r="G510" s="65" t="str">
        <f t="shared" si="135"/>
        <v>GK00002782565</v>
      </c>
      <c r="H510" s="229" t="str">
        <f t="shared" si="136"/>
        <v>목록(Manifest)</v>
      </c>
      <c r="I510" s="66">
        <f t="shared" si="137"/>
        <v>76.069999999999993</v>
      </c>
      <c r="J510" s="102">
        <f t="shared" si="138"/>
        <v>1</v>
      </c>
      <c r="K510" s="66">
        <f t="shared" si="139"/>
        <v>0.5</v>
      </c>
      <c r="L510" s="66">
        <f t="shared" si="140"/>
        <v>0.2</v>
      </c>
      <c r="M510" s="66">
        <f t="shared" si="141"/>
        <v>0.5</v>
      </c>
      <c r="N510" s="169">
        <f t="shared" si="142"/>
        <v>3.35</v>
      </c>
      <c r="O510" s="169">
        <f>(J510*VLOOKUP(M510/J510,Mapping!$B$22:$C$29,2,10))</f>
        <v>2.75</v>
      </c>
      <c r="P510" s="166">
        <f t="shared" si="143"/>
        <v>7.1515801780863901</v>
      </c>
      <c r="Q510" s="167">
        <f>VLOOKUP(H510,Mapping!$B$3:$D$13,3,0)</f>
        <v>0</v>
      </c>
      <c r="R510" s="168">
        <f>(IF(VLOOKUP(VLOOKUP(I510,Mapping!$B$15:$D$20,2,1),Mapping!$C$15:$E$20,2,0)=7000,0,VLOOKUP(VLOOKUP(I510,Mapping!$B$15:$D$20,2,1),Mapping!$C$15:$E$20,2,0)))</f>
        <v>0</v>
      </c>
      <c r="S510" s="166"/>
      <c r="T510" s="166"/>
      <c r="U510" s="67">
        <f t="shared" si="144"/>
        <v>7.1515801780863901</v>
      </c>
      <c r="V510" s="149">
        <f t="shared" si="145"/>
        <v>7.15</v>
      </c>
      <c r="W510" s="149">
        <f>MAKESHOPNCOMPANY!$C$17</f>
        <v>1402.69</v>
      </c>
      <c r="X510" t="str">
        <f t="shared" si="128"/>
        <v/>
      </c>
      <c r="AA510" t="s">
        <v>4196</v>
      </c>
      <c r="AB510" t="s">
        <v>71</v>
      </c>
      <c r="AC510" t="s">
        <v>6947</v>
      </c>
      <c r="AD510" t="s">
        <v>6980</v>
      </c>
      <c r="AE510" t="s">
        <v>5511</v>
      </c>
      <c r="AF510" t="s">
        <v>5512</v>
      </c>
      <c r="AG510" t="s">
        <v>5513</v>
      </c>
      <c r="AH510" t="s">
        <v>156</v>
      </c>
      <c r="AI510">
        <v>1</v>
      </c>
      <c r="AJ510">
        <v>0.5</v>
      </c>
      <c r="AK510">
        <v>0.2</v>
      </c>
      <c r="AL510">
        <v>0.5</v>
      </c>
      <c r="AM510" t="s">
        <v>14</v>
      </c>
      <c r="AN510">
        <v>76.069999999999993</v>
      </c>
      <c r="AO510" t="s">
        <v>303</v>
      </c>
      <c r="AP510" t="s">
        <v>303</v>
      </c>
      <c r="AQ510" t="s">
        <v>303</v>
      </c>
      <c r="AR510" t="s">
        <v>303</v>
      </c>
      <c r="AS510" t="s">
        <v>156</v>
      </c>
      <c r="AT510" t="s">
        <v>618</v>
      </c>
      <c r="AU510" t="s">
        <v>619</v>
      </c>
      <c r="AV510" t="s">
        <v>6788</v>
      </c>
      <c r="AW510" t="s">
        <v>156</v>
      </c>
      <c r="AX510" t="s">
        <v>307</v>
      </c>
      <c r="AY510" t="s">
        <v>6980</v>
      </c>
      <c r="AZ510" t="s">
        <v>6981</v>
      </c>
      <c r="BA510" t="s">
        <v>6981</v>
      </c>
      <c r="BB510" t="s">
        <v>1165</v>
      </c>
      <c r="BC510" t="s">
        <v>771</v>
      </c>
      <c r="BD510" t="s">
        <v>621</v>
      </c>
      <c r="BE510" t="s">
        <v>311</v>
      </c>
      <c r="BF510" t="s">
        <v>312</v>
      </c>
      <c r="BG510" t="s">
        <v>156</v>
      </c>
      <c r="BH510" t="s">
        <v>313</v>
      </c>
    </row>
    <row r="511" spans="1:60" x14ac:dyDescent="0.4">
      <c r="A511" s="64">
        <f t="shared" si="129"/>
        <v>509</v>
      </c>
      <c r="B511" s="65" t="str">
        <f t="shared" si="130"/>
        <v>2025-09-28</v>
      </c>
      <c r="C511" s="65" t="str">
        <f t="shared" si="131"/>
        <v>FRA</v>
      </c>
      <c r="D511" s="65" t="str">
        <f t="shared" si="132"/>
        <v>99431947834</v>
      </c>
      <c r="E511" s="65" t="str">
        <f t="shared" si="133"/>
        <v>566746846293</v>
      </c>
      <c r="F511" s="65" t="str">
        <f t="shared" si="134"/>
        <v>김두용</v>
      </c>
      <c r="G511" s="65" t="str">
        <f t="shared" si="135"/>
        <v>GK00002782567</v>
      </c>
      <c r="H511" s="229" t="str">
        <f t="shared" si="136"/>
        <v>목록(Manifest)</v>
      </c>
      <c r="I511" s="66">
        <f t="shared" si="137"/>
        <v>126.92</v>
      </c>
      <c r="J511" s="102">
        <f t="shared" si="138"/>
        <v>1</v>
      </c>
      <c r="K511" s="66">
        <f t="shared" si="139"/>
        <v>1</v>
      </c>
      <c r="L511" s="66">
        <f t="shared" si="140"/>
        <v>1.9</v>
      </c>
      <c r="M511" s="66">
        <f t="shared" si="141"/>
        <v>1.9</v>
      </c>
      <c r="N511" s="169">
        <f t="shared" si="142"/>
        <v>7.6899999999999995</v>
      </c>
      <c r="O511" s="169">
        <f>(J511*VLOOKUP(M511/J511,Mapping!$B$22:$C$29,2,10))</f>
        <v>2.75</v>
      </c>
      <c r="P511" s="166">
        <f t="shared" si="143"/>
        <v>12.239753616265887</v>
      </c>
      <c r="Q511" s="167">
        <f>VLOOKUP(H511,Mapping!$B$3:$D$13,3,0)</f>
        <v>0</v>
      </c>
      <c r="R511" s="168">
        <f>(IF(VLOOKUP(VLOOKUP(I511,Mapping!$B$15:$D$20,2,1),Mapping!$C$15:$E$20,2,0)=7000,0,VLOOKUP(VLOOKUP(I511,Mapping!$B$15:$D$20,2,1),Mapping!$C$15:$E$20,2,0)))</f>
        <v>0</v>
      </c>
      <c r="S511" s="166"/>
      <c r="T511" s="166"/>
      <c r="U511" s="67">
        <f t="shared" si="144"/>
        <v>12.239753616265887</v>
      </c>
      <c r="V511" s="149">
        <f t="shared" si="145"/>
        <v>12.24</v>
      </c>
      <c r="W511" s="149">
        <f>MAKESHOPNCOMPANY!$C$17</f>
        <v>1402.69</v>
      </c>
      <c r="X511" t="str">
        <f t="shared" si="128"/>
        <v/>
      </c>
      <c r="AA511" t="s">
        <v>4196</v>
      </c>
      <c r="AB511" t="s">
        <v>71</v>
      </c>
      <c r="AC511" t="s">
        <v>6947</v>
      </c>
      <c r="AD511" t="s">
        <v>6982</v>
      </c>
      <c r="AE511" t="s">
        <v>245</v>
      </c>
      <c r="AF511" t="s">
        <v>719</v>
      </c>
      <c r="AG511" t="s">
        <v>720</v>
      </c>
      <c r="AH511" t="s">
        <v>156</v>
      </c>
      <c r="AI511">
        <v>1</v>
      </c>
      <c r="AJ511">
        <v>1</v>
      </c>
      <c r="AK511">
        <v>1.9</v>
      </c>
      <c r="AL511">
        <v>1.9</v>
      </c>
      <c r="AM511" t="s">
        <v>14</v>
      </c>
      <c r="AN511">
        <v>126.92</v>
      </c>
      <c r="AO511" t="s">
        <v>303</v>
      </c>
      <c r="AP511" t="s">
        <v>303</v>
      </c>
      <c r="AQ511" t="s">
        <v>303</v>
      </c>
      <c r="AR511" t="s">
        <v>303</v>
      </c>
      <c r="AS511" t="s">
        <v>156</v>
      </c>
      <c r="AT511" t="s">
        <v>618</v>
      </c>
      <c r="AU511" t="s">
        <v>619</v>
      </c>
      <c r="AV511" t="s">
        <v>6044</v>
      </c>
      <c r="AW511" t="s">
        <v>156</v>
      </c>
      <c r="AX511" t="s">
        <v>307</v>
      </c>
      <c r="AY511" t="s">
        <v>6982</v>
      </c>
      <c r="AZ511" t="s">
        <v>6983</v>
      </c>
      <c r="BA511" t="s">
        <v>6983</v>
      </c>
      <c r="BB511" t="s">
        <v>1165</v>
      </c>
      <c r="BC511" t="s">
        <v>771</v>
      </c>
      <c r="BD511" t="s">
        <v>621</v>
      </c>
      <c r="BE511" t="s">
        <v>311</v>
      </c>
      <c r="BF511" t="s">
        <v>312</v>
      </c>
      <c r="BG511" t="s">
        <v>156</v>
      </c>
      <c r="BH511" t="s">
        <v>313</v>
      </c>
    </row>
    <row r="512" spans="1:60" x14ac:dyDescent="0.4">
      <c r="A512" s="64">
        <f t="shared" si="129"/>
        <v>510</v>
      </c>
      <c r="B512" s="65" t="str">
        <f t="shared" si="130"/>
        <v>2025-09-28</v>
      </c>
      <c r="C512" s="65" t="str">
        <f t="shared" si="131"/>
        <v>FRA</v>
      </c>
      <c r="D512" s="65" t="str">
        <f t="shared" si="132"/>
        <v>99431947834</v>
      </c>
      <c r="E512" s="65" t="str">
        <f t="shared" si="133"/>
        <v>566746846120</v>
      </c>
      <c r="F512" s="65" t="str">
        <f t="shared" si="134"/>
        <v>권소망</v>
      </c>
      <c r="G512" s="65" t="str">
        <f t="shared" si="135"/>
        <v>GK00002782568</v>
      </c>
      <c r="H512" s="229" t="str">
        <f t="shared" si="136"/>
        <v>목록(Manifest)</v>
      </c>
      <c r="I512" s="66">
        <f t="shared" si="137"/>
        <v>135.56</v>
      </c>
      <c r="J512" s="102">
        <f t="shared" si="138"/>
        <v>1</v>
      </c>
      <c r="K512" s="66">
        <f t="shared" si="139"/>
        <v>0.5</v>
      </c>
      <c r="L512" s="66">
        <f t="shared" si="140"/>
        <v>0.7</v>
      </c>
      <c r="M512" s="66">
        <f t="shared" si="141"/>
        <v>0.7</v>
      </c>
      <c r="N512" s="169">
        <f t="shared" si="142"/>
        <v>3.9699999999999998</v>
      </c>
      <c r="O512" s="169">
        <f>(J512*VLOOKUP(M512/J512,Mapping!$B$22:$C$29,2,10))</f>
        <v>2.75</v>
      </c>
      <c r="P512" s="166">
        <f t="shared" si="143"/>
        <v>7.8784620978263185</v>
      </c>
      <c r="Q512" s="167">
        <f>VLOOKUP(H512,Mapping!$B$3:$D$13,3,0)</f>
        <v>0</v>
      </c>
      <c r="R512" s="168">
        <f>(IF(VLOOKUP(VLOOKUP(I512,Mapping!$B$15:$D$20,2,1),Mapping!$C$15:$E$20,2,0)=7000,0,VLOOKUP(VLOOKUP(I512,Mapping!$B$15:$D$20,2,1),Mapping!$C$15:$E$20,2,0)))</f>
        <v>0</v>
      </c>
      <c r="S512" s="166"/>
      <c r="T512" s="166"/>
      <c r="U512" s="67">
        <f t="shared" si="144"/>
        <v>7.8784620978263185</v>
      </c>
      <c r="V512" s="149">
        <f t="shared" si="145"/>
        <v>7.88</v>
      </c>
      <c r="W512" s="149">
        <f>MAKESHOPNCOMPANY!$C$17</f>
        <v>1402.69</v>
      </c>
      <c r="X512" t="str">
        <f t="shared" si="128"/>
        <v/>
      </c>
      <c r="AA512" t="s">
        <v>4196</v>
      </c>
      <c r="AB512" t="s">
        <v>71</v>
      </c>
      <c r="AC512" t="s">
        <v>6947</v>
      </c>
      <c r="AD512" t="s">
        <v>6984</v>
      </c>
      <c r="AE512" t="s">
        <v>171</v>
      </c>
      <c r="AF512" t="s">
        <v>600</v>
      </c>
      <c r="AG512" t="s">
        <v>601</v>
      </c>
      <c r="AH512" t="s">
        <v>156</v>
      </c>
      <c r="AI512">
        <v>1</v>
      </c>
      <c r="AJ512">
        <v>0.5</v>
      </c>
      <c r="AK512">
        <v>0.7</v>
      </c>
      <c r="AL512">
        <v>0.7</v>
      </c>
      <c r="AM512" t="s">
        <v>14</v>
      </c>
      <c r="AN512">
        <v>135.56</v>
      </c>
      <c r="AO512" t="s">
        <v>303</v>
      </c>
      <c r="AP512" t="s">
        <v>303</v>
      </c>
      <c r="AQ512" t="s">
        <v>303</v>
      </c>
      <c r="AR512" t="s">
        <v>303</v>
      </c>
      <c r="AS512" t="s">
        <v>156</v>
      </c>
      <c r="AT512" t="s">
        <v>618</v>
      </c>
      <c r="AU512" t="s">
        <v>619</v>
      </c>
      <c r="AV512" t="s">
        <v>6966</v>
      </c>
      <c r="AW512" t="s">
        <v>156</v>
      </c>
      <c r="AX512" t="s">
        <v>307</v>
      </c>
      <c r="AY512" t="s">
        <v>6984</v>
      </c>
      <c r="AZ512" t="s">
        <v>6985</v>
      </c>
      <c r="BA512" t="s">
        <v>6985</v>
      </c>
      <c r="BB512" t="s">
        <v>1165</v>
      </c>
      <c r="BC512" t="s">
        <v>771</v>
      </c>
      <c r="BD512" t="s">
        <v>621</v>
      </c>
      <c r="BE512" t="s">
        <v>311</v>
      </c>
      <c r="BF512" t="s">
        <v>312</v>
      </c>
      <c r="BG512" t="s">
        <v>156</v>
      </c>
      <c r="BH512" t="s">
        <v>313</v>
      </c>
    </row>
    <row r="513" spans="1:60" x14ac:dyDescent="0.4">
      <c r="A513" s="64">
        <f t="shared" si="129"/>
        <v>511</v>
      </c>
      <c r="B513" s="65" t="str">
        <f t="shared" si="130"/>
        <v>2025-09-28</v>
      </c>
      <c r="C513" s="65" t="str">
        <f t="shared" si="131"/>
        <v>FRA</v>
      </c>
      <c r="D513" s="65" t="str">
        <f t="shared" si="132"/>
        <v>99431947834</v>
      </c>
      <c r="E513" s="65" t="str">
        <f t="shared" si="133"/>
        <v>566746846083</v>
      </c>
      <c r="F513" s="65" t="str">
        <f t="shared" si="134"/>
        <v>이승민</v>
      </c>
      <c r="G513" s="65" t="str">
        <f t="shared" si="135"/>
        <v>GK00002782575</v>
      </c>
      <c r="H513" s="229" t="str">
        <f t="shared" si="136"/>
        <v>목록(Manifest)</v>
      </c>
      <c r="I513" s="66">
        <f t="shared" si="137"/>
        <v>141.25</v>
      </c>
      <c r="J513" s="102">
        <f t="shared" si="138"/>
        <v>1</v>
      </c>
      <c r="K513" s="66">
        <f t="shared" si="139"/>
        <v>0.6</v>
      </c>
      <c r="L513" s="66">
        <f t="shared" si="140"/>
        <v>1.4</v>
      </c>
      <c r="M513" s="66">
        <f t="shared" si="141"/>
        <v>1.4</v>
      </c>
      <c r="N513" s="169">
        <f t="shared" si="142"/>
        <v>6.14</v>
      </c>
      <c r="O513" s="169">
        <f>(J513*VLOOKUP(M513/J513,Mapping!$B$22:$C$29,2,10))</f>
        <v>2.75</v>
      </c>
      <c r="P513" s="166">
        <f t="shared" si="143"/>
        <v>10.422548816916068</v>
      </c>
      <c r="Q513" s="167">
        <f>VLOOKUP(H513,Mapping!$B$3:$D$13,3,0)</f>
        <v>0</v>
      </c>
      <c r="R513" s="168">
        <f>(IF(VLOOKUP(VLOOKUP(I513,Mapping!$B$15:$D$20,2,1),Mapping!$C$15:$E$20,2,0)=7000,0,VLOOKUP(VLOOKUP(I513,Mapping!$B$15:$D$20,2,1),Mapping!$C$15:$E$20,2,0)))</f>
        <v>0</v>
      </c>
      <c r="S513" s="166"/>
      <c r="T513" s="166"/>
      <c r="U513" s="67">
        <f t="shared" si="144"/>
        <v>10.422548816916068</v>
      </c>
      <c r="V513" s="149">
        <f t="shared" si="145"/>
        <v>10.42</v>
      </c>
      <c r="W513" s="149">
        <f>MAKESHOPNCOMPANY!$C$17</f>
        <v>1402.69</v>
      </c>
      <c r="X513" t="str">
        <f t="shared" si="128"/>
        <v/>
      </c>
      <c r="AA513" t="s">
        <v>4196</v>
      </c>
      <c r="AB513" t="s">
        <v>71</v>
      </c>
      <c r="AC513" t="s">
        <v>6947</v>
      </c>
      <c r="AD513" t="s">
        <v>6986</v>
      </c>
      <c r="AE513" t="s">
        <v>255</v>
      </c>
      <c r="AF513" t="s">
        <v>678</v>
      </c>
      <c r="AG513" t="s">
        <v>638</v>
      </c>
      <c r="AH513" t="s">
        <v>156</v>
      </c>
      <c r="AI513">
        <v>1</v>
      </c>
      <c r="AJ513">
        <v>0.6</v>
      </c>
      <c r="AK513">
        <v>1.4</v>
      </c>
      <c r="AL513">
        <v>1.4</v>
      </c>
      <c r="AM513" t="s">
        <v>14</v>
      </c>
      <c r="AN513">
        <v>141.25</v>
      </c>
      <c r="AO513" t="s">
        <v>303</v>
      </c>
      <c r="AP513" t="s">
        <v>303</v>
      </c>
      <c r="AQ513" t="s">
        <v>303</v>
      </c>
      <c r="AR513" t="s">
        <v>303</v>
      </c>
      <c r="AS513" t="s">
        <v>156</v>
      </c>
      <c r="AT513" t="s">
        <v>618</v>
      </c>
      <c r="AU513" t="s">
        <v>619</v>
      </c>
      <c r="AV513" t="s">
        <v>679</v>
      </c>
      <c r="AW513" t="s">
        <v>156</v>
      </c>
      <c r="AX513" t="s">
        <v>307</v>
      </c>
      <c r="AY513" t="s">
        <v>6986</v>
      </c>
      <c r="AZ513" t="s">
        <v>6987</v>
      </c>
      <c r="BA513" t="s">
        <v>6987</v>
      </c>
      <c r="BB513" t="s">
        <v>1165</v>
      </c>
      <c r="BC513" t="s">
        <v>771</v>
      </c>
      <c r="BD513" t="s">
        <v>621</v>
      </c>
      <c r="BE513" t="s">
        <v>311</v>
      </c>
      <c r="BF513" t="s">
        <v>312</v>
      </c>
      <c r="BG513" t="s">
        <v>156</v>
      </c>
      <c r="BH513" t="s">
        <v>313</v>
      </c>
    </row>
    <row r="514" spans="1:60" x14ac:dyDescent="0.4">
      <c r="A514" s="64">
        <f t="shared" si="129"/>
        <v>512</v>
      </c>
      <c r="B514" s="65" t="str">
        <f t="shared" si="130"/>
        <v>2025-09-28</v>
      </c>
      <c r="C514" s="65" t="str">
        <f t="shared" si="131"/>
        <v>FRA</v>
      </c>
      <c r="D514" s="65" t="str">
        <f t="shared" si="132"/>
        <v>99431947834</v>
      </c>
      <c r="E514" s="65" t="str">
        <f t="shared" si="133"/>
        <v>566746846131</v>
      </c>
      <c r="F514" s="65" t="str">
        <f t="shared" si="134"/>
        <v>박민지</v>
      </c>
      <c r="G514" s="65" t="str">
        <f t="shared" si="135"/>
        <v>GK00002783450</v>
      </c>
      <c r="H514" s="229" t="str">
        <f t="shared" si="136"/>
        <v>일반(NORMAL)</v>
      </c>
      <c r="I514" s="66">
        <f t="shared" si="137"/>
        <v>147.34</v>
      </c>
      <c r="J514" s="102">
        <f t="shared" si="138"/>
        <v>1</v>
      </c>
      <c r="K514" s="66">
        <f t="shared" si="139"/>
        <v>0.6</v>
      </c>
      <c r="L514" s="66">
        <f t="shared" si="140"/>
        <v>0.2</v>
      </c>
      <c r="M514" s="66">
        <f t="shared" si="141"/>
        <v>0.6</v>
      </c>
      <c r="N514" s="169">
        <f t="shared" si="142"/>
        <v>3.66</v>
      </c>
      <c r="O514" s="169">
        <f>(J514*VLOOKUP(M514/J514,Mapping!$B$22:$C$29,2,10))</f>
        <v>2.75</v>
      </c>
      <c r="P514" s="166">
        <f t="shared" si="143"/>
        <v>7.5150211379563547</v>
      </c>
      <c r="Q514" s="167">
        <f>VLOOKUP(H514,Mapping!$B$3:$D$13,3,0)</f>
        <v>0.8</v>
      </c>
      <c r="R514" s="168">
        <f>(IF(VLOOKUP(VLOOKUP(I514,Mapping!$B$15:$D$20,2,1),Mapping!$C$15:$E$20,2,0)=7000,0,VLOOKUP(VLOOKUP(I514,Mapping!$B$15:$D$20,2,1),Mapping!$C$15:$E$20,2,0)))</f>
        <v>0</v>
      </c>
      <c r="S514" s="166"/>
      <c r="T514" s="166"/>
      <c r="U514" s="67">
        <f t="shared" si="144"/>
        <v>8.3150211379563554</v>
      </c>
      <c r="V514" s="149">
        <f t="shared" si="145"/>
        <v>8.32</v>
      </c>
      <c r="W514" s="149">
        <f>MAKESHOPNCOMPANY!$C$17</f>
        <v>1402.69</v>
      </c>
      <c r="X514" t="str">
        <f t="shared" si="128"/>
        <v>합산+566746846514</v>
      </c>
      <c r="AA514" t="s">
        <v>4196</v>
      </c>
      <c r="AB514" t="s">
        <v>71</v>
      </c>
      <c r="AC514" t="s">
        <v>6947</v>
      </c>
      <c r="AD514" t="s">
        <v>6988</v>
      </c>
      <c r="AE514" t="s">
        <v>4497</v>
      </c>
      <c r="AF514" t="s">
        <v>4498</v>
      </c>
      <c r="AG514" t="s">
        <v>4499</v>
      </c>
      <c r="AH514" t="s">
        <v>6989</v>
      </c>
      <c r="AI514">
        <v>1</v>
      </c>
      <c r="AJ514">
        <v>0.6</v>
      </c>
      <c r="AK514">
        <v>0.2</v>
      </c>
      <c r="AL514">
        <v>0.6</v>
      </c>
      <c r="AM514" t="s">
        <v>112</v>
      </c>
      <c r="AN514">
        <v>147.34</v>
      </c>
      <c r="AO514" t="s">
        <v>303</v>
      </c>
      <c r="AP514" t="s">
        <v>303</v>
      </c>
      <c r="AQ514" t="s">
        <v>303</v>
      </c>
      <c r="AR514" t="s">
        <v>303</v>
      </c>
      <c r="AS514" t="s">
        <v>156</v>
      </c>
      <c r="AT514" t="s">
        <v>618</v>
      </c>
      <c r="AU514" t="s">
        <v>619</v>
      </c>
      <c r="AV514" t="s">
        <v>6990</v>
      </c>
      <c r="AW514" t="s">
        <v>156</v>
      </c>
      <c r="AX514" t="s">
        <v>307</v>
      </c>
      <c r="AY514" t="s">
        <v>6988</v>
      </c>
      <c r="AZ514" t="s">
        <v>6991</v>
      </c>
      <c r="BA514" t="s">
        <v>6991</v>
      </c>
      <c r="BB514" t="s">
        <v>1165</v>
      </c>
      <c r="BC514" t="s">
        <v>771</v>
      </c>
      <c r="BD514" t="s">
        <v>621</v>
      </c>
      <c r="BE514" t="s">
        <v>311</v>
      </c>
      <c r="BF514" t="s">
        <v>312</v>
      </c>
      <c r="BG514" t="s">
        <v>156</v>
      </c>
      <c r="BH514" t="s">
        <v>313</v>
      </c>
    </row>
    <row r="515" spans="1:60" x14ac:dyDescent="0.4">
      <c r="A515" s="64">
        <f t="shared" si="129"/>
        <v>513</v>
      </c>
      <c r="B515" s="65" t="str">
        <f t="shared" si="130"/>
        <v>2025-09-28</v>
      </c>
      <c r="C515" s="65" t="str">
        <f t="shared" si="131"/>
        <v>FRA</v>
      </c>
      <c r="D515" s="65" t="str">
        <f t="shared" si="132"/>
        <v>99431947834</v>
      </c>
      <c r="E515" s="65" t="str">
        <f t="shared" si="133"/>
        <v>566746846212</v>
      </c>
      <c r="F515" s="65" t="str">
        <f t="shared" si="134"/>
        <v>박지환</v>
      </c>
      <c r="G515" s="65" t="str">
        <f t="shared" si="135"/>
        <v>GK00002783458</v>
      </c>
      <c r="H515" s="229" t="str">
        <f t="shared" si="136"/>
        <v>목록(Manifest)</v>
      </c>
      <c r="I515" s="66">
        <f t="shared" si="137"/>
        <v>128.54</v>
      </c>
      <c r="J515" s="102">
        <f t="shared" si="138"/>
        <v>1</v>
      </c>
      <c r="K515" s="66">
        <f t="shared" si="139"/>
        <v>1</v>
      </c>
      <c r="L515" s="66">
        <f t="shared" si="140"/>
        <v>0.2</v>
      </c>
      <c r="M515" s="66">
        <f t="shared" si="141"/>
        <v>1</v>
      </c>
      <c r="N515" s="169">
        <f t="shared" si="142"/>
        <v>4.9000000000000004</v>
      </c>
      <c r="O515" s="169">
        <f>(J515*VLOOKUP(M515/J515,Mapping!$B$22:$C$29,2,10))</f>
        <v>2.75</v>
      </c>
      <c r="P515" s="166">
        <f t="shared" si="143"/>
        <v>8.9687849774362114</v>
      </c>
      <c r="Q515" s="167">
        <f>VLOOKUP(H515,Mapping!$B$3:$D$13,3,0)</f>
        <v>0</v>
      </c>
      <c r="R515" s="168">
        <f>(IF(VLOOKUP(VLOOKUP(I515,Mapping!$B$15:$D$20,2,1),Mapping!$C$15:$E$20,2,0)=7000,0,VLOOKUP(VLOOKUP(I515,Mapping!$B$15:$D$20,2,1),Mapping!$C$15:$E$20,2,0)))</f>
        <v>0</v>
      </c>
      <c r="S515" s="166"/>
      <c r="T515" s="166"/>
      <c r="U515" s="67">
        <f t="shared" si="144"/>
        <v>8.9687849774362114</v>
      </c>
      <c r="V515" s="149">
        <f t="shared" si="145"/>
        <v>8.9700000000000006</v>
      </c>
      <c r="W515" s="149">
        <f>MAKESHOPNCOMPANY!$C$17</f>
        <v>1402.69</v>
      </c>
      <c r="X515" t="str">
        <f t="shared" si="128"/>
        <v/>
      </c>
      <c r="AA515" t="s">
        <v>4196</v>
      </c>
      <c r="AB515" t="s">
        <v>71</v>
      </c>
      <c r="AC515" t="s">
        <v>6947</v>
      </c>
      <c r="AD515" t="s">
        <v>6992</v>
      </c>
      <c r="AE515" t="s">
        <v>6993</v>
      </c>
      <c r="AF515" t="s">
        <v>6994</v>
      </c>
      <c r="AG515" t="s">
        <v>764</v>
      </c>
      <c r="AH515" t="s">
        <v>156</v>
      </c>
      <c r="AI515">
        <v>1</v>
      </c>
      <c r="AJ515">
        <v>1</v>
      </c>
      <c r="AK515">
        <v>0.2</v>
      </c>
      <c r="AL515">
        <v>1</v>
      </c>
      <c r="AM515" t="s">
        <v>14</v>
      </c>
      <c r="AN515">
        <v>128.54</v>
      </c>
      <c r="AO515" t="s">
        <v>303</v>
      </c>
      <c r="AP515" t="s">
        <v>303</v>
      </c>
      <c r="AQ515" t="s">
        <v>303</v>
      </c>
      <c r="AR515" t="s">
        <v>303</v>
      </c>
      <c r="AS515" t="s">
        <v>156</v>
      </c>
      <c r="AT515" t="s">
        <v>618</v>
      </c>
      <c r="AU515" t="s">
        <v>619</v>
      </c>
      <c r="AV515" t="s">
        <v>6995</v>
      </c>
      <c r="AW515" t="s">
        <v>156</v>
      </c>
      <c r="AX515" t="s">
        <v>307</v>
      </c>
      <c r="AY515" t="s">
        <v>6992</v>
      </c>
      <c r="AZ515" t="s">
        <v>6996</v>
      </c>
      <c r="BA515" t="s">
        <v>6996</v>
      </c>
      <c r="BB515" t="s">
        <v>1165</v>
      </c>
      <c r="BC515" t="s">
        <v>771</v>
      </c>
      <c r="BD515" t="s">
        <v>621</v>
      </c>
      <c r="BE515" t="s">
        <v>311</v>
      </c>
      <c r="BF515" t="s">
        <v>312</v>
      </c>
      <c r="BG515" t="s">
        <v>156</v>
      </c>
      <c r="BH515" t="s">
        <v>313</v>
      </c>
    </row>
    <row r="516" spans="1:60" x14ac:dyDescent="0.4">
      <c r="A516" s="64">
        <f t="shared" si="129"/>
        <v>514</v>
      </c>
      <c r="B516" s="65" t="str">
        <f t="shared" si="130"/>
        <v>2025-09-28</v>
      </c>
      <c r="C516" s="65" t="str">
        <f t="shared" si="131"/>
        <v>FRA</v>
      </c>
      <c r="D516" s="65" t="str">
        <f t="shared" si="132"/>
        <v>99431947834</v>
      </c>
      <c r="E516" s="65" t="str">
        <f t="shared" si="133"/>
        <v>566746846245</v>
      </c>
      <c r="F516" s="65" t="str">
        <f t="shared" si="134"/>
        <v>박스완</v>
      </c>
      <c r="G516" s="65" t="str">
        <f t="shared" si="135"/>
        <v>GK00002783472</v>
      </c>
      <c r="H516" s="229" t="str">
        <f t="shared" si="136"/>
        <v>목록(Manifest)</v>
      </c>
      <c r="I516" s="66">
        <f t="shared" si="137"/>
        <v>134.34</v>
      </c>
      <c r="J516" s="102">
        <f t="shared" si="138"/>
        <v>1</v>
      </c>
      <c r="K516" s="66">
        <f t="shared" si="139"/>
        <v>1</v>
      </c>
      <c r="L516" s="66">
        <f t="shared" si="140"/>
        <v>0.2</v>
      </c>
      <c r="M516" s="66">
        <f t="shared" si="141"/>
        <v>1</v>
      </c>
      <c r="N516" s="169">
        <f t="shared" si="142"/>
        <v>4.9000000000000004</v>
      </c>
      <c r="O516" s="169">
        <f>(J516*VLOOKUP(M516/J516,Mapping!$B$22:$C$29,2,10))</f>
        <v>2.75</v>
      </c>
      <c r="P516" s="166">
        <f t="shared" si="143"/>
        <v>8.9687849774362114</v>
      </c>
      <c r="Q516" s="167">
        <f>VLOOKUP(H516,Mapping!$B$3:$D$13,3,0)</f>
        <v>0</v>
      </c>
      <c r="R516" s="168">
        <f>(IF(VLOOKUP(VLOOKUP(I516,Mapping!$B$15:$D$20,2,1),Mapping!$C$15:$E$20,2,0)=7000,0,VLOOKUP(VLOOKUP(I516,Mapping!$B$15:$D$20,2,1),Mapping!$C$15:$E$20,2,0)))</f>
        <v>0</v>
      </c>
      <c r="S516" s="166"/>
      <c r="T516" s="166"/>
      <c r="U516" s="67">
        <f t="shared" si="144"/>
        <v>8.9687849774362114</v>
      </c>
      <c r="V516" s="149">
        <f t="shared" si="145"/>
        <v>8.9700000000000006</v>
      </c>
      <c r="W516" s="149">
        <f>MAKESHOPNCOMPANY!$C$17</f>
        <v>1402.69</v>
      </c>
      <c r="X516" t="str">
        <f t="shared" ref="X516:X543" si="146">AH516</f>
        <v/>
      </c>
      <c r="AA516" t="s">
        <v>4196</v>
      </c>
      <c r="AB516" t="s">
        <v>71</v>
      </c>
      <c r="AC516" t="s">
        <v>6947</v>
      </c>
      <c r="AD516" t="s">
        <v>6997</v>
      </c>
      <c r="AE516" t="s">
        <v>4130</v>
      </c>
      <c r="AF516" t="s">
        <v>4131</v>
      </c>
      <c r="AG516" t="s">
        <v>4132</v>
      </c>
      <c r="AH516" t="s">
        <v>156</v>
      </c>
      <c r="AI516">
        <v>1</v>
      </c>
      <c r="AJ516">
        <v>1</v>
      </c>
      <c r="AK516">
        <v>0.2</v>
      </c>
      <c r="AL516">
        <v>1</v>
      </c>
      <c r="AM516" t="s">
        <v>14</v>
      </c>
      <c r="AN516">
        <v>134.34</v>
      </c>
      <c r="AO516" t="s">
        <v>303</v>
      </c>
      <c r="AP516" t="s">
        <v>303</v>
      </c>
      <c r="AQ516" t="s">
        <v>303</v>
      </c>
      <c r="AR516" t="s">
        <v>303</v>
      </c>
      <c r="AS516" t="s">
        <v>156</v>
      </c>
      <c r="AT516" t="s">
        <v>618</v>
      </c>
      <c r="AU516" t="s">
        <v>619</v>
      </c>
      <c r="AV516" t="s">
        <v>6998</v>
      </c>
      <c r="AW516" t="s">
        <v>156</v>
      </c>
      <c r="AX516" t="s">
        <v>307</v>
      </c>
      <c r="AY516" t="s">
        <v>6997</v>
      </c>
      <c r="AZ516" t="s">
        <v>6999</v>
      </c>
      <c r="BA516" t="s">
        <v>6999</v>
      </c>
      <c r="BB516" t="s">
        <v>1165</v>
      </c>
      <c r="BC516" t="s">
        <v>771</v>
      </c>
      <c r="BD516" t="s">
        <v>621</v>
      </c>
      <c r="BE516" t="s">
        <v>311</v>
      </c>
      <c r="BF516" t="s">
        <v>312</v>
      </c>
      <c r="BG516" t="s">
        <v>156</v>
      </c>
      <c r="BH516" t="s">
        <v>313</v>
      </c>
    </row>
    <row r="517" spans="1:60" x14ac:dyDescent="0.4">
      <c r="A517" s="64">
        <f t="shared" ref="A517:A543" si="147">A516+1</f>
        <v>515</v>
      </c>
      <c r="B517" s="65" t="str">
        <f t="shared" ref="B517:B543" si="148">AA517</f>
        <v>2025-09-28</v>
      </c>
      <c r="C517" s="65" t="str">
        <f t="shared" ref="C517:C543" si="149">AB517</f>
        <v>FRA</v>
      </c>
      <c r="D517" s="65" t="str">
        <f t="shared" ref="D517:D543" si="150">AC517</f>
        <v>99431947834</v>
      </c>
      <c r="E517" s="65" t="str">
        <f t="shared" ref="E517:E543" si="151">AD517</f>
        <v>566746846341</v>
      </c>
      <c r="F517" s="65" t="str">
        <f t="shared" ref="F517:F543" si="152">AE517</f>
        <v>윤슬비</v>
      </c>
      <c r="G517" s="65" t="str">
        <f t="shared" ref="G517:G543" si="153">AZ517</f>
        <v>GK00002783473</v>
      </c>
      <c r="H517" s="229" t="str">
        <f t="shared" ref="H517:H543" si="154">AM517</f>
        <v>목록(Manifest)</v>
      </c>
      <c r="I517" s="66">
        <f t="shared" ref="I517:I543" si="155">AN517</f>
        <v>92.81</v>
      </c>
      <c r="J517" s="102">
        <f t="shared" ref="J517:J543" si="156">AI517</f>
        <v>1</v>
      </c>
      <c r="K517" s="66">
        <f t="shared" ref="K517:K543" si="157">AJ517</f>
        <v>0.5</v>
      </c>
      <c r="L517" s="66">
        <f t="shared" ref="L517:L543" si="158">AK517</f>
        <v>0.6</v>
      </c>
      <c r="M517" s="66">
        <f t="shared" ref="M517:M543" si="159">AL517</f>
        <v>0.6</v>
      </c>
      <c r="N517" s="169">
        <f t="shared" ref="N517:N543" si="160">3.35+(M517-0.5)/0.5*1.55</f>
        <v>3.66</v>
      </c>
      <c r="O517" s="169">
        <f>(J517*VLOOKUP(M517/J517,Mapping!$B$22:$C$29,2,10))</f>
        <v>2.75</v>
      </c>
      <c r="P517" s="166">
        <f t="shared" ref="P517:P543" si="161">SUM(N517:O517)*$Z$2</f>
        <v>7.5150211379563547</v>
      </c>
      <c r="Q517" s="167">
        <f>VLOOKUP(H517,Mapping!$B$3:$D$13,3,0)</f>
        <v>0</v>
      </c>
      <c r="R517" s="168">
        <f>(IF(VLOOKUP(VLOOKUP(I517,Mapping!$B$15:$D$20,2,1),Mapping!$C$15:$E$20,2,0)=7000,0,VLOOKUP(VLOOKUP(I517,Mapping!$B$15:$D$20,2,1),Mapping!$C$15:$E$20,2,0)))</f>
        <v>0</v>
      </c>
      <c r="S517" s="166"/>
      <c r="T517" s="166"/>
      <c r="U517" s="67">
        <f t="shared" ref="U517:U543" si="162">SUM(P517:T517)</f>
        <v>7.5150211379563547</v>
      </c>
      <c r="V517" s="149">
        <f t="shared" ref="V517:V543" si="163">ROUND(U517,2)</f>
        <v>7.52</v>
      </c>
      <c r="W517" s="149">
        <f>MAKESHOPNCOMPANY!$C$17</f>
        <v>1402.69</v>
      </c>
      <c r="X517" t="str">
        <f t="shared" si="146"/>
        <v/>
      </c>
      <c r="AA517" t="s">
        <v>4196</v>
      </c>
      <c r="AB517" t="s">
        <v>71</v>
      </c>
      <c r="AC517" t="s">
        <v>6947</v>
      </c>
      <c r="AD517" t="s">
        <v>7000</v>
      </c>
      <c r="AE517" t="s">
        <v>7001</v>
      </c>
      <c r="AF517" t="s">
        <v>7002</v>
      </c>
      <c r="AG517" t="s">
        <v>7003</v>
      </c>
      <c r="AH517" t="s">
        <v>156</v>
      </c>
      <c r="AI517">
        <v>1</v>
      </c>
      <c r="AJ517">
        <v>0.5</v>
      </c>
      <c r="AK517">
        <v>0.6</v>
      </c>
      <c r="AL517">
        <v>0.6</v>
      </c>
      <c r="AM517" t="s">
        <v>14</v>
      </c>
      <c r="AN517">
        <v>92.81</v>
      </c>
      <c r="AO517" t="s">
        <v>303</v>
      </c>
      <c r="AP517" t="s">
        <v>303</v>
      </c>
      <c r="AQ517" t="s">
        <v>303</v>
      </c>
      <c r="AR517" t="s">
        <v>303</v>
      </c>
      <c r="AS517" t="s">
        <v>156</v>
      </c>
      <c r="AT517" t="s">
        <v>618</v>
      </c>
      <c r="AU517" t="s">
        <v>619</v>
      </c>
      <c r="AV517" t="s">
        <v>6966</v>
      </c>
      <c r="AW517" t="s">
        <v>156</v>
      </c>
      <c r="AX517" t="s">
        <v>307</v>
      </c>
      <c r="AY517" t="s">
        <v>7000</v>
      </c>
      <c r="AZ517" t="s">
        <v>7004</v>
      </c>
      <c r="BA517" t="s">
        <v>7004</v>
      </c>
      <c r="BB517" t="s">
        <v>1165</v>
      </c>
      <c r="BC517" t="s">
        <v>771</v>
      </c>
      <c r="BD517" t="s">
        <v>621</v>
      </c>
      <c r="BE517" t="s">
        <v>311</v>
      </c>
      <c r="BF517" t="s">
        <v>312</v>
      </c>
      <c r="BG517" t="s">
        <v>156</v>
      </c>
      <c r="BH517" t="s">
        <v>313</v>
      </c>
    </row>
    <row r="518" spans="1:60" x14ac:dyDescent="0.4">
      <c r="A518" s="64">
        <f t="shared" si="147"/>
        <v>516</v>
      </c>
      <c r="B518" s="65" t="str">
        <f t="shared" si="148"/>
        <v>2025-09-28</v>
      </c>
      <c r="C518" s="65" t="str">
        <f t="shared" si="149"/>
        <v>FRA</v>
      </c>
      <c r="D518" s="65" t="str">
        <f t="shared" si="150"/>
        <v>99431947834</v>
      </c>
      <c r="E518" s="65" t="str">
        <f t="shared" si="151"/>
        <v>566746846105</v>
      </c>
      <c r="F518" s="65" t="str">
        <f t="shared" si="152"/>
        <v>윤여립</v>
      </c>
      <c r="G518" s="65" t="str">
        <f t="shared" si="153"/>
        <v>GK00002783499</v>
      </c>
      <c r="H518" s="229" t="str">
        <f t="shared" si="154"/>
        <v>간이(Simple)</v>
      </c>
      <c r="I518" s="66">
        <f t="shared" si="155"/>
        <v>218.7</v>
      </c>
      <c r="J518" s="102">
        <f t="shared" si="156"/>
        <v>1</v>
      </c>
      <c r="K518" s="66">
        <f t="shared" si="157"/>
        <v>1.5</v>
      </c>
      <c r="L518" s="66">
        <f t="shared" si="158"/>
        <v>2.1</v>
      </c>
      <c r="M518" s="66">
        <f t="shared" si="159"/>
        <v>2.1</v>
      </c>
      <c r="N518" s="169">
        <f t="shared" si="160"/>
        <v>8.31</v>
      </c>
      <c r="O518" s="169">
        <f>(J518*VLOOKUP(M518/J518,Mapping!$B$22:$C$29,2,10))</f>
        <v>3.25</v>
      </c>
      <c r="P518" s="166">
        <f t="shared" si="161"/>
        <v>13.552830632570275</v>
      </c>
      <c r="Q518" s="167">
        <f>VLOOKUP(H518,Mapping!$B$3:$D$13,3,0)</f>
        <v>0.8</v>
      </c>
      <c r="R518" s="168">
        <f>(IF(VLOOKUP(VLOOKUP(I518,Mapping!$B$15:$D$20,2,1),Mapping!$C$15:$E$20,2,0)=7000,0,VLOOKUP(VLOOKUP(I518,Mapping!$B$15:$D$20,2,1),Mapping!$C$15:$E$20,2,0)))</f>
        <v>0</v>
      </c>
      <c r="S518" s="166"/>
      <c r="T518" s="166"/>
      <c r="U518" s="67">
        <f t="shared" si="162"/>
        <v>14.352830632570276</v>
      </c>
      <c r="V518" s="149">
        <f t="shared" si="163"/>
        <v>14.35</v>
      </c>
      <c r="W518" s="149">
        <f>MAKESHOPNCOMPANY!$C$17</f>
        <v>1402.69</v>
      </c>
      <c r="X518" t="str">
        <f t="shared" si="146"/>
        <v/>
      </c>
      <c r="AA518" t="s">
        <v>4196</v>
      </c>
      <c r="AB518" t="s">
        <v>71</v>
      </c>
      <c r="AC518" t="s">
        <v>6947</v>
      </c>
      <c r="AD518" t="s">
        <v>7005</v>
      </c>
      <c r="AE518" t="s">
        <v>7006</v>
      </c>
      <c r="AF518" t="s">
        <v>7007</v>
      </c>
      <c r="AG518" t="s">
        <v>550</v>
      </c>
      <c r="AH518" t="s">
        <v>156</v>
      </c>
      <c r="AI518">
        <v>1</v>
      </c>
      <c r="AJ518">
        <v>1.5</v>
      </c>
      <c r="AK518">
        <v>2.1</v>
      </c>
      <c r="AL518">
        <v>2.1</v>
      </c>
      <c r="AM518" t="s">
        <v>15</v>
      </c>
      <c r="AN518">
        <v>218.7</v>
      </c>
      <c r="AO518" t="s">
        <v>303</v>
      </c>
      <c r="AP518" t="s">
        <v>156</v>
      </c>
      <c r="AQ518" t="s">
        <v>156</v>
      </c>
      <c r="AR518" t="s">
        <v>156</v>
      </c>
      <c r="AS518" t="s">
        <v>156</v>
      </c>
      <c r="AT518" t="s">
        <v>618</v>
      </c>
      <c r="AU518" t="s">
        <v>619</v>
      </c>
      <c r="AV518" t="s">
        <v>5734</v>
      </c>
      <c r="AW518" t="s">
        <v>156</v>
      </c>
      <c r="AX518" t="s">
        <v>307</v>
      </c>
      <c r="AY518" t="s">
        <v>7005</v>
      </c>
      <c r="AZ518" t="s">
        <v>7008</v>
      </c>
      <c r="BA518" t="s">
        <v>7008</v>
      </c>
      <c r="BB518" t="s">
        <v>1165</v>
      </c>
      <c r="BC518" t="s">
        <v>771</v>
      </c>
      <c r="BD518" t="s">
        <v>621</v>
      </c>
      <c r="BE518" t="s">
        <v>311</v>
      </c>
      <c r="BF518" t="s">
        <v>312</v>
      </c>
      <c r="BG518" t="s">
        <v>156</v>
      </c>
      <c r="BH518" t="s">
        <v>313</v>
      </c>
    </row>
    <row r="519" spans="1:60" x14ac:dyDescent="0.4">
      <c r="A519" s="64">
        <f t="shared" si="147"/>
        <v>517</v>
      </c>
      <c r="B519" s="65" t="str">
        <f t="shared" si="148"/>
        <v>2025-09-28</v>
      </c>
      <c r="C519" s="65" t="str">
        <f t="shared" si="149"/>
        <v>FRA</v>
      </c>
      <c r="D519" s="65" t="str">
        <f t="shared" si="150"/>
        <v>99431947834</v>
      </c>
      <c r="E519" s="65" t="str">
        <f t="shared" si="151"/>
        <v>566746846234</v>
      </c>
      <c r="F519" s="65" t="str">
        <f t="shared" si="152"/>
        <v>켐플랜트코퍼레이션</v>
      </c>
      <c r="G519" s="65" t="str">
        <f t="shared" si="153"/>
        <v>GK00002783502</v>
      </c>
      <c r="H519" s="229" t="str">
        <f t="shared" si="154"/>
        <v>간이(Simple)</v>
      </c>
      <c r="I519" s="66">
        <f t="shared" si="155"/>
        <v>302.98</v>
      </c>
      <c r="J519" s="102">
        <f t="shared" si="156"/>
        <v>1</v>
      </c>
      <c r="K519" s="66">
        <f t="shared" si="157"/>
        <v>1</v>
      </c>
      <c r="L519" s="66">
        <f t="shared" si="158"/>
        <v>1.8</v>
      </c>
      <c r="M519" s="66">
        <f t="shared" si="159"/>
        <v>1.8</v>
      </c>
      <c r="N519" s="169">
        <f t="shared" si="160"/>
        <v>7.3800000000000008</v>
      </c>
      <c r="O519" s="169">
        <f>(J519*VLOOKUP(M519/J519,Mapping!$B$22:$C$29,2,10))</f>
        <v>2.75</v>
      </c>
      <c r="P519" s="166">
        <f t="shared" si="161"/>
        <v>11.876312656395925</v>
      </c>
      <c r="Q519" s="167">
        <f>VLOOKUP(H519,Mapping!$B$3:$D$13,3,0)</f>
        <v>0.8</v>
      </c>
      <c r="R519" s="168">
        <f>(IF(VLOOKUP(VLOOKUP(I519,Mapping!$B$15:$D$20,2,1),Mapping!$C$15:$E$20,2,0)=7000,0,VLOOKUP(VLOOKUP(I519,Mapping!$B$15:$D$20,2,1),Mapping!$C$15:$E$20,2,0)))</f>
        <v>0</v>
      </c>
      <c r="S519" s="166"/>
      <c r="T519" s="166"/>
      <c r="U519" s="67">
        <f t="shared" si="162"/>
        <v>12.676312656395925</v>
      </c>
      <c r="V519" s="149">
        <f t="shared" si="163"/>
        <v>12.68</v>
      </c>
      <c r="W519" s="149">
        <f>MAKESHOPNCOMPANY!$C$17</f>
        <v>1402.69</v>
      </c>
      <c r="X519" t="str">
        <f t="shared" si="146"/>
        <v>[사업자]</v>
      </c>
      <c r="AA519" t="s">
        <v>4196</v>
      </c>
      <c r="AB519" t="s">
        <v>71</v>
      </c>
      <c r="AC519" t="s">
        <v>6947</v>
      </c>
      <c r="AD519" t="s">
        <v>7009</v>
      </c>
      <c r="AE519" t="s">
        <v>175</v>
      </c>
      <c r="AF519" t="s">
        <v>609</v>
      </c>
      <c r="AG519" t="s">
        <v>610</v>
      </c>
      <c r="AH519" t="s">
        <v>157</v>
      </c>
      <c r="AI519">
        <v>1</v>
      </c>
      <c r="AJ519">
        <v>1</v>
      </c>
      <c r="AK519">
        <v>1.8</v>
      </c>
      <c r="AL519">
        <v>1.8</v>
      </c>
      <c r="AM519" t="s">
        <v>15</v>
      </c>
      <c r="AN519">
        <v>302.98</v>
      </c>
      <c r="AO519" t="s">
        <v>303</v>
      </c>
      <c r="AP519" t="s">
        <v>303</v>
      </c>
      <c r="AQ519" t="s">
        <v>303</v>
      </c>
      <c r="AR519" t="s">
        <v>303</v>
      </c>
      <c r="AS519" t="s">
        <v>156</v>
      </c>
      <c r="AT519" t="s">
        <v>618</v>
      </c>
      <c r="AU519" t="s">
        <v>619</v>
      </c>
      <c r="AV519" t="s">
        <v>620</v>
      </c>
      <c r="AW519" t="s">
        <v>156</v>
      </c>
      <c r="AX519" t="s">
        <v>307</v>
      </c>
      <c r="AY519" t="s">
        <v>7009</v>
      </c>
      <c r="AZ519" t="s">
        <v>7010</v>
      </c>
      <c r="BA519" t="s">
        <v>7010</v>
      </c>
      <c r="BB519" t="s">
        <v>1165</v>
      </c>
      <c r="BC519" t="s">
        <v>771</v>
      </c>
      <c r="BD519" t="s">
        <v>621</v>
      </c>
      <c r="BE519" t="s">
        <v>311</v>
      </c>
      <c r="BF519" t="s">
        <v>312</v>
      </c>
      <c r="BG519" t="s">
        <v>156</v>
      </c>
      <c r="BH519" t="s">
        <v>313</v>
      </c>
    </row>
    <row r="520" spans="1:60" x14ac:dyDescent="0.4">
      <c r="A520" s="64">
        <f t="shared" si="147"/>
        <v>518</v>
      </c>
      <c r="B520" s="65" t="str">
        <f t="shared" si="148"/>
        <v>2025-09-28</v>
      </c>
      <c r="C520" s="65" t="str">
        <f t="shared" si="149"/>
        <v>FRA</v>
      </c>
      <c r="D520" s="65" t="str">
        <f t="shared" si="150"/>
        <v>99431947834</v>
      </c>
      <c r="E520" s="65" t="str">
        <f t="shared" si="151"/>
        <v>566746846315</v>
      </c>
      <c r="F520" s="65" t="str">
        <f t="shared" si="152"/>
        <v>정주홍</v>
      </c>
      <c r="G520" s="65" t="str">
        <f t="shared" si="153"/>
        <v>GK00002783509</v>
      </c>
      <c r="H520" s="229" t="str">
        <f t="shared" si="154"/>
        <v>간이(Simple)</v>
      </c>
      <c r="I520" s="66">
        <f t="shared" si="155"/>
        <v>630.05999999999995</v>
      </c>
      <c r="J520" s="102">
        <f t="shared" si="156"/>
        <v>1</v>
      </c>
      <c r="K520" s="66">
        <f t="shared" si="157"/>
        <v>1.5</v>
      </c>
      <c r="L520" s="66">
        <f t="shared" si="158"/>
        <v>1.9</v>
      </c>
      <c r="M520" s="66">
        <f t="shared" si="159"/>
        <v>1.9</v>
      </c>
      <c r="N520" s="169">
        <f t="shared" si="160"/>
        <v>7.6899999999999995</v>
      </c>
      <c r="O520" s="169">
        <f>(J520*VLOOKUP(M520/J520,Mapping!$B$22:$C$29,2,10))</f>
        <v>2.75</v>
      </c>
      <c r="P520" s="166">
        <f t="shared" si="161"/>
        <v>12.239753616265887</v>
      </c>
      <c r="Q520" s="167">
        <f>VLOOKUP(H520,Mapping!$B$3:$D$13,3,0)</f>
        <v>0.8</v>
      </c>
      <c r="R520" s="168">
        <f>(IF(VLOOKUP(VLOOKUP(I520,Mapping!$B$15:$D$20,2,1),Mapping!$C$15:$E$20,2,0)=7000,0,VLOOKUP(VLOOKUP(I520,Mapping!$B$15:$D$20,2,1),Mapping!$C$15:$E$20,2,0)))</f>
        <v>0</v>
      </c>
      <c r="S520" s="166"/>
      <c r="T520" s="166"/>
      <c r="U520" s="67">
        <f t="shared" si="162"/>
        <v>13.039753616265887</v>
      </c>
      <c r="V520" s="149">
        <f t="shared" si="163"/>
        <v>13.04</v>
      </c>
      <c r="W520" s="149">
        <f>MAKESHOPNCOMPANY!$C$17</f>
        <v>1402.69</v>
      </c>
      <c r="X520" t="str">
        <f t="shared" si="146"/>
        <v/>
      </c>
      <c r="AA520" t="s">
        <v>4196</v>
      </c>
      <c r="AB520" t="s">
        <v>71</v>
      </c>
      <c r="AC520" t="s">
        <v>6947</v>
      </c>
      <c r="AD520" t="s">
        <v>7011</v>
      </c>
      <c r="AE520" t="s">
        <v>7012</v>
      </c>
      <c r="AF520" t="s">
        <v>7013</v>
      </c>
      <c r="AG520" t="s">
        <v>5318</v>
      </c>
      <c r="AH520" t="s">
        <v>156</v>
      </c>
      <c r="AI520">
        <v>1</v>
      </c>
      <c r="AJ520">
        <v>1.5</v>
      </c>
      <c r="AK520">
        <v>1.9</v>
      </c>
      <c r="AL520">
        <v>1.9</v>
      </c>
      <c r="AM520" t="s">
        <v>15</v>
      </c>
      <c r="AN520">
        <v>630.05999999999995</v>
      </c>
      <c r="AO520" t="s">
        <v>303</v>
      </c>
      <c r="AP520" t="s">
        <v>303</v>
      </c>
      <c r="AQ520" t="s">
        <v>156</v>
      </c>
      <c r="AR520" t="s">
        <v>156</v>
      </c>
      <c r="AS520" t="s">
        <v>156</v>
      </c>
      <c r="AT520" t="s">
        <v>618</v>
      </c>
      <c r="AU520" t="s">
        <v>619</v>
      </c>
      <c r="AV520" t="s">
        <v>7014</v>
      </c>
      <c r="AW520" t="s">
        <v>156</v>
      </c>
      <c r="AX520" t="s">
        <v>307</v>
      </c>
      <c r="AY520" t="s">
        <v>7011</v>
      </c>
      <c r="AZ520" t="s">
        <v>7015</v>
      </c>
      <c r="BA520" t="s">
        <v>7015</v>
      </c>
      <c r="BB520" t="s">
        <v>1165</v>
      </c>
      <c r="BC520" t="s">
        <v>771</v>
      </c>
      <c r="BD520" t="s">
        <v>621</v>
      </c>
      <c r="BE520" t="s">
        <v>311</v>
      </c>
      <c r="BF520" t="s">
        <v>312</v>
      </c>
      <c r="BG520" t="s">
        <v>156</v>
      </c>
      <c r="BH520" t="s">
        <v>313</v>
      </c>
    </row>
    <row r="521" spans="1:60" x14ac:dyDescent="0.4">
      <c r="A521" s="64">
        <f t="shared" si="147"/>
        <v>519</v>
      </c>
      <c r="B521" s="65" t="str">
        <f t="shared" si="148"/>
        <v>2025-09-28</v>
      </c>
      <c r="C521" s="65" t="str">
        <f t="shared" si="149"/>
        <v>FRA</v>
      </c>
      <c r="D521" s="65" t="str">
        <f t="shared" si="150"/>
        <v>99431947834</v>
      </c>
      <c r="E521" s="65" t="str">
        <f t="shared" si="151"/>
        <v>566746846153</v>
      </c>
      <c r="F521" s="65" t="str">
        <f t="shared" si="152"/>
        <v>최상협</v>
      </c>
      <c r="G521" s="65" t="str">
        <f t="shared" si="153"/>
        <v>GK00002786605</v>
      </c>
      <c r="H521" s="229" t="str">
        <f t="shared" si="154"/>
        <v>일반(목록배제,Normal-Manifest Exception)</v>
      </c>
      <c r="I521" s="66">
        <f t="shared" si="155"/>
        <v>140.38999999999999</v>
      </c>
      <c r="J521" s="102">
        <f t="shared" si="156"/>
        <v>1</v>
      </c>
      <c r="K521" s="66">
        <f t="shared" si="157"/>
        <v>3.6</v>
      </c>
      <c r="L521" s="66">
        <f t="shared" si="158"/>
        <v>0.2</v>
      </c>
      <c r="M521" s="66">
        <f t="shared" si="159"/>
        <v>3.6</v>
      </c>
      <c r="N521" s="169">
        <f t="shared" si="160"/>
        <v>12.96</v>
      </c>
      <c r="O521" s="169">
        <f>(J521*VLOOKUP(M521/J521,Mapping!$B$22:$C$29,2,10))</f>
        <v>3.25</v>
      </c>
      <c r="P521" s="166">
        <f t="shared" si="161"/>
        <v>19.004445030619738</v>
      </c>
      <c r="Q521" s="167">
        <f>VLOOKUP(H521,Mapping!$B$3:$D$13,3,0)</f>
        <v>0.8</v>
      </c>
      <c r="R521" s="168">
        <f>(IF(VLOOKUP(VLOOKUP(I521,Mapping!$B$15:$D$20,2,1),Mapping!$C$15:$E$20,2,0)=7000,0,VLOOKUP(VLOOKUP(I521,Mapping!$B$15:$D$20,2,1),Mapping!$C$15:$E$20,2,0)))</f>
        <v>0</v>
      </c>
      <c r="S521" s="166"/>
      <c r="T521" s="166"/>
      <c r="U521" s="67">
        <f t="shared" si="162"/>
        <v>19.804445030619739</v>
      </c>
      <c r="V521" s="149">
        <f t="shared" si="163"/>
        <v>19.8</v>
      </c>
      <c r="W521" s="149">
        <f>MAKESHOPNCOMPANY!$C$17</f>
        <v>1402.69</v>
      </c>
      <c r="X521" t="str">
        <f t="shared" si="146"/>
        <v/>
      </c>
      <c r="AA521" t="s">
        <v>4196</v>
      </c>
      <c r="AB521" t="s">
        <v>71</v>
      </c>
      <c r="AC521" t="s">
        <v>6947</v>
      </c>
      <c r="AD521" t="s">
        <v>7016</v>
      </c>
      <c r="AE521" t="s">
        <v>6480</v>
      </c>
      <c r="AF521" t="s">
        <v>6481</v>
      </c>
      <c r="AG521" t="s">
        <v>1259</v>
      </c>
      <c r="AH521" t="s">
        <v>156</v>
      </c>
      <c r="AI521">
        <v>1</v>
      </c>
      <c r="AJ521">
        <v>3.6</v>
      </c>
      <c r="AK521">
        <v>0.2</v>
      </c>
      <c r="AL521">
        <v>3.6</v>
      </c>
      <c r="AM521" t="s">
        <v>110</v>
      </c>
      <c r="AN521">
        <v>140.38999999999999</v>
      </c>
      <c r="AO521" t="s">
        <v>303</v>
      </c>
      <c r="AP521" t="s">
        <v>303</v>
      </c>
      <c r="AQ521" t="s">
        <v>303</v>
      </c>
      <c r="AR521" t="s">
        <v>303</v>
      </c>
      <c r="AS521" t="s">
        <v>156</v>
      </c>
      <c r="AT521" t="s">
        <v>618</v>
      </c>
      <c r="AU521" t="s">
        <v>619</v>
      </c>
      <c r="AV521" t="s">
        <v>625</v>
      </c>
      <c r="AW521" t="s">
        <v>156</v>
      </c>
      <c r="AX521" t="s">
        <v>307</v>
      </c>
      <c r="AY521" t="s">
        <v>7016</v>
      </c>
      <c r="AZ521" t="s">
        <v>7017</v>
      </c>
      <c r="BA521" t="s">
        <v>7017</v>
      </c>
      <c r="BB521" t="s">
        <v>1165</v>
      </c>
      <c r="BC521" t="s">
        <v>771</v>
      </c>
      <c r="BD521" t="s">
        <v>621</v>
      </c>
      <c r="BE521" t="s">
        <v>311</v>
      </c>
      <c r="BF521" t="s">
        <v>312</v>
      </c>
      <c r="BG521" t="s">
        <v>156</v>
      </c>
      <c r="BH521" t="s">
        <v>313</v>
      </c>
    </row>
    <row r="522" spans="1:60" x14ac:dyDescent="0.4">
      <c r="A522" s="64">
        <f t="shared" si="147"/>
        <v>520</v>
      </c>
      <c r="B522" s="65" t="str">
        <f t="shared" si="148"/>
        <v>2025-09-28</v>
      </c>
      <c r="C522" s="65" t="str">
        <f t="shared" si="149"/>
        <v>FRA</v>
      </c>
      <c r="D522" s="65" t="str">
        <f t="shared" si="150"/>
        <v>99431947834</v>
      </c>
      <c r="E522" s="65" t="str">
        <f t="shared" si="151"/>
        <v>566746846363</v>
      </c>
      <c r="F522" s="65" t="str">
        <f t="shared" si="152"/>
        <v>온도</v>
      </c>
      <c r="G522" s="65" t="str">
        <f t="shared" si="153"/>
        <v>GK00002786754</v>
      </c>
      <c r="H522" s="229" t="str">
        <f t="shared" si="154"/>
        <v>간이(Simple)</v>
      </c>
      <c r="I522" s="66">
        <f t="shared" si="155"/>
        <v>268.89999999999998</v>
      </c>
      <c r="J522" s="102">
        <f t="shared" si="156"/>
        <v>1</v>
      </c>
      <c r="K522" s="66">
        <f t="shared" si="157"/>
        <v>3.5</v>
      </c>
      <c r="L522" s="66">
        <f t="shared" si="158"/>
        <v>5.3</v>
      </c>
      <c r="M522" s="66">
        <f t="shared" si="159"/>
        <v>5.5</v>
      </c>
      <c r="N522" s="169">
        <f t="shared" si="160"/>
        <v>18.850000000000001</v>
      </c>
      <c r="O522" s="169">
        <f>(J522*VLOOKUP(M522/J522,Mapping!$B$22:$C$29,2,10))</f>
        <v>4.25</v>
      </c>
      <c r="P522" s="166">
        <f t="shared" si="161"/>
        <v>27.082213461277973</v>
      </c>
      <c r="Q522" s="167">
        <f>VLOOKUP(H522,Mapping!$B$3:$D$13,3,0)</f>
        <v>0.8</v>
      </c>
      <c r="R522" s="168">
        <f>(IF(VLOOKUP(VLOOKUP(I522,Mapping!$B$15:$D$20,2,1),Mapping!$C$15:$E$20,2,0)=7000,0,VLOOKUP(VLOOKUP(I522,Mapping!$B$15:$D$20,2,1),Mapping!$C$15:$E$20,2,0)))</f>
        <v>0</v>
      </c>
      <c r="S522" s="166"/>
      <c r="T522" s="166"/>
      <c r="U522" s="67">
        <f t="shared" si="162"/>
        <v>27.882213461277974</v>
      </c>
      <c r="V522" s="149">
        <f t="shared" si="163"/>
        <v>27.88</v>
      </c>
      <c r="W522" s="149">
        <f>MAKESHOPNCOMPANY!$C$17</f>
        <v>1402.69</v>
      </c>
      <c r="X522" t="str">
        <f t="shared" si="146"/>
        <v>[사업자]</v>
      </c>
      <c r="AA522" t="s">
        <v>4196</v>
      </c>
      <c r="AB522" t="s">
        <v>71</v>
      </c>
      <c r="AC522" t="s">
        <v>6947</v>
      </c>
      <c r="AD522" t="s">
        <v>7018</v>
      </c>
      <c r="AE522" t="s">
        <v>4977</v>
      </c>
      <c r="AF522" t="s">
        <v>4978</v>
      </c>
      <c r="AG522" t="s">
        <v>4979</v>
      </c>
      <c r="AH522" t="s">
        <v>157</v>
      </c>
      <c r="AI522">
        <v>1</v>
      </c>
      <c r="AJ522">
        <v>3.5</v>
      </c>
      <c r="AK522">
        <v>5.3</v>
      </c>
      <c r="AL522">
        <v>5.5</v>
      </c>
      <c r="AM522" t="s">
        <v>15</v>
      </c>
      <c r="AN522">
        <v>268.89999999999998</v>
      </c>
      <c r="AO522" t="s">
        <v>303</v>
      </c>
      <c r="AP522" t="s">
        <v>303</v>
      </c>
      <c r="AQ522" t="s">
        <v>156</v>
      </c>
      <c r="AR522" t="s">
        <v>156</v>
      </c>
      <c r="AS522" t="s">
        <v>156</v>
      </c>
      <c r="AT522" t="s">
        <v>618</v>
      </c>
      <c r="AU522" t="s">
        <v>619</v>
      </c>
      <c r="AV522" t="s">
        <v>1199</v>
      </c>
      <c r="AW522" t="s">
        <v>156</v>
      </c>
      <c r="AX522" t="s">
        <v>307</v>
      </c>
      <c r="AY522" t="s">
        <v>7018</v>
      </c>
      <c r="AZ522" t="s">
        <v>7019</v>
      </c>
      <c r="BA522" t="s">
        <v>7019</v>
      </c>
      <c r="BB522" t="s">
        <v>1165</v>
      </c>
      <c r="BC522" t="s">
        <v>771</v>
      </c>
      <c r="BD522" t="s">
        <v>621</v>
      </c>
      <c r="BE522" t="s">
        <v>311</v>
      </c>
      <c r="BF522" t="s">
        <v>312</v>
      </c>
      <c r="BG522" t="s">
        <v>156</v>
      </c>
      <c r="BH522" t="s">
        <v>313</v>
      </c>
    </row>
    <row r="523" spans="1:60" x14ac:dyDescent="0.4">
      <c r="A523" s="64">
        <f t="shared" si="147"/>
        <v>521</v>
      </c>
      <c r="B523" s="65" t="str">
        <f t="shared" si="148"/>
        <v>2025-09-28</v>
      </c>
      <c r="C523" s="65" t="str">
        <f t="shared" si="149"/>
        <v>FRA</v>
      </c>
      <c r="D523" s="65" t="str">
        <f t="shared" si="150"/>
        <v>99431947834</v>
      </c>
      <c r="E523" s="65" t="str">
        <f t="shared" si="151"/>
        <v>566746846164</v>
      </c>
      <c r="F523" s="65" t="str">
        <f t="shared" si="152"/>
        <v>나종화</v>
      </c>
      <c r="G523" s="65" t="str">
        <f t="shared" si="153"/>
        <v>GK00002786767</v>
      </c>
      <c r="H523" s="229" t="str">
        <f t="shared" si="154"/>
        <v>일반(목록배제,Normal-Manifest Exception)</v>
      </c>
      <c r="I523" s="66">
        <f t="shared" si="155"/>
        <v>87.32</v>
      </c>
      <c r="J523" s="102">
        <f t="shared" si="156"/>
        <v>1</v>
      </c>
      <c r="K523" s="66">
        <f t="shared" si="157"/>
        <v>5</v>
      </c>
      <c r="L523" s="66">
        <f t="shared" si="158"/>
        <v>0.2</v>
      </c>
      <c r="M523" s="66">
        <f t="shared" si="159"/>
        <v>5</v>
      </c>
      <c r="N523" s="169">
        <f t="shared" si="160"/>
        <v>17.3</v>
      </c>
      <c r="O523" s="169">
        <f>(J523*VLOOKUP(M523/J523,Mapping!$B$22:$C$29,2,10))</f>
        <v>4.25</v>
      </c>
      <c r="P523" s="166">
        <f t="shared" si="161"/>
        <v>25.26500866192815</v>
      </c>
      <c r="Q523" s="167">
        <f>VLOOKUP(H523,Mapping!$B$3:$D$13,3,0)</f>
        <v>0.8</v>
      </c>
      <c r="R523" s="168">
        <f>(IF(VLOOKUP(VLOOKUP(I523,Mapping!$B$15:$D$20,2,1),Mapping!$C$15:$E$20,2,0)=7000,0,VLOOKUP(VLOOKUP(I523,Mapping!$B$15:$D$20,2,1),Mapping!$C$15:$E$20,2,0)))</f>
        <v>0</v>
      </c>
      <c r="S523" s="166"/>
      <c r="T523" s="166"/>
      <c r="U523" s="67">
        <f t="shared" si="162"/>
        <v>26.06500866192815</v>
      </c>
      <c r="V523" s="149">
        <f t="shared" si="163"/>
        <v>26.07</v>
      </c>
      <c r="W523" s="149">
        <f>MAKESHOPNCOMPANY!$C$17</f>
        <v>1402.69</v>
      </c>
      <c r="X523" t="str">
        <f t="shared" si="146"/>
        <v/>
      </c>
      <c r="AA523" t="s">
        <v>4196</v>
      </c>
      <c r="AB523" t="s">
        <v>71</v>
      </c>
      <c r="AC523" t="s">
        <v>6947</v>
      </c>
      <c r="AD523" t="s">
        <v>7020</v>
      </c>
      <c r="AE523" t="s">
        <v>7021</v>
      </c>
      <c r="AF523" t="s">
        <v>7022</v>
      </c>
      <c r="AG523" t="s">
        <v>7023</v>
      </c>
      <c r="AH523" t="s">
        <v>156</v>
      </c>
      <c r="AI523">
        <v>1</v>
      </c>
      <c r="AJ523">
        <v>5</v>
      </c>
      <c r="AK523">
        <v>0.2</v>
      </c>
      <c r="AL523">
        <v>5</v>
      </c>
      <c r="AM523" t="s">
        <v>110</v>
      </c>
      <c r="AN523">
        <v>87.32</v>
      </c>
      <c r="AO523" t="s">
        <v>303</v>
      </c>
      <c r="AP523" t="s">
        <v>156</v>
      </c>
      <c r="AQ523" t="s">
        <v>156</v>
      </c>
      <c r="AR523" t="s">
        <v>156</v>
      </c>
      <c r="AS523" t="s">
        <v>156</v>
      </c>
      <c r="AT523" t="s">
        <v>618</v>
      </c>
      <c r="AU523" t="s">
        <v>619</v>
      </c>
      <c r="AV523" t="s">
        <v>7024</v>
      </c>
      <c r="AW523" t="s">
        <v>156</v>
      </c>
      <c r="AX523" t="s">
        <v>307</v>
      </c>
      <c r="AY523" t="s">
        <v>7020</v>
      </c>
      <c r="AZ523" t="s">
        <v>7025</v>
      </c>
      <c r="BA523" t="s">
        <v>7025</v>
      </c>
      <c r="BB523" t="s">
        <v>1165</v>
      </c>
      <c r="BC523" t="s">
        <v>771</v>
      </c>
      <c r="BD523" t="s">
        <v>621</v>
      </c>
      <c r="BE523" t="s">
        <v>311</v>
      </c>
      <c r="BF523" t="s">
        <v>312</v>
      </c>
      <c r="BG523" t="s">
        <v>156</v>
      </c>
      <c r="BH523" t="s">
        <v>313</v>
      </c>
    </row>
    <row r="524" spans="1:60" x14ac:dyDescent="0.4">
      <c r="A524" s="64">
        <f t="shared" si="147"/>
        <v>522</v>
      </c>
      <c r="B524" s="65" t="str">
        <f t="shared" si="148"/>
        <v>2025-09-28</v>
      </c>
      <c r="C524" s="65" t="str">
        <f t="shared" si="149"/>
        <v>FRA</v>
      </c>
      <c r="D524" s="65" t="str">
        <f t="shared" si="150"/>
        <v>99431947834</v>
      </c>
      <c r="E524" s="65" t="str">
        <f t="shared" si="151"/>
        <v>566746846223</v>
      </c>
      <c r="F524" s="65" t="str">
        <f t="shared" si="152"/>
        <v>서주연</v>
      </c>
      <c r="G524" s="65" t="str">
        <f t="shared" si="153"/>
        <v>GK00002787686</v>
      </c>
      <c r="H524" s="229" t="str">
        <f t="shared" si="154"/>
        <v>목록(Manifest)</v>
      </c>
      <c r="I524" s="66">
        <f t="shared" si="155"/>
        <v>39.08</v>
      </c>
      <c r="J524" s="102">
        <f t="shared" si="156"/>
        <v>1</v>
      </c>
      <c r="K524" s="66">
        <f t="shared" si="157"/>
        <v>0.5</v>
      </c>
      <c r="L524" s="66">
        <f t="shared" si="158"/>
        <v>0.2</v>
      </c>
      <c r="M524" s="66">
        <f t="shared" si="159"/>
        <v>0.5</v>
      </c>
      <c r="N524" s="169">
        <f t="shared" si="160"/>
        <v>3.35</v>
      </c>
      <c r="O524" s="169">
        <f>(J524*VLOOKUP(M524/J524,Mapping!$B$22:$C$29,2,10))</f>
        <v>2.75</v>
      </c>
      <c r="P524" s="166">
        <f t="shared" si="161"/>
        <v>7.1515801780863901</v>
      </c>
      <c r="Q524" s="167">
        <f>VLOOKUP(H524,Mapping!$B$3:$D$13,3,0)</f>
        <v>0</v>
      </c>
      <c r="R524" s="168">
        <f>(IF(VLOOKUP(VLOOKUP(I524,Mapping!$B$15:$D$20,2,1),Mapping!$C$15:$E$20,2,0)=7000,0,VLOOKUP(VLOOKUP(I524,Mapping!$B$15:$D$20,2,1),Mapping!$C$15:$E$20,2,0)))</f>
        <v>0</v>
      </c>
      <c r="S524" s="166"/>
      <c r="T524" s="166"/>
      <c r="U524" s="67">
        <f t="shared" si="162"/>
        <v>7.1515801780863901</v>
      </c>
      <c r="V524" s="149">
        <f t="shared" si="163"/>
        <v>7.15</v>
      </c>
      <c r="W524" s="149">
        <f>MAKESHOPNCOMPANY!$C$17</f>
        <v>1402.69</v>
      </c>
      <c r="X524" t="str">
        <f t="shared" si="146"/>
        <v/>
      </c>
      <c r="AA524" t="s">
        <v>4196</v>
      </c>
      <c r="AB524" t="s">
        <v>71</v>
      </c>
      <c r="AC524" t="s">
        <v>6947</v>
      </c>
      <c r="AD524" t="s">
        <v>7026</v>
      </c>
      <c r="AE524" t="s">
        <v>7027</v>
      </c>
      <c r="AF524" t="s">
        <v>7028</v>
      </c>
      <c r="AG524" t="s">
        <v>7029</v>
      </c>
      <c r="AH524" t="s">
        <v>156</v>
      </c>
      <c r="AI524">
        <v>1</v>
      </c>
      <c r="AJ524">
        <v>0.5</v>
      </c>
      <c r="AK524">
        <v>0.2</v>
      </c>
      <c r="AL524">
        <v>0.5</v>
      </c>
      <c r="AM524" t="s">
        <v>14</v>
      </c>
      <c r="AN524">
        <v>39.08</v>
      </c>
      <c r="AO524" t="s">
        <v>303</v>
      </c>
      <c r="AP524" t="s">
        <v>303</v>
      </c>
      <c r="AQ524" t="s">
        <v>303</v>
      </c>
      <c r="AR524" t="s">
        <v>303</v>
      </c>
      <c r="AS524" t="s">
        <v>156</v>
      </c>
      <c r="AT524" t="s">
        <v>618</v>
      </c>
      <c r="AU524" t="s">
        <v>619</v>
      </c>
      <c r="AV524" t="s">
        <v>7030</v>
      </c>
      <c r="AW524" t="s">
        <v>156</v>
      </c>
      <c r="AX524" t="s">
        <v>307</v>
      </c>
      <c r="AY524" t="s">
        <v>7026</v>
      </c>
      <c r="AZ524" t="s">
        <v>7031</v>
      </c>
      <c r="BA524" t="s">
        <v>7031</v>
      </c>
      <c r="BB524" t="s">
        <v>1165</v>
      </c>
      <c r="BC524" t="s">
        <v>771</v>
      </c>
      <c r="BD524" t="s">
        <v>621</v>
      </c>
      <c r="BE524" t="s">
        <v>311</v>
      </c>
      <c r="BF524" t="s">
        <v>312</v>
      </c>
      <c r="BG524" t="s">
        <v>156</v>
      </c>
      <c r="BH524" t="s">
        <v>313</v>
      </c>
    </row>
    <row r="525" spans="1:60" x14ac:dyDescent="0.4">
      <c r="A525" s="64">
        <f t="shared" si="147"/>
        <v>523</v>
      </c>
      <c r="B525" s="65" t="str">
        <f t="shared" si="148"/>
        <v>2025-09-28</v>
      </c>
      <c r="C525" s="65" t="str">
        <f t="shared" si="149"/>
        <v>FRA</v>
      </c>
      <c r="D525" s="65" t="str">
        <f t="shared" si="150"/>
        <v>99431947834</v>
      </c>
      <c r="E525" s="65" t="str">
        <f t="shared" si="151"/>
        <v>566746846186</v>
      </c>
      <c r="F525" s="65" t="str">
        <f t="shared" si="152"/>
        <v>김선일</v>
      </c>
      <c r="G525" s="65" t="str">
        <f t="shared" si="153"/>
        <v>GK00002787691</v>
      </c>
      <c r="H525" s="229" t="str">
        <f t="shared" si="154"/>
        <v>목록(Manifest)</v>
      </c>
      <c r="I525" s="66">
        <f t="shared" si="155"/>
        <v>58.97</v>
      </c>
      <c r="J525" s="102">
        <f t="shared" si="156"/>
        <v>1</v>
      </c>
      <c r="K525" s="66">
        <f t="shared" si="157"/>
        <v>0.5</v>
      </c>
      <c r="L525" s="66">
        <f t="shared" si="158"/>
        <v>0.2</v>
      </c>
      <c r="M525" s="66">
        <f t="shared" si="159"/>
        <v>0.5</v>
      </c>
      <c r="N525" s="169">
        <f t="shared" si="160"/>
        <v>3.35</v>
      </c>
      <c r="O525" s="169">
        <f>(J525*VLOOKUP(M525/J525,Mapping!$B$22:$C$29,2,10))</f>
        <v>2.75</v>
      </c>
      <c r="P525" s="166">
        <f t="shared" si="161"/>
        <v>7.1515801780863901</v>
      </c>
      <c r="Q525" s="167">
        <f>VLOOKUP(H525,Mapping!$B$3:$D$13,3,0)</f>
        <v>0</v>
      </c>
      <c r="R525" s="168">
        <f>(IF(VLOOKUP(VLOOKUP(I525,Mapping!$B$15:$D$20,2,1),Mapping!$C$15:$E$20,2,0)=7000,0,VLOOKUP(VLOOKUP(I525,Mapping!$B$15:$D$20,2,1),Mapping!$C$15:$E$20,2,0)))</f>
        <v>0</v>
      </c>
      <c r="S525" s="166"/>
      <c r="T525" s="166"/>
      <c r="U525" s="67">
        <f t="shared" si="162"/>
        <v>7.1515801780863901</v>
      </c>
      <c r="V525" s="149">
        <f t="shared" si="163"/>
        <v>7.15</v>
      </c>
      <c r="W525" s="149">
        <f>MAKESHOPNCOMPANY!$C$17</f>
        <v>1402.69</v>
      </c>
      <c r="X525" t="str">
        <f t="shared" si="146"/>
        <v/>
      </c>
      <c r="AA525" t="s">
        <v>4196</v>
      </c>
      <c r="AB525" t="s">
        <v>71</v>
      </c>
      <c r="AC525" t="s">
        <v>6947</v>
      </c>
      <c r="AD525" t="s">
        <v>7032</v>
      </c>
      <c r="AE525" t="s">
        <v>226</v>
      </c>
      <c r="AF525" t="s">
        <v>562</v>
      </c>
      <c r="AG525" t="s">
        <v>517</v>
      </c>
      <c r="AH525" t="s">
        <v>156</v>
      </c>
      <c r="AI525">
        <v>1</v>
      </c>
      <c r="AJ525">
        <v>0.5</v>
      </c>
      <c r="AK525">
        <v>0.2</v>
      </c>
      <c r="AL525">
        <v>0.5</v>
      </c>
      <c r="AM525" t="s">
        <v>14</v>
      </c>
      <c r="AN525">
        <v>58.97</v>
      </c>
      <c r="AO525" t="s">
        <v>303</v>
      </c>
      <c r="AP525" t="s">
        <v>303</v>
      </c>
      <c r="AQ525" t="s">
        <v>303</v>
      </c>
      <c r="AR525" t="s">
        <v>303</v>
      </c>
      <c r="AS525" t="s">
        <v>156</v>
      </c>
      <c r="AT525" t="s">
        <v>618</v>
      </c>
      <c r="AU525" t="s">
        <v>619</v>
      </c>
      <c r="AV525" t="s">
        <v>620</v>
      </c>
      <c r="AW525" t="s">
        <v>156</v>
      </c>
      <c r="AX525" t="s">
        <v>307</v>
      </c>
      <c r="AY525" t="s">
        <v>7032</v>
      </c>
      <c r="AZ525" t="s">
        <v>7033</v>
      </c>
      <c r="BA525" t="s">
        <v>7033</v>
      </c>
      <c r="BB525" t="s">
        <v>1165</v>
      </c>
      <c r="BC525" t="s">
        <v>771</v>
      </c>
      <c r="BD525" t="s">
        <v>621</v>
      </c>
      <c r="BE525" t="s">
        <v>311</v>
      </c>
      <c r="BF525" t="s">
        <v>312</v>
      </c>
      <c r="BG525" t="s">
        <v>156</v>
      </c>
      <c r="BH525" t="s">
        <v>313</v>
      </c>
    </row>
    <row r="526" spans="1:60" x14ac:dyDescent="0.4">
      <c r="A526" s="64">
        <f t="shared" si="147"/>
        <v>524</v>
      </c>
      <c r="B526" s="65" t="str">
        <f t="shared" si="148"/>
        <v>2025-09-28</v>
      </c>
      <c r="C526" s="65" t="str">
        <f t="shared" si="149"/>
        <v>FRA</v>
      </c>
      <c r="D526" s="65" t="str">
        <f t="shared" si="150"/>
        <v>99431947834</v>
      </c>
      <c r="E526" s="65" t="str">
        <f t="shared" si="151"/>
        <v>566746846260</v>
      </c>
      <c r="F526" s="65" t="str">
        <f t="shared" si="152"/>
        <v>김경만</v>
      </c>
      <c r="G526" s="65" t="str">
        <f t="shared" si="153"/>
        <v>GK00002788128</v>
      </c>
      <c r="H526" s="229" t="str">
        <f t="shared" si="154"/>
        <v>목록(Manifest)</v>
      </c>
      <c r="I526" s="66">
        <f t="shared" si="155"/>
        <v>82.55</v>
      </c>
      <c r="J526" s="102">
        <f t="shared" si="156"/>
        <v>1</v>
      </c>
      <c r="K526" s="66">
        <f t="shared" si="157"/>
        <v>1.5</v>
      </c>
      <c r="L526" s="66">
        <f t="shared" si="158"/>
        <v>3.4</v>
      </c>
      <c r="M526" s="66">
        <f t="shared" si="159"/>
        <v>3.4</v>
      </c>
      <c r="N526" s="169">
        <f t="shared" si="160"/>
        <v>12.34</v>
      </c>
      <c r="O526" s="169">
        <f>(J526*VLOOKUP(M526/J526,Mapping!$B$22:$C$29,2,10))</f>
        <v>3.25</v>
      </c>
      <c r="P526" s="166">
        <f t="shared" si="161"/>
        <v>18.277563110879807</v>
      </c>
      <c r="Q526" s="167">
        <f>VLOOKUP(H526,Mapping!$B$3:$D$13,3,0)</f>
        <v>0</v>
      </c>
      <c r="R526" s="168">
        <f>(IF(VLOOKUP(VLOOKUP(I526,Mapping!$B$15:$D$20,2,1),Mapping!$C$15:$E$20,2,0)=7000,0,VLOOKUP(VLOOKUP(I526,Mapping!$B$15:$D$20,2,1),Mapping!$C$15:$E$20,2,0)))</f>
        <v>0</v>
      </c>
      <c r="S526" s="166"/>
      <c r="T526" s="166"/>
      <c r="U526" s="67">
        <f t="shared" si="162"/>
        <v>18.277563110879807</v>
      </c>
      <c r="V526" s="149">
        <f t="shared" si="163"/>
        <v>18.28</v>
      </c>
      <c r="W526" s="149">
        <f>MAKESHOPNCOMPANY!$C$17</f>
        <v>1402.69</v>
      </c>
      <c r="X526" t="str">
        <f t="shared" si="146"/>
        <v/>
      </c>
      <c r="AA526" t="s">
        <v>4196</v>
      </c>
      <c r="AB526" t="s">
        <v>71</v>
      </c>
      <c r="AC526" t="s">
        <v>6947</v>
      </c>
      <c r="AD526" t="s">
        <v>7034</v>
      </c>
      <c r="AE526" t="s">
        <v>7035</v>
      </c>
      <c r="AF526" t="s">
        <v>7036</v>
      </c>
      <c r="AG526" t="s">
        <v>7037</v>
      </c>
      <c r="AH526" t="s">
        <v>156</v>
      </c>
      <c r="AI526">
        <v>1</v>
      </c>
      <c r="AJ526">
        <v>1.5</v>
      </c>
      <c r="AK526">
        <v>3.4</v>
      </c>
      <c r="AL526">
        <v>3.4</v>
      </c>
      <c r="AM526" t="s">
        <v>14</v>
      </c>
      <c r="AN526">
        <v>82.55</v>
      </c>
      <c r="AO526" t="s">
        <v>303</v>
      </c>
      <c r="AP526" t="s">
        <v>303</v>
      </c>
      <c r="AQ526" t="s">
        <v>303</v>
      </c>
      <c r="AR526" t="s">
        <v>303</v>
      </c>
      <c r="AS526" t="s">
        <v>156</v>
      </c>
      <c r="AT526" t="s">
        <v>618</v>
      </c>
      <c r="AU526" t="s">
        <v>619</v>
      </c>
      <c r="AV526" t="s">
        <v>636</v>
      </c>
      <c r="AW526" t="s">
        <v>156</v>
      </c>
      <c r="AX526" t="s">
        <v>307</v>
      </c>
      <c r="AY526" t="s">
        <v>7034</v>
      </c>
      <c r="AZ526" t="s">
        <v>7038</v>
      </c>
      <c r="BA526" t="s">
        <v>7038</v>
      </c>
      <c r="BB526" t="s">
        <v>1165</v>
      </c>
      <c r="BC526" t="s">
        <v>771</v>
      </c>
      <c r="BD526" t="s">
        <v>621</v>
      </c>
      <c r="BE526" t="s">
        <v>311</v>
      </c>
      <c r="BF526" t="s">
        <v>312</v>
      </c>
      <c r="BG526" t="s">
        <v>156</v>
      </c>
      <c r="BH526" t="s">
        <v>313</v>
      </c>
    </row>
    <row r="527" spans="1:60" x14ac:dyDescent="0.4">
      <c r="A527" s="64">
        <f t="shared" si="147"/>
        <v>525</v>
      </c>
      <c r="B527" s="65" t="str">
        <f t="shared" si="148"/>
        <v>2025-09-28</v>
      </c>
      <c r="C527" s="65" t="str">
        <f t="shared" si="149"/>
        <v>FRA</v>
      </c>
      <c r="D527" s="65" t="str">
        <f t="shared" si="150"/>
        <v>99431947834</v>
      </c>
      <c r="E527" s="65" t="str">
        <f t="shared" si="151"/>
        <v>566746846116</v>
      </c>
      <c r="F527" s="65" t="str">
        <f t="shared" si="152"/>
        <v>심연희</v>
      </c>
      <c r="G527" s="65" t="str">
        <f t="shared" si="153"/>
        <v>GK00002783470</v>
      </c>
      <c r="H527" s="229" t="str">
        <f t="shared" si="154"/>
        <v>목록(Manifest)</v>
      </c>
      <c r="I527" s="66">
        <f t="shared" si="155"/>
        <v>117.4</v>
      </c>
      <c r="J527" s="102">
        <f t="shared" si="156"/>
        <v>1</v>
      </c>
      <c r="K527" s="66">
        <f t="shared" si="157"/>
        <v>1.5</v>
      </c>
      <c r="L527" s="66">
        <f t="shared" si="158"/>
        <v>2.5</v>
      </c>
      <c r="M527" s="66">
        <f t="shared" si="159"/>
        <v>2.5</v>
      </c>
      <c r="N527" s="169">
        <f t="shared" si="160"/>
        <v>9.5500000000000007</v>
      </c>
      <c r="O527" s="169">
        <f>(J527*VLOOKUP(M527/J527,Mapping!$B$22:$C$29,2,10))</f>
        <v>3.25</v>
      </c>
      <c r="P527" s="166">
        <f t="shared" si="161"/>
        <v>15.006594472050132</v>
      </c>
      <c r="Q527" s="167">
        <f>VLOOKUP(H527,Mapping!$B$3:$D$13,3,0)</f>
        <v>0</v>
      </c>
      <c r="R527" s="168">
        <f>(IF(VLOOKUP(VLOOKUP(I527,Mapping!$B$15:$D$20,2,1),Mapping!$C$15:$E$20,2,0)=7000,0,VLOOKUP(VLOOKUP(I527,Mapping!$B$15:$D$20,2,1),Mapping!$C$15:$E$20,2,0)))</f>
        <v>0</v>
      </c>
      <c r="S527" s="166"/>
      <c r="T527" s="166"/>
      <c r="U527" s="67">
        <f t="shared" si="162"/>
        <v>15.006594472050132</v>
      </c>
      <c r="V527" s="149">
        <f t="shared" si="163"/>
        <v>15.01</v>
      </c>
      <c r="W527" s="149">
        <f>MAKESHOPNCOMPANY!$C$17</f>
        <v>1402.69</v>
      </c>
      <c r="X527" t="str">
        <f t="shared" si="146"/>
        <v/>
      </c>
      <c r="AA527" t="s">
        <v>4196</v>
      </c>
      <c r="AB527" t="s">
        <v>71</v>
      </c>
      <c r="AC527" t="s">
        <v>6947</v>
      </c>
      <c r="AD527" t="s">
        <v>7039</v>
      </c>
      <c r="AE527" t="s">
        <v>7040</v>
      </c>
      <c r="AF527" t="s">
        <v>7041</v>
      </c>
      <c r="AG527" t="s">
        <v>7042</v>
      </c>
      <c r="AH527" t="s">
        <v>156</v>
      </c>
      <c r="AI527">
        <v>1</v>
      </c>
      <c r="AJ527">
        <v>1.5</v>
      </c>
      <c r="AK527">
        <v>2.5</v>
      </c>
      <c r="AL527">
        <v>2.5</v>
      </c>
      <c r="AM527" t="s">
        <v>14</v>
      </c>
      <c r="AN527">
        <v>117.4</v>
      </c>
      <c r="AO527" t="s">
        <v>303</v>
      </c>
      <c r="AP527" t="s">
        <v>303</v>
      </c>
      <c r="AQ527" t="s">
        <v>303</v>
      </c>
      <c r="AR527" t="s">
        <v>303</v>
      </c>
      <c r="AS527" t="s">
        <v>156</v>
      </c>
      <c r="AT527" t="s">
        <v>618</v>
      </c>
      <c r="AU527" t="s">
        <v>619</v>
      </c>
      <c r="AV527" t="s">
        <v>625</v>
      </c>
      <c r="AW527" t="s">
        <v>156</v>
      </c>
      <c r="AX527" t="s">
        <v>307</v>
      </c>
      <c r="AY527" t="s">
        <v>7039</v>
      </c>
      <c r="AZ527" t="s">
        <v>7043</v>
      </c>
      <c r="BA527" t="s">
        <v>7043</v>
      </c>
      <c r="BB527" t="s">
        <v>1165</v>
      </c>
      <c r="BC527" t="s">
        <v>771</v>
      </c>
      <c r="BD527" t="s">
        <v>621</v>
      </c>
      <c r="BE527" t="s">
        <v>311</v>
      </c>
      <c r="BF527" t="s">
        <v>312</v>
      </c>
      <c r="BG527" t="s">
        <v>156</v>
      </c>
      <c r="BH527" t="s">
        <v>313</v>
      </c>
    </row>
    <row r="528" spans="1:60" x14ac:dyDescent="0.4">
      <c r="A528" s="64">
        <f t="shared" si="147"/>
        <v>526</v>
      </c>
      <c r="B528" s="65" t="str">
        <f t="shared" si="148"/>
        <v>2025-09-28</v>
      </c>
      <c r="C528" s="65" t="str">
        <f t="shared" si="149"/>
        <v>FRA</v>
      </c>
      <c r="D528" s="65" t="str">
        <f t="shared" si="150"/>
        <v>99431947834</v>
      </c>
      <c r="E528" s="65" t="str">
        <f t="shared" si="151"/>
        <v>566746846422</v>
      </c>
      <c r="F528" s="65" t="str">
        <f t="shared" si="152"/>
        <v>강숙현</v>
      </c>
      <c r="G528" s="65" t="str">
        <f t="shared" si="153"/>
        <v>GK00002788131</v>
      </c>
      <c r="H528" s="229" t="str">
        <f t="shared" si="154"/>
        <v>목록(Manifest)</v>
      </c>
      <c r="I528" s="66">
        <f t="shared" si="155"/>
        <v>122.36</v>
      </c>
      <c r="J528" s="102">
        <f t="shared" si="156"/>
        <v>1</v>
      </c>
      <c r="K528" s="66">
        <f t="shared" si="157"/>
        <v>4.5</v>
      </c>
      <c r="L528" s="66">
        <f t="shared" si="158"/>
        <v>0.2</v>
      </c>
      <c r="M528" s="66">
        <f t="shared" si="159"/>
        <v>4.5</v>
      </c>
      <c r="N528" s="169">
        <f t="shared" si="160"/>
        <v>15.75</v>
      </c>
      <c r="O528" s="169">
        <f>(J528*VLOOKUP(M528/J528,Mapping!$B$22:$C$29,2,10))</f>
        <v>4.25</v>
      </c>
      <c r="P528" s="166">
        <f t="shared" si="161"/>
        <v>23.447803862578329</v>
      </c>
      <c r="Q528" s="167">
        <f>VLOOKUP(H528,Mapping!$B$3:$D$13,3,0)</f>
        <v>0</v>
      </c>
      <c r="R528" s="168">
        <f>(IF(VLOOKUP(VLOOKUP(I528,Mapping!$B$15:$D$20,2,1),Mapping!$C$15:$E$20,2,0)=7000,0,VLOOKUP(VLOOKUP(I528,Mapping!$B$15:$D$20,2,1),Mapping!$C$15:$E$20,2,0)))</f>
        <v>0</v>
      </c>
      <c r="S528" s="166"/>
      <c r="T528" s="166"/>
      <c r="U528" s="67">
        <f t="shared" si="162"/>
        <v>23.447803862578329</v>
      </c>
      <c r="V528" s="149">
        <f t="shared" si="163"/>
        <v>23.45</v>
      </c>
      <c r="W528" s="149">
        <f>MAKESHOPNCOMPANY!$C$17</f>
        <v>1402.69</v>
      </c>
      <c r="X528" t="str">
        <f t="shared" si="146"/>
        <v/>
      </c>
      <c r="AA528" t="s">
        <v>4196</v>
      </c>
      <c r="AB528" t="s">
        <v>71</v>
      </c>
      <c r="AC528" t="s">
        <v>6947</v>
      </c>
      <c r="AD528" t="s">
        <v>7044</v>
      </c>
      <c r="AE528" t="s">
        <v>7045</v>
      </c>
      <c r="AF528" t="s">
        <v>7046</v>
      </c>
      <c r="AG528" t="s">
        <v>7047</v>
      </c>
      <c r="AH528" t="s">
        <v>156</v>
      </c>
      <c r="AI528">
        <v>1</v>
      </c>
      <c r="AJ528">
        <v>4.5</v>
      </c>
      <c r="AK528">
        <v>0.2</v>
      </c>
      <c r="AL528">
        <v>4.5</v>
      </c>
      <c r="AM528" t="s">
        <v>14</v>
      </c>
      <c r="AN528">
        <v>122.36</v>
      </c>
      <c r="AO528" t="s">
        <v>303</v>
      </c>
      <c r="AP528" t="s">
        <v>303</v>
      </c>
      <c r="AQ528" t="s">
        <v>303</v>
      </c>
      <c r="AR528" t="s">
        <v>303</v>
      </c>
      <c r="AS528" t="s">
        <v>156</v>
      </c>
      <c r="AT528" t="s">
        <v>618</v>
      </c>
      <c r="AU528" t="s">
        <v>619</v>
      </c>
      <c r="AV528" t="s">
        <v>625</v>
      </c>
      <c r="AW528" t="s">
        <v>156</v>
      </c>
      <c r="AX528" t="s">
        <v>307</v>
      </c>
      <c r="AY528" t="s">
        <v>7044</v>
      </c>
      <c r="AZ528" t="s">
        <v>7048</v>
      </c>
      <c r="BA528" t="s">
        <v>7048</v>
      </c>
      <c r="BB528" t="s">
        <v>1165</v>
      </c>
      <c r="BC528" t="s">
        <v>771</v>
      </c>
      <c r="BD528" t="s">
        <v>621</v>
      </c>
      <c r="BE528" t="s">
        <v>311</v>
      </c>
      <c r="BF528" t="s">
        <v>312</v>
      </c>
      <c r="BG528" t="s">
        <v>156</v>
      </c>
      <c r="BH528" t="s">
        <v>313</v>
      </c>
    </row>
    <row r="529" spans="1:60" x14ac:dyDescent="0.4">
      <c r="A529" s="64">
        <f t="shared" si="147"/>
        <v>527</v>
      </c>
      <c r="B529" s="65" t="str">
        <f t="shared" si="148"/>
        <v>2025-09-28</v>
      </c>
      <c r="C529" s="65" t="str">
        <f t="shared" si="149"/>
        <v>FRA</v>
      </c>
      <c r="D529" s="65" t="str">
        <f t="shared" si="150"/>
        <v>99431947834</v>
      </c>
      <c r="E529" s="65" t="str">
        <f t="shared" si="151"/>
        <v>566746846400</v>
      </c>
      <c r="F529" s="65" t="str">
        <f t="shared" si="152"/>
        <v>PAIK SEUNG HWAN</v>
      </c>
      <c r="G529" s="65" t="str">
        <f t="shared" si="153"/>
        <v>GK00002766513</v>
      </c>
      <c r="H529" s="229" t="str">
        <f t="shared" si="154"/>
        <v>간이(Simple)</v>
      </c>
      <c r="I529" s="66">
        <f t="shared" si="155"/>
        <v>155.72999999999999</v>
      </c>
      <c r="J529" s="102">
        <f t="shared" si="156"/>
        <v>1</v>
      </c>
      <c r="K529" s="66">
        <f t="shared" si="157"/>
        <v>0.5</v>
      </c>
      <c r="L529" s="66">
        <f t="shared" si="158"/>
        <v>0.2</v>
      </c>
      <c r="M529" s="66">
        <f t="shared" si="159"/>
        <v>0.5</v>
      </c>
      <c r="N529" s="169">
        <f t="shared" si="160"/>
        <v>3.35</v>
      </c>
      <c r="O529" s="169">
        <f>(J529*VLOOKUP(M529/J529,Mapping!$B$22:$C$29,2,10))</f>
        <v>2.75</v>
      </c>
      <c r="P529" s="166">
        <f t="shared" si="161"/>
        <v>7.1515801780863901</v>
      </c>
      <c r="Q529" s="167">
        <f>VLOOKUP(H529,Mapping!$B$3:$D$13,3,0)</f>
        <v>0.8</v>
      </c>
      <c r="R529" s="168">
        <f>(IF(VLOOKUP(VLOOKUP(I529,Mapping!$B$15:$D$20,2,1),Mapping!$C$15:$E$20,2,0)=7000,0,VLOOKUP(VLOOKUP(I529,Mapping!$B$15:$D$20,2,1),Mapping!$C$15:$E$20,2,0)))</f>
        <v>0</v>
      </c>
      <c r="S529" s="166"/>
      <c r="T529" s="166"/>
      <c r="U529" s="67">
        <f t="shared" si="162"/>
        <v>7.9515801780863899</v>
      </c>
      <c r="V529" s="149">
        <f t="shared" si="163"/>
        <v>7.95</v>
      </c>
      <c r="W529" s="149">
        <f>MAKESHOPNCOMPANY!$C$17</f>
        <v>1402.69</v>
      </c>
      <c r="X529" t="str">
        <f t="shared" si="146"/>
        <v/>
      </c>
      <c r="AA529" t="s">
        <v>4196</v>
      </c>
      <c r="AB529" t="s">
        <v>71</v>
      </c>
      <c r="AC529" t="s">
        <v>6947</v>
      </c>
      <c r="AD529" t="s">
        <v>7049</v>
      </c>
      <c r="AE529" t="s">
        <v>228</v>
      </c>
      <c r="AF529" t="s">
        <v>379</v>
      </c>
      <c r="AG529" t="s">
        <v>380</v>
      </c>
      <c r="AH529" t="s">
        <v>156</v>
      </c>
      <c r="AI529">
        <v>1</v>
      </c>
      <c r="AJ529">
        <v>0.5</v>
      </c>
      <c r="AK529">
        <v>0.2</v>
      </c>
      <c r="AL529">
        <v>0.5</v>
      </c>
      <c r="AM529" t="s">
        <v>15</v>
      </c>
      <c r="AN529">
        <v>155.72999999999999</v>
      </c>
      <c r="AO529" t="s">
        <v>303</v>
      </c>
      <c r="AP529" t="s">
        <v>156</v>
      </c>
      <c r="AQ529" t="s">
        <v>156</v>
      </c>
      <c r="AR529" t="s">
        <v>156</v>
      </c>
      <c r="AS529" t="s">
        <v>156</v>
      </c>
      <c r="AT529" t="s">
        <v>618</v>
      </c>
      <c r="AU529" t="s">
        <v>619</v>
      </c>
      <c r="AV529" t="s">
        <v>386</v>
      </c>
      <c r="AW529" t="s">
        <v>156</v>
      </c>
      <c r="AX529" t="s">
        <v>307</v>
      </c>
      <c r="AY529" t="s">
        <v>7049</v>
      </c>
      <c r="AZ529" t="s">
        <v>7050</v>
      </c>
      <c r="BA529" t="s">
        <v>7050</v>
      </c>
      <c r="BB529" t="s">
        <v>1165</v>
      </c>
      <c r="BC529" t="s">
        <v>771</v>
      </c>
      <c r="BD529" t="s">
        <v>621</v>
      </c>
      <c r="BE529" t="s">
        <v>311</v>
      </c>
      <c r="BF529" t="s">
        <v>312</v>
      </c>
      <c r="BG529" t="s">
        <v>156</v>
      </c>
      <c r="BH529" t="s">
        <v>313</v>
      </c>
    </row>
    <row r="530" spans="1:60" x14ac:dyDescent="0.4">
      <c r="A530" s="64">
        <f t="shared" si="147"/>
        <v>528</v>
      </c>
      <c r="B530" s="65" t="str">
        <f t="shared" si="148"/>
        <v>2025-09-28</v>
      </c>
      <c r="C530" s="65" t="str">
        <f t="shared" si="149"/>
        <v>FRA</v>
      </c>
      <c r="D530" s="65" t="str">
        <f t="shared" si="150"/>
        <v>99431947834</v>
      </c>
      <c r="E530" s="65" t="str">
        <f t="shared" si="151"/>
        <v>566746846481</v>
      </c>
      <c r="F530" s="65" t="str">
        <f t="shared" si="152"/>
        <v>김은아</v>
      </c>
      <c r="G530" s="65" t="str">
        <f t="shared" si="153"/>
        <v>GK00002782571</v>
      </c>
      <c r="H530" s="229" t="str">
        <f t="shared" si="154"/>
        <v>목록(Manifest)</v>
      </c>
      <c r="I530" s="66">
        <f t="shared" si="155"/>
        <v>146.33000000000001</v>
      </c>
      <c r="J530" s="102">
        <f t="shared" si="156"/>
        <v>1</v>
      </c>
      <c r="K530" s="66">
        <f t="shared" si="157"/>
        <v>1.5</v>
      </c>
      <c r="L530" s="66">
        <f t="shared" si="158"/>
        <v>4.0999999999999996</v>
      </c>
      <c r="M530" s="66">
        <f t="shared" si="159"/>
        <v>4.0999999999999996</v>
      </c>
      <c r="N530" s="169">
        <f t="shared" si="160"/>
        <v>14.509999999999998</v>
      </c>
      <c r="O530" s="169">
        <f>(J530*VLOOKUP(M530/J530,Mapping!$B$22:$C$29,2,10))</f>
        <v>4.25</v>
      </c>
      <c r="P530" s="166">
        <f t="shared" si="161"/>
        <v>21.994040023098471</v>
      </c>
      <c r="Q530" s="167">
        <f>VLOOKUP(H530,Mapping!$B$3:$D$13,3,0)</f>
        <v>0</v>
      </c>
      <c r="R530" s="168">
        <f>(IF(VLOOKUP(VLOOKUP(I530,Mapping!$B$15:$D$20,2,1),Mapping!$C$15:$E$20,2,0)=7000,0,VLOOKUP(VLOOKUP(I530,Mapping!$B$15:$D$20,2,1),Mapping!$C$15:$E$20,2,0)))</f>
        <v>0</v>
      </c>
      <c r="S530" s="166"/>
      <c r="T530" s="166"/>
      <c r="U530" s="67">
        <f t="shared" si="162"/>
        <v>21.994040023098471</v>
      </c>
      <c r="V530" s="149">
        <f t="shared" si="163"/>
        <v>21.99</v>
      </c>
      <c r="W530" s="149">
        <f>MAKESHOPNCOMPANY!$C$17</f>
        <v>1402.69</v>
      </c>
      <c r="X530" t="str">
        <f t="shared" si="146"/>
        <v/>
      </c>
      <c r="AA530" t="s">
        <v>4196</v>
      </c>
      <c r="AB530" t="s">
        <v>71</v>
      </c>
      <c r="AC530" t="s">
        <v>6947</v>
      </c>
      <c r="AD530" t="s">
        <v>7051</v>
      </c>
      <c r="AE530" t="s">
        <v>6232</v>
      </c>
      <c r="AF530" t="s">
        <v>7052</v>
      </c>
      <c r="AG530" t="s">
        <v>660</v>
      </c>
      <c r="AH530" t="s">
        <v>156</v>
      </c>
      <c r="AI530">
        <v>1</v>
      </c>
      <c r="AJ530">
        <v>1.5</v>
      </c>
      <c r="AK530">
        <v>4.0999999999999996</v>
      </c>
      <c r="AL530">
        <v>4.0999999999999996</v>
      </c>
      <c r="AM530" t="s">
        <v>14</v>
      </c>
      <c r="AN530">
        <v>146.33000000000001</v>
      </c>
      <c r="AO530" t="s">
        <v>303</v>
      </c>
      <c r="AP530" t="s">
        <v>303</v>
      </c>
      <c r="AQ530" t="s">
        <v>303</v>
      </c>
      <c r="AR530" t="s">
        <v>303</v>
      </c>
      <c r="AS530" t="s">
        <v>156</v>
      </c>
      <c r="AT530" t="s">
        <v>618</v>
      </c>
      <c r="AU530" t="s">
        <v>619</v>
      </c>
      <c r="AV530" t="s">
        <v>7053</v>
      </c>
      <c r="AW530" t="s">
        <v>156</v>
      </c>
      <c r="AX530" t="s">
        <v>307</v>
      </c>
      <c r="AY530" t="s">
        <v>7051</v>
      </c>
      <c r="AZ530" t="s">
        <v>7054</v>
      </c>
      <c r="BA530" t="s">
        <v>7054</v>
      </c>
      <c r="BB530" t="s">
        <v>1165</v>
      </c>
      <c r="BC530" t="s">
        <v>771</v>
      </c>
      <c r="BD530" t="s">
        <v>621</v>
      </c>
      <c r="BE530" t="s">
        <v>311</v>
      </c>
      <c r="BF530" t="s">
        <v>312</v>
      </c>
      <c r="BG530" t="s">
        <v>156</v>
      </c>
      <c r="BH530" t="s">
        <v>313</v>
      </c>
    </row>
    <row r="531" spans="1:60" x14ac:dyDescent="0.4">
      <c r="A531" s="64">
        <f t="shared" si="147"/>
        <v>529</v>
      </c>
      <c r="B531" s="65" t="str">
        <f t="shared" si="148"/>
        <v>2025-09-28</v>
      </c>
      <c r="C531" s="65" t="str">
        <f t="shared" si="149"/>
        <v>FRA</v>
      </c>
      <c r="D531" s="65" t="str">
        <f t="shared" si="150"/>
        <v>99431947834</v>
      </c>
      <c r="E531" s="65" t="str">
        <f t="shared" si="151"/>
        <v>566746846444</v>
      </c>
      <c r="F531" s="65" t="str">
        <f t="shared" si="152"/>
        <v>박진현</v>
      </c>
      <c r="G531" s="65" t="str">
        <f t="shared" si="153"/>
        <v>GK00002783447</v>
      </c>
      <c r="H531" s="229" t="str">
        <f t="shared" si="154"/>
        <v>목록(Manifest)</v>
      </c>
      <c r="I531" s="66">
        <f t="shared" si="155"/>
        <v>129.28</v>
      </c>
      <c r="J531" s="102">
        <f t="shared" si="156"/>
        <v>1</v>
      </c>
      <c r="K531" s="66">
        <f t="shared" si="157"/>
        <v>0.5</v>
      </c>
      <c r="L531" s="66">
        <f t="shared" si="158"/>
        <v>1</v>
      </c>
      <c r="M531" s="66">
        <f t="shared" si="159"/>
        <v>1</v>
      </c>
      <c r="N531" s="169">
        <f t="shared" si="160"/>
        <v>4.9000000000000004</v>
      </c>
      <c r="O531" s="169">
        <f>(J531*VLOOKUP(M531/J531,Mapping!$B$22:$C$29,2,10))</f>
        <v>2.75</v>
      </c>
      <c r="P531" s="166">
        <f t="shared" si="161"/>
        <v>8.9687849774362114</v>
      </c>
      <c r="Q531" s="167">
        <f>VLOOKUP(H531,Mapping!$B$3:$D$13,3,0)</f>
        <v>0</v>
      </c>
      <c r="R531" s="168">
        <f>(IF(VLOOKUP(VLOOKUP(I531,Mapping!$B$15:$D$20,2,1),Mapping!$C$15:$E$20,2,0)=7000,0,VLOOKUP(VLOOKUP(I531,Mapping!$B$15:$D$20,2,1),Mapping!$C$15:$E$20,2,0)))</f>
        <v>0</v>
      </c>
      <c r="S531" s="166"/>
      <c r="T531" s="166"/>
      <c r="U531" s="67">
        <f t="shared" si="162"/>
        <v>8.9687849774362114</v>
      </c>
      <c r="V531" s="149">
        <f t="shared" si="163"/>
        <v>8.9700000000000006</v>
      </c>
      <c r="W531" s="149">
        <f>MAKESHOPNCOMPANY!$C$17</f>
        <v>1402.69</v>
      </c>
      <c r="X531" t="str">
        <f t="shared" si="146"/>
        <v/>
      </c>
      <c r="AA531" t="s">
        <v>4196</v>
      </c>
      <c r="AB531" t="s">
        <v>71</v>
      </c>
      <c r="AC531" t="s">
        <v>6947</v>
      </c>
      <c r="AD531" t="s">
        <v>7055</v>
      </c>
      <c r="AE531" t="s">
        <v>1220</v>
      </c>
      <c r="AF531" t="s">
        <v>1221</v>
      </c>
      <c r="AG531" t="s">
        <v>680</v>
      </c>
      <c r="AH531" t="s">
        <v>156</v>
      </c>
      <c r="AI531">
        <v>1</v>
      </c>
      <c r="AJ531">
        <v>0.5</v>
      </c>
      <c r="AK531">
        <v>1</v>
      </c>
      <c r="AL531">
        <v>1</v>
      </c>
      <c r="AM531" t="s">
        <v>14</v>
      </c>
      <c r="AN531">
        <v>129.28</v>
      </c>
      <c r="AO531" t="s">
        <v>303</v>
      </c>
      <c r="AP531" t="s">
        <v>303</v>
      </c>
      <c r="AQ531" t="s">
        <v>303</v>
      </c>
      <c r="AR531" t="s">
        <v>303</v>
      </c>
      <c r="AS531" t="s">
        <v>156</v>
      </c>
      <c r="AT531" t="s">
        <v>618</v>
      </c>
      <c r="AU531" t="s">
        <v>619</v>
      </c>
      <c r="AV531" t="s">
        <v>1190</v>
      </c>
      <c r="AW531" t="s">
        <v>156</v>
      </c>
      <c r="AX531" t="s">
        <v>307</v>
      </c>
      <c r="AY531" t="s">
        <v>7055</v>
      </c>
      <c r="AZ531" t="s">
        <v>7056</v>
      </c>
      <c r="BA531" t="s">
        <v>7056</v>
      </c>
      <c r="BB531" t="s">
        <v>1165</v>
      </c>
      <c r="BC531" t="s">
        <v>771</v>
      </c>
      <c r="BD531" t="s">
        <v>621</v>
      </c>
      <c r="BE531" t="s">
        <v>311</v>
      </c>
      <c r="BF531" t="s">
        <v>312</v>
      </c>
      <c r="BG531" t="s">
        <v>156</v>
      </c>
      <c r="BH531" t="s">
        <v>313</v>
      </c>
    </row>
    <row r="532" spans="1:60" x14ac:dyDescent="0.4">
      <c r="A532" s="64">
        <f t="shared" si="147"/>
        <v>530</v>
      </c>
      <c r="B532" s="65" t="str">
        <f t="shared" si="148"/>
        <v>2025-09-28</v>
      </c>
      <c r="C532" s="65" t="str">
        <f t="shared" si="149"/>
        <v>FRA</v>
      </c>
      <c r="D532" s="65" t="str">
        <f t="shared" si="150"/>
        <v>99431947834</v>
      </c>
      <c r="E532" s="65" t="str">
        <f t="shared" si="151"/>
        <v>566746846455</v>
      </c>
      <c r="F532" s="65" t="str">
        <f t="shared" si="152"/>
        <v>김미정</v>
      </c>
      <c r="G532" s="65" t="str">
        <f t="shared" si="153"/>
        <v>GK00002783449</v>
      </c>
      <c r="H532" s="229" t="str">
        <f t="shared" si="154"/>
        <v>목록(Manifest)</v>
      </c>
      <c r="I532" s="66">
        <f t="shared" si="155"/>
        <v>56.98</v>
      </c>
      <c r="J532" s="102">
        <f t="shared" si="156"/>
        <v>1</v>
      </c>
      <c r="K532" s="66">
        <f t="shared" si="157"/>
        <v>0.5</v>
      </c>
      <c r="L532" s="66">
        <f t="shared" si="158"/>
        <v>0.2</v>
      </c>
      <c r="M532" s="66">
        <f t="shared" si="159"/>
        <v>0.5</v>
      </c>
      <c r="N532" s="169">
        <f t="shared" si="160"/>
        <v>3.35</v>
      </c>
      <c r="O532" s="169">
        <f>(J532*VLOOKUP(M532/J532,Mapping!$B$22:$C$29,2,10))</f>
        <v>2.75</v>
      </c>
      <c r="P532" s="166">
        <f t="shared" si="161"/>
        <v>7.1515801780863901</v>
      </c>
      <c r="Q532" s="167">
        <f>VLOOKUP(H532,Mapping!$B$3:$D$13,3,0)</f>
        <v>0</v>
      </c>
      <c r="R532" s="168">
        <f>(IF(VLOOKUP(VLOOKUP(I532,Mapping!$B$15:$D$20,2,1),Mapping!$C$15:$E$20,2,0)=7000,0,VLOOKUP(VLOOKUP(I532,Mapping!$B$15:$D$20,2,1),Mapping!$C$15:$E$20,2,0)))</f>
        <v>0</v>
      </c>
      <c r="S532" s="166"/>
      <c r="T532" s="166"/>
      <c r="U532" s="67">
        <f t="shared" si="162"/>
        <v>7.1515801780863901</v>
      </c>
      <c r="V532" s="149">
        <f t="shared" si="163"/>
        <v>7.15</v>
      </c>
      <c r="W532" s="149">
        <f>MAKESHOPNCOMPANY!$C$17</f>
        <v>1402.69</v>
      </c>
      <c r="X532" t="str">
        <f t="shared" si="146"/>
        <v/>
      </c>
      <c r="AA532" t="s">
        <v>4196</v>
      </c>
      <c r="AB532" t="s">
        <v>71</v>
      </c>
      <c r="AC532" t="s">
        <v>6947</v>
      </c>
      <c r="AD532" t="s">
        <v>7057</v>
      </c>
      <c r="AE532" t="s">
        <v>3226</v>
      </c>
      <c r="AF532" t="s">
        <v>7058</v>
      </c>
      <c r="AG532" t="s">
        <v>7059</v>
      </c>
      <c r="AH532" t="s">
        <v>156</v>
      </c>
      <c r="AI532">
        <v>1</v>
      </c>
      <c r="AJ532">
        <v>0.5</v>
      </c>
      <c r="AK532">
        <v>0.2</v>
      </c>
      <c r="AL532">
        <v>0.5</v>
      </c>
      <c r="AM532" t="s">
        <v>14</v>
      </c>
      <c r="AN532">
        <v>56.98</v>
      </c>
      <c r="AO532" t="s">
        <v>303</v>
      </c>
      <c r="AP532" t="s">
        <v>303</v>
      </c>
      <c r="AQ532" t="s">
        <v>303</v>
      </c>
      <c r="AR532" t="s">
        <v>303</v>
      </c>
      <c r="AS532" t="s">
        <v>156</v>
      </c>
      <c r="AT532" t="s">
        <v>618</v>
      </c>
      <c r="AU532" t="s">
        <v>619</v>
      </c>
      <c r="AV532" t="s">
        <v>7060</v>
      </c>
      <c r="AW532" t="s">
        <v>156</v>
      </c>
      <c r="AX532" t="s">
        <v>307</v>
      </c>
      <c r="AY532" t="s">
        <v>7057</v>
      </c>
      <c r="AZ532" t="s">
        <v>7061</v>
      </c>
      <c r="BA532" t="s">
        <v>7061</v>
      </c>
      <c r="BB532" t="s">
        <v>1165</v>
      </c>
      <c r="BC532" t="s">
        <v>771</v>
      </c>
      <c r="BD532" t="s">
        <v>621</v>
      </c>
      <c r="BE532" t="s">
        <v>311</v>
      </c>
      <c r="BF532" t="s">
        <v>312</v>
      </c>
      <c r="BG532" t="s">
        <v>156</v>
      </c>
      <c r="BH532" t="s">
        <v>313</v>
      </c>
    </row>
    <row r="533" spans="1:60" x14ac:dyDescent="0.4">
      <c r="A533" s="64">
        <f t="shared" si="147"/>
        <v>531</v>
      </c>
      <c r="B533" s="65" t="str">
        <f t="shared" si="148"/>
        <v>2025-09-28</v>
      </c>
      <c r="C533" s="65" t="str">
        <f t="shared" si="149"/>
        <v>FRA</v>
      </c>
      <c r="D533" s="65" t="str">
        <f t="shared" si="150"/>
        <v>99431947834</v>
      </c>
      <c r="E533" s="65" t="str">
        <f t="shared" si="151"/>
        <v>566746846470</v>
      </c>
      <c r="F533" s="65" t="str">
        <f t="shared" si="152"/>
        <v>강현규</v>
      </c>
      <c r="G533" s="65" t="str">
        <f t="shared" si="153"/>
        <v>GK00002783451</v>
      </c>
      <c r="H533" s="229" t="str">
        <f t="shared" si="154"/>
        <v>목록(Manifest)</v>
      </c>
      <c r="I533" s="66">
        <f t="shared" si="155"/>
        <v>106.05</v>
      </c>
      <c r="J533" s="102">
        <f t="shared" si="156"/>
        <v>1</v>
      </c>
      <c r="K533" s="66">
        <f t="shared" si="157"/>
        <v>0.5</v>
      </c>
      <c r="L533" s="66">
        <f t="shared" si="158"/>
        <v>0.2</v>
      </c>
      <c r="M533" s="66">
        <f t="shared" si="159"/>
        <v>0.5</v>
      </c>
      <c r="N533" s="169">
        <f t="shared" si="160"/>
        <v>3.35</v>
      </c>
      <c r="O533" s="169">
        <f>(J533*VLOOKUP(M533/J533,Mapping!$B$22:$C$29,2,10))</f>
        <v>2.75</v>
      </c>
      <c r="P533" s="166">
        <f t="shared" si="161"/>
        <v>7.1515801780863901</v>
      </c>
      <c r="Q533" s="167">
        <f>VLOOKUP(H533,Mapping!$B$3:$D$13,3,0)</f>
        <v>0</v>
      </c>
      <c r="R533" s="168">
        <f>(IF(VLOOKUP(VLOOKUP(I533,Mapping!$B$15:$D$20,2,1),Mapping!$C$15:$E$20,2,0)=7000,0,VLOOKUP(VLOOKUP(I533,Mapping!$B$15:$D$20,2,1),Mapping!$C$15:$E$20,2,0)))</f>
        <v>0</v>
      </c>
      <c r="S533" s="166"/>
      <c r="T533" s="166"/>
      <c r="U533" s="67">
        <f t="shared" si="162"/>
        <v>7.1515801780863901</v>
      </c>
      <c r="V533" s="149">
        <f t="shared" si="163"/>
        <v>7.15</v>
      </c>
      <c r="W533" s="149">
        <f>MAKESHOPNCOMPANY!$C$17</f>
        <v>1402.69</v>
      </c>
      <c r="X533" t="str">
        <f t="shared" si="146"/>
        <v/>
      </c>
      <c r="AA533" t="s">
        <v>4196</v>
      </c>
      <c r="AB533" t="s">
        <v>71</v>
      </c>
      <c r="AC533" t="s">
        <v>6947</v>
      </c>
      <c r="AD533" t="s">
        <v>7062</v>
      </c>
      <c r="AE533" t="s">
        <v>7063</v>
      </c>
      <c r="AF533" t="s">
        <v>7064</v>
      </c>
      <c r="AG533" t="s">
        <v>7065</v>
      </c>
      <c r="AH533" t="s">
        <v>156</v>
      </c>
      <c r="AI533">
        <v>1</v>
      </c>
      <c r="AJ533">
        <v>0.5</v>
      </c>
      <c r="AK533">
        <v>0.2</v>
      </c>
      <c r="AL533">
        <v>0.5</v>
      </c>
      <c r="AM533" t="s">
        <v>14</v>
      </c>
      <c r="AN533">
        <v>106.05</v>
      </c>
      <c r="AO533" t="s">
        <v>303</v>
      </c>
      <c r="AP533" t="s">
        <v>303</v>
      </c>
      <c r="AQ533" t="s">
        <v>303</v>
      </c>
      <c r="AR533" t="s">
        <v>303</v>
      </c>
      <c r="AS533" t="s">
        <v>156</v>
      </c>
      <c r="AT533" t="s">
        <v>618</v>
      </c>
      <c r="AU533" t="s">
        <v>619</v>
      </c>
      <c r="AV533" t="s">
        <v>478</v>
      </c>
      <c r="AW533" t="s">
        <v>156</v>
      </c>
      <c r="AX533" t="s">
        <v>307</v>
      </c>
      <c r="AY533" t="s">
        <v>7062</v>
      </c>
      <c r="AZ533" t="s">
        <v>7066</v>
      </c>
      <c r="BA533" t="s">
        <v>7066</v>
      </c>
      <c r="BB533" t="s">
        <v>1165</v>
      </c>
      <c r="BC533" t="s">
        <v>771</v>
      </c>
      <c r="BD533" t="s">
        <v>621</v>
      </c>
      <c r="BE533" t="s">
        <v>311</v>
      </c>
      <c r="BF533" t="s">
        <v>312</v>
      </c>
      <c r="BG533" t="s">
        <v>156</v>
      </c>
      <c r="BH533" t="s">
        <v>313</v>
      </c>
    </row>
    <row r="534" spans="1:60" x14ac:dyDescent="0.4">
      <c r="A534" s="64">
        <f t="shared" si="147"/>
        <v>532</v>
      </c>
      <c r="B534" s="65" t="str">
        <f t="shared" si="148"/>
        <v>2025-09-28</v>
      </c>
      <c r="C534" s="65" t="str">
        <f t="shared" si="149"/>
        <v>FRA</v>
      </c>
      <c r="D534" s="65" t="str">
        <f t="shared" si="150"/>
        <v>99431947834</v>
      </c>
      <c r="E534" s="65" t="str">
        <f t="shared" si="151"/>
        <v>566746846466</v>
      </c>
      <c r="F534" s="65" t="str">
        <f t="shared" si="152"/>
        <v>김대현</v>
      </c>
      <c r="G534" s="65" t="str">
        <f t="shared" si="153"/>
        <v>GK00002783454</v>
      </c>
      <c r="H534" s="229" t="str">
        <f t="shared" si="154"/>
        <v>목록(Manifest)</v>
      </c>
      <c r="I534" s="66">
        <f t="shared" si="155"/>
        <v>141.04</v>
      </c>
      <c r="J534" s="102">
        <f t="shared" si="156"/>
        <v>2</v>
      </c>
      <c r="K534" s="66">
        <f t="shared" si="157"/>
        <v>24</v>
      </c>
      <c r="L534" s="66">
        <f t="shared" si="158"/>
        <v>0.4</v>
      </c>
      <c r="M534" s="66">
        <f t="shared" si="159"/>
        <v>24</v>
      </c>
      <c r="N534" s="169">
        <f t="shared" si="160"/>
        <v>76.2</v>
      </c>
      <c r="O534" s="169">
        <f>(J534*VLOOKUP(M534/J534,Mapping!$B$22:$C$29,2,10))</f>
        <v>12.5</v>
      </c>
      <c r="P534" s="166">
        <f t="shared" si="161"/>
        <v>103.99101013053489</v>
      </c>
      <c r="Q534" s="167">
        <f>VLOOKUP(H534,Mapping!$B$3:$D$13,3,0)</f>
        <v>0</v>
      </c>
      <c r="R534" s="168">
        <f>(IF(VLOOKUP(VLOOKUP(I534,Mapping!$B$15:$D$20,2,1),Mapping!$C$15:$E$20,2,0)=7000,0,VLOOKUP(VLOOKUP(I534,Mapping!$B$15:$D$20,2,1),Mapping!$C$15:$E$20,2,0)))</f>
        <v>0</v>
      </c>
      <c r="S534" s="166"/>
      <c r="T534" s="166"/>
      <c r="U534" s="67">
        <f t="shared" si="162"/>
        <v>103.99101013053489</v>
      </c>
      <c r="V534" s="149">
        <f t="shared" si="163"/>
        <v>103.99</v>
      </c>
      <c r="W534" s="149">
        <f>MAKESHOPNCOMPANY!$C$17</f>
        <v>1402.69</v>
      </c>
      <c r="X534" t="str">
        <f t="shared" si="146"/>
        <v/>
      </c>
      <c r="AA534" t="s">
        <v>4196</v>
      </c>
      <c r="AB534" t="s">
        <v>71</v>
      </c>
      <c r="AC534" t="s">
        <v>6947</v>
      </c>
      <c r="AD534" t="s">
        <v>7067</v>
      </c>
      <c r="AE534" t="s">
        <v>713</v>
      </c>
      <c r="AF534" t="s">
        <v>813</v>
      </c>
      <c r="AG534" t="s">
        <v>814</v>
      </c>
      <c r="AH534" t="s">
        <v>156</v>
      </c>
      <c r="AI534">
        <v>2</v>
      </c>
      <c r="AJ534">
        <v>24</v>
      </c>
      <c r="AK534">
        <v>0.4</v>
      </c>
      <c r="AL534">
        <v>24</v>
      </c>
      <c r="AM534" t="s">
        <v>14</v>
      </c>
      <c r="AN534">
        <v>141.04</v>
      </c>
      <c r="AO534" t="s">
        <v>303</v>
      </c>
      <c r="AP534" t="s">
        <v>303</v>
      </c>
      <c r="AQ534" t="s">
        <v>303</v>
      </c>
      <c r="AR534" t="s">
        <v>303</v>
      </c>
      <c r="AS534" t="s">
        <v>156</v>
      </c>
      <c r="AT534" t="s">
        <v>618</v>
      </c>
      <c r="AU534" t="s">
        <v>619</v>
      </c>
      <c r="AV534" t="s">
        <v>7068</v>
      </c>
      <c r="AW534" t="s">
        <v>156</v>
      </c>
      <c r="AX534" t="s">
        <v>307</v>
      </c>
      <c r="AY534" t="s">
        <v>7069</v>
      </c>
      <c r="AZ534" t="s">
        <v>7070</v>
      </c>
      <c r="BA534" t="s">
        <v>7070</v>
      </c>
      <c r="BB534" t="s">
        <v>1165</v>
      </c>
      <c r="BC534" t="s">
        <v>771</v>
      </c>
      <c r="BD534" t="s">
        <v>621</v>
      </c>
      <c r="BE534" t="s">
        <v>311</v>
      </c>
      <c r="BF534" t="s">
        <v>312</v>
      </c>
      <c r="BG534" t="s">
        <v>156</v>
      </c>
      <c r="BH534" t="s">
        <v>313</v>
      </c>
    </row>
    <row r="535" spans="1:60" x14ac:dyDescent="0.4">
      <c r="A535" s="64">
        <f t="shared" si="147"/>
        <v>533</v>
      </c>
      <c r="B535" s="65" t="str">
        <f t="shared" si="148"/>
        <v>2025-09-28</v>
      </c>
      <c r="C535" s="65" t="str">
        <f t="shared" si="149"/>
        <v>FRA</v>
      </c>
      <c r="D535" s="65" t="str">
        <f t="shared" si="150"/>
        <v>99431947834</v>
      </c>
      <c r="E535" s="65" t="str">
        <f t="shared" si="151"/>
        <v>566746846514</v>
      </c>
      <c r="F535" s="65" t="str">
        <f t="shared" si="152"/>
        <v>박민지</v>
      </c>
      <c r="G535" s="65" t="str">
        <f t="shared" si="153"/>
        <v>GK00002783465</v>
      </c>
      <c r="H535" s="229" t="str">
        <f t="shared" si="154"/>
        <v>일반(NORMAL)</v>
      </c>
      <c r="I535" s="66">
        <f t="shared" si="155"/>
        <v>138.03</v>
      </c>
      <c r="J535" s="102">
        <f t="shared" si="156"/>
        <v>1</v>
      </c>
      <c r="K535" s="66">
        <f t="shared" si="157"/>
        <v>1</v>
      </c>
      <c r="L535" s="66">
        <f t="shared" si="158"/>
        <v>0.2</v>
      </c>
      <c r="M535" s="66">
        <f t="shared" si="159"/>
        <v>1</v>
      </c>
      <c r="N535" s="169">
        <f t="shared" si="160"/>
        <v>4.9000000000000004</v>
      </c>
      <c r="O535" s="169">
        <f>(J535*VLOOKUP(M535/J535,Mapping!$B$22:$C$29,2,10))</f>
        <v>2.75</v>
      </c>
      <c r="P535" s="166">
        <f t="shared" si="161"/>
        <v>8.9687849774362114</v>
      </c>
      <c r="Q535" s="167">
        <f>VLOOKUP(H535,Mapping!$B$3:$D$13,3,0)</f>
        <v>0.8</v>
      </c>
      <c r="R535" s="168">
        <f>(IF(VLOOKUP(VLOOKUP(I535,Mapping!$B$15:$D$20,2,1),Mapping!$C$15:$E$20,2,0)=7000,0,VLOOKUP(VLOOKUP(I535,Mapping!$B$15:$D$20,2,1),Mapping!$C$15:$E$20,2,0)))</f>
        <v>0</v>
      </c>
      <c r="S535" s="166"/>
      <c r="T535" s="166"/>
      <c r="U535" s="67">
        <f t="shared" si="162"/>
        <v>9.7687849774362121</v>
      </c>
      <c r="V535" s="149">
        <f t="shared" si="163"/>
        <v>9.77</v>
      </c>
      <c r="W535" s="149">
        <f>MAKESHOPNCOMPANY!$C$17</f>
        <v>1402.69</v>
      </c>
      <c r="X535" t="str">
        <f t="shared" si="146"/>
        <v>합산+566746846131</v>
      </c>
      <c r="AA535" t="s">
        <v>4196</v>
      </c>
      <c r="AB535" t="s">
        <v>71</v>
      </c>
      <c r="AC535" t="s">
        <v>6947</v>
      </c>
      <c r="AD535" t="s">
        <v>7071</v>
      </c>
      <c r="AE535" t="s">
        <v>4497</v>
      </c>
      <c r="AF535" t="s">
        <v>4498</v>
      </c>
      <c r="AG535" t="s">
        <v>4499</v>
      </c>
      <c r="AH535" t="s">
        <v>7072</v>
      </c>
      <c r="AI535">
        <v>1</v>
      </c>
      <c r="AJ535">
        <v>1</v>
      </c>
      <c r="AK535">
        <v>0.2</v>
      </c>
      <c r="AL535">
        <v>1</v>
      </c>
      <c r="AM535" t="s">
        <v>112</v>
      </c>
      <c r="AN535">
        <v>138.03</v>
      </c>
      <c r="AO535" t="s">
        <v>303</v>
      </c>
      <c r="AP535" t="s">
        <v>303</v>
      </c>
      <c r="AQ535" t="s">
        <v>303</v>
      </c>
      <c r="AR535" t="s">
        <v>303</v>
      </c>
      <c r="AS535" t="s">
        <v>156</v>
      </c>
      <c r="AT535" t="s">
        <v>618</v>
      </c>
      <c r="AU535" t="s">
        <v>619</v>
      </c>
      <c r="AV535" t="s">
        <v>6966</v>
      </c>
      <c r="AW535" t="s">
        <v>156</v>
      </c>
      <c r="AX535" t="s">
        <v>307</v>
      </c>
      <c r="AY535" t="s">
        <v>7071</v>
      </c>
      <c r="AZ535" t="s">
        <v>7073</v>
      </c>
      <c r="BA535" t="s">
        <v>7073</v>
      </c>
      <c r="BB535" t="s">
        <v>1165</v>
      </c>
      <c r="BC535" t="s">
        <v>771</v>
      </c>
      <c r="BD535" t="s">
        <v>621</v>
      </c>
      <c r="BE535" t="s">
        <v>311</v>
      </c>
      <c r="BF535" t="s">
        <v>312</v>
      </c>
      <c r="BG535" t="s">
        <v>156</v>
      </c>
      <c r="BH535" t="s">
        <v>313</v>
      </c>
    </row>
    <row r="536" spans="1:60" x14ac:dyDescent="0.4">
      <c r="A536" s="64">
        <f t="shared" si="147"/>
        <v>534</v>
      </c>
      <c r="B536" s="65" t="str">
        <f t="shared" si="148"/>
        <v>2025-09-28</v>
      </c>
      <c r="C536" s="65" t="str">
        <f t="shared" si="149"/>
        <v>FRA</v>
      </c>
      <c r="D536" s="65" t="str">
        <f t="shared" si="150"/>
        <v>99431947834</v>
      </c>
      <c r="E536" s="65" t="str">
        <f t="shared" si="151"/>
        <v>566746846385</v>
      </c>
      <c r="F536" s="65" t="str">
        <f t="shared" si="152"/>
        <v>김승일</v>
      </c>
      <c r="G536" s="65" t="str">
        <f t="shared" si="153"/>
        <v>GK00002783500</v>
      </c>
      <c r="H536" s="229" t="str">
        <f t="shared" si="154"/>
        <v>목록(Manifest)</v>
      </c>
      <c r="I536" s="66">
        <f t="shared" si="155"/>
        <v>127.89</v>
      </c>
      <c r="J536" s="102">
        <f t="shared" si="156"/>
        <v>1</v>
      </c>
      <c r="K536" s="66">
        <f t="shared" si="157"/>
        <v>2.5</v>
      </c>
      <c r="L536" s="66">
        <f t="shared" si="158"/>
        <v>0.2</v>
      </c>
      <c r="M536" s="66">
        <f t="shared" si="159"/>
        <v>2.5</v>
      </c>
      <c r="N536" s="169">
        <f t="shared" si="160"/>
        <v>9.5500000000000007</v>
      </c>
      <c r="O536" s="169">
        <f>(J536*VLOOKUP(M536/J536,Mapping!$B$22:$C$29,2,10))</f>
        <v>3.25</v>
      </c>
      <c r="P536" s="166">
        <f t="shared" si="161"/>
        <v>15.006594472050132</v>
      </c>
      <c r="Q536" s="167">
        <f>VLOOKUP(H536,Mapping!$B$3:$D$13,3,0)</f>
        <v>0</v>
      </c>
      <c r="R536" s="168">
        <f>(IF(VLOOKUP(VLOOKUP(I536,Mapping!$B$15:$D$20,2,1),Mapping!$C$15:$E$20,2,0)=7000,0,VLOOKUP(VLOOKUP(I536,Mapping!$B$15:$D$20,2,1),Mapping!$C$15:$E$20,2,0)))</f>
        <v>0</v>
      </c>
      <c r="S536" s="166"/>
      <c r="T536" s="166"/>
      <c r="U536" s="67">
        <f t="shared" si="162"/>
        <v>15.006594472050132</v>
      </c>
      <c r="V536" s="149">
        <f t="shared" si="163"/>
        <v>15.01</v>
      </c>
      <c r="W536" s="149">
        <f>MAKESHOPNCOMPANY!$C$17</f>
        <v>1402.69</v>
      </c>
      <c r="X536" t="str">
        <f t="shared" si="146"/>
        <v/>
      </c>
      <c r="AA536" t="s">
        <v>4196</v>
      </c>
      <c r="AB536" t="s">
        <v>71</v>
      </c>
      <c r="AC536" t="s">
        <v>6947</v>
      </c>
      <c r="AD536" t="s">
        <v>7074</v>
      </c>
      <c r="AE536" t="s">
        <v>1299</v>
      </c>
      <c r="AF536" t="s">
        <v>1300</v>
      </c>
      <c r="AG536" t="s">
        <v>373</v>
      </c>
      <c r="AH536" t="s">
        <v>156</v>
      </c>
      <c r="AI536">
        <v>1</v>
      </c>
      <c r="AJ536">
        <v>2.5</v>
      </c>
      <c r="AK536">
        <v>0.2</v>
      </c>
      <c r="AL536">
        <v>2.5</v>
      </c>
      <c r="AM536" t="s">
        <v>14</v>
      </c>
      <c r="AN536">
        <v>127.89</v>
      </c>
      <c r="AO536" t="s">
        <v>303</v>
      </c>
      <c r="AP536" t="s">
        <v>303</v>
      </c>
      <c r="AQ536" t="s">
        <v>303</v>
      </c>
      <c r="AR536" t="s">
        <v>303</v>
      </c>
      <c r="AS536" t="s">
        <v>156</v>
      </c>
      <c r="AT536" t="s">
        <v>618</v>
      </c>
      <c r="AU536" t="s">
        <v>619</v>
      </c>
      <c r="AV536" t="s">
        <v>620</v>
      </c>
      <c r="AW536" t="s">
        <v>156</v>
      </c>
      <c r="AX536" t="s">
        <v>307</v>
      </c>
      <c r="AY536" t="s">
        <v>7074</v>
      </c>
      <c r="AZ536" t="s">
        <v>7075</v>
      </c>
      <c r="BA536" t="s">
        <v>7075</v>
      </c>
      <c r="BB536" t="s">
        <v>1165</v>
      </c>
      <c r="BC536" t="s">
        <v>771</v>
      </c>
      <c r="BD536" t="s">
        <v>621</v>
      </c>
      <c r="BE536" t="s">
        <v>311</v>
      </c>
      <c r="BF536" t="s">
        <v>312</v>
      </c>
      <c r="BG536" t="s">
        <v>156</v>
      </c>
      <c r="BH536" t="s">
        <v>313</v>
      </c>
    </row>
    <row r="537" spans="1:60" x14ac:dyDescent="0.4">
      <c r="A537" s="64">
        <f t="shared" si="147"/>
        <v>535</v>
      </c>
      <c r="B537" s="65" t="str">
        <f t="shared" si="148"/>
        <v>2025-09-28</v>
      </c>
      <c r="C537" s="65" t="str">
        <f t="shared" si="149"/>
        <v>FRA</v>
      </c>
      <c r="D537" s="65" t="str">
        <f t="shared" si="150"/>
        <v>99431947834</v>
      </c>
      <c r="E537" s="65" t="str">
        <f t="shared" si="151"/>
        <v>566746846374</v>
      </c>
      <c r="F537" s="65" t="str">
        <f t="shared" si="152"/>
        <v>기영준</v>
      </c>
      <c r="G537" s="65" t="str">
        <f t="shared" si="153"/>
        <v>GK00002783503</v>
      </c>
      <c r="H537" s="229" t="str">
        <f t="shared" si="154"/>
        <v>일반(목록배제,Normal-Manifest Exception)</v>
      </c>
      <c r="I537" s="66">
        <f t="shared" si="155"/>
        <v>51.6</v>
      </c>
      <c r="J537" s="102">
        <f t="shared" si="156"/>
        <v>1</v>
      </c>
      <c r="K537" s="66">
        <f t="shared" si="157"/>
        <v>2.5</v>
      </c>
      <c r="L537" s="66">
        <f t="shared" si="158"/>
        <v>0.2</v>
      </c>
      <c r="M537" s="66">
        <f t="shared" si="159"/>
        <v>2.5</v>
      </c>
      <c r="N537" s="169">
        <f t="shared" si="160"/>
        <v>9.5500000000000007</v>
      </c>
      <c r="O537" s="169">
        <f>(J537*VLOOKUP(M537/J537,Mapping!$B$22:$C$29,2,10))</f>
        <v>3.25</v>
      </c>
      <c r="P537" s="166">
        <f t="shared" si="161"/>
        <v>15.006594472050132</v>
      </c>
      <c r="Q537" s="167">
        <f>VLOOKUP(H537,Mapping!$B$3:$D$13,3,0)</f>
        <v>0.8</v>
      </c>
      <c r="R537" s="168">
        <f>(IF(VLOOKUP(VLOOKUP(I537,Mapping!$B$15:$D$20,2,1),Mapping!$C$15:$E$20,2,0)=7000,0,VLOOKUP(VLOOKUP(I537,Mapping!$B$15:$D$20,2,1),Mapping!$C$15:$E$20,2,0)))</f>
        <v>0</v>
      </c>
      <c r="S537" s="166"/>
      <c r="T537" s="166"/>
      <c r="U537" s="67">
        <f t="shared" si="162"/>
        <v>15.806594472050133</v>
      </c>
      <c r="V537" s="149">
        <f t="shared" si="163"/>
        <v>15.81</v>
      </c>
      <c r="W537" s="149">
        <f>MAKESHOPNCOMPANY!$C$17</f>
        <v>1402.69</v>
      </c>
      <c r="X537" t="str">
        <f t="shared" si="146"/>
        <v/>
      </c>
      <c r="AA537" t="s">
        <v>4196</v>
      </c>
      <c r="AB537" t="s">
        <v>71</v>
      </c>
      <c r="AC537" t="s">
        <v>6947</v>
      </c>
      <c r="AD537" t="s">
        <v>7076</v>
      </c>
      <c r="AE537" t="s">
        <v>7077</v>
      </c>
      <c r="AF537" t="s">
        <v>7078</v>
      </c>
      <c r="AG537" t="s">
        <v>1634</v>
      </c>
      <c r="AH537" t="s">
        <v>156</v>
      </c>
      <c r="AI537">
        <v>1</v>
      </c>
      <c r="AJ537">
        <v>2.5</v>
      </c>
      <c r="AK537">
        <v>0.2</v>
      </c>
      <c r="AL537">
        <v>2.5</v>
      </c>
      <c r="AM537" t="s">
        <v>110</v>
      </c>
      <c r="AN537">
        <v>51.6</v>
      </c>
      <c r="AO537" t="s">
        <v>303</v>
      </c>
      <c r="AP537" t="s">
        <v>303</v>
      </c>
      <c r="AQ537" t="s">
        <v>303</v>
      </c>
      <c r="AR537" t="s">
        <v>303</v>
      </c>
      <c r="AS537" t="s">
        <v>156</v>
      </c>
      <c r="AT537" t="s">
        <v>618</v>
      </c>
      <c r="AU537" t="s">
        <v>619</v>
      </c>
      <c r="AV537" t="s">
        <v>7079</v>
      </c>
      <c r="AW537" t="s">
        <v>156</v>
      </c>
      <c r="AX537" t="s">
        <v>307</v>
      </c>
      <c r="AY537" t="s">
        <v>7076</v>
      </c>
      <c r="AZ537" t="s">
        <v>7080</v>
      </c>
      <c r="BA537" t="s">
        <v>7080</v>
      </c>
      <c r="BB537" t="s">
        <v>1165</v>
      </c>
      <c r="BC537" t="s">
        <v>771</v>
      </c>
      <c r="BD537" t="s">
        <v>621</v>
      </c>
      <c r="BE537" t="s">
        <v>311</v>
      </c>
      <c r="BF537" t="s">
        <v>312</v>
      </c>
      <c r="BG537" t="s">
        <v>156</v>
      </c>
      <c r="BH537" t="s">
        <v>313</v>
      </c>
    </row>
    <row r="538" spans="1:60" x14ac:dyDescent="0.4">
      <c r="A538" s="64">
        <f t="shared" si="147"/>
        <v>536</v>
      </c>
      <c r="B538" s="65" t="str">
        <f t="shared" si="148"/>
        <v>2025-09-28</v>
      </c>
      <c r="C538" s="65" t="str">
        <f t="shared" si="149"/>
        <v>FRA</v>
      </c>
      <c r="D538" s="65" t="str">
        <f t="shared" si="150"/>
        <v>99431947834</v>
      </c>
      <c r="E538" s="65" t="str">
        <f t="shared" si="151"/>
        <v>566746846525</v>
      </c>
      <c r="F538" s="65" t="str">
        <f t="shared" si="152"/>
        <v>김소연</v>
      </c>
      <c r="G538" s="65" t="str">
        <f t="shared" si="153"/>
        <v>GK00002783507</v>
      </c>
      <c r="H538" s="229" t="str">
        <f t="shared" si="154"/>
        <v>목록(Manifest)</v>
      </c>
      <c r="I538" s="66">
        <f t="shared" si="155"/>
        <v>126.93</v>
      </c>
      <c r="J538" s="102">
        <f t="shared" si="156"/>
        <v>1</v>
      </c>
      <c r="K538" s="66">
        <f t="shared" si="157"/>
        <v>0.5</v>
      </c>
      <c r="L538" s="66">
        <f t="shared" si="158"/>
        <v>0.2</v>
      </c>
      <c r="M538" s="66">
        <f t="shared" si="159"/>
        <v>0.5</v>
      </c>
      <c r="N538" s="169">
        <f t="shared" si="160"/>
        <v>3.35</v>
      </c>
      <c r="O538" s="169">
        <f>(J538*VLOOKUP(M538/J538,Mapping!$B$22:$C$29,2,10))</f>
        <v>2.75</v>
      </c>
      <c r="P538" s="166">
        <f t="shared" si="161"/>
        <v>7.1515801780863901</v>
      </c>
      <c r="Q538" s="167">
        <f>VLOOKUP(H538,Mapping!$B$3:$D$13,3,0)</f>
        <v>0</v>
      </c>
      <c r="R538" s="168">
        <f>(IF(VLOOKUP(VLOOKUP(I538,Mapping!$B$15:$D$20,2,1),Mapping!$C$15:$E$20,2,0)=7000,0,VLOOKUP(VLOOKUP(I538,Mapping!$B$15:$D$20,2,1),Mapping!$C$15:$E$20,2,0)))</f>
        <v>0</v>
      </c>
      <c r="S538" s="166"/>
      <c r="T538" s="166"/>
      <c r="U538" s="67">
        <f t="shared" si="162"/>
        <v>7.1515801780863901</v>
      </c>
      <c r="V538" s="149">
        <f t="shared" si="163"/>
        <v>7.15</v>
      </c>
      <c r="W538" s="149">
        <f>MAKESHOPNCOMPANY!$C$17</f>
        <v>1402.69</v>
      </c>
      <c r="X538" t="str">
        <f t="shared" si="146"/>
        <v/>
      </c>
      <c r="AA538" t="s">
        <v>4196</v>
      </c>
      <c r="AB538" t="s">
        <v>71</v>
      </c>
      <c r="AC538" t="s">
        <v>6947</v>
      </c>
      <c r="AD538" t="s">
        <v>7081</v>
      </c>
      <c r="AE538" t="s">
        <v>7082</v>
      </c>
      <c r="AF538" t="s">
        <v>7083</v>
      </c>
      <c r="AG538" t="s">
        <v>7084</v>
      </c>
      <c r="AH538" t="s">
        <v>156</v>
      </c>
      <c r="AI538">
        <v>1</v>
      </c>
      <c r="AJ538">
        <v>0.5</v>
      </c>
      <c r="AK538">
        <v>0.2</v>
      </c>
      <c r="AL538">
        <v>0.5</v>
      </c>
      <c r="AM538" t="s">
        <v>14</v>
      </c>
      <c r="AN538">
        <v>126.93</v>
      </c>
      <c r="AO538" t="s">
        <v>303</v>
      </c>
      <c r="AP538" t="s">
        <v>303</v>
      </c>
      <c r="AQ538" t="s">
        <v>303</v>
      </c>
      <c r="AR538" t="s">
        <v>303</v>
      </c>
      <c r="AS538" t="s">
        <v>156</v>
      </c>
      <c r="AT538" t="s">
        <v>618</v>
      </c>
      <c r="AU538" t="s">
        <v>619</v>
      </c>
      <c r="AV538" t="s">
        <v>7085</v>
      </c>
      <c r="AW538" t="s">
        <v>156</v>
      </c>
      <c r="AX538" t="s">
        <v>307</v>
      </c>
      <c r="AY538" t="s">
        <v>7081</v>
      </c>
      <c r="AZ538" t="s">
        <v>7086</v>
      </c>
      <c r="BA538" t="s">
        <v>7086</v>
      </c>
      <c r="BB538" t="s">
        <v>1165</v>
      </c>
      <c r="BC538" t="s">
        <v>771</v>
      </c>
      <c r="BD538" t="s">
        <v>621</v>
      </c>
      <c r="BE538" t="s">
        <v>311</v>
      </c>
      <c r="BF538" t="s">
        <v>312</v>
      </c>
      <c r="BG538" t="s">
        <v>156</v>
      </c>
      <c r="BH538" t="s">
        <v>313</v>
      </c>
    </row>
    <row r="539" spans="1:60" x14ac:dyDescent="0.4">
      <c r="A539" s="64">
        <f t="shared" si="147"/>
        <v>537</v>
      </c>
      <c r="B539" s="65" t="str">
        <f t="shared" si="148"/>
        <v>2025-09-28</v>
      </c>
      <c r="C539" s="65" t="str">
        <f t="shared" si="149"/>
        <v>FRA</v>
      </c>
      <c r="D539" s="65" t="str">
        <f t="shared" si="150"/>
        <v>99431947834</v>
      </c>
      <c r="E539" s="65" t="str">
        <f t="shared" si="151"/>
        <v>566746846411</v>
      </c>
      <c r="F539" s="65" t="str">
        <f t="shared" si="152"/>
        <v>주선현</v>
      </c>
      <c r="G539" s="65" t="str">
        <f t="shared" si="153"/>
        <v>GK00002785456</v>
      </c>
      <c r="H539" s="229" t="str">
        <f t="shared" si="154"/>
        <v>목록(Manifest)</v>
      </c>
      <c r="I539" s="66">
        <f t="shared" si="155"/>
        <v>112.7</v>
      </c>
      <c r="J539" s="102">
        <f t="shared" si="156"/>
        <v>1</v>
      </c>
      <c r="K539" s="66">
        <f t="shared" si="157"/>
        <v>1.5</v>
      </c>
      <c r="L539" s="66">
        <f t="shared" si="158"/>
        <v>1.8</v>
      </c>
      <c r="M539" s="66">
        <f t="shared" si="159"/>
        <v>1.8</v>
      </c>
      <c r="N539" s="169">
        <f t="shared" si="160"/>
        <v>7.3800000000000008</v>
      </c>
      <c r="O539" s="169">
        <f>(J539*VLOOKUP(M539/J539,Mapping!$B$22:$C$29,2,10))</f>
        <v>2.75</v>
      </c>
      <c r="P539" s="166">
        <f t="shared" si="161"/>
        <v>11.876312656395925</v>
      </c>
      <c r="Q539" s="167">
        <f>VLOOKUP(H539,Mapping!$B$3:$D$13,3,0)</f>
        <v>0</v>
      </c>
      <c r="R539" s="168">
        <f>(IF(VLOOKUP(VLOOKUP(I539,Mapping!$B$15:$D$20,2,1),Mapping!$C$15:$E$20,2,0)=7000,0,VLOOKUP(VLOOKUP(I539,Mapping!$B$15:$D$20,2,1),Mapping!$C$15:$E$20,2,0)))</f>
        <v>0</v>
      </c>
      <c r="S539" s="166"/>
      <c r="T539" s="166"/>
      <c r="U539" s="67">
        <f t="shared" si="162"/>
        <v>11.876312656395925</v>
      </c>
      <c r="V539" s="149">
        <f t="shared" si="163"/>
        <v>11.88</v>
      </c>
      <c r="W539" s="149">
        <f>MAKESHOPNCOMPANY!$C$17</f>
        <v>1402.69</v>
      </c>
      <c r="X539" t="str">
        <f t="shared" si="146"/>
        <v/>
      </c>
      <c r="AA539" t="s">
        <v>4196</v>
      </c>
      <c r="AB539" t="s">
        <v>71</v>
      </c>
      <c r="AC539" t="s">
        <v>6947</v>
      </c>
      <c r="AD539" t="s">
        <v>7087</v>
      </c>
      <c r="AE539" t="s">
        <v>7088</v>
      </c>
      <c r="AF539" t="s">
        <v>7089</v>
      </c>
      <c r="AG539" t="s">
        <v>7090</v>
      </c>
      <c r="AH539" t="s">
        <v>156</v>
      </c>
      <c r="AI539">
        <v>1</v>
      </c>
      <c r="AJ539">
        <v>1.5</v>
      </c>
      <c r="AK539">
        <v>1.8</v>
      </c>
      <c r="AL539">
        <v>1.8</v>
      </c>
      <c r="AM539" t="s">
        <v>14</v>
      </c>
      <c r="AN539">
        <v>112.7</v>
      </c>
      <c r="AO539" t="s">
        <v>303</v>
      </c>
      <c r="AP539" t="s">
        <v>303</v>
      </c>
      <c r="AQ539" t="s">
        <v>303</v>
      </c>
      <c r="AR539" t="s">
        <v>303</v>
      </c>
      <c r="AS539" t="s">
        <v>156</v>
      </c>
      <c r="AT539" t="s">
        <v>618</v>
      </c>
      <c r="AU539" t="s">
        <v>619</v>
      </c>
      <c r="AV539" t="s">
        <v>7091</v>
      </c>
      <c r="AW539" t="s">
        <v>156</v>
      </c>
      <c r="AX539" t="s">
        <v>307</v>
      </c>
      <c r="AY539" t="s">
        <v>7087</v>
      </c>
      <c r="AZ539" t="s">
        <v>7092</v>
      </c>
      <c r="BA539" t="s">
        <v>7092</v>
      </c>
      <c r="BB539" t="s">
        <v>1165</v>
      </c>
      <c r="BC539" t="s">
        <v>771</v>
      </c>
      <c r="BD539" t="s">
        <v>621</v>
      </c>
      <c r="BE539" t="s">
        <v>311</v>
      </c>
      <c r="BF539" t="s">
        <v>312</v>
      </c>
      <c r="BG539" t="s">
        <v>156</v>
      </c>
      <c r="BH539" t="s">
        <v>313</v>
      </c>
    </row>
    <row r="540" spans="1:60" x14ac:dyDescent="0.4">
      <c r="A540" s="64">
        <f t="shared" si="147"/>
        <v>538</v>
      </c>
      <c r="B540" s="65" t="str">
        <f t="shared" si="148"/>
        <v>2025-09-28</v>
      </c>
      <c r="C540" s="65" t="str">
        <f t="shared" si="149"/>
        <v>FRA</v>
      </c>
      <c r="D540" s="65" t="str">
        <f t="shared" si="150"/>
        <v>99431947834</v>
      </c>
      <c r="E540" s="65" t="str">
        <f t="shared" si="151"/>
        <v>566746846492</v>
      </c>
      <c r="F540" s="65" t="str">
        <f t="shared" si="152"/>
        <v>식품안전정보원</v>
      </c>
      <c r="G540" s="65" t="str">
        <f t="shared" si="153"/>
        <v>GK00002785636</v>
      </c>
      <c r="H540" s="229" t="str">
        <f t="shared" si="154"/>
        <v>일반(목록배제,Normal-Manifest Exception)</v>
      </c>
      <c r="I540" s="66">
        <f t="shared" si="155"/>
        <v>41.66</v>
      </c>
      <c r="J540" s="102">
        <f t="shared" si="156"/>
        <v>1</v>
      </c>
      <c r="K540" s="66">
        <f t="shared" si="157"/>
        <v>0.5</v>
      </c>
      <c r="L540" s="66">
        <f t="shared" si="158"/>
        <v>0.7</v>
      </c>
      <c r="M540" s="66">
        <f t="shared" si="159"/>
        <v>0.7</v>
      </c>
      <c r="N540" s="169">
        <f t="shared" si="160"/>
        <v>3.9699999999999998</v>
      </c>
      <c r="O540" s="169">
        <f>(J540*VLOOKUP(M540/J540,Mapping!$B$22:$C$29,2,10))</f>
        <v>2.75</v>
      </c>
      <c r="P540" s="166">
        <f t="shared" si="161"/>
        <v>7.8784620978263185</v>
      </c>
      <c r="Q540" s="167">
        <f>VLOOKUP(H540,Mapping!$B$3:$D$13,3,0)</f>
        <v>0.8</v>
      </c>
      <c r="R540" s="168">
        <f>(IF(VLOOKUP(VLOOKUP(I540,Mapping!$B$15:$D$20,2,1),Mapping!$C$15:$E$20,2,0)=7000,0,VLOOKUP(VLOOKUP(I540,Mapping!$B$15:$D$20,2,1),Mapping!$C$15:$E$20,2,0)))</f>
        <v>0</v>
      </c>
      <c r="S540" s="166"/>
      <c r="T540" s="166"/>
      <c r="U540" s="67">
        <f t="shared" si="162"/>
        <v>8.6784620978263192</v>
      </c>
      <c r="V540" s="149">
        <f t="shared" si="163"/>
        <v>8.68</v>
      </c>
      <c r="W540" s="149">
        <f>MAKESHOPNCOMPANY!$C$17</f>
        <v>1402.69</v>
      </c>
      <c r="X540" t="str">
        <f t="shared" si="146"/>
        <v>[사업자]</v>
      </c>
      <c r="AA540" t="s">
        <v>4196</v>
      </c>
      <c r="AB540" t="s">
        <v>71</v>
      </c>
      <c r="AC540" t="s">
        <v>6947</v>
      </c>
      <c r="AD540" t="s">
        <v>7093</v>
      </c>
      <c r="AE540" t="s">
        <v>276</v>
      </c>
      <c r="AF540" t="s">
        <v>972</v>
      </c>
      <c r="AG540" t="s">
        <v>741</v>
      </c>
      <c r="AH540" t="s">
        <v>157</v>
      </c>
      <c r="AI540">
        <v>1</v>
      </c>
      <c r="AJ540">
        <v>0.5</v>
      </c>
      <c r="AK540">
        <v>0.7</v>
      </c>
      <c r="AL540">
        <v>0.7</v>
      </c>
      <c r="AM540" t="s">
        <v>110</v>
      </c>
      <c r="AN540">
        <v>41.66</v>
      </c>
      <c r="AO540" t="s">
        <v>303</v>
      </c>
      <c r="AP540" t="s">
        <v>156</v>
      </c>
      <c r="AQ540" t="s">
        <v>156</v>
      </c>
      <c r="AR540" t="s">
        <v>156</v>
      </c>
      <c r="AS540" t="s">
        <v>156</v>
      </c>
      <c r="AT540" t="s">
        <v>618</v>
      </c>
      <c r="AU540" t="s">
        <v>619</v>
      </c>
      <c r="AV540" t="s">
        <v>625</v>
      </c>
      <c r="AW540" t="s">
        <v>156</v>
      </c>
      <c r="AX540" t="s">
        <v>307</v>
      </c>
      <c r="AY540" t="s">
        <v>7093</v>
      </c>
      <c r="AZ540" t="s">
        <v>7094</v>
      </c>
      <c r="BA540" t="s">
        <v>7094</v>
      </c>
      <c r="BB540" t="s">
        <v>1165</v>
      </c>
      <c r="BC540" t="s">
        <v>771</v>
      </c>
      <c r="BD540" t="s">
        <v>621</v>
      </c>
      <c r="BE540" t="s">
        <v>311</v>
      </c>
      <c r="BF540" t="s">
        <v>312</v>
      </c>
      <c r="BG540" t="s">
        <v>156</v>
      </c>
      <c r="BH540" t="s">
        <v>313</v>
      </c>
    </row>
    <row r="541" spans="1:60" x14ac:dyDescent="0.4">
      <c r="A541" s="64">
        <f t="shared" si="147"/>
        <v>539</v>
      </c>
      <c r="B541" s="65" t="str">
        <f t="shared" si="148"/>
        <v>2025-09-28</v>
      </c>
      <c r="C541" s="65" t="str">
        <f t="shared" si="149"/>
        <v>FRA</v>
      </c>
      <c r="D541" s="65" t="str">
        <f t="shared" si="150"/>
        <v>99431947834</v>
      </c>
      <c r="E541" s="65" t="str">
        <f t="shared" si="151"/>
        <v>566746846503</v>
      </c>
      <c r="F541" s="65" t="str">
        <f t="shared" si="152"/>
        <v>식품의약품안전처</v>
      </c>
      <c r="G541" s="65" t="str">
        <f t="shared" si="153"/>
        <v>GK00002788622</v>
      </c>
      <c r="H541" s="229" t="str">
        <f t="shared" si="154"/>
        <v>일반(목록배제,Normal-Manifest Exception)</v>
      </c>
      <c r="I541" s="66">
        <f t="shared" si="155"/>
        <v>50.56</v>
      </c>
      <c r="J541" s="102">
        <f t="shared" si="156"/>
        <v>1</v>
      </c>
      <c r="K541" s="66">
        <f t="shared" si="157"/>
        <v>0.5</v>
      </c>
      <c r="L541" s="66">
        <f t="shared" si="158"/>
        <v>0.8</v>
      </c>
      <c r="M541" s="66">
        <f t="shared" si="159"/>
        <v>0.8</v>
      </c>
      <c r="N541" s="169">
        <f t="shared" si="160"/>
        <v>4.28</v>
      </c>
      <c r="O541" s="169">
        <f>(J541*VLOOKUP(M541/J541,Mapping!$B$22:$C$29,2,10))</f>
        <v>2.75</v>
      </c>
      <c r="P541" s="166">
        <f t="shared" si="161"/>
        <v>8.2419030576962822</v>
      </c>
      <c r="Q541" s="167">
        <f>VLOOKUP(H541,Mapping!$B$3:$D$13,3,0)</f>
        <v>0.8</v>
      </c>
      <c r="R541" s="168">
        <f>(IF(VLOOKUP(VLOOKUP(I541,Mapping!$B$15:$D$20,2,1),Mapping!$C$15:$E$20,2,0)=7000,0,VLOOKUP(VLOOKUP(I541,Mapping!$B$15:$D$20,2,1),Mapping!$C$15:$E$20,2,0)))</f>
        <v>0</v>
      </c>
      <c r="S541" s="166"/>
      <c r="T541" s="166"/>
      <c r="U541" s="67">
        <f t="shared" si="162"/>
        <v>9.0419030576962829</v>
      </c>
      <c r="V541" s="149">
        <f t="shared" si="163"/>
        <v>9.0399999999999991</v>
      </c>
      <c r="W541" s="149">
        <f>MAKESHOPNCOMPANY!$C$17</f>
        <v>1402.69</v>
      </c>
      <c r="X541" t="str">
        <f t="shared" si="146"/>
        <v>[사업자]</v>
      </c>
      <c r="AA541" t="s">
        <v>4196</v>
      </c>
      <c r="AB541" t="s">
        <v>71</v>
      </c>
      <c r="AC541" t="s">
        <v>6947</v>
      </c>
      <c r="AD541" t="s">
        <v>7095</v>
      </c>
      <c r="AE541" t="s">
        <v>184</v>
      </c>
      <c r="AF541" t="s">
        <v>675</v>
      </c>
      <c r="AG541" t="s">
        <v>676</v>
      </c>
      <c r="AH541" t="s">
        <v>157</v>
      </c>
      <c r="AI541">
        <v>1</v>
      </c>
      <c r="AJ541">
        <v>0.5</v>
      </c>
      <c r="AK541">
        <v>0.8</v>
      </c>
      <c r="AL541">
        <v>0.8</v>
      </c>
      <c r="AM541" t="s">
        <v>110</v>
      </c>
      <c r="AN541">
        <v>50.56</v>
      </c>
      <c r="AO541" t="s">
        <v>303</v>
      </c>
      <c r="AP541" t="s">
        <v>303</v>
      </c>
      <c r="AQ541" t="s">
        <v>156</v>
      </c>
      <c r="AR541" t="s">
        <v>156</v>
      </c>
      <c r="AS541" t="s">
        <v>156</v>
      </c>
      <c r="AT541" t="s">
        <v>618</v>
      </c>
      <c r="AU541" t="s">
        <v>619</v>
      </c>
      <c r="AV541" t="s">
        <v>1225</v>
      </c>
      <c r="AW541" t="s">
        <v>156</v>
      </c>
      <c r="AX541" t="s">
        <v>307</v>
      </c>
      <c r="AY541" t="s">
        <v>7095</v>
      </c>
      <c r="AZ541" t="s">
        <v>7096</v>
      </c>
      <c r="BA541" t="s">
        <v>7096</v>
      </c>
      <c r="BB541" t="s">
        <v>1165</v>
      </c>
      <c r="BC541" t="s">
        <v>771</v>
      </c>
      <c r="BD541" t="s">
        <v>621</v>
      </c>
      <c r="BE541" t="s">
        <v>311</v>
      </c>
      <c r="BF541" t="s">
        <v>312</v>
      </c>
      <c r="BG541" t="s">
        <v>156</v>
      </c>
      <c r="BH541" t="s">
        <v>313</v>
      </c>
    </row>
    <row r="542" spans="1:60" x14ac:dyDescent="0.4">
      <c r="A542" s="64">
        <f t="shared" si="147"/>
        <v>540</v>
      </c>
      <c r="B542" s="65" t="str">
        <f t="shared" si="148"/>
        <v>2025-09-28</v>
      </c>
      <c r="C542" s="65" t="str">
        <f t="shared" si="149"/>
        <v>FRA</v>
      </c>
      <c r="D542" s="65" t="str">
        <f t="shared" si="150"/>
        <v>99431947834</v>
      </c>
      <c r="E542" s="65" t="str">
        <f t="shared" si="151"/>
        <v>566746846433</v>
      </c>
      <c r="F542" s="65" t="str">
        <f t="shared" si="152"/>
        <v>김하정</v>
      </c>
      <c r="G542" s="65" t="str">
        <f t="shared" si="153"/>
        <v>GK00002789024</v>
      </c>
      <c r="H542" s="229" t="str">
        <f t="shared" si="154"/>
        <v>일반(목록배제,Normal-Manifest Exception)</v>
      </c>
      <c r="I542" s="66">
        <f t="shared" si="155"/>
        <v>105.72</v>
      </c>
      <c r="J542" s="102">
        <f t="shared" si="156"/>
        <v>1</v>
      </c>
      <c r="K542" s="66">
        <f t="shared" si="157"/>
        <v>2</v>
      </c>
      <c r="L542" s="66">
        <f t="shared" si="158"/>
        <v>2.2999999999999998</v>
      </c>
      <c r="M542" s="66">
        <f t="shared" si="159"/>
        <v>2.2999999999999998</v>
      </c>
      <c r="N542" s="169">
        <f t="shared" si="160"/>
        <v>8.93</v>
      </c>
      <c r="O542" s="169">
        <f>(J542*VLOOKUP(M542/J542,Mapping!$B$22:$C$29,2,10))</f>
        <v>3.25</v>
      </c>
      <c r="P542" s="166">
        <f t="shared" si="161"/>
        <v>14.279712552310203</v>
      </c>
      <c r="Q542" s="167">
        <f>VLOOKUP(H542,Mapping!$B$3:$D$13,3,0)</f>
        <v>0.8</v>
      </c>
      <c r="R542" s="168">
        <f>(IF(VLOOKUP(VLOOKUP(I542,Mapping!$B$15:$D$20,2,1),Mapping!$C$15:$E$20,2,0)=7000,0,VLOOKUP(VLOOKUP(I542,Mapping!$B$15:$D$20,2,1),Mapping!$C$15:$E$20,2,0)))</f>
        <v>0</v>
      </c>
      <c r="S542" s="166"/>
      <c r="T542" s="166"/>
      <c r="U542" s="67">
        <f t="shared" si="162"/>
        <v>15.079712552310204</v>
      </c>
      <c r="V542" s="149">
        <f t="shared" si="163"/>
        <v>15.08</v>
      </c>
      <c r="W542" s="149">
        <f>MAKESHOPNCOMPANY!$C$17</f>
        <v>1402.69</v>
      </c>
      <c r="X542" t="str">
        <f t="shared" si="146"/>
        <v/>
      </c>
      <c r="AA542" t="s">
        <v>4196</v>
      </c>
      <c r="AB542" t="s">
        <v>71</v>
      </c>
      <c r="AC542" t="s">
        <v>6947</v>
      </c>
      <c r="AD542" t="s">
        <v>7097</v>
      </c>
      <c r="AE542" t="s">
        <v>7098</v>
      </c>
      <c r="AF542" t="s">
        <v>7099</v>
      </c>
      <c r="AG542" t="s">
        <v>7100</v>
      </c>
      <c r="AH542" t="s">
        <v>156</v>
      </c>
      <c r="AI542">
        <v>1</v>
      </c>
      <c r="AJ542">
        <v>2</v>
      </c>
      <c r="AK542">
        <v>2.2999999999999998</v>
      </c>
      <c r="AL542">
        <v>2.2999999999999998</v>
      </c>
      <c r="AM542" t="s">
        <v>110</v>
      </c>
      <c r="AN542">
        <v>105.72</v>
      </c>
      <c r="AO542" t="s">
        <v>303</v>
      </c>
      <c r="AP542" t="s">
        <v>303</v>
      </c>
      <c r="AQ542" t="s">
        <v>303</v>
      </c>
      <c r="AR542" t="s">
        <v>303</v>
      </c>
      <c r="AS542" t="s">
        <v>156</v>
      </c>
      <c r="AT542" t="s">
        <v>618</v>
      </c>
      <c r="AU542" t="s">
        <v>619</v>
      </c>
      <c r="AV542" t="s">
        <v>723</v>
      </c>
      <c r="AW542" t="s">
        <v>156</v>
      </c>
      <c r="AX542" t="s">
        <v>307</v>
      </c>
      <c r="AY542" t="s">
        <v>7097</v>
      </c>
      <c r="AZ542" t="s">
        <v>7101</v>
      </c>
      <c r="BA542" t="s">
        <v>7101</v>
      </c>
      <c r="BB542" t="s">
        <v>1165</v>
      </c>
      <c r="BC542" t="s">
        <v>771</v>
      </c>
      <c r="BD542" t="s">
        <v>621</v>
      </c>
      <c r="BE542" t="s">
        <v>311</v>
      </c>
      <c r="BF542" t="s">
        <v>312</v>
      </c>
      <c r="BG542" t="s">
        <v>156</v>
      </c>
      <c r="BH542" t="s">
        <v>313</v>
      </c>
    </row>
    <row r="543" spans="1:60" x14ac:dyDescent="0.4">
      <c r="A543" s="64">
        <f t="shared" si="147"/>
        <v>541</v>
      </c>
      <c r="B543" s="65" t="str">
        <f t="shared" si="148"/>
        <v>2025-09-28</v>
      </c>
      <c r="C543" s="65" t="str">
        <f t="shared" si="149"/>
        <v>FRA</v>
      </c>
      <c r="D543" s="65" t="str">
        <f t="shared" si="150"/>
        <v>99431947834</v>
      </c>
      <c r="E543" s="65" t="str">
        <f t="shared" si="151"/>
        <v>566746846396</v>
      </c>
      <c r="F543" s="65" t="str">
        <f t="shared" si="152"/>
        <v>윤선용</v>
      </c>
      <c r="G543" s="65" t="str">
        <f t="shared" si="153"/>
        <v>GK00002789032</v>
      </c>
      <c r="H543" s="229" t="str">
        <f t="shared" si="154"/>
        <v>일반(목록배제,Normal-Manifest Exception)</v>
      </c>
      <c r="I543" s="66">
        <f t="shared" si="155"/>
        <v>65.760000000000005</v>
      </c>
      <c r="J543" s="102">
        <f t="shared" si="156"/>
        <v>1</v>
      </c>
      <c r="K543" s="66">
        <f t="shared" si="157"/>
        <v>2</v>
      </c>
      <c r="L543" s="66">
        <f t="shared" si="158"/>
        <v>0.2</v>
      </c>
      <c r="M543" s="66">
        <f t="shared" si="159"/>
        <v>2</v>
      </c>
      <c r="N543" s="169">
        <f t="shared" si="160"/>
        <v>8</v>
      </c>
      <c r="O543" s="169">
        <f>(J543*VLOOKUP(M543/J543,Mapping!$B$22:$C$29,2,10))</f>
        <v>2.75</v>
      </c>
      <c r="P543" s="166">
        <f t="shared" si="161"/>
        <v>12.603194576135852</v>
      </c>
      <c r="Q543" s="167">
        <f>VLOOKUP(H543,Mapping!$B$3:$D$13,3,0)</f>
        <v>0.8</v>
      </c>
      <c r="R543" s="168">
        <f>(IF(VLOOKUP(VLOOKUP(I543,Mapping!$B$15:$D$20,2,1),Mapping!$C$15:$E$20,2,0)=7000,0,VLOOKUP(VLOOKUP(I543,Mapping!$B$15:$D$20,2,1),Mapping!$C$15:$E$20,2,0)))</f>
        <v>0</v>
      </c>
      <c r="S543" s="166"/>
      <c r="T543" s="166"/>
      <c r="U543" s="67">
        <f t="shared" si="162"/>
        <v>13.403194576135853</v>
      </c>
      <c r="V543" s="149">
        <f t="shared" si="163"/>
        <v>13.4</v>
      </c>
      <c r="W543" s="149">
        <f>MAKESHOPNCOMPANY!$C$17</f>
        <v>1402.69</v>
      </c>
      <c r="X543" t="str">
        <f t="shared" si="146"/>
        <v/>
      </c>
      <c r="AA543" t="s">
        <v>4196</v>
      </c>
      <c r="AB543" t="s">
        <v>71</v>
      </c>
      <c r="AC543" t="s">
        <v>6947</v>
      </c>
      <c r="AD543" t="s">
        <v>7102</v>
      </c>
      <c r="AE543" t="s">
        <v>7103</v>
      </c>
      <c r="AF543" t="s">
        <v>7104</v>
      </c>
      <c r="AG543" t="s">
        <v>7105</v>
      </c>
      <c r="AH543" t="s">
        <v>156</v>
      </c>
      <c r="AI543">
        <v>1</v>
      </c>
      <c r="AJ543">
        <v>2</v>
      </c>
      <c r="AK543">
        <v>0.2</v>
      </c>
      <c r="AL543">
        <v>2</v>
      </c>
      <c r="AM543" t="s">
        <v>110</v>
      </c>
      <c r="AN543">
        <v>65.760000000000005</v>
      </c>
      <c r="AO543" t="s">
        <v>303</v>
      </c>
      <c r="AP543" t="s">
        <v>156</v>
      </c>
      <c r="AQ543" t="s">
        <v>156</v>
      </c>
      <c r="AR543" t="s">
        <v>156</v>
      </c>
      <c r="AS543" t="s">
        <v>156</v>
      </c>
      <c r="AT543" t="s">
        <v>618</v>
      </c>
      <c r="AU543" t="s">
        <v>619</v>
      </c>
      <c r="AV543" t="s">
        <v>7106</v>
      </c>
      <c r="AW543" t="s">
        <v>156</v>
      </c>
      <c r="AX543" t="s">
        <v>307</v>
      </c>
      <c r="AY543" t="s">
        <v>7102</v>
      </c>
      <c r="AZ543" t="s">
        <v>7107</v>
      </c>
      <c r="BA543" t="s">
        <v>7107</v>
      </c>
      <c r="BB543" t="s">
        <v>1165</v>
      </c>
      <c r="BC543" t="s">
        <v>771</v>
      </c>
      <c r="BD543" t="s">
        <v>621</v>
      </c>
      <c r="BE543" t="s">
        <v>311</v>
      </c>
      <c r="BF543" t="s">
        <v>312</v>
      </c>
      <c r="BG543" t="s">
        <v>156</v>
      </c>
      <c r="BH543" t="s">
        <v>313</v>
      </c>
    </row>
    <row r="544" spans="1:60" x14ac:dyDescent="0.4">
      <c r="A544" s="64"/>
      <c r="B544" s="65"/>
      <c r="C544" s="65"/>
      <c r="D544" s="65"/>
      <c r="E544" s="65"/>
      <c r="F544" s="65"/>
      <c r="G544" s="65"/>
      <c r="H544" s="229"/>
      <c r="I544" s="66"/>
      <c r="J544" s="102"/>
      <c r="K544" s="66"/>
      <c r="L544" s="66"/>
      <c r="M544" s="66"/>
      <c r="N544" s="169"/>
      <c r="O544" s="169"/>
      <c r="P544" s="166"/>
      <c r="Q544" s="167"/>
      <c r="R544" s="168"/>
      <c r="S544" s="166"/>
      <c r="T544" s="166"/>
      <c r="U544" s="67"/>
      <c r="V544" s="149"/>
      <c r="W544" s="149"/>
    </row>
    <row r="545" spans="1:23" x14ac:dyDescent="0.4">
      <c r="A545" s="64"/>
      <c r="B545" s="65"/>
      <c r="C545" s="65"/>
      <c r="D545" s="65"/>
      <c r="E545" s="65"/>
      <c r="F545" s="65"/>
      <c r="G545" s="65"/>
      <c r="H545" s="229"/>
      <c r="I545" s="66"/>
      <c r="J545" s="102"/>
      <c r="K545" s="66"/>
      <c r="L545" s="66"/>
      <c r="M545" s="66"/>
      <c r="N545" s="169"/>
      <c r="O545" s="169"/>
      <c r="P545" s="166"/>
      <c r="Q545" s="167"/>
      <c r="R545" s="168"/>
      <c r="S545" s="166"/>
      <c r="T545" s="166"/>
      <c r="U545" s="67"/>
      <c r="V545" s="149"/>
      <c r="W545" s="149"/>
    </row>
    <row r="546" spans="1:23" x14ac:dyDescent="0.4">
      <c r="A546" s="64"/>
      <c r="B546" s="65"/>
      <c r="C546" s="65"/>
      <c r="D546" s="65"/>
      <c r="E546" s="65"/>
      <c r="F546" s="65"/>
      <c r="G546" s="65"/>
      <c r="H546" s="229"/>
      <c r="I546" s="66"/>
      <c r="J546" s="102"/>
      <c r="K546" s="66"/>
      <c r="L546" s="66"/>
      <c r="M546" s="66"/>
      <c r="N546" s="169"/>
      <c r="O546" s="169"/>
      <c r="P546" s="166"/>
      <c r="Q546" s="167"/>
      <c r="R546" s="168"/>
      <c r="S546" s="166"/>
      <c r="T546" s="166"/>
      <c r="U546" s="67"/>
      <c r="V546" s="149"/>
      <c r="W546" s="149"/>
    </row>
    <row r="547" spans="1:23" x14ac:dyDescent="0.4">
      <c r="A547" s="64"/>
      <c r="B547" s="65"/>
      <c r="C547" s="65"/>
      <c r="D547" s="65"/>
      <c r="E547" s="65"/>
      <c r="F547" s="65"/>
      <c r="G547" s="65"/>
      <c r="H547" s="229"/>
      <c r="I547" s="66"/>
      <c r="J547" s="102"/>
      <c r="K547" s="66"/>
      <c r="L547" s="66"/>
      <c r="M547" s="66"/>
      <c r="N547" s="169"/>
      <c r="O547" s="169"/>
      <c r="P547" s="166"/>
      <c r="Q547" s="167"/>
      <c r="R547" s="168"/>
      <c r="S547" s="166"/>
      <c r="T547" s="166"/>
      <c r="U547" s="67"/>
      <c r="V547" s="149"/>
      <c r="W547" s="149"/>
    </row>
    <row r="548" spans="1:23" x14ac:dyDescent="0.4">
      <c r="A548" s="64"/>
      <c r="B548" s="65"/>
      <c r="C548" s="65"/>
      <c r="D548" s="65"/>
      <c r="E548" s="65"/>
      <c r="F548" s="65"/>
      <c r="G548" s="65"/>
      <c r="H548" s="229"/>
      <c r="I548" s="66"/>
      <c r="J548" s="102"/>
      <c r="K548" s="66"/>
      <c r="L548" s="66"/>
      <c r="M548" s="66"/>
      <c r="N548" s="169"/>
      <c r="O548" s="169"/>
      <c r="P548" s="166"/>
      <c r="Q548" s="167"/>
      <c r="R548" s="168"/>
      <c r="S548" s="166"/>
      <c r="T548" s="166"/>
      <c r="U548" s="67"/>
      <c r="V548" s="149"/>
      <c r="W548" s="149"/>
    </row>
    <row r="549" spans="1:23" x14ac:dyDescent="0.4">
      <c r="A549" s="64"/>
      <c r="B549" s="65"/>
      <c r="C549" s="65"/>
      <c r="D549" s="65"/>
      <c r="E549" s="65"/>
      <c r="F549" s="65"/>
      <c r="G549" s="65"/>
      <c r="H549" s="229"/>
      <c r="I549" s="66"/>
      <c r="J549" s="102"/>
      <c r="K549" s="66"/>
      <c r="L549" s="66"/>
      <c r="M549" s="66"/>
      <c r="N549" s="169"/>
      <c r="O549" s="169"/>
      <c r="P549" s="166"/>
      <c r="Q549" s="167"/>
      <c r="R549" s="168"/>
      <c r="S549" s="166"/>
      <c r="T549" s="166"/>
      <c r="U549" s="67"/>
      <c r="V549" s="149"/>
      <c r="W549" s="149"/>
    </row>
    <row r="550" spans="1:23" x14ac:dyDescent="0.4">
      <c r="A550" s="64"/>
      <c r="B550" s="65"/>
      <c r="C550" s="65"/>
      <c r="D550" s="65"/>
      <c r="E550" s="65"/>
      <c r="F550" s="65"/>
      <c r="G550" s="65"/>
      <c r="H550" s="229"/>
      <c r="I550" s="66"/>
      <c r="J550" s="102"/>
      <c r="K550" s="66"/>
      <c r="L550" s="66"/>
      <c r="M550" s="66"/>
      <c r="N550" s="169"/>
      <c r="O550" s="169"/>
      <c r="P550" s="166"/>
      <c r="Q550" s="167"/>
      <c r="R550" s="168"/>
      <c r="S550" s="166"/>
      <c r="T550" s="166"/>
      <c r="U550" s="67"/>
      <c r="V550" s="149"/>
      <c r="W550" s="149"/>
    </row>
    <row r="551" spans="1:23" x14ac:dyDescent="0.4">
      <c r="A551" s="64"/>
      <c r="B551" s="65"/>
      <c r="C551" s="65"/>
      <c r="D551" s="65"/>
      <c r="E551" s="65"/>
      <c r="F551" s="65"/>
      <c r="G551" s="65"/>
      <c r="H551" s="229"/>
      <c r="I551" s="66"/>
      <c r="J551" s="102"/>
      <c r="K551" s="66"/>
      <c r="L551" s="66"/>
      <c r="M551" s="66"/>
      <c r="N551" s="169"/>
      <c r="O551" s="169"/>
      <c r="P551" s="166"/>
      <c r="Q551" s="167"/>
      <c r="R551" s="168"/>
      <c r="S551" s="166"/>
      <c r="T551" s="166"/>
      <c r="U551" s="67"/>
      <c r="V551" s="149"/>
      <c r="W551" s="149"/>
    </row>
    <row r="552" spans="1:23" x14ac:dyDescent="0.4">
      <c r="A552" s="64"/>
      <c r="B552" s="65"/>
      <c r="C552" s="65"/>
      <c r="D552" s="65"/>
      <c r="E552" s="65"/>
      <c r="F552" s="65"/>
      <c r="G552" s="65"/>
      <c r="H552" s="229"/>
      <c r="I552" s="66"/>
      <c r="J552" s="102"/>
      <c r="K552" s="66"/>
      <c r="L552" s="66"/>
      <c r="M552" s="66"/>
      <c r="N552" s="169"/>
      <c r="O552" s="169"/>
      <c r="P552" s="166"/>
      <c r="Q552" s="167"/>
      <c r="R552" s="168"/>
      <c r="S552" s="166"/>
      <c r="T552" s="166"/>
      <c r="U552" s="67"/>
      <c r="V552" s="149"/>
      <c r="W552" s="149"/>
    </row>
    <row r="553" spans="1:23" x14ac:dyDescent="0.4">
      <c r="A553" s="64"/>
      <c r="B553" s="65"/>
      <c r="C553" s="65"/>
      <c r="D553" s="65"/>
      <c r="E553" s="65"/>
      <c r="F553" s="65"/>
      <c r="G553" s="65"/>
      <c r="H553" s="229"/>
      <c r="I553" s="66"/>
      <c r="J553" s="102"/>
      <c r="K553" s="66"/>
      <c r="L553" s="66"/>
      <c r="M553" s="66"/>
      <c r="N553" s="169"/>
      <c r="O553" s="169"/>
      <c r="P553" s="166"/>
      <c r="Q553" s="167"/>
      <c r="R553" s="168"/>
      <c r="S553" s="166"/>
      <c r="T553" s="166"/>
      <c r="U553" s="67"/>
      <c r="V553" s="149"/>
      <c r="W553" s="149"/>
    </row>
    <row r="554" spans="1:23" x14ac:dyDescent="0.4">
      <c r="A554" s="64"/>
      <c r="B554" s="65"/>
      <c r="C554" s="65"/>
      <c r="D554" s="65"/>
      <c r="E554" s="65"/>
      <c r="F554" s="65"/>
      <c r="G554" s="65"/>
      <c r="H554" s="229"/>
      <c r="I554" s="66"/>
      <c r="J554" s="102"/>
      <c r="K554" s="66"/>
      <c r="L554" s="66"/>
      <c r="M554" s="66"/>
      <c r="N554" s="169"/>
      <c r="O554" s="169"/>
      <c r="P554" s="166"/>
      <c r="Q554" s="167"/>
      <c r="R554" s="168"/>
      <c r="S554" s="166"/>
      <c r="T554" s="166"/>
      <c r="U554" s="67"/>
      <c r="V554" s="149"/>
      <c r="W554" s="149"/>
    </row>
    <row r="555" spans="1:23" x14ac:dyDescent="0.4">
      <c r="A555" s="64"/>
      <c r="B555" s="65"/>
      <c r="C555" s="65"/>
      <c r="D555" s="65"/>
      <c r="E555" s="65"/>
      <c r="F555" s="65"/>
      <c r="G555" s="65"/>
      <c r="H555" s="229"/>
      <c r="I555" s="66"/>
      <c r="J555" s="102"/>
      <c r="K555" s="66"/>
      <c r="L555" s="66"/>
      <c r="M555" s="66"/>
      <c r="N555" s="169"/>
      <c r="O555" s="169"/>
      <c r="P555" s="166"/>
      <c r="Q555" s="167"/>
      <c r="R555" s="168"/>
      <c r="S555" s="166"/>
      <c r="T555" s="166"/>
      <c r="U555" s="67"/>
      <c r="V555" s="149"/>
      <c r="W555" s="149"/>
    </row>
    <row r="556" spans="1:23" x14ac:dyDescent="0.4">
      <c r="A556" s="64"/>
      <c r="B556" s="65"/>
      <c r="C556" s="65"/>
      <c r="D556" s="65"/>
      <c r="E556" s="65"/>
      <c r="F556" s="65"/>
      <c r="G556" s="65"/>
      <c r="H556" s="229"/>
      <c r="I556" s="66"/>
      <c r="J556" s="102"/>
      <c r="K556" s="66"/>
      <c r="L556" s="66"/>
      <c r="M556" s="66"/>
      <c r="N556" s="169"/>
      <c r="O556" s="169"/>
      <c r="P556" s="166"/>
      <c r="Q556" s="167"/>
      <c r="R556" s="168"/>
      <c r="S556" s="166"/>
      <c r="T556" s="166"/>
      <c r="U556" s="67"/>
      <c r="V556" s="149"/>
      <c r="W556" s="149"/>
    </row>
    <row r="557" spans="1:23" x14ac:dyDescent="0.4">
      <c r="A557" s="64"/>
      <c r="B557" s="65"/>
      <c r="C557" s="65"/>
      <c r="D557" s="65"/>
      <c r="E557" s="65"/>
      <c r="F557" s="65"/>
      <c r="G557" s="65"/>
      <c r="H557" s="229"/>
      <c r="I557" s="66"/>
      <c r="J557" s="102"/>
      <c r="K557" s="66"/>
      <c r="L557" s="66"/>
      <c r="M557" s="66"/>
      <c r="N557" s="169"/>
      <c r="O557" s="169"/>
      <c r="P557" s="166"/>
      <c r="Q557" s="167"/>
      <c r="R557" s="168"/>
      <c r="S557" s="166"/>
      <c r="T557" s="166"/>
      <c r="U557" s="67"/>
      <c r="V557" s="149"/>
      <c r="W557" s="149"/>
    </row>
    <row r="558" spans="1:23" x14ac:dyDescent="0.4">
      <c r="A558" s="64"/>
      <c r="B558" s="65"/>
      <c r="C558" s="65"/>
      <c r="D558" s="65"/>
      <c r="E558" s="65"/>
      <c r="F558" s="65"/>
      <c r="G558" s="65"/>
      <c r="H558" s="229"/>
      <c r="I558" s="66"/>
      <c r="J558" s="102"/>
      <c r="K558" s="66"/>
      <c r="L558" s="66"/>
      <c r="M558" s="66"/>
      <c r="N558" s="169"/>
      <c r="O558" s="169"/>
      <c r="P558" s="166"/>
      <c r="Q558" s="167"/>
      <c r="R558" s="168"/>
      <c r="S558" s="166"/>
      <c r="T558" s="166"/>
      <c r="U558" s="67"/>
      <c r="V558" s="149"/>
      <c r="W558" s="149"/>
    </row>
    <row r="559" spans="1:23" x14ac:dyDescent="0.4">
      <c r="A559" s="64"/>
      <c r="B559" s="65"/>
      <c r="C559" s="65"/>
      <c r="D559" s="65"/>
      <c r="E559" s="65"/>
      <c r="F559" s="65"/>
      <c r="G559" s="65"/>
      <c r="H559" s="229"/>
      <c r="I559" s="66"/>
      <c r="J559" s="102"/>
      <c r="K559" s="66"/>
      <c r="L559" s="66"/>
      <c r="M559" s="66"/>
      <c r="N559" s="169"/>
      <c r="O559" s="169"/>
      <c r="P559" s="166"/>
      <c r="Q559" s="167"/>
      <c r="R559" s="168"/>
      <c r="S559" s="166"/>
      <c r="T559" s="166"/>
      <c r="U559" s="67"/>
      <c r="V559" s="149"/>
      <c r="W559" s="149"/>
    </row>
    <row r="560" spans="1:23" x14ac:dyDescent="0.4">
      <c r="A560" s="64"/>
      <c r="B560" s="65"/>
      <c r="C560" s="65"/>
      <c r="D560" s="65"/>
      <c r="E560" s="65"/>
      <c r="F560" s="65"/>
      <c r="G560" s="65"/>
      <c r="H560" s="229"/>
      <c r="I560" s="66"/>
      <c r="J560" s="102"/>
      <c r="K560" s="66"/>
      <c r="L560" s="66"/>
      <c r="M560" s="66"/>
      <c r="N560" s="169"/>
      <c r="O560" s="169"/>
      <c r="P560" s="166"/>
      <c r="Q560" s="167"/>
      <c r="R560" s="168"/>
      <c r="S560" s="166"/>
      <c r="T560" s="166"/>
      <c r="U560" s="67"/>
      <c r="V560" s="149"/>
      <c r="W560" s="149"/>
    </row>
    <row r="561" spans="1:23" x14ac:dyDescent="0.4">
      <c r="A561" s="64"/>
      <c r="B561" s="65"/>
      <c r="C561" s="65"/>
      <c r="D561" s="65"/>
      <c r="E561" s="65"/>
      <c r="F561" s="65"/>
      <c r="G561" s="65"/>
      <c r="H561" s="229"/>
      <c r="I561" s="66"/>
      <c r="J561" s="102"/>
      <c r="K561" s="66"/>
      <c r="L561" s="66"/>
      <c r="M561" s="66"/>
      <c r="N561" s="169"/>
      <c r="O561" s="169"/>
      <c r="P561" s="166"/>
      <c r="Q561" s="167"/>
      <c r="R561" s="168"/>
      <c r="S561" s="166"/>
      <c r="T561" s="166"/>
      <c r="U561" s="67"/>
      <c r="V561" s="149"/>
      <c r="W561" s="149"/>
    </row>
    <row r="562" spans="1:23" x14ac:dyDescent="0.4">
      <c r="A562" s="64"/>
      <c r="B562" s="65"/>
      <c r="C562" s="65"/>
      <c r="D562" s="65"/>
      <c r="E562" s="65"/>
      <c r="F562" s="65"/>
      <c r="G562" s="65"/>
      <c r="H562" s="229"/>
      <c r="I562" s="66"/>
      <c r="J562" s="102"/>
      <c r="K562" s="66"/>
      <c r="L562" s="66"/>
      <c r="M562" s="66"/>
      <c r="N562" s="169"/>
      <c r="O562" s="169"/>
      <c r="P562" s="166"/>
      <c r="Q562" s="167"/>
      <c r="R562" s="168"/>
      <c r="S562" s="166"/>
      <c r="T562" s="166"/>
      <c r="U562" s="67"/>
      <c r="V562" s="149"/>
      <c r="W562" s="149"/>
    </row>
    <row r="563" spans="1:23" x14ac:dyDescent="0.4">
      <c r="A563" s="64"/>
      <c r="B563" s="65"/>
      <c r="C563" s="65"/>
      <c r="D563" s="65"/>
      <c r="E563" s="65"/>
      <c r="F563" s="65"/>
      <c r="G563" s="65"/>
      <c r="H563" s="229"/>
      <c r="I563" s="66"/>
      <c r="J563" s="102"/>
      <c r="K563" s="66"/>
      <c r="L563" s="66"/>
      <c r="M563" s="66"/>
      <c r="N563" s="169"/>
      <c r="O563" s="169"/>
      <c r="P563" s="166"/>
      <c r="Q563" s="167"/>
      <c r="R563" s="168"/>
      <c r="S563" s="166"/>
      <c r="T563" s="166"/>
      <c r="U563" s="67"/>
      <c r="V563" s="149"/>
      <c r="W563" s="149"/>
    </row>
    <row r="564" spans="1:23" x14ac:dyDescent="0.4">
      <c r="A564" s="64"/>
      <c r="B564" s="65"/>
      <c r="C564" s="65"/>
      <c r="D564" s="65"/>
      <c r="E564" s="65"/>
      <c r="F564" s="65"/>
      <c r="G564" s="65"/>
      <c r="H564" s="229"/>
      <c r="I564" s="66"/>
      <c r="J564" s="102"/>
      <c r="K564" s="66"/>
      <c r="L564" s="66"/>
      <c r="M564" s="66"/>
      <c r="N564" s="169"/>
      <c r="O564" s="169"/>
      <c r="P564" s="166"/>
      <c r="Q564" s="167"/>
      <c r="R564" s="168"/>
      <c r="S564" s="166"/>
      <c r="T564" s="166"/>
      <c r="U564" s="67"/>
      <c r="V564" s="149"/>
      <c r="W564" s="149"/>
    </row>
    <row r="565" spans="1:23" x14ac:dyDescent="0.4">
      <c r="A565" s="64"/>
      <c r="B565" s="65"/>
      <c r="C565" s="65"/>
      <c r="D565" s="65"/>
      <c r="E565" s="65"/>
      <c r="F565" s="65"/>
      <c r="G565" s="65"/>
      <c r="H565" s="229"/>
      <c r="I565" s="66"/>
      <c r="J565" s="102"/>
      <c r="K565" s="66"/>
      <c r="L565" s="66"/>
      <c r="M565" s="66"/>
      <c r="N565" s="169"/>
      <c r="O565" s="169"/>
      <c r="P565" s="166"/>
      <c r="Q565" s="167"/>
      <c r="R565" s="168"/>
      <c r="S565" s="166"/>
      <c r="T565" s="166"/>
      <c r="U565" s="67"/>
      <c r="V565" s="149"/>
      <c r="W565" s="149"/>
    </row>
    <row r="566" spans="1:23" x14ac:dyDescent="0.4">
      <c r="A566" s="64"/>
      <c r="B566" s="65"/>
      <c r="C566" s="65"/>
      <c r="D566" s="65"/>
      <c r="E566" s="65"/>
      <c r="F566" s="65"/>
      <c r="G566" s="65"/>
      <c r="H566" s="229"/>
      <c r="I566" s="66"/>
      <c r="J566" s="102"/>
      <c r="K566" s="66"/>
      <c r="L566" s="66"/>
      <c r="M566" s="66"/>
      <c r="N566" s="169"/>
      <c r="O566" s="169"/>
      <c r="P566" s="166"/>
      <c r="Q566" s="167"/>
      <c r="R566" s="168"/>
      <c r="S566" s="166"/>
      <c r="T566" s="166"/>
      <c r="U566" s="67"/>
      <c r="V566" s="149"/>
      <c r="W566" s="149"/>
    </row>
    <row r="567" spans="1:23" x14ac:dyDescent="0.4">
      <c r="A567" s="64"/>
      <c r="B567" s="65"/>
      <c r="C567" s="65"/>
      <c r="D567" s="65"/>
      <c r="E567" s="65"/>
      <c r="F567" s="65"/>
      <c r="G567" s="65"/>
      <c r="H567" s="229"/>
      <c r="I567" s="66"/>
      <c r="J567" s="102"/>
      <c r="K567" s="66"/>
      <c r="L567" s="66"/>
      <c r="M567" s="66"/>
      <c r="N567" s="169"/>
      <c r="O567" s="169"/>
      <c r="P567" s="166"/>
      <c r="Q567" s="167"/>
      <c r="R567" s="168"/>
      <c r="S567" s="166"/>
      <c r="T567" s="166"/>
      <c r="U567" s="67"/>
      <c r="V567" s="149"/>
      <c r="W567" s="149"/>
    </row>
    <row r="568" spans="1:23" x14ac:dyDescent="0.4">
      <c r="A568" s="64"/>
      <c r="B568" s="65"/>
      <c r="C568" s="65"/>
      <c r="D568" s="65"/>
      <c r="E568" s="65"/>
      <c r="F568" s="65"/>
      <c r="G568" s="65"/>
      <c r="H568" s="229"/>
      <c r="I568" s="66"/>
      <c r="J568" s="102"/>
      <c r="K568" s="66"/>
      <c r="L568" s="66"/>
      <c r="M568" s="66"/>
      <c r="N568" s="169"/>
      <c r="O568" s="169"/>
      <c r="P568" s="166"/>
      <c r="Q568" s="167"/>
      <c r="R568" s="168"/>
      <c r="S568" s="166"/>
      <c r="T568" s="166"/>
      <c r="U568" s="67"/>
      <c r="V568" s="149"/>
      <c r="W568" s="149"/>
    </row>
    <row r="569" spans="1:23" x14ac:dyDescent="0.4">
      <c r="A569" s="64"/>
      <c r="B569" s="65"/>
      <c r="C569" s="65"/>
      <c r="D569" s="65"/>
      <c r="E569" s="65"/>
      <c r="F569" s="65"/>
      <c r="G569" s="65"/>
      <c r="H569" s="229"/>
      <c r="I569" s="66"/>
      <c r="J569" s="102"/>
      <c r="K569" s="66"/>
      <c r="L569" s="66"/>
      <c r="M569" s="66"/>
      <c r="N569" s="169"/>
      <c r="O569" s="169"/>
      <c r="P569" s="166"/>
      <c r="Q569" s="167"/>
      <c r="R569" s="168"/>
      <c r="S569" s="166"/>
      <c r="T569" s="166"/>
      <c r="U569" s="67"/>
      <c r="V569" s="149"/>
      <c r="W569" s="149"/>
    </row>
    <row r="570" spans="1:23" x14ac:dyDescent="0.4">
      <c r="A570" s="64"/>
      <c r="B570" s="65"/>
      <c r="C570" s="65"/>
      <c r="D570" s="65"/>
      <c r="E570" s="65"/>
      <c r="F570" s="65"/>
      <c r="G570" s="65"/>
      <c r="H570" s="229"/>
      <c r="I570" s="66"/>
      <c r="J570" s="102"/>
      <c r="K570" s="66"/>
      <c r="L570" s="66"/>
      <c r="M570" s="66"/>
      <c r="N570" s="169"/>
      <c r="O570" s="169"/>
      <c r="P570" s="166"/>
      <c r="Q570" s="167"/>
      <c r="R570" s="168"/>
      <c r="S570" s="166"/>
      <c r="T570" s="166"/>
      <c r="U570" s="67"/>
      <c r="V570" s="149"/>
      <c r="W570" s="149"/>
    </row>
    <row r="571" spans="1:23" x14ac:dyDescent="0.4">
      <c r="A571" s="64"/>
      <c r="B571" s="65"/>
      <c r="C571" s="65"/>
      <c r="D571" s="65"/>
      <c r="E571" s="65"/>
      <c r="F571" s="65"/>
      <c r="G571" s="65"/>
      <c r="H571" s="229"/>
      <c r="I571" s="66"/>
      <c r="J571" s="102"/>
      <c r="K571" s="66"/>
      <c r="L571" s="66"/>
      <c r="M571" s="66"/>
      <c r="N571" s="169"/>
      <c r="O571" s="169"/>
      <c r="P571" s="166"/>
      <c r="Q571" s="167"/>
      <c r="R571" s="168"/>
      <c r="S571" s="166"/>
      <c r="T571" s="166"/>
      <c r="U571" s="67"/>
      <c r="V571" s="149"/>
      <c r="W571" s="149"/>
    </row>
    <row r="572" spans="1:23" x14ac:dyDescent="0.4">
      <c r="A572" s="64"/>
      <c r="B572" s="65"/>
      <c r="C572" s="65"/>
      <c r="D572" s="65"/>
      <c r="E572" s="65"/>
      <c r="F572" s="65"/>
      <c r="G572" s="65"/>
      <c r="H572" s="229"/>
      <c r="I572" s="66"/>
      <c r="J572" s="102"/>
      <c r="K572" s="66"/>
      <c r="L572" s="66"/>
      <c r="M572" s="66"/>
      <c r="N572" s="169"/>
      <c r="O572" s="169"/>
      <c r="P572" s="166"/>
      <c r="Q572" s="167"/>
      <c r="R572" s="168"/>
      <c r="S572" s="166"/>
      <c r="T572" s="166"/>
      <c r="U572" s="67"/>
      <c r="V572" s="149"/>
      <c r="W572" s="149"/>
    </row>
    <row r="573" spans="1:23" x14ac:dyDescent="0.4">
      <c r="A573" s="64"/>
      <c r="B573" s="65"/>
      <c r="C573" s="65"/>
      <c r="D573" s="65"/>
      <c r="E573" s="65"/>
      <c r="F573" s="65"/>
      <c r="G573" s="65"/>
      <c r="H573" s="229"/>
      <c r="I573" s="66"/>
      <c r="J573" s="102"/>
      <c r="K573" s="66"/>
      <c r="L573" s="66"/>
      <c r="M573" s="66"/>
      <c r="N573" s="169"/>
      <c r="O573" s="169"/>
      <c r="P573" s="166"/>
      <c r="Q573" s="167"/>
      <c r="R573" s="168"/>
      <c r="S573" s="166"/>
      <c r="T573" s="166"/>
      <c r="U573" s="67"/>
      <c r="V573" s="149"/>
      <c r="W573" s="149"/>
    </row>
    <row r="574" spans="1:23" x14ac:dyDescent="0.4">
      <c r="A574" s="64"/>
      <c r="B574" s="65"/>
      <c r="C574" s="65"/>
      <c r="D574" s="65"/>
      <c r="E574" s="65"/>
      <c r="F574" s="65"/>
      <c r="G574" s="65"/>
      <c r="H574" s="229"/>
      <c r="I574" s="66"/>
      <c r="J574" s="102"/>
      <c r="K574" s="66"/>
      <c r="L574" s="66"/>
      <c r="M574" s="66"/>
      <c r="N574" s="169"/>
      <c r="O574" s="169"/>
      <c r="P574" s="166"/>
      <c r="Q574" s="167"/>
      <c r="R574" s="168"/>
      <c r="S574" s="166"/>
      <c r="T574" s="166"/>
      <c r="U574" s="67"/>
      <c r="V574" s="149"/>
      <c r="W574" s="149"/>
    </row>
    <row r="575" spans="1:23" x14ac:dyDescent="0.4">
      <c r="A575" s="64"/>
      <c r="B575" s="65"/>
      <c r="C575" s="65"/>
      <c r="D575" s="65"/>
      <c r="E575" s="65"/>
      <c r="F575" s="65"/>
      <c r="G575" s="65"/>
      <c r="H575" s="229"/>
      <c r="I575" s="66"/>
      <c r="J575" s="102"/>
      <c r="K575" s="66"/>
      <c r="L575" s="66"/>
      <c r="M575" s="66"/>
      <c r="N575" s="169"/>
      <c r="O575" s="169"/>
      <c r="P575" s="166"/>
      <c r="Q575" s="167"/>
      <c r="R575" s="168"/>
      <c r="S575" s="166"/>
      <c r="T575" s="166"/>
      <c r="U575" s="67"/>
      <c r="V575" s="149"/>
      <c r="W575" s="149"/>
    </row>
    <row r="576" spans="1:23" x14ac:dyDescent="0.4">
      <c r="A576" s="64"/>
      <c r="B576" s="65"/>
      <c r="C576" s="65"/>
      <c r="D576" s="65"/>
      <c r="E576" s="65"/>
      <c r="F576" s="65"/>
      <c r="G576" s="65"/>
      <c r="H576" s="229"/>
      <c r="I576" s="66"/>
      <c r="J576" s="102"/>
      <c r="K576" s="66"/>
      <c r="L576" s="66"/>
      <c r="M576" s="66"/>
      <c r="N576" s="169"/>
      <c r="O576" s="169"/>
      <c r="P576" s="166"/>
      <c r="Q576" s="167"/>
      <c r="R576" s="168"/>
      <c r="S576" s="166"/>
      <c r="T576" s="166"/>
      <c r="U576" s="67"/>
      <c r="V576" s="149"/>
      <c r="W576" s="149"/>
    </row>
    <row r="577" spans="1:23" x14ac:dyDescent="0.4">
      <c r="A577" s="64"/>
      <c r="B577" s="65"/>
      <c r="C577" s="65"/>
      <c r="D577" s="65"/>
      <c r="E577" s="65"/>
      <c r="F577" s="65"/>
      <c r="G577" s="65"/>
      <c r="H577" s="229"/>
      <c r="I577" s="66"/>
      <c r="J577" s="102"/>
      <c r="K577" s="66"/>
      <c r="L577" s="66"/>
      <c r="M577" s="66"/>
      <c r="N577" s="169"/>
      <c r="O577" s="169"/>
      <c r="P577" s="166"/>
      <c r="Q577" s="167"/>
      <c r="R577" s="168"/>
      <c r="S577" s="166"/>
      <c r="T577" s="166"/>
      <c r="U577" s="67"/>
      <c r="V577" s="149"/>
      <c r="W577" s="149"/>
    </row>
    <row r="578" spans="1:23" x14ac:dyDescent="0.4">
      <c r="A578" s="64"/>
      <c r="B578" s="65"/>
      <c r="C578" s="65"/>
      <c r="D578" s="65"/>
      <c r="E578" s="65"/>
      <c r="F578" s="65"/>
      <c r="G578" s="65"/>
      <c r="H578" s="229"/>
      <c r="I578" s="66"/>
      <c r="J578" s="102"/>
      <c r="K578" s="66"/>
      <c r="L578" s="66"/>
      <c r="M578" s="66"/>
      <c r="N578" s="169"/>
      <c r="O578" s="169"/>
      <c r="P578" s="166"/>
      <c r="Q578" s="167"/>
      <c r="R578" s="168"/>
      <c r="S578" s="166"/>
      <c r="T578" s="166"/>
      <c r="U578" s="67"/>
      <c r="V578" s="149"/>
      <c r="W578" s="149"/>
    </row>
    <row r="579" spans="1:23" x14ac:dyDescent="0.4">
      <c r="A579" s="64"/>
      <c r="B579" s="65"/>
      <c r="C579" s="65"/>
      <c r="D579" s="65"/>
      <c r="E579" s="65"/>
      <c r="F579" s="65"/>
      <c r="G579" s="65"/>
      <c r="H579" s="229"/>
      <c r="I579" s="66"/>
      <c r="J579" s="102"/>
      <c r="K579" s="66"/>
      <c r="L579" s="66"/>
      <c r="M579" s="66"/>
      <c r="N579" s="169"/>
      <c r="O579" s="169"/>
      <c r="P579" s="166"/>
      <c r="Q579" s="167"/>
      <c r="R579" s="168"/>
      <c r="S579" s="166"/>
      <c r="T579" s="166"/>
      <c r="U579" s="67"/>
      <c r="V579" s="149"/>
      <c r="W579" s="149"/>
    </row>
    <row r="580" spans="1:23" x14ac:dyDescent="0.4">
      <c r="A580" s="64"/>
      <c r="B580" s="65"/>
      <c r="C580" s="65"/>
      <c r="D580" s="65"/>
      <c r="E580" s="65"/>
      <c r="F580" s="65"/>
      <c r="G580" s="65"/>
      <c r="H580" s="229"/>
      <c r="I580" s="66"/>
      <c r="J580" s="102"/>
      <c r="K580" s="66"/>
      <c r="L580" s="66"/>
      <c r="M580" s="66"/>
      <c r="N580" s="169"/>
      <c r="O580" s="169"/>
      <c r="P580" s="166"/>
      <c r="Q580" s="167"/>
      <c r="R580" s="168"/>
      <c r="S580" s="166"/>
      <c r="T580" s="166"/>
      <c r="U580" s="67"/>
      <c r="V580" s="149"/>
      <c r="W580" s="149"/>
    </row>
    <row r="581" spans="1:23" x14ac:dyDescent="0.4">
      <c r="A581" s="64"/>
      <c r="B581" s="65"/>
      <c r="C581" s="65"/>
      <c r="D581" s="65"/>
      <c r="E581" s="65"/>
      <c r="F581" s="65"/>
      <c r="G581" s="65"/>
      <c r="H581" s="229"/>
      <c r="I581" s="66"/>
      <c r="J581" s="102"/>
      <c r="K581" s="66"/>
      <c r="L581" s="66"/>
      <c r="M581" s="66"/>
      <c r="N581" s="169"/>
      <c r="O581" s="169"/>
      <c r="P581" s="166"/>
      <c r="Q581" s="167"/>
      <c r="R581" s="168"/>
      <c r="S581" s="166"/>
      <c r="T581" s="166"/>
      <c r="U581" s="67"/>
      <c r="V581" s="149"/>
      <c r="W581" s="149"/>
    </row>
    <row r="582" spans="1:23" x14ac:dyDescent="0.4">
      <c r="A582" s="64"/>
      <c r="B582" s="65"/>
      <c r="C582" s="65"/>
      <c r="D582" s="65"/>
      <c r="E582" s="65"/>
      <c r="F582" s="65"/>
      <c r="G582" s="65"/>
      <c r="H582" s="229"/>
      <c r="I582" s="66"/>
      <c r="J582" s="102"/>
      <c r="K582" s="66"/>
      <c r="L582" s="66"/>
      <c r="M582" s="66"/>
      <c r="N582" s="169"/>
      <c r="O582" s="169"/>
      <c r="P582" s="166"/>
      <c r="Q582" s="167"/>
      <c r="R582" s="168"/>
      <c r="S582" s="166"/>
      <c r="T582" s="166"/>
      <c r="U582" s="67"/>
      <c r="V582" s="149"/>
      <c r="W582" s="149"/>
    </row>
    <row r="583" spans="1:23" x14ac:dyDescent="0.4">
      <c r="A583" s="64"/>
      <c r="B583" s="65"/>
      <c r="C583" s="65"/>
      <c r="D583" s="65"/>
      <c r="E583" s="65"/>
      <c r="F583" s="65"/>
      <c r="G583" s="65"/>
      <c r="H583" s="229"/>
      <c r="I583" s="66"/>
      <c r="J583" s="102"/>
      <c r="K583" s="66"/>
      <c r="L583" s="66"/>
      <c r="M583" s="66"/>
      <c r="N583" s="169"/>
      <c r="O583" s="169"/>
      <c r="P583" s="166"/>
      <c r="Q583" s="167"/>
      <c r="R583" s="168"/>
      <c r="S583" s="166"/>
      <c r="T583" s="166"/>
      <c r="U583" s="67"/>
      <c r="V583" s="149"/>
      <c r="W583" s="149"/>
    </row>
    <row r="584" spans="1:23" x14ac:dyDescent="0.4">
      <c r="A584" s="64"/>
      <c r="B584" s="65"/>
      <c r="C584" s="65"/>
      <c r="D584" s="65"/>
      <c r="E584" s="65"/>
      <c r="F584" s="65"/>
      <c r="G584" s="65"/>
      <c r="H584" s="229"/>
      <c r="I584" s="66"/>
      <c r="J584" s="102"/>
      <c r="K584" s="66"/>
      <c r="L584" s="66"/>
      <c r="M584" s="66"/>
      <c r="N584" s="169"/>
      <c r="O584" s="169"/>
      <c r="P584" s="166"/>
      <c r="Q584" s="167"/>
      <c r="R584" s="168"/>
      <c r="S584" s="166"/>
      <c r="T584" s="166"/>
      <c r="U584" s="67"/>
      <c r="V584" s="149"/>
      <c r="W584" s="149"/>
    </row>
    <row r="585" spans="1:23" x14ac:dyDescent="0.4">
      <c r="A585" s="64"/>
      <c r="B585" s="65"/>
      <c r="C585" s="65"/>
      <c r="D585" s="65"/>
      <c r="E585" s="65"/>
      <c r="F585" s="65"/>
      <c r="G585" s="65"/>
      <c r="H585" s="229"/>
      <c r="I585" s="66"/>
      <c r="J585" s="102"/>
      <c r="K585" s="66"/>
      <c r="L585" s="66"/>
      <c r="M585" s="66"/>
      <c r="N585" s="169"/>
      <c r="O585" s="169"/>
      <c r="P585" s="166"/>
      <c r="Q585" s="167"/>
      <c r="R585" s="168"/>
      <c r="S585" s="166"/>
      <c r="T585" s="166"/>
      <c r="U585" s="67"/>
      <c r="V585" s="149"/>
      <c r="W585" s="149"/>
    </row>
    <row r="586" spans="1:23" x14ac:dyDescent="0.4">
      <c r="A586" s="64"/>
      <c r="B586" s="65"/>
      <c r="C586" s="65"/>
      <c r="D586" s="65"/>
      <c r="E586" s="65"/>
      <c r="F586" s="65"/>
      <c r="G586" s="65"/>
      <c r="H586" s="229"/>
      <c r="I586" s="66"/>
      <c r="J586" s="102"/>
      <c r="K586" s="66"/>
      <c r="L586" s="66"/>
      <c r="M586" s="66"/>
      <c r="N586" s="169"/>
      <c r="O586" s="169"/>
      <c r="P586" s="166"/>
      <c r="Q586" s="167"/>
      <c r="R586" s="168"/>
      <c r="S586" s="166"/>
      <c r="T586" s="166"/>
      <c r="U586" s="67"/>
      <c r="V586" s="149"/>
      <c r="W586" s="149"/>
    </row>
    <row r="587" spans="1:23" x14ac:dyDescent="0.4">
      <c r="A587" s="64"/>
      <c r="B587" s="65"/>
      <c r="C587" s="65"/>
      <c r="D587" s="65"/>
      <c r="E587" s="65"/>
      <c r="F587" s="65"/>
      <c r="G587" s="65"/>
      <c r="H587" s="229"/>
      <c r="I587" s="66"/>
      <c r="J587" s="102"/>
      <c r="K587" s="66"/>
      <c r="L587" s="66"/>
      <c r="M587" s="66"/>
      <c r="N587" s="169"/>
      <c r="O587" s="169"/>
      <c r="P587" s="166"/>
      <c r="Q587" s="167"/>
      <c r="R587" s="168"/>
      <c r="S587" s="166"/>
      <c r="T587" s="166"/>
      <c r="U587" s="67"/>
      <c r="V587" s="149"/>
      <c r="W587" s="149"/>
    </row>
    <row r="588" spans="1:23" x14ac:dyDescent="0.4">
      <c r="A588" s="64"/>
      <c r="B588" s="65"/>
      <c r="C588" s="65"/>
      <c r="D588" s="65"/>
      <c r="E588" s="65"/>
      <c r="F588" s="65"/>
      <c r="G588" s="65"/>
      <c r="H588" s="229"/>
      <c r="I588" s="66"/>
      <c r="J588" s="102"/>
      <c r="K588" s="66"/>
      <c r="L588" s="66"/>
      <c r="M588" s="66"/>
      <c r="N588" s="169"/>
      <c r="O588" s="169"/>
      <c r="P588" s="166"/>
      <c r="Q588" s="167"/>
      <c r="R588" s="168"/>
      <c r="S588" s="166"/>
      <c r="T588" s="166"/>
      <c r="U588" s="67"/>
      <c r="V588" s="149"/>
      <c r="W588" s="149"/>
    </row>
    <row r="589" spans="1:23" x14ac:dyDescent="0.4">
      <c r="A589" s="64"/>
      <c r="B589" s="65"/>
      <c r="C589" s="65"/>
      <c r="D589" s="65"/>
      <c r="E589" s="65"/>
      <c r="F589" s="65"/>
      <c r="G589" s="65"/>
      <c r="H589" s="229"/>
      <c r="I589" s="66"/>
      <c r="J589" s="102"/>
      <c r="K589" s="66"/>
      <c r="L589" s="66"/>
      <c r="M589" s="66"/>
      <c r="N589" s="169"/>
      <c r="O589" s="169"/>
      <c r="P589" s="166"/>
      <c r="Q589" s="167"/>
      <c r="R589" s="168"/>
      <c r="S589" s="166"/>
      <c r="T589" s="166"/>
      <c r="U589" s="67"/>
      <c r="V589" s="149"/>
      <c r="W589" s="149"/>
    </row>
    <row r="590" spans="1:23" x14ac:dyDescent="0.4">
      <c r="A590" s="64"/>
      <c r="B590" s="65"/>
      <c r="C590" s="65"/>
      <c r="D590" s="65"/>
      <c r="E590" s="65"/>
      <c r="F590" s="65"/>
      <c r="G590" s="65"/>
      <c r="H590" s="229"/>
      <c r="I590" s="66"/>
      <c r="J590" s="102"/>
      <c r="K590" s="66"/>
      <c r="L590" s="66"/>
      <c r="M590" s="66"/>
      <c r="N590" s="169"/>
      <c r="O590" s="169"/>
      <c r="P590" s="166"/>
      <c r="Q590" s="167"/>
      <c r="R590" s="168"/>
      <c r="S590" s="166"/>
      <c r="T590" s="166"/>
      <c r="U590" s="67"/>
      <c r="V590" s="149"/>
      <c r="W590" s="149"/>
    </row>
    <row r="591" spans="1:23" x14ac:dyDescent="0.4">
      <c r="A591" s="64"/>
      <c r="B591" s="65"/>
      <c r="C591" s="65"/>
      <c r="D591" s="65"/>
      <c r="E591" s="65"/>
      <c r="F591" s="65"/>
      <c r="G591" s="65"/>
      <c r="H591" s="229"/>
      <c r="I591" s="66"/>
      <c r="J591" s="102"/>
      <c r="K591" s="66"/>
      <c r="L591" s="66"/>
      <c r="M591" s="66"/>
      <c r="N591" s="169"/>
      <c r="O591" s="169"/>
      <c r="P591" s="166"/>
      <c r="Q591" s="167"/>
      <c r="R591" s="168"/>
      <c r="S591" s="166"/>
      <c r="T591" s="166"/>
      <c r="U591" s="67"/>
      <c r="V591" s="149"/>
      <c r="W591" s="149"/>
    </row>
    <row r="592" spans="1:23" x14ac:dyDescent="0.4">
      <c r="A592" s="64"/>
      <c r="B592" s="65"/>
      <c r="C592" s="65"/>
      <c r="D592" s="65"/>
      <c r="E592" s="65"/>
      <c r="F592" s="65"/>
      <c r="G592" s="65"/>
      <c r="H592" s="229"/>
      <c r="I592" s="66"/>
      <c r="J592" s="102"/>
      <c r="K592" s="66"/>
      <c r="L592" s="66"/>
      <c r="M592" s="66"/>
      <c r="N592" s="169"/>
      <c r="O592" s="169"/>
      <c r="P592" s="166"/>
      <c r="Q592" s="167"/>
      <c r="R592" s="168"/>
      <c r="S592" s="166"/>
      <c r="T592" s="166"/>
      <c r="U592" s="67"/>
      <c r="V592" s="149"/>
      <c r="W592" s="149"/>
    </row>
    <row r="593" spans="1:23" x14ac:dyDescent="0.4">
      <c r="A593" s="64"/>
      <c r="B593" s="65"/>
      <c r="C593" s="65"/>
      <c r="D593" s="65"/>
      <c r="E593" s="65"/>
      <c r="F593" s="65"/>
      <c r="G593" s="65"/>
      <c r="H593" s="229"/>
      <c r="I593" s="66"/>
      <c r="J593" s="102"/>
      <c r="K593" s="66"/>
      <c r="L593" s="66"/>
      <c r="M593" s="66"/>
      <c r="N593" s="169"/>
      <c r="O593" s="169"/>
      <c r="P593" s="166"/>
      <c r="Q593" s="167"/>
      <c r="R593" s="168"/>
      <c r="S593" s="166"/>
      <c r="T593" s="166"/>
      <c r="U593" s="67"/>
      <c r="V593" s="149"/>
      <c r="W593" s="149"/>
    </row>
    <row r="594" spans="1:23" x14ac:dyDescent="0.4">
      <c r="A594" s="64"/>
      <c r="B594" s="65"/>
      <c r="C594" s="65"/>
      <c r="D594" s="65"/>
      <c r="E594" s="65"/>
      <c r="F594" s="65"/>
      <c r="G594" s="65"/>
      <c r="H594" s="229"/>
      <c r="I594" s="66"/>
      <c r="J594" s="102"/>
      <c r="K594" s="66"/>
      <c r="L594" s="66"/>
      <c r="M594" s="66"/>
      <c r="N594" s="169"/>
      <c r="O594" s="169"/>
      <c r="P594" s="166"/>
      <c r="Q594" s="167"/>
      <c r="R594" s="168"/>
      <c r="S594" s="166"/>
      <c r="T594" s="166"/>
      <c r="U594" s="67"/>
      <c r="V594" s="149"/>
      <c r="W594" s="149"/>
    </row>
    <row r="595" spans="1:23" x14ac:dyDescent="0.4">
      <c r="A595" s="64"/>
      <c r="B595" s="65"/>
      <c r="C595" s="65"/>
      <c r="D595" s="65"/>
      <c r="E595" s="65"/>
      <c r="F595" s="65"/>
      <c r="G595" s="65"/>
      <c r="H595" s="229"/>
      <c r="I595" s="66"/>
      <c r="J595" s="102"/>
      <c r="K595" s="66"/>
      <c r="L595" s="66"/>
      <c r="M595" s="66"/>
      <c r="N595" s="169"/>
      <c r="O595" s="169"/>
      <c r="P595" s="166"/>
      <c r="Q595" s="167"/>
      <c r="R595" s="168"/>
      <c r="S595" s="166"/>
      <c r="T595" s="166"/>
      <c r="U595" s="67"/>
      <c r="V595" s="149"/>
      <c r="W595" s="149"/>
    </row>
    <row r="596" spans="1:23" x14ac:dyDescent="0.4">
      <c r="A596" s="64"/>
      <c r="B596" s="65"/>
      <c r="C596" s="65"/>
      <c r="D596" s="65"/>
      <c r="E596" s="65"/>
      <c r="F596" s="65"/>
      <c r="G596" s="65"/>
      <c r="H596" s="229"/>
      <c r="I596" s="66"/>
      <c r="J596" s="102"/>
      <c r="K596" s="66"/>
      <c r="L596" s="66"/>
      <c r="M596" s="66"/>
      <c r="N596" s="169"/>
      <c r="O596" s="169"/>
      <c r="P596" s="166"/>
      <c r="Q596" s="167"/>
      <c r="R596" s="168"/>
      <c r="S596" s="166"/>
      <c r="T596" s="166"/>
      <c r="U596" s="67"/>
      <c r="V596" s="149"/>
      <c r="W596" s="149"/>
    </row>
    <row r="597" spans="1:23" x14ac:dyDescent="0.4">
      <c r="A597" s="64"/>
      <c r="B597" s="65"/>
      <c r="C597" s="65"/>
      <c r="D597" s="65"/>
      <c r="E597" s="65"/>
      <c r="F597" s="65"/>
      <c r="G597" s="65"/>
      <c r="H597" s="229"/>
      <c r="I597" s="66"/>
      <c r="J597" s="102"/>
      <c r="K597" s="66"/>
      <c r="L597" s="66"/>
      <c r="M597" s="66"/>
      <c r="N597" s="169"/>
      <c r="O597" s="169"/>
      <c r="P597" s="166"/>
      <c r="Q597" s="167"/>
      <c r="R597" s="168"/>
      <c r="S597" s="166"/>
      <c r="T597" s="166"/>
      <c r="U597" s="67"/>
      <c r="V597" s="149"/>
      <c r="W597" s="149"/>
    </row>
    <row r="598" spans="1:23" x14ac:dyDescent="0.4">
      <c r="A598" s="64"/>
      <c r="B598" s="65"/>
      <c r="C598" s="65"/>
      <c r="D598" s="65"/>
      <c r="E598" s="65"/>
      <c r="F598" s="65"/>
      <c r="G598" s="65"/>
      <c r="H598" s="229"/>
      <c r="I598" s="66"/>
      <c r="J598" s="102"/>
      <c r="K598" s="66"/>
      <c r="L598" s="66"/>
      <c r="M598" s="66"/>
      <c r="N598" s="169"/>
      <c r="O598" s="169"/>
      <c r="P598" s="166"/>
      <c r="Q598" s="167"/>
      <c r="R598" s="168"/>
      <c r="S598" s="166"/>
      <c r="T598" s="166"/>
      <c r="U598" s="67"/>
      <c r="V598" s="149"/>
      <c r="W598" s="149"/>
    </row>
    <row r="599" spans="1:23" x14ac:dyDescent="0.4">
      <c r="A599" s="64"/>
      <c r="B599" s="65"/>
      <c r="C599" s="65"/>
      <c r="D599" s="65"/>
      <c r="E599" s="65"/>
      <c r="F599" s="65"/>
      <c r="G599" s="65"/>
      <c r="H599" s="229"/>
      <c r="I599" s="66"/>
      <c r="J599" s="102"/>
      <c r="K599" s="66"/>
      <c r="L599" s="66"/>
      <c r="M599" s="66"/>
      <c r="N599" s="169"/>
      <c r="O599" s="169"/>
      <c r="P599" s="166"/>
      <c r="Q599" s="167"/>
      <c r="R599" s="168"/>
      <c r="S599" s="166"/>
      <c r="T599" s="166"/>
      <c r="U599" s="67"/>
      <c r="V599" s="149"/>
      <c r="W599" s="149"/>
    </row>
    <row r="600" spans="1:23" x14ac:dyDescent="0.4">
      <c r="A600" s="64"/>
      <c r="B600" s="65"/>
      <c r="C600" s="65"/>
      <c r="D600" s="65"/>
      <c r="E600" s="65"/>
      <c r="F600" s="65"/>
      <c r="G600" s="65"/>
      <c r="H600" s="229"/>
      <c r="I600" s="66"/>
      <c r="J600" s="102"/>
      <c r="K600" s="66"/>
      <c r="L600" s="66"/>
      <c r="M600" s="66"/>
      <c r="N600" s="169"/>
      <c r="O600" s="169"/>
      <c r="P600" s="166"/>
      <c r="Q600" s="167"/>
      <c r="R600" s="168"/>
      <c r="S600" s="166"/>
      <c r="T600" s="166"/>
      <c r="U600" s="67"/>
      <c r="V600" s="149"/>
      <c r="W600" s="149"/>
    </row>
    <row r="601" spans="1:23" x14ac:dyDescent="0.4">
      <c r="A601" s="64"/>
      <c r="B601" s="65"/>
      <c r="C601" s="65"/>
      <c r="D601" s="65"/>
      <c r="E601" s="65"/>
      <c r="F601" s="65"/>
      <c r="G601" s="65"/>
      <c r="H601" s="229"/>
      <c r="I601" s="66"/>
      <c r="J601" s="102"/>
      <c r="K601" s="66"/>
      <c r="L601" s="66"/>
      <c r="M601" s="66"/>
      <c r="N601" s="169"/>
      <c r="O601" s="169"/>
      <c r="P601" s="166"/>
      <c r="Q601" s="167"/>
      <c r="R601" s="168"/>
      <c r="S601" s="166"/>
      <c r="T601" s="166"/>
      <c r="U601" s="67"/>
      <c r="V601" s="149"/>
      <c r="W601" s="149"/>
    </row>
    <row r="602" spans="1:23" x14ac:dyDescent="0.4">
      <c r="A602" s="64"/>
      <c r="B602" s="65"/>
      <c r="C602" s="65"/>
      <c r="D602" s="65"/>
      <c r="E602" s="65"/>
      <c r="F602" s="65"/>
      <c r="G602" s="65"/>
      <c r="H602" s="229"/>
      <c r="I602" s="66"/>
      <c r="J602" s="102"/>
      <c r="K602" s="66"/>
      <c r="L602" s="66"/>
      <c r="M602" s="66"/>
      <c r="N602" s="169"/>
      <c r="O602" s="169"/>
      <c r="P602" s="166"/>
      <c r="Q602" s="167"/>
      <c r="R602" s="168"/>
      <c r="S602" s="166"/>
      <c r="T602" s="166"/>
      <c r="U602" s="67"/>
      <c r="V602" s="149"/>
      <c r="W602" s="149"/>
    </row>
    <row r="603" spans="1:23" x14ac:dyDescent="0.4">
      <c r="A603" s="64"/>
      <c r="B603" s="65"/>
      <c r="C603" s="65"/>
      <c r="D603" s="65"/>
      <c r="E603" s="65"/>
      <c r="F603" s="65"/>
      <c r="G603" s="65"/>
      <c r="H603" s="229"/>
      <c r="I603" s="66"/>
      <c r="J603" s="102"/>
      <c r="K603" s="66"/>
      <c r="L603" s="66"/>
      <c r="M603" s="66"/>
      <c r="N603" s="169"/>
      <c r="O603" s="169"/>
      <c r="P603" s="166"/>
      <c r="Q603" s="167"/>
      <c r="R603" s="168"/>
      <c r="S603" s="166"/>
      <c r="T603" s="166"/>
      <c r="U603" s="67"/>
      <c r="V603" s="149"/>
      <c r="W603" s="149"/>
    </row>
    <row r="604" spans="1:23" x14ac:dyDescent="0.4">
      <c r="A604" s="64"/>
      <c r="B604" s="65"/>
      <c r="C604" s="65"/>
      <c r="D604" s="65"/>
      <c r="E604" s="65"/>
      <c r="F604" s="65"/>
      <c r="G604" s="65"/>
      <c r="H604" s="229"/>
      <c r="I604" s="66"/>
      <c r="J604" s="102"/>
      <c r="K604" s="66"/>
      <c r="L604" s="66"/>
      <c r="M604" s="66"/>
      <c r="N604" s="169"/>
      <c r="O604" s="169"/>
      <c r="P604" s="166"/>
      <c r="Q604" s="167"/>
      <c r="R604" s="168"/>
      <c r="S604" s="166"/>
      <c r="T604" s="166"/>
      <c r="U604" s="67"/>
      <c r="V604" s="149"/>
      <c r="W604" s="149"/>
    </row>
    <row r="605" spans="1:23" x14ac:dyDescent="0.4">
      <c r="A605" s="64"/>
      <c r="B605" s="65"/>
      <c r="C605" s="65"/>
      <c r="D605" s="65"/>
      <c r="E605" s="65"/>
      <c r="F605" s="65"/>
      <c r="G605" s="65"/>
      <c r="H605" s="229"/>
      <c r="I605" s="66"/>
      <c r="J605" s="102"/>
      <c r="K605" s="66"/>
      <c r="L605" s="66"/>
      <c r="M605" s="66"/>
      <c r="N605" s="169"/>
      <c r="O605" s="169"/>
      <c r="P605" s="166"/>
      <c r="Q605" s="167"/>
      <c r="R605" s="168"/>
      <c r="S605" s="166"/>
      <c r="T605" s="166"/>
      <c r="U605" s="67"/>
      <c r="V605" s="149"/>
      <c r="W605" s="149"/>
    </row>
    <row r="606" spans="1:23" x14ac:dyDescent="0.4">
      <c r="A606" s="64"/>
      <c r="B606" s="65"/>
      <c r="C606" s="65"/>
      <c r="D606" s="65"/>
      <c r="E606" s="65"/>
      <c r="F606" s="65"/>
      <c r="G606" s="65"/>
      <c r="H606" s="229"/>
      <c r="I606" s="66"/>
      <c r="J606" s="102"/>
      <c r="K606" s="66"/>
      <c r="L606" s="66"/>
      <c r="M606" s="66"/>
      <c r="N606" s="169"/>
      <c r="O606" s="169"/>
      <c r="P606" s="166"/>
      <c r="Q606" s="167"/>
      <c r="R606" s="168"/>
      <c r="S606" s="166"/>
      <c r="T606" s="166"/>
      <c r="U606" s="67"/>
      <c r="V606" s="149"/>
      <c r="W606" s="149"/>
    </row>
    <row r="607" spans="1:23" x14ac:dyDescent="0.4">
      <c r="A607" s="64"/>
      <c r="B607" s="65"/>
      <c r="C607" s="65"/>
      <c r="D607" s="65"/>
      <c r="E607" s="65"/>
      <c r="F607" s="65"/>
      <c r="G607" s="65"/>
      <c r="H607" s="229"/>
      <c r="I607" s="66"/>
      <c r="J607" s="102"/>
      <c r="K607" s="66"/>
      <c r="L607" s="66"/>
      <c r="M607" s="66"/>
      <c r="N607" s="169"/>
      <c r="O607" s="169"/>
      <c r="P607" s="166"/>
      <c r="Q607" s="167"/>
      <c r="R607" s="168"/>
      <c r="S607" s="166"/>
      <c r="T607" s="166"/>
      <c r="U607" s="67"/>
      <c r="V607" s="149"/>
      <c r="W607" s="149"/>
    </row>
    <row r="608" spans="1:23" x14ac:dyDescent="0.4">
      <c r="A608" s="64"/>
      <c r="B608" s="65"/>
      <c r="C608" s="65"/>
      <c r="D608" s="65"/>
      <c r="E608" s="65"/>
      <c r="F608" s="65"/>
      <c r="G608" s="65"/>
      <c r="H608" s="229"/>
      <c r="I608" s="66"/>
      <c r="J608" s="102"/>
      <c r="K608" s="66"/>
      <c r="L608" s="66"/>
      <c r="M608" s="66"/>
      <c r="N608" s="169"/>
      <c r="O608" s="169"/>
      <c r="P608" s="166"/>
      <c r="Q608" s="167"/>
      <c r="R608" s="168"/>
      <c r="S608" s="166"/>
      <c r="T608" s="166"/>
      <c r="U608" s="67"/>
      <c r="V608" s="149"/>
      <c r="W608" s="149"/>
    </row>
    <row r="609" spans="1:23" x14ac:dyDescent="0.4">
      <c r="A609" s="64"/>
      <c r="B609" s="65"/>
      <c r="C609" s="65"/>
      <c r="D609" s="65"/>
      <c r="E609" s="65"/>
      <c r="F609" s="65"/>
      <c r="G609" s="65"/>
      <c r="H609" s="229"/>
      <c r="I609" s="66"/>
      <c r="J609" s="102"/>
      <c r="K609" s="66"/>
      <c r="L609" s="66"/>
      <c r="M609" s="66"/>
      <c r="N609" s="169"/>
      <c r="O609" s="169"/>
      <c r="P609" s="166"/>
      <c r="Q609" s="167"/>
      <c r="R609" s="168"/>
      <c r="S609" s="166"/>
      <c r="T609" s="166"/>
      <c r="U609" s="67"/>
      <c r="V609" s="149"/>
      <c r="W609" s="149"/>
    </row>
    <row r="610" spans="1:23" x14ac:dyDescent="0.4">
      <c r="A610" s="64"/>
      <c r="B610" s="65"/>
      <c r="C610" s="65"/>
      <c r="D610" s="65"/>
      <c r="E610" s="65"/>
      <c r="F610" s="65"/>
      <c r="G610" s="65"/>
      <c r="H610" s="229"/>
      <c r="I610" s="66"/>
      <c r="J610" s="102"/>
      <c r="K610" s="66"/>
      <c r="L610" s="66"/>
      <c r="M610" s="66"/>
      <c r="N610" s="169"/>
      <c r="O610" s="169"/>
      <c r="P610" s="166"/>
      <c r="Q610" s="167"/>
      <c r="R610" s="168"/>
      <c r="S610" s="166"/>
      <c r="T610" s="166"/>
      <c r="U610" s="67"/>
      <c r="V610" s="149"/>
      <c r="W610" s="149"/>
    </row>
    <row r="611" spans="1:23" x14ac:dyDescent="0.4">
      <c r="A611" s="64"/>
      <c r="B611" s="65"/>
      <c r="C611" s="65"/>
      <c r="D611" s="65"/>
      <c r="E611" s="65"/>
      <c r="F611" s="65"/>
      <c r="G611" s="65"/>
      <c r="H611" s="229"/>
      <c r="I611" s="66"/>
      <c r="J611" s="102"/>
      <c r="K611" s="66"/>
      <c r="L611" s="66"/>
      <c r="M611" s="66"/>
      <c r="N611" s="169"/>
      <c r="O611" s="169"/>
      <c r="P611" s="166"/>
      <c r="Q611" s="167"/>
      <c r="R611" s="168"/>
      <c r="S611" s="166"/>
      <c r="T611" s="166"/>
      <c r="U611" s="67"/>
      <c r="V611" s="149"/>
      <c r="W611" s="149"/>
    </row>
    <row r="612" spans="1:23" x14ac:dyDescent="0.4">
      <c r="A612" s="64"/>
      <c r="B612" s="65"/>
      <c r="C612" s="65"/>
      <c r="D612" s="65"/>
      <c r="E612" s="65"/>
      <c r="F612" s="65"/>
      <c r="G612" s="65"/>
      <c r="H612" s="229"/>
      <c r="I612" s="66"/>
      <c r="J612" s="102"/>
      <c r="K612" s="66"/>
      <c r="L612" s="66"/>
      <c r="M612" s="66"/>
      <c r="N612" s="169"/>
      <c r="O612" s="169"/>
      <c r="P612" s="166"/>
      <c r="Q612" s="167"/>
      <c r="R612" s="168"/>
      <c r="S612" s="166"/>
      <c r="T612" s="166"/>
      <c r="U612" s="67"/>
      <c r="V612" s="149"/>
      <c r="W612" s="149"/>
    </row>
    <row r="613" spans="1:23" x14ac:dyDescent="0.4">
      <c r="A613" s="64"/>
      <c r="B613" s="65"/>
      <c r="C613" s="65"/>
      <c r="D613" s="65"/>
      <c r="E613" s="65"/>
      <c r="F613" s="65"/>
      <c r="G613" s="65"/>
      <c r="H613" s="229"/>
      <c r="I613" s="66"/>
      <c r="J613" s="102"/>
      <c r="K613" s="66"/>
      <c r="L613" s="66"/>
      <c r="M613" s="66"/>
      <c r="N613" s="169"/>
      <c r="O613" s="169"/>
      <c r="P613" s="166"/>
      <c r="Q613" s="167"/>
      <c r="R613" s="168"/>
      <c r="S613" s="166"/>
      <c r="T613" s="166"/>
      <c r="U613" s="67"/>
      <c r="V613" s="149"/>
      <c r="W613" s="149"/>
    </row>
    <row r="614" spans="1:23" x14ac:dyDescent="0.4">
      <c r="A614" s="64"/>
      <c r="B614" s="65"/>
      <c r="C614" s="65"/>
      <c r="D614" s="65"/>
      <c r="E614" s="65"/>
      <c r="F614" s="65"/>
      <c r="G614" s="65"/>
      <c r="H614" s="229"/>
      <c r="I614" s="66"/>
      <c r="J614" s="102"/>
      <c r="K614" s="66"/>
      <c r="L614" s="66"/>
      <c r="M614" s="66"/>
      <c r="N614" s="169"/>
      <c r="O614" s="169"/>
      <c r="P614" s="166"/>
      <c r="Q614" s="167"/>
      <c r="R614" s="168"/>
      <c r="S614" s="166"/>
      <c r="T614" s="166"/>
      <c r="U614" s="67"/>
      <c r="V614" s="149"/>
      <c r="W614" s="149"/>
    </row>
    <row r="615" spans="1:23" x14ac:dyDescent="0.4">
      <c r="A615" s="64"/>
      <c r="B615" s="65"/>
      <c r="C615" s="65"/>
      <c r="D615" s="65"/>
      <c r="E615" s="65"/>
      <c r="F615" s="65"/>
      <c r="G615" s="65"/>
      <c r="H615" s="229"/>
      <c r="I615" s="66"/>
      <c r="J615" s="102"/>
      <c r="K615" s="66"/>
      <c r="L615" s="66"/>
      <c r="M615" s="66"/>
      <c r="N615" s="169"/>
      <c r="O615" s="169"/>
      <c r="P615" s="166"/>
      <c r="Q615" s="167"/>
      <c r="R615" s="168"/>
      <c r="S615" s="166"/>
      <c r="T615" s="166"/>
      <c r="U615" s="67"/>
      <c r="V615" s="149"/>
      <c r="W615" s="149"/>
    </row>
    <row r="616" spans="1:23" x14ac:dyDescent="0.4">
      <c r="A616" s="64"/>
      <c r="B616" s="65"/>
      <c r="C616" s="65"/>
      <c r="D616" s="65"/>
      <c r="E616" s="65"/>
      <c r="F616" s="65"/>
      <c r="G616" s="65"/>
      <c r="H616" s="229"/>
      <c r="I616" s="66"/>
      <c r="J616" s="102"/>
      <c r="K616" s="66"/>
      <c r="L616" s="66"/>
      <c r="M616" s="66"/>
      <c r="N616" s="169"/>
      <c r="O616" s="169"/>
      <c r="P616" s="166"/>
      <c r="Q616" s="167"/>
      <c r="R616" s="168"/>
      <c r="S616" s="166"/>
      <c r="T616" s="166"/>
      <c r="U616" s="67"/>
      <c r="V616" s="149"/>
      <c r="W616" s="149"/>
    </row>
    <row r="617" spans="1:23" x14ac:dyDescent="0.4">
      <c r="A617" s="64"/>
      <c r="B617" s="65"/>
      <c r="C617" s="65"/>
      <c r="D617" s="65"/>
      <c r="E617" s="65"/>
      <c r="F617" s="65"/>
      <c r="G617" s="65"/>
      <c r="H617" s="229"/>
      <c r="I617" s="66"/>
      <c r="J617" s="102"/>
      <c r="K617" s="66"/>
      <c r="L617" s="66"/>
      <c r="M617" s="66"/>
      <c r="N617" s="169"/>
      <c r="O617" s="169"/>
      <c r="P617" s="166"/>
      <c r="Q617" s="167"/>
      <c r="R617" s="168"/>
      <c r="S617" s="166"/>
      <c r="T617" s="166"/>
      <c r="U617" s="67"/>
      <c r="V617" s="149"/>
      <c r="W617" s="149"/>
    </row>
    <row r="618" spans="1:23" x14ac:dyDescent="0.4">
      <c r="A618" s="64"/>
      <c r="B618" s="65"/>
      <c r="C618" s="65"/>
      <c r="D618" s="65"/>
      <c r="E618" s="65"/>
      <c r="F618" s="65"/>
      <c r="G618" s="65"/>
      <c r="H618" s="229"/>
      <c r="I618" s="66"/>
      <c r="J618" s="102"/>
      <c r="K618" s="66"/>
      <c r="L618" s="66"/>
      <c r="M618" s="66"/>
      <c r="N618" s="169"/>
      <c r="O618" s="169"/>
      <c r="P618" s="166"/>
      <c r="Q618" s="167"/>
      <c r="R618" s="168"/>
      <c r="S618" s="166"/>
      <c r="T618" s="166"/>
      <c r="U618" s="67"/>
      <c r="V618" s="149"/>
      <c r="W618" s="149"/>
    </row>
    <row r="619" spans="1:23" x14ac:dyDescent="0.4">
      <c r="A619" s="64"/>
      <c r="B619" s="65"/>
      <c r="C619" s="65"/>
      <c r="D619" s="65"/>
      <c r="E619" s="65"/>
      <c r="F619" s="65"/>
      <c r="G619" s="65"/>
      <c r="H619" s="229"/>
      <c r="I619" s="66"/>
      <c r="J619" s="102"/>
      <c r="K619" s="66"/>
      <c r="L619" s="66"/>
      <c r="M619" s="66"/>
      <c r="N619" s="169"/>
      <c r="O619" s="169"/>
      <c r="P619" s="166"/>
      <c r="Q619" s="167"/>
      <c r="R619" s="168"/>
      <c r="S619" s="166"/>
      <c r="T619" s="166"/>
      <c r="U619" s="67"/>
      <c r="V619" s="149"/>
      <c r="W619" s="149"/>
    </row>
    <row r="620" spans="1:23" x14ac:dyDescent="0.4">
      <c r="A620" s="64"/>
      <c r="B620" s="65"/>
      <c r="C620" s="65"/>
      <c r="D620" s="65"/>
      <c r="E620" s="65"/>
      <c r="F620" s="65"/>
      <c r="G620" s="65"/>
      <c r="H620" s="229"/>
      <c r="I620" s="66"/>
      <c r="J620" s="102"/>
      <c r="K620" s="66"/>
      <c r="L620" s="66"/>
      <c r="M620" s="66"/>
      <c r="N620" s="169"/>
      <c r="O620" s="169"/>
      <c r="P620" s="166"/>
      <c r="Q620" s="167"/>
      <c r="R620" s="168"/>
      <c r="S620" s="166"/>
      <c r="T620" s="166"/>
      <c r="U620" s="67"/>
      <c r="V620" s="149"/>
      <c r="W620" s="149"/>
    </row>
    <row r="621" spans="1:23" x14ac:dyDescent="0.4">
      <c r="A621" s="64"/>
      <c r="B621" s="65"/>
      <c r="C621" s="65"/>
      <c r="D621" s="65"/>
      <c r="E621" s="65"/>
      <c r="F621" s="65"/>
      <c r="G621" s="65"/>
      <c r="H621" s="229"/>
      <c r="I621" s="66"/>
      <c r="J621" s="102"/>
      <c r="K621" s="66"/>
      <c r="L621" s="66"/>
      <c r="M621" s="66"/>
      <c r="N621" s="169"/>
      <c r="O621" s="169"/>
      <c r="P621" s="166"/>
      <c r="Q621" s="167"/>
      <c r="R621" s="168"/>
      <c r="S621" s="166"/>
      <c r="T621" s="166"/>
      <c r="U621" s="67"/>
      <c r="V621" s="149"/>
      <c r="W621" s="149"/>
    </row>
    <row r="622" spans="1:23" x14ac:dyDescent="0.4">
      <c r="A622" s="64"/>
      <c r="B622" s="65"/>
      <c r="C622" s="65"/>
      <c r="D622" s="65"/>
      <c r="E622" s="65"/>
      <c r="F622" s="65"/>
      <c r="G622" s="65"/>
      <c r="H622" s="229"/>
      <c r="I622" s="66"/>
      <c r="J622" s="102"/>
      <c r="K622" s="66"/>
      <c r="L622" s="66"/>
      <c r="M622" s="66"/>
      <c r="N622" s="169"/>
      <c r="O622" s="169"/>
      <c r="P622" s="166"/>
      <c r="Q622" s="167"/>
      <c r="R622" s="168"/>
      <c r="S622" s="166"/>
      <c r="T622" s="166"/>
      <c r="U622" s="67"/>
      <c r="V622" s="149"/>
      <c r="W622" s="149"/>
    </row>
    <row r="623" spans="1:23" x14ac:dyDescent="0.4">
      <c r="A623" s="64"/>
      <c r="B623" s="65"/>
      <c r="C623" s="65"/>
      <c r="D623" s="65"/>
      <c r="E623" s="65"/>
      <c r="F623" s="65"/>
      <c r="G623" s="65"/>
      <c r="H623" s="229"/>
      <c r="I623" s="66"/>
      <c r="J623" s="102"/>
      <c r="K623" s="66"/>
      <c r="L623" s="66"/>
      <c r="M623" s="66"/>
      <c r="N623" s="169"/>
      <c r="O623" s="169"/>
      <c r="P623" s="166"/>
      <c r="Q623" s="167"/>
      <c r="R623" s="168"/>
      <c r="S623" s="166"/>
      <c r="T623" s="166"/>
      <c r="U623" s="67"/>
      <c r="V623" s="149"/>
      <c r="W623" s="149"/>
    </row>
    <row r="624" spans="1:23" x14ac:dyDescent="0.4">
      <c r="A624" s="64"/>
      <c r="B624" s="65"/>
      <c r="C624" s="65"/>
      <c r="D624" s="65"/>
      <c r="E624" s="65"/>
      <c r="F624" s="65"/>
      <c r="G624" s="65"/>
      <c r="H624" s="229"/>
      <c r="I624" s="66"/>
      <c r="J624" s="102"/>
      <c r="K624" s="66"/>
      <c r="L624" s="66"/>
      <c r="M624" s="66"/>
      <c r="N624" s="169"/>
      <c r="O624" s="169"/>
      <c r="P624" s="166"/>
      <c r="Q624" s="167"/>
      <c r="R624" s="168"/>
      <c r="S624" s="166"/>
      <c r="T624" s="166"/>
      <c r="U624" s="67"/>
      <c r="V624" s="149"/>
      <c r="W624" s="149"/>
    </row>
    <row r="625" spans="1:23" x14ac:dyDescent="0.4">
      <c r="A625" s="64"/>
      <c r="B625" s="65"/>
      <c r="C625" s="65"/>
      <c r="D625" s="65"/>
      <c r="E625" s="65"/>
      <c r="F625" s="65"/>
      <c r="G625" s="65"/>
      <c r="H625" s="229"/>
      <c r="I625" s="66"/>
      <c r="J625" s="102"/>
      <c r="K625" s="66"/>
      <c r="L625" s="66"/>
      <c r="M625" s="66"/>
      <c r="N625" s="169"/>
      <c r="O625" s="169"/>
      <c r="P625" s="166"/>
      <c r="Q625" s="167"/>
      <c r="R625" s="168"/>
      <c r="S625" s="166"/>
      <c r="T625" s="166"/>
      <c r="U625" s="67"/>
      <c r="V625" s="149"/>
      <c r="W625" s="149"/>
    </row>
    <row r="626" spans="1:23" x14ac:dyDescent="0.4">
      <c r="A626" s="64"/>
      <c r="B626" s="65"/>
      <c r="C626" s="65"/>
      <c r="D626" s="65"/>
      <c r="E626" s="65"/>
      <c r="F626" s="65"/>
      <c r="G626" s="65"/>
      <c r="H626" s="229"/>
      <c r="I626" s="66"/>
      <c r="J626" s="102"/>
      <c r="K626" s="66"/>
      <c r="L626" s="66"/>
      <c r="M626" s="66"/>
      <c r="N626" s="169"/>
      <c r="O626" s="169"/>
      <c r="P626" s="166"/>
      <c r="Q626" s="167"/>
      <c r="R626" s="168"/>
      <c r="S626" s="166"/>
      <c r="T626" s="166"/>
      <c r="U626" s="67"/>
      <c r="V626" s="149"/>
      <c r="W626" s="149"/>
    </row>
    <row r="627" spans="1:23" x14ac:dyDescent="0.4">
      <c r="A627" s="64"/>
      <c r="B627" s="65"/>
      <c r="C627" s="65"/>
      <c r="D627" s="65"/>
      <c r="E627" s="65"/>
      <c r="F627" s="65"/>
      <c r="G627" s="65"/>
      <c r="H627" s="229"/>
      <c r="I627" s="66"/>
      <c r="J627" s="102"/>
      <c r="K627" s="66"/>
      <c r="L627" s="66"/>
      <c r="M627" s="66"/>
      <c r="N627" s="169"/>
      <c r="O627" s="169"/>
      <c r="P627" s="166"/>
      <c r="Q627" s="167"/>
      <c r="R627" s="168"/>
      <c r="S627" s="166"/>
      <c r="T627" s="166"/>
      <c r="U627" s="67"/>
      <c r="V627" s="149"/>
      <c r="W627" s="149"/>
    </row>
    <row r="628" spans="1:23" x14ac:dyDescent="0.4">
      <c r="A628" s="64"/>
      <c r="B628" s="65"/>
      <c r="C628" s="65"/>
      <c r="D628" s="65"/>
      <c r="E628" s="65"/>
      <c r="F628" s="65"/>
      <c r="G628" s="65"/>
      <c r="H628" s="229"/>
      <c r="I628" s="66"/>
      <c r="J628" s="102"/>
      <c r="K628" s="66"/>
      <c r="L628" s="66"/>
      <c r="M628" s="66"/>
      <c r="N628" s="169"/>
      <c r="O628" s="169"/>
      <c r="P628" s="166"/>
      <c r="Q628" s="167"/>
      <c r="R628" s="168"/>
      <c r="S628" s="166"/>
      <c r="T628" s="166"/>
      <c r="U628" s="67"/>
      <c r="V628" s="149"/>
      <c r="W628" s="149"/>
    </row>
    <row r="629" spans="1:23" x14ac:dyDescent="0.4">
      <c r="A629" s="64"/>
      <c r="B629" s="65"/>
      <c r="C629" s="65"/>
      <c r="D629" s="65"/>
      <c r="E629" s="65"/>
      <c r="F629" s="65"/>
      <c r="G629" s="65"/>
      <c r="H629" s="229"/>
      <c r="I629" s="66"/>
      <c r="J629" s="102"/>
      <c r="K629" s="66"/>
      <c r="L629" s="66"/>
      <c r="M629" s="66"/>
      <c r="N629" s="169"/>
      <c r="O629" s="169"/>
      <c r="P629" s="166"/>
      <c r="Q629" s="167"/>
      <c r="R629" s="168"/>
      <c r="S629" s="166"/>
      <c r="T629" s="166"/>
      <c r="U629" s="67"/>
      <c r="V629" s="149"/>
      <c r="W629" s="149"/>
    </row>
    <row r="630" spans="1:23" x14ac:dyDescent="0.4">
      <c r="A630" s="64"/>
      <c r="B630" s="65"/>
      <c r="C630" s="65"/>
      <c r="D630" s="65"/>
      <c r="E630" s="65"/>
      <c r="F630" s="65"/>
      <c r="G630" s="65"/>
      <c r="H630" s="229"/>
      <c r="I630" s="66"/>
      <c r="J630" s="102"/>
      <c r="K630" s="66"/>
      <c r="L630" s="66"/>
      <c r="M630" s="66"/>
      <c r="N630" s="169"/>
      <c r="O630" s="169"/>
      <c r="P630" s="166"/>
      <c r="Q630" s="167"/>
      <c r="R630" s="168"/>
      <c r="S630" s="166"/>
      <c r="T630" s="166"/>
      <c r="U630" s="67"/>
      <c r="V630" s="149"/>
      <c r="W630" s="149"/>
    </row>
    <row r="631" spans="1:23" x14ac:dyDescent="0.4">
      <c r="A631" s="64"/>
      <c r="B631" s="65"/>
      <c r="C631" s="65"/>
      <c r="D631" s="65"/>
      <c r="E631" s="65"/>
      <c r="F631" s="65"/>
      <c r="G631" s="65"/>
      <c r="H631" s="229"/>
      <c r="I631" s="66"/>
      <c r="J631" s="102"/>
      <c r="K631" s="66"/>
      <c r="L631" s="66"/>
      <c r="M631" s="66"/>
      <c r="N631" s="169"/>
      <c r="O631" s="169"/>
      <c r="P631" s="166"/>
      <c r="Q631" s="167"/>
      <c r="R631" s="168"/>
      <c r="S631" s="166"/>
      <c r="T631" s="166"/>
      <c r="U631" s="67"/>
      <c r="V631" s="149"/>
      <c r="W631" s="149"/>
    </row>
    <row r="632" spans="1:23" x14ac:dyDescent="0.4">
      <c r="A632" s="64"/>
      <c r="B632" s="65"/>
      <c r="C632" s="65"/>
      <c r="D632" s="65"/>
      <c r="E632" s="65"/>
      <c r="F632" s="65"/>
      <c r="G632" s="65"/>
      <c r="H632" s="229"/>
      <c r="I632" s="66"/>
      <c r="J632" s="102"/>
      <c r="K632" s="66"/>
      <c r="L632" s="66"/>
      <c r="M632" s="66"/>
      <c r="N632" s="169"/>
      <c r="O632" s="169"/>
      <c r="P632" s="166"/>
      <c r="Q632" s="167"/>
      <c r="R632" s="168"/>
      <c r="S632" s="166"/>
      <c r="T632" s="166"/>
      <c r="U632" s="67"/>
      <c r="V632" s="149"/>
      <c r="W632" s="149"/>
    </row>
    <row r="633" spans="1:23" x14ac:dyDescent="0.4">
      <c r="A633" s="64"/>
      <c r="B633" s="65"/>
      <c r="C633" s="65"/>
      <c r="D633" s="65"/>
      <c r="E633" s="65"/>
      <c r="F633" s="65"/>
      <c r="G633" s="65"/>
      <c r="H633" s="229"/>
      <c r="I633" s="66"/>
      <c r="J633" s="102"/>
      <c r="K633" s="66"/>
      <c r="L633" s="66"/>
      <c r="M633" s="66"/>
      <c r="N633" s="169"/>
      <c r="O633" s="169"/>
      <c r="P633" s="166"/>
      <c r="Q633" s="167"/>
      <c r="R633" s="168"/>
      <c r="S633" s="166"/>
      <c r="T633" s="166"/>
      <c r="U633" s="67"/>
      <c r="V633" s="149"/>
      <c r="W633" s="149"/>
    </row>
    <row r="634" spans="1:23" x14ac:dyDescent="0.4">
      <c r="A634" s="64"/>
      <c r="B634" s="65"/>
      <c r="C634" s="65"/>
      <c r="D634" s="65"/>
      <c r="E634" s="65"/>
      <c r="F634" s="65"/>
      <c r="G634" s="65"/>
      <c r="H634" s="229"/>
      <c r="I634" s="66"/>
      <c r="J634" s="102"/>
      <c r="K634" s="66"/>
      <c r="L634" s="66"/>
      <c r="M634" s="66"/>
      <c r="N634" s="169"/>
      <c r="O634" s="169"/>
      <c r="P634" s="166"/>
      <c r="Q634" s="167"/>
      <c r="R634" s="168"/>
      <c r="S634" s="166"/>
      <c r="T634" s="166"/>
      <c r="U634" s="67"/>
      <c r="V634" s="149"/>
      <c r="W634" s="149"/>
    </row>
    <row r="635" spans="1:23" x14ac:dyDescent="0.4">
      <c r="A635" s="64"/>
      <c r="B635" s="65"/>
      <c r="C635" s="65"/>
      <c r="D635" s="65"/>
      <c r="E635" s="65"/>
      <c r="F635" s="65"/>
      <c r="G635" s="65"/>
      <c r="H635" s="229"/>
      <c r="I635" s="66"/>
      <c r="J635" s="102"/>
      <c r="K635" s="66"/>
      <c r="L635" s="66"/>
      <c r="M635" s="66"/>
      <c r="N635" s="169"/>
      <c r="O635" s="169"/>
      <c r="P635" s="166"/>
      <c r="Q635" s="167"/>
      <c r="R635" s="168"/>
      <c r="S635" s="166"/>
      <c r="T635" s="166"/>
      <c r="U635" s="67"/>
      <c r="V635" s="149"/>
      <c r="W635" s="149"/>
    </row>
    <row r="636" spans="1:23" x14ac:dyDescent="0.4">
      <c r="A636" s="64"/>
      <c r="B636" s="65"/>
      <c r="C636" s="65"/>
      <c r="D636" s="65"/>
      <c r="E636" s="65"/>
      <c r="F636" s="65"/>
      <c r="G636" s="65"/>
      <c r="H636" s="229"/>
      <c r="I636" s="66"/>
      <c r="J636" s="102"/>
      <c r="K636" s="66"/>
      <c r="L636" s="66"/>
      <c r="M636" s="66"/>
      <c r="N636" s="169"/>
      <c r="O636" s="169"/>
      <c r="P636" s="166"/>
      <c r="Q636" s="167"/>
      <c r="R636" s="168"/>
      <c r="S636" s="166"/>
      <c r="T636" s="166"/>
      <c r="U636" s="67"/>
      <c r="V636" s="149"/>
      <c r="W636" s="149"/>
    </row>
    <row r="637" spans="1:23" x14ac:dyDescent="0.4">
      <c r="A637" s="64"/>
      <c r="B637" s="65"/>
      <c r="C637" s="65"/>
      <c r="D637" s="65"/>
      <c r="E637" s="65"/>
      <c r="F637" s="65"/>
      <c r="G637" s="65"/>
      <c r="H637" s="229"/>
      <c r="I637" s="66"/>
      <c r="J637" s="102"/>
      <c r="K637" s="66"/>
      <c r="L637" s="66"/>
      <c r="M637" s="66"/>
      <c r="N637" s="169"/>
      <c r="O637" s="169"/>
      <c r="P637" s="166"/>
      <c r="Q637" s="167"/>
      <c r="R637" s="168"/>
      <c r="S637" s="166"/>
      <c r="T637" s="166"/>
      <c r="U637" s="67"/>
      <c r="V637" s="149"/>
      <c r="W637" s="149"/>
    </row>
    <row r="638" spans="1:23" x14ac:dyDescent="0.4">
      <c r="A638" s="64"/>
      <c r="B638" s="65"/>
      <c r="C638" s="65"/>
      <c r="D638" s="65"/>
      <c r="E638" s="65"/>
      <c r="F638" s="65"/>
      <c r="G638" s="65"/>
      <c r="H638" s="229"/>
      <c r="I638" s="66"/>
      <c r="J638" s="102"/>
      <c r="K638" s="66"/>
      <c r="L638" s="66"/>
      <c r="M638" s="66"/>
      <c r="N638" s="169"/>
      <c r="O638" s="169"/>
      <c r="P638" s="166"/>
      <c r="Q638" s="167"/>
      <c r="R638" s="168"/>
      <c r="S638" s="166"/>
      <c r="T638" s="166"/>
      <c r="U638" s="67"/>
      <c r="V638" s="149"/>
      <c r="W638" s="149"/>
    </row>
    <row r="639" spans="1:23" x14ac:dyDescent="0.4">
      <c r="A639" s="64"/>
      <c r="B639" s="65"/>
      <c r="C639" s="65"/>
      <c r="D639" s="65"/>
      <c r="E639" s="65"/>
      <c r="F639" s="65"/>
      <c r="G639" s="65"/>
      <c r="H639" s="229"/>
      <c r="I639" s="66"/>
      <c r="J639" s="102"/>
      <c r="K639" s="66"/>
      <c r="L639" s="66"/>
      <c r="M639" s="66"/>
      <c r="N639" s="169"/>
      <c r="O639" s="169"/>
      <c r="P639" s="166"/>
      <c r="Q639" s="167"/>
      <c r="R639" s="168"/>
      <c r="S639" s="166"/>
      <c r="T639" s="166"/>
      <c r="U639" s="67"/>
      <c r="V639" s="149"/>
      <c r="W639" s="149"/>
    </row>
    <row r="640" spans="1:23" x14ac:dyDescent="0.4">
      <c r="A640" s="64"/>
      <c r="B640" s="65"/>
      <c r="C640" s="65"/>
      <c r="D640" s="65"/>
      <c r="E640" s="65"/>
      <c r="F640" s="65"/>
      <c r="G640" s="65"/>
      <c r="H640" s="229"/>
      <c r="I640" s="66"/>
      <c r="J640" s="102"/>
      <c r="K640" s="66"/>
      <c r="L640" s="66"/>
      <c r="M640" s="66"/>
      <c r="N640" s="169"/>
      <c r="O640" s="169"/>
      <c r="P640" s="166"/>
      <c r="Q640" s="167"/>
      <c r="R640" s="168"/>
      <c r="S640" s="166"/>
      <c r="T640" s="166"/>
      <c r="U640" s="67"/>
      <c r="V640" s="149"/>
      <c r="W640" s="149"/>
    </row>
    <row r="641" spans="1:23" x14ac:dyDescent="0.4">
      <c r="A641" s="64"/>
      <c r="B641" s="65"/>
      <c r="C641" s="65"/>
      <c r="D641" s="65"/>
      <c r="E641" s="65"/>
      <c r="F641" s="65"/>
      <c r="G641" s="65"/>
      <c r="H641" s="229"/>
      <c r="I641" s="66"/>
      <c r="J641" s="102"/>
      <c r="K641" s="66"/>
      <c r="L641" s="66"/>
      <c r="M641" s="66"/>
      <c r="N641" s="169"/>
      <c r="O641" s="169"/>
      <c r="P641" s="166"/>
      <c r="Q641" s="167"/>
      <c r="R641" s="168"/>
      <c r="S641" s="166"/>
      <c r="T641" s="166"/>
      <c r="U641" s="67"/>
      <c r="V641" s="149"/>
      <c r="W641" s="149"/>
    </row>
    <row r="642" spans="1:23" x14ac:dyDescent="0.4">
      <c r="A642" s="64"/>
      <c r="B642" s="65"/>
      <c r="C642" s="65"/>
      <c r="D642" s="65"/>
      <c r="E642" s="65"/>
      <c r="F642" s="65"/>
      <c r="G642" s="65"/>
      <c r="H642" s="229"/>
      <c r="I642" s="66"/>
      <c r="J642" s="102"/>
      <c r="K642" s="66"/>
      <c r="L642" s="66"/>
      <c r="M642" s="66"/>
      <c r="N642" s="169"/>
      <c r="O642" s="169"/>
      <c r="P642" s="166"/>
      <c r="Q642" s="167"/>
      <c r="R642" s="168"/>
      <c r="S642" s="166"/>
      <c r="T642" s="166"/>
      <c r="U642" s="67"/>
      <c r="V642" s="149"/>
      <c r="W642" s="149"/>
    </row>
    <row r="643" spans="1:23" x14ac:dyDescent="0.4">
      <c r="A643" s="64"/>
      <c r="B643" s="65"/>
      <c r="C643" s="65"/>
      <c r="D643" s="65"/>
      <c r="E643" s="65"/>
      <c r="F643" s="65"/>
      <c r="G643" s="65"/>
      <c r="H643" s="229"/>
      <c r="I643" s="66"/>
      <c r="J643" s="102"/>
      <c r="K643" s="66"/>
      <c r="L643" s="66"/>
      <c r="M643" s="66"/>
      <c r="N643" s="169"/>
      <c r="O643" s="169"/>
      <c r="P643" s="166"/>
      <c r="Q643" s="167"/>
      <c r="R643" s="168"/>
      <c r="S643" s="166"/>
      <c r="T643" s="166"/>
      <c r="U643" s="67"/>
      <c r="V643" s="149"/>
      <c r="W643" s="149"/>
    </row>
    <row r="644" spans="1:23" x14ac:dyDescent="0.4">
      <c r="A644" s="64"/>
      <c r="B644" s="65"/>
      <c r="C644" s="65"/>
      <c r="D644" s="65"/>
      <c r="E644" s="65"/>
      <c r="F644" s="65"/>
      <c r="G644" s="65"/>
      <c r="H644" s="229"/>
      <c r="I644" s="66"/>
      <c r="J644" s="102"/>
      <c r="K644" s="66"/>
      <c r="L644" s="66"/>
      <c r="M644" s="66"/>
      <c r="N644" s="169"/>
      <c r="O644" s="169"/>
      <c r="P644" s="166"/>
      <c r="Q644" s="167"/>
      <c r="R644" s="168"/>
      <c r="S644" s="166"/>
      <c r="T644" s="166"/>
      <c r="U644" s="67"/>
      <c r="V644" s="149"/>
      <c r="W644" s="149"/>
    </row>
    <row r="645" spans="1:23" x14ac:dyDescent="0.4">
      <c r="A645" s="64"/>
      <c r="B645" s="65"/>
      <c r="C645" s="65"/>
      <c r="D645" s="65"/>
      <c r="E645" s="65"/>
      <c r="F645" s="65"/>
      <c r="G645" s="65"/>
      <c r="H645" s="229"/>
      <c r="I645" s="66"/>
      <c r="J645" s="102"/>
      <c r="K645" s="66"/>
      <c r="L645" s="66"/>
      <c r="M645" s="66"/>
      <c r="N645" s="169"/>
      <c r="O645" s="169"/>
      <c r="P645" s="166"/>
      <c r="Q645" s="167"/>
      <c r="R645" s="168"/>
      <c r="S645" s="166"/>
      <c r="T645" s="166"/>
      <c r="U645" s="67"/>
      <c r="V645" s="149"/>
      <c r="W645" s="149"/>
    </row>
    <row r="646" spans="1:23" x14ac:dyDescent="0.4">
      <c r="A646" s="64"/>
      <c r="B646" s="65"/>
      <c r="C646" s="65"/>
      <c r="D646" s="65"/>
      <c r="E646" s="65"/>
      <c r="F646" s="65"/>
      <c r="G646" s="65"/>
      <c r="H646" s="229"/>
      <c r="I646" s="66"/>
      <c r="J646" s="102"/>
      <c r="K646" s="66"/>
      <c r="L646" s="66"/>
      <c r="M646" s="66"/>
      <c r="N646" s="169"/>
      <c r="O646" s="169"/>
      <c r="P646" s="166"/>
      <c r="Q646" s="167"/>
      <c r="R646" s="168"/>
      <c r="S646" s="166"/>
      <c r="T646" s="166"/>
      <c r="U646" s="67"/>
      <c r="V646" s="149"/>
      <c r="W646" s="149"/>
    </row>
    <row r="647" spans="1:23" x14ac:dyDescent="0.4">
      <c r="A647" s="64"/>
      <c r="B647" s="65"/>
      <c r="C647" s="65"/>
      <c r="D647" s="65"/>
      <c r="E647" s="65"/>
      <c r="F647" s="65"/>
      <c r="G647" s="65"/>
      <c r="H647" s="229"/>
      <c r="I647" s="66"/>
      <c r="J647" s="102"/>
      <c r="K647" s="66"/>
      <c r="L647" s="66"/>
      <c r="M647" s="66"/>
      <c r="N647" s="169"/>
      <c r="O647" s="169"/>
      <c r="P647" s="166"/>
      <c r="Q647" s="167"/>
      <c r="R647" s="168"/>
      <c r="S647" s="166"/>
      <c r="T647" s="166"/>
      <c r="U647" s="67"/>
      <c r="V647" s="149"/>
      <c r="W647" s="149"/>
    </row>
    <row r="648" spans="1:23" x14ac:dyDescent="0.4">
      <c r="A648" s="64"/>
      <c r="B648" s="65"/>
      <c r="C648" s="65"/>
      <c r="D648" s="65"/>
      <c r="E648" s="65"/>
      <c r="F648" s="65"/>
      <c r="G648" s="65"/>
      <c r="H648" s="229"/>
      <c r="I648" s="66"/>
      <c r="J648" s="102"/>
      <c r="K648" s="66"/>
      <c r="L648" s="66"/>
      <c r="M648" s="66"/>
      <c r="N648" s="169"/>
      <c r="O648" s="169"/>
      <c r="P648" s="166"/>
      <c r="Q648" s="167"/>
      <c r="R648" s="168"/>
      <c r="S648" s="166"/>
      <c r="T648" s="166"/>
      <c r="U648" s="67"/>
      <c r="V648" s="149"/>
      <c r="W648" s="149"/>
    </row>
    <row r="649" spans="1:23" x14ac:dyDescent="0.4">
      <c r="A649" s="64"/>
      <c r="B649" s="65"/>
      <c r="C649" s="65"/>
      <c r="D649" s="65"/>
      <c r="E649" s="65"/>
      <c r="F649" s="65"/>
      <c r="G649" s="65"/>
      <c r="H649" s="229"/>
      <c r="I649" s="66"/>
      <c r="J649" s="102"/>
      <c r="K649" s="66"/>
      <c r="L649" s="66"/>
      <c r="M649" s="66"/>
      <c r="N649" s="169"/>
      <c r="O649" s="169"/>
      <c r="P649" s="166"/>
      <c r="Q649" s="167"/>
      <c r="R649" s="168"/>
      <c r="S649" s="166"/>
      <c r="T649" s="166"/>
      <c r="U649" s="67"/>
      <c r="V649" s="149"/>
      <c r="W649" s="149"/>
    </row>
    <row r="650" spans="1:23" x14ac:dyDescent="0.4">
      <c r="A650" s="64"/>
      <c r="B650" s="65"/>
      <c r="C650" s="65"/>
      <c r="D650" s="65"/>
      <c r="E650" s="65"/>
      <c r="F650" s="65"/>
      <c r="G650" s="65"/>
      <c r="H650" s="229"/>
      <c r="I650" s="66"/>
      <c r="J650" s="102"/>
      <c r="K650" s="66"/>
      <c r="L650" s="66"/>
      <c r="M650" s="66"/>
      <c r="N650" s="169"/>
      <c r="O650" s="169"/>
      <c r="P650" s="166"/>
      <c r="Q650" s="167"/>
      <c r="R650" s="168"/>
      <c r="S650" s="166"/>
      <c r="T650" s="166"/>
      <c r="U650" s="67"/>
      <c r="V650" s="149"/>
      <c r="W650" s="149"/>
    </row>
    <row r="651" spans="1:23" x14ac:dyDescent="0.4">
      <c r="A651" s="64"/>
      <c r="B651" s="65"/>
      <c r="C651" s="65"/>
      <c r="D651" s="65"/>
      <c r="E651" s="65"/>
      <c r="F651" s="65"/>
      <c r="G651" s="65"/>
      <c r="H651" s="229"/>
      <c r="I651" s="66"/>
      <c r="J651" s="102"/>
      <c r="K651" s="66"/>
      <c r="L651" s="66"/>
      <c r="M651" s="66"/>
      <c r="N651" s="169"/>
      <c r="O651" s="169"/>
      <c r="P651" s="166"/>
      <c r="Q651" s="167"/>
      <c r="R651" s="168"/>
      <c r="S651" s="166"/>
      <c r="T651" s="166"/>
      <c r="U651" s="67"/>
      <c r="V651" s="149"/>
      <c r="W651" s="149"/>
    </row>
    <row r="652" spans="1:23" x14ac:dyDescent="0.4">
      <c r="A652" s="64"/>
      <c r="B652" s="65"/>
      <c r="C652" s="65"/>
      <c r="D652" s="65"/>
      <c r="E652" s="65"/>
      <c r="F652" s="65"/>
      <c r="G652" s="65"/>
      <c r="H652" s="229"/>
      <c r="I652" s="66"/>
      <c r="J652" s="102"/>
      <c r="K652" s="66"/>
      <c r="L652" s="66"/>
      <c r="M652" s="66"/>
      <c r="N652" s="169"/>
      <c r="O652" s="169"/>
      <c r="P652" s="166"/>
      <c r="Q652" s="167"/>
      <c r="R652" s="168"/>
      <c r="S652" s="166"/>
      <c r="T652" s="166"/>
      <c r="U652" s="67"/>
      <c r="V652" s="149"/>
      <c r="W652" s="149"/>
    </row>
    <row r="653" spans="1:23" x14ac:dyDescent="0.4">
      <c r="A653" s="64"/>
      <c r="B653" s="65"/>
      <c r="C653" s="65"/>
      <c r="D653" s="65"/>
      <c r="E653" s="65"/>
      <c r="F653" s="65"/>
      <c r="G653" s="65"/>
      <c r="H653" s="229"/>
      <c r="I653" s="66"/>
      <c r="J653" s="102"/>
      <c r="K653" s="66"/>
      <c r="L653" s="66"/>
      <c r="M653" s="66"/>
      <c r="N653" s="169"/>
      <c r="O653" s="169"/>
      <c r="P653" s="166"/>
      <c r="Q653" s="167"/>
      <c r="R653" s="168"/>
      <c r="S653" s="166"/>
      <c r="T653" s="166"/>
      <c r="U653" s="67"/>
      <c r="V653" s="149"/>
      <c r="W653" s="149"/>
    </row>
    <row r="654" spans="1:23" x14ac:dyDescent="0.4">
      <c r="A654" s="64"/>
      <c r="B654" s="65"/>
      <c r="C654" s="65"/>
      <c r="D654" s="65"/>
      <c r="E654" s="65"/>
      <c r="F654" s="65"/>
      <c r="G654" s="65"/>
      <c r="H654" s="229"/>
      <c r="I654" s="66"/>
      <c r="J654" s="102"/>
      <c r="K654" s="66"/>
      <c r="L654" s="66"/>
      <c r="M654" s="66"/>
      <c r="N654" s="169"/>
      <c r="O654" s="169"/>
      <c r="P654" s="166"/>
      <c r="Q654" s="167"/>
      <c r="R654" s="168"/>
      <c r="S654" s="166"/>
      <c r="T654" s="166"/>
      <c r="U654" s="67"/>
      <c r="V654" s="149"/>
      <c r="W654" s="149"/>
    </row>
    <row r="655" spans="1:23" x14ac:dyDescent="0.4">
      <c r="A655" s="64"/>
      <c r="B655" s="65"/>
      <c r="C655" s="65"/>
      <c r="D655" s="65"/>
      <c r="E655" s="65"/>
      <c r="F655" s="65"/>
      <c r="G655" s="65"/>
      <c r="H655" s="229"/>
      <c r="I655" s="66"/>
      <c r="J655" s="102"/>
      <c r="K655" s="66"/>
      <c r="L655" s="66"/>
      <c r="M655" s="66"/>
      <c r="N655" s="169"/>
      <c r="O655" s="169"/>
      <c r="P655" s="166"/>
      <c r="Q655" s="167"/>
      <c r="R655" s="168"/>
      <c r="S655" s="166"/>
      <c r="T655" s="166"/>
      <c r="U655" s="67"/>
      <c r="V655" s="149"/>
      <c r="W655" s="149"/>
    </row>
    <row r="656" spans="1:23" x14ac:dyDescent="0.4">
      <c r="A656" s="64"/>
      <c r="B656" s="65"/>
      <c r="C656" s="65"/>
      <c r="D656" s="65"/>
      <c r="E656" s="65"/>
      <c r="F656" s="65"/>
      <c r="G656" s="65"/>
      <c r="H656" s="229"/>
      <c r="I656" s="66"/>
      <c r="J656" s="102"/>
      <c r="K656" s="66"/>
      <c r="L656" s="66"/>
      <c r="M656" s="66"/>
      <c r="N656" s="169"/>
      <c r="O656" s="169"/>
      <c r="P656" s="166"/>
      <c r="Q656" s="167"/>
      <c r="R656" s="168"/>
      <c r="S656" s="166"/>
      <c r="T656" s="166"/>
      <c r="U656" s="67"/>
      <c r="V656" s="149"/>
      <c r="W656" s="149"/>
    </row>
    <row r="657" spans="1:23" x14ac:dyDescent="0.4">
      <c r="A657" s="64"/>
      <c r="B657" s="65"/>
      <c r="C657" s="65"/>
      <c r="D657" s="65"/>
      <c r="E657" s="65"/>
      <c r="F657" s="65"/>
      <c r="G657" s="65"/>
      <c r="H657" s="229"/>
      <c r="I657" s="66"/>
      <c r="J657" s="102"/>
      <c r="K657" s="66"/>
      <c r="L657" s="66"/>
      <c r="M657" s="66"/>
      <c r="N657" s="169"/>
      <c r="O657" s="169"/>
      <c r="P657" s="166"/>
      <c r="Q657" s="167"/>
      <c r="R657" s="168"/>
      <c r="S657" s="166"/>
      <c r="T657" s="166"/>
      <c r="U657" s="67"/>
      <c r="V657" s="149"/>
      <c r="W657" s="149"/>
    </row>
    <row r="658" spans="1:23" x14ac:dyDescent="0.4">
      <c r="A658" s="64"/>
      <c r="B658" s="65"/>
      <c r="C658" s="65"/>
      <c r="D658" s="65"/>
      <c r="E658" s="65"/>
      <c r="F658" s="65"/>
      <c r="G658" s="65"/>
      <c r="H658" s="229"/>
      <c r="I658" s="66"/>
      <c r="J658" s="102"/>
      <c r="K658" s="66"/>
      <c r="L658" s="66"/>
      <c r="M658" s="66"/>
      <c r="N658" s="169"/>
      <c r="O658" s="169"/>
      <c r="P658" s="166"/>
      <c r="Q658" s="167"/>
      <c r="R658" s="168"/>
      <c r="S658" s="166"/>
      <c r="T658" s="166"/>
      <c r="U658" s="67"/>
      <c r="V658" s="149"/>
      <c r="W658" s="149"/>
    </row>
    <row r="659" spans="1:23" x14ac:dyDescent="0.4">
      <c r="A659" s="64"/>
      <c r="B659" s="65"/>
      <c r="C659" s="65"/>
      <c r="D659" s="65"/>
      <c r="E659" s="65"/>
      <c r="F659" s="65"/>
      <c r="G659" s="65"/>
      <c r="H659" s="229"/>
      <c r="I659" s="66"/>
      <c r="J659" s="102"/>
      <c r="K659" s="66"/>
      <c r="L659" s="66"/>
      <c r="M659" s="66"/>
      <c r="N659" s="169"/>
      <c r="O659" s="169"/>
      <c r="P659" s="166"/>
      <c r="Q659" s="167"/>
      <c r="R659" s="168"/>
      <c r="S659" s="166"/>
      <c r="T659" s="166"/>
      <c r="U659" s="67"/>
      <c r="V659" s="149"/>
      <c r="W659" s="149"/>
    </row>
    <row r="660" spans="1:23" x14ac:dyDescent="0.4">
      <c r="A660" s="64"/>
      <c r="B660" s="65"/>
      <c r="C660" s="65"/>
      <c r="D660" s="65"/>
      <c r="E660" s="65"/>
      <c r="F660" s="65"/>
      <c r="G660" s="65"/>
      <c r="H660" s="229"/>
      <c r="I660" s="66"/>
      <c r="J660" s="102"/>
      <c r="K660" s="66"/>
      <c r="L660" s="66"/>
      <c r="M660" s="66"/>
      <c r="N660" s="169"/>
      <c r="O660" s="169"/>
      <c r="P660" s="166"/>
      <c r="Q660" s="167"/>
      <c r="R660" s="168"/>
      <c r="S660" s="166"/>
      <c r="T660" s="166"/>
      <c r="U660" s="67"/>
      <c r="V660" s="149"/>
      <c r="W660" s="149"/>
    </row>
    <row r="661" spans="1:23" x14ac:dyDescent="0.4">
      <c r="A661" s="64"/>
      <c r="B661" s="65"/>
      <c r="C661" s="65"/>
      <c r="D661" s="65"/>
      <c r="E661" s="65"/>
      <c r="F661" s="65"/>
      <c r="G661" s="65"/>
      <c r="H661" s="229"/>
      <c r="I661" s="66"/>
      <c r="J661" s="102"/>
      <c r="K661" s="66"/>
      <c r="L661" s="66"/>
      <c r="M661" s="66"/>
      <c r="N661" s="169"/>
      <c r="O661" s="169"/>
      <c r="P661" s="166"/>
      <c r="Q661" s="167"/>
      <c r="R661" s="168"/>
      <c r="S661" s="166"/>
      <c r="T661" s="166"/>
      <c r="U661" s="67"/>
      <c r="V661" s="149"/>
      <c r="W661" s="149"/>
    </row>
    <row r="662" spans="1:23" x14ac:dyDescent="0.4">
      <c r="A662" s="64"/>
      <c r="B662" s="65"/>
      <c r="C662" s="65"/>
      <c r="D662" s="65"/>
      <c r="E662" s="65"/>
      <c r="F662" s="65"/>
      <c r="G662" s="65"/>
      <c r="H662" s="229"/>
      <c r="I662" s="66"/>
      <c r="J662" s="102"/>
      <c r="K662" s="66"/>
      <c r="L662" s="66"/>
      <c r="M662" s="66"/>
      <c r="N662" s="169"/>
      <c r="O662" s="169"/>
      <c r="P662" s="166"/>
      <c r="Q662" s="167"/>
      <c r="R662" s="168"/>
      <c r="S662" s="166"/>
      <c r="T662" s="166"/>
      <c r="U662" s="67"/>
      <c r="V662" s="149"/>
      <c r="W662" s="149"/>
    </row>
    <row r="663" spans="1:23" x14ac:dyDescent="0.4">
      <c r="A663" s="64"/>
      <c r="B663" s="65"/>
      <c r="C663" s="65"/>
      <c r="D663" s="65"/>
      <c r="E663" s="65"/>
      <c r="F663" s="65"/>
      <c r="G663" s="65"/>
      <c r="H663" s="229"/>
      <c r="I663" s="66"/>
      <c r="J663" s="102"/>
      <c r="K663" s="66"/>
      <c r="L663" s="66"/>
      <c r="M663" s="66"/>
      <c r="N663" s="169"/>
      <c r="O663" s="169"/>
      <c r="P663" s="166"/>
      <c r="Q663" s="167"/>
      <c r="R663" s="168"/>
      <c r="S663" s="166"/>
      <c r="T663" s="166"/>
      <c r="U663" s="67"/>
      <c r="V663" s="149"/>
      <c r="W663" s="149"/>
    </row>
    <row r="664" spans="1:23" x14ac:dyDescent="0.4">
      <c r="A664" s="64"/>
      <c r="B664" s="65"/>
      <c r="C664" s="65"/>
      <c r="D664" s="65"/>
      <c r="E664" s="65"/>
      <c r="F664" s="65"/>
      <c r="G664" s="65"/>
      <c r="H664" s="229"/>
      <c r="I664" s="66"/>
      <c r="J664" s="102"/>
      <c r="K664" s="66"/>
      <c r="L664" s="66"/>
      <c r="M664" s="66"/>
      <c r="N664" s="169"/>
      <c r="O664" s="169"/>
      <c r="P664" s="166"/>
      <c r="Q664" s="167"/>
      <c r="R664" s="168"/>
      <c r="S664" s="166"/>
      <c r="T664" s="166"/>
      <c r="U664" s="67"/>
      <c r="V664" s="149"/>
      <c r="W664" s="149"/>
    </row>
    <row r="665" spans="1:23" x14ac:dyDescent="0.4">
      <c r="A665" s="64"/>
      <c r="B665" s="65"/>
      <c r="C665" s="65"/>
      <c r="D665" s="65"/>
      <c r="E665" s="65"/>
      <c r="F665" s="65"/>
      <c r="G665" s="65"/>
      <c r="H665" s="229"/>
      <c r="I665" s="66"/>
      <c r="J665" s="102"/>
      <c r="K665" s="66"/>
      <c r="L665" s="66"/>
      <c r="M665" s="66"/>
      <c r="N665" s="169"/>
      <c r="O665" s="169"/>
      <c r="P665" s="166"/>
      <c r="Q665" s="167"/>
      <c r="R665" s="168"/>
      <c r="S665" s="166"/>
      <c r="T665" s="166"/>
      <c r="U665" s="67"/>
      <c r="V665" s="149"/>
      <c r="W665" s="149"/>
    </row>
    <row r="666" spans="1:23" x14ac:dyDescent="0.4">
      <c r="A666" s="64"/>
      <c r="B666" s="65"/>
      <c r="C666" s="65"/>
      <c r="D666" s="65"/>
      <c r="E666" s="65"/>
      <c r="F666" s="65"/>
      <c r="G666" s="65"/>
      <c r="H666" s="229"/>
      <c r="I666" s="66"/>
      <c r="J666" s="102"/>
      <c r="K666" s="66"/>
      <c r="L666" s="66"/>
      <c r="M666" s="66"/>
      <c r="N666" s="169"/>
      <c r="O666" s="169"/>
      <c r="P666" s="166"/>
      <c r="Q666" s="167"/>
      <c r="R666" s="168"/>
      <c r="S666" s="166"/>
      <c r="T666" s="166"/>
      <c r="U666" s="67"/>
      <c r="V666" s="149"/>
      <c r="W666" s="149"/>
    </row>
    <row r="667" spans="1:23" x14ac:dyDescent="0.4">
      <c r="A667" s="64"/>
      <c r="B667" s="65"/>
      <c r="C667" s="65"/>
      <c r="D667" s="65"/>
      <c r="E667" s="65"/>
      <c r="F667" s="65"/>
      <c r="G667" s="65"/>
      <c r="H667" s="229"/>
      <c r="I667" s="66"/>
      <c r="J667" s="102"/>
      <c r="K667" s="66"/>
      <c r="L667" s="66"/>
      <c r="M667" s="66"/>
      <c r="N667" s="169"/>
      <c r="O667" s="169"/>
      <c r="P667" s="166"/>
      <c r="Q667" s="167"/>
      <c r="R667" s="168"/>
      <c r="S667" s="166"/>
      <c r="T667" s="166"/>
      <c r="U667" s="67"/>
      <c r="V667" s="149"/>
      <c r="W667" s="149"/>
    </row>
    <row r="668" spans="1:23" x14ac:dyDescent="0.4">
      <c r="A668" s="64"/>
      <c r="B668" s="65"/>
      <c r="C668" s="65"/>
      <c r="D668" s="65"/>
      <c r="E668" s="65"/>
      <c r="F668" s="65"/>
      <c r="G668" s="65"/>
      <c r="H668" s="229"/>
      <c r="I668" s="66"/>
      <c r="J668" s="102"/>
      <c r="K668" s="66"/>
      <c r="L668" s="66"/>
      <c r="M668" s="66"/>
      <c r="N668" s="169"/>
      <c r="O668" s="169"/>
      <c r="P668" s="166"/>
      <c r="Q668" s="167"/>
      <c r="R668" s="168"/>
      <c r="S668" s="166"/>
      <c r="T668" s="166"/>
      <c r="U668" s="67"/>
      <c r="V668" s="149"/>
      <c r="W668" s="149"/>
    </row>
    <row r="669" spans="1:23" x14ac:dyDescent="0.4">
      <c r="A669" s="64"/>
      <c r="B669" s="65"/>
      <c r="C669" s="65"/>
      <c r="D669" s="65"/>
      <c r="E669" s="65"/>
      <c r="F669" s="65"/>
      <c r="G669" s="65"/>
      <c r="H669" s="229"/>
      <c r="I669" s="66"/>
      <c r="J669" s="102"/>
      <c r="K669" s="66"/>
      <c r="L669" s="66"/>
      <c r="M669" s="66"/>
      <c r="N669" s="169"/>
      <c r="O669" s="169"/>
      <c r="P669" s="166"/>
      <c r="Q669" s="167"/>
      <c r="R669" s="168"/>
      <c r="S669" s="166"/>
      <c r="T669" s="166"/>
      <c r="U669" s="67"/>
      <c r="V669" s="149"/>
      <c r="W669" s="149"/>
    </row>
    <row r="670" spans="1:23" x14ac:dyDescent="0.4">
      <c r="A670" s="64"/>
      <c r="B670" s="65"/>
      <c r="C670" s="65"/>
      <c r="D670" s="65"/>
      <c r="E670" s="65"/>
      <c r="F670" s="65"/>
      <c r="G670" s="65"/>
      <c r="H670" s="229"/>
      <c r="I670" s="66"/>
      <c r="J670" s="102"/>
      <c r="K670" s="66"/>
      <c r="L670" s="66"/>
      <c r="M670" s="66"/>
      <c r="N670" s="169"/>
      <c r="O670" s="169"/>
      <c r="P670" s="166"/>
      <c r="Q670" s="167"/>
      <c r="R670" s="168"/>
      <c r="S670" s="166"/>
      <c r="T670" s="166"/>
      <c r="U670" s="67"/>
      <c r="V670" s="149"/>
      <c r="W670" s="149"/>
    </row>
    <row r="671" spans="1:23" x14ac:dyDescent="0.4">
      <c r="A671" s="64"/>
      <c r="B671" s="65"/>
      <c r="C671" s="65"/>
      <c r="D671" s="65"/>
      <c r="E671" s="65"/>
      <c r="F671" s="65"/>
      <c r="G671" s="65"/>
      <c r="H671" s="229"/>
      <c r="I671" s="66"/>
      <c r="J671" s="102"/>
      <c r="K671" s="66"/>
      <c r="L671" s="66"/>
      <c r="M671" s="66"/>
      <c r="N671" s="169"/>
      <c r="O671" s="169"/>
      <c r="P671" s="166"/>
      <c r="Q671" s="167"/>
      <c r="R671" s="168"/>
      <c r="S671" s="166"/>
      <c r="T671" s="166"/>
      <c r="U671" s="67"/>
      <c r="V671" s="149"/>
      <c r="W671" s="149"/>
    </row>
    <row r="672" spans="1:23" x14ac:dyDescent="0.4">
      <c r="A672" s="64"/>
      <c r="B672" s="65"/>
      <c r="C672" s="65"/>
      <c r="D672" s="65"/>
      <c r="E672" s="65"/>
      <c r="F672" s="65"/>
      <c r="G672" s="65"/>
      <c r="H672" s="229"/>
      <c r="I672" s="66"/>
      <c r="J672" s="102"/>
      <c r="K672" s="66"/>
      <c r="L672" s="66"/>
      <c r="M672" s="66"/>
      <c r="N672" s="169"/>
      <c r="O672" s="169"/>
      <c r="P672" s="166"/>
      <c r="Q672" s="167"/>
      <c r="R672" s="168"/>
      <c r="S672" s="166"/>
      <c r="T672" s="166"/>
      <c r="U672" s="67"/>
      <c r="V672" s="149"/>
      <c r="W672" s="149"/>
    </row>
    <row r="673" spans="1:23" x14ac:dyDescent="0.4">
      <c r="A673" s="64"/>
      <c r="B673" s="65"/>
      <c r="C673" s="65"/>
      <c r="D673" s="65"/>
      <c r="E673" s="65"/>
      <c r="F673" s="65"/>
      <c r="G673" s="65"/>
      <c r="H673" s="229"/>
      <c r="I673" s="66"/>
      <c r="J673" s="102"/>
      <c r="K673" s="66"/>
      <c r="L673" s="66"/>
      <c r="M673" s="66"/>
      <c r="N673" s="169"/>
      <c r="O673" s="169"/>
      <c r="P673" s="166"/>
      <c r="Q673" s="167"/>
      <c r="R673" s="168"/>
      <c r="S673" s="166"/>
      <c r="T673" s="166"/>
      <c r="U673" s="67"/>
      <c r="V673" s="149"/>
      <c r="W673" s="149"/>
    </row>
    <row r="674" spans="1:23" x14ac:dyDescent="0.4">
      <c r="A674" s="64"/>
      <c r="B674" s="65"/>
      <c r="C674" s="65"/>
      <c r="D674" s="65"/>
      <c r="E674" s="65"/>
      <c r="F674" s="65"/>
      <c r="G674" s="65"/>
      <c r="H674" s="229"/>
      <c r="I674" s="66"/>
      <c r="J674" s="102"/>
      <c r="K674" s="66"/>
      <c r="L674" s="66"/>
      <c r="M674" s="66"/>
      <c r="N674" s="169"/>
      <c r="O674" s="169"/>
      <c r="P674" s="166"/>
      <c r="Q674" s="167"/>
      <c r="R674" s="168"/>
      <c r="S674" s="166"/>
      <c r="T674" s="166"/>
      <c r="U674" s="67"/>
      <c r="V674" s="149"/>
      <c r="W674" s="149"/>
    </row>
    <row r="675" spans="1:23" x14ac:dyDescent="0.4">
      <c r="A675" s="64"/>
      <c r="B675" s="65"/>
      <c r="C675" s="65"/>
      <c r="D675" s="65"/>
      <c r="E675" s="65"/>
      <c r="F675" s="65"/>
      <c r="G675" s="65"/>
      <c r="H675" s="229"/>
      <c r="I675" s="66"/>
      <c r="J675" s="102"/>
      <c r="K675" s="66"/>
      <c r="L675" s="66"/>
      <c r="M675" s="66"/>
      <c r="N675" s="169"/>
      <c r="O675" s="169"/>
      <c r="P675" s="166"/>
      <c r="Q675" s="167"/>
      <c r="R675" s="168"/>
      <c r="S675" s="166"/>
      <c r="T675" s="166"/>
      <c r="U675" s="67"/>
      <c r="V675" s="149"/>
      <c r="W675" s="149"/>
    </row>
    <row r="676" spans="1:23" x14ac:dyDescent="0.4">
      <c r="A676" s="64"/>
      <c r="B676" s="65"/>
      <c r="C676" s="65"/>
      <c r="D676" s="65"/>
      <c r="E676" s="65"/>
      <c r="F676" s="65"/>
      <c r="G676" s="65"/>
      <c r="H676" s="229"/>
      <c r="I676" s="66"/>
      <c r="J676" s="102"/>
      <c r="K676" s="66"/>
      <c r="L676" s="66"/>
      <c r="M676" s="66"/>
      <c r="N676" s="169"/>
      <c r="O676" s="169"/>
      <c r="P676" s="166"/>
      <c r="Q676" s="167"/>
      <c r="R676" s="168"/>
      <c r="S676" s="166"/>
      <c r="T676" s="166"/>
      <c r="U676" s="67"/>
      <c r="V676" s="149"/>
      <c r="W676" s="149"/>
    </row>
    <row r="677" spans="1:23" x14ac:dyDescent="0.4">
      <c r="A677" s="64"/>
      <c r="B677" s="65"/>
      <c r="C677" s="65"/>
      <c r="D677" s="65"/>
      <c r="E677" s="65"/>
      <c r="F677" s="65"/>
      <c r="G677" s="65"/>
      <c r="H677" s="229"/>
      <c r="I677" s="66"/>
      <c r="J677" s="102"/>
      <c r="K677" s="66"/>
      <c r="L677" s="66"/>
      <c r="M677" s="66"/>
      <c r="N677" s="169"/>
      <c r="O677" s="169"/>
      <c r="P677" s="166"/>
      <c r="Q677" s="167"/>
      <c r="R677" s="168"/>
      <c r="S677" s="166"/>
      <c r="T677" s="166"/>
      <c r="U677" s="67"/>
      <c r="V677" s="149"/>
      <c r="W677" s="149"/>
    </row>
    <row r="678" spans="1:23" x14ac:dyDescent="0.4">
      <c r="A678" s="64"/>
      <c r="B678" s="65"/>
      <c r="C678" s="65"/>
      <c r="D678" s="65"/>
      <c r="E678" s="65"/>
      <c r="F678" s="65"/>
      <c r="G678" s="65"/>
      <c r="H678" s="229"/>
      <c r="I678" s="66"/>
      <c r="J678" s="102"/>
      <c r="K678" s="66"/>
      <c r="L678" s="66"/>
      <c r="M678" s="66"/>
      <c r="N678" s="169"/>
      <c r="O678" s="169"/>
      <c r="P678" s="166"/>
      <c r="Q678" s="167"/>
      <c r="R678" s="168"/>
      <c r="S678" s="166"/>
      <c r="T678" s="166"/>
      <c r="U678" s="67"/>
      <c r="V678" s="149"/>
      <c r="W678" s="149"/>
    </row>
    <row r="679" spans="1:23" x14ac:dyDescent="0.4">
      <c r="A679" s="64"/>
      <c r="B679" s="65"/>
      <c r="C679" s="65"/>
      <c r="D679" s="65"/>
      <c r="E679" s="65"/>
      <c r="F679" s="65"/>
      <c r="G679" s="65"/>
      <c r="H679" s="229"/>
      <c r="I679" s="66"/>
      <c r="J679" s="102"/>
      <c r="K679" s="66"/>
      <c r="L679" s="66"/>
      <c r="M679" s="66"/>
      <c r="N679" s="169"/>
      <c r="O679" s="169"/>
      <c r="P679" s="166"/>
      <c r="Q679" s="167"/>
      <c r="R679" s="168"/>
      <c r="S679" s="166"/>
      <c r="T679" s="166"/>
      <c r="U679" s="67"/>
      <c r="V679" s="149"/>
      <c r="W679" s="149"/>
    </row>
    <row r="680" spans="1:23" x14ac:dyDescent="0.4">
      <c r="A680" s="64"/>
      <c r="B680" s="65"/>
      <c r="C680" s="65"/>
      <c r="D680" s="65"/>
      <c r="E680" s="65"/>
      <c r="F680" s="65"/>
      <c r="G680" s="65"/>
      <c r="H680" s="229"/>
      <c r="I680" s="66"/>
      <c r="J680" s="102"/>
      <c r="K680" s="66"/>
      <c r="L680" s="66"/>
      <c r="M680" s="66"/>
      <c r="N680" s="169"/>
      <c r="O680" s="169"/>
      <c r="P680" s="166"/>
      <c r="Q680" s="167"/>
      <c r="R680" s="168"/>
      <c r="S680" s="166"/>
      <c r="T680" s="166"/>
      <c r="U680" s="67"/>
      <c r="V680" s="149"/>
      <c r="W680" s="149"/>
    </row>
    <row r="681" spans="1:23" x14ac:dyDescent="0.4">
      <c r="A681" s="64"/>
      <c r="B681" s="65"/>
      <c r="C681" s="65"/>
      <c r="D681" s="65"/>
      <c r="E681" s="65"/>
      <c r="F681" s="65"/>
      <c r="G681" s="65"/>
      <c r="H681" s="229"/>
      <c r="I681" s="66"/>
      <c r="J681" s="102"/>
      <c r="K681" s="66"/>
      <c r="L681" s="66"/>
      <c r="M681" s="66"/>
      <c r="N681" s="169"/>
      <c r="O681" s="169"/>
      <c r="P681" s="166"/>
      <c r="Q681" s="167"/>
      <c r="R681" s="168"/>
      <c r="S681" s="166"/>
      <c r="T681" s="166"/>
      <c r="U681" s="67"/>
      <c r="V681" s="149"/>
      <c r="W681" s="149"/>
    </row>
    <row r="682" spans="1:23" x14ac:dyDescent="0.4">
      <c r="A682" s="64"/>
      <c r="B682" s="65"/>
      <c r="C682" s="65"/>
      <c r="D682" s="65"/>
      <c r="E682" s="65"/>
      <c r="F682" s="65"/>
      <c r="G682" s="65"/>
      <c r="H682" s="229"/>
      <c r="I682" s="66"/>
      <c r="J682" s="102"/>
      <c r="K682" s="66"/>
      <c r="L682" s="66"/>
      <c r="M682" s="66"/>
      <c r="N682" s="169"/>
      <c r="O682" s="169"/>
      <c r="P682" s="166"/>
      <c r="Q682" s="167"/>
      <c r="R682" s="168"/>
      <c r="S682" s="166"/>
      <c r="T682" s="166"/>
      <c r="U682" s="67"/>
      <c r="V682" s="149"/>
      <c r="W682" s="149"/>
    </row>
    <row r="683" spans="1:23" x14ac:dyDescent="0.4">
      <c r="A683" s="64"/>
      <c r="B683" s="65"/>
      <c r="C683" s="65"/>
      <c r="D683" s="65"/>
      <c r="E683" s="65"/>
      <c r="F683" s="65"/>
      <c r="G683" s="65"/>
      <c r="H683" s="229"/>
      <c r="I683" s="66"/>
      <c r="J683" s="102"/>
      <c r="K683" s="66"/>
      <c r="L683" s="66"/>
      <c r="M683" s="66"/>
      <c r="N683" s="169"/>
      <c r="O683" s="169"/>
      <c r="P683" s="166"/>
      <c r="Q683" s="167"/>
      <c r="R683" s="168"/>
      <c r="S683" s="166"/>
      <c r="T683" s="166"/>
      <c r="U683" s="67"/>
      <c r="V683" s="149"/>
      <c r="W683" s="149"/>
    </row>
    <row r="684" spans="1:23" x14ac:dyDescent="0.4">
      <c r="A684" s="64"/>
      <c r="B684" s="65"/>
      <c r="C684" s="65"/>
      <c r="D684" s="65"/>
      <c r="E684" s="65"/>
      <c r="F684" s="65"/>
      <c r="G684" s="65"/>
      <c r="H684" s="229"/>
      <c r="I684" s="66"/>
      <c r="J684" s="102"/>
      <c r="K684" s="66"/>
      <c r="L684" s="66"/>
      <c r="M684" s="66"/>
      <c r="N684" s="169"/>
      <c r="O684" s="169"/>
      <c r="P684" s="166"/>
      <c r="Q684" s="167"/>
      <c r="R684" s="168"/>
      <c r="S684" s="166"/>
      <c r="T684" s="166"/>
      <c r="U684" s="67"/>
      <c r="V684" s="149"/>
      <c r="W684" s="149"/>
    </row>
    <row r="685" spans="1:23" x14ac:dyDescent="0.4">
      <c r="A685" s="64"/>
      <c r="B685" s="65"/>
      <c r="C685" s="65"/>
      <c r="D685" s="65"/>
      <c r="E685" s="65"/>
      <c r="F685" s="65"/>
      <c r="G685" s="65"/>
      <c r="H685" s="229"/>
      <c r="I685" s="66"/>
      <c r="J685" s="102"/>
      <c r="K685" s="66"/>
      <c r="L685" s="66"/>
      <c r="M685" s="66"/>
      <c r="N685" s="169"/>
      <c r="O685" s="169"/>
      <c r="P685" s="166"/>
      <c r="Q685" s="167"/>
      <c r="R685" s="168"/>
      <c r="S685" s="166"/>
      <c r="T685" s="166"/>
      <c r="U685" s="67"/>
      <c r="V685" s="149"/>
      <c r="W685" s="149"/>
    </row>
    <row r="686" spans="1:23" x14ac:dyDescent="0.4">
      <c r="A686" s="64"/>
      <c r="B686" s="65"/>
      <c r="C686" s="65"/>
      <c r="D686" s="65"/>
      <c r="E686" s="65"/>
      <c r="F686" s="65"/>
      <c r="G686" s="65"/>
      <c r="H686" s="229"/>
      <c r="I686" s="66"/>
      <c r="J686" s="102"/>
      <c r="K686" s="66"/>
      <c r="L686" s="66"/>
      <c r="M686" s="66"/>
      <c r="N686" s="169"/>
      <c r="O686" s="169"/>
      <c r="P686" s="166"/>
      <c r="Q686" s="167"/>
      <c r="R686" s="168"/>
      <c r="S686" s="166"/>
      <c r="T686" s="166"/>
      <c r="U686" s="67"/>
      <c r="V686" s="149"/>
      <c r="W686" s="149"/>
    </row>
    <row r="687" spans="1:23" x14ac:dyDescent="0.4">
      <c r="A687" s="64"/>
      <c r="B687" s="65"/>
      <c r="C687" s="65"/>
      <c r="D687" s="65"/>
      <c r="E687" s="65"/>
      <c r="F687" s="65"/>
      <c r="G687" s="65"/>
      <c r="H687" s="229"/>
      <c r="I687" s="66"/>
      <c r="J687" s="102"/>
      <c r="K687" s="66"/>
      <c r="L687" s="66"/>
      <c r="M687" s="66"/>
      <c r="N687" s="169"/>
      <c r="O687" s="169"/>
      <c r="P687" s="166"/>
      <c r="Q687" s="167"/>
      <c r="R687" s="168"/>
      <c r="S687" s="166"/>
      <c r="T687" s="166"/>
      <c r="U687" s="67"/>
      <c r="V687" s="149"/>
      <c r="W687" s="149"/>
    </row>
    <row r="688" spans="1:23" x14ac:dyDescent="0.4">
      <c r="A688" s="64"/>
      <c r="B688" s="65"/>
      <c r="C688" s="65"/>
      <c r="D688" s="65"/>
      <c r="E688" s="65"/>
      <c r="F688" s="65"/>
      <c r="G688" s="65"/>
      <c r="H688" s="229"/>
      <c r="I688" s="66"/>
      <c r="J688" s="102"/>
      <c r="K688" s="66"/>
      <c r="L688" s="66"/>
      <c r="M688" s="66"/>
      <c r="N688" s="169"/>
      <c r="O688" s="169"/>
      <c r="P688" s="166"/>
      <c r="Q688" s="167"/>
      <c r="R688" s="168"/>
      <c r="S688" s="166"/>
      <c r="T688" s="166"/>
      <c r="U688" s="67"/>
      <c r="V688" s="149"/>
      <c r="W688" s="149"/>
    </row>
    <row r="689" spans="1:23" x14ac:dyDescent="0.4">
      <c r="A689" s="64"/>
      <c r="B689" s="65"/>
      <c r="C689" s="65"/>
      <c r="D689" s="65"/>
      <c r="E689" s="65"/>
      <c r="F689" s="65"/>
      <c r="G689" s="65"/>
      <c r="H689" s="229"/>
      <c r="I689" s="66"/>
      <c r="J689" s="102"/>
      <c r="K689" s="66"/>
      <c r="L689" s="66"/>
      <c r="M689" s="66"/>
      <c r="N689" s="169"/>
      <c r="O689" s="169"/>
      <c r="P689" s="166"/>
      <c r="Q689" s="167"/>
      <c r="R689" s="168"/>
      <c r="S689" s="166"/>
      <c r="T689" s="166"/>
      <c r="U689" s="67"/>
      <c r="V689" s="149"/>
      <c r="W689" s="149"/>
    </row>
    <row r="690" spans="1:23" x14ac:dyDescent="0.4">
      <c r="A690" s="64"/>
      <c r="B690" s="65"/>
      <c r="C690" s="65"/>
      <c r="D690" s="65"/>
      <c r="E690" s="65"/>
      <c r="F690" s="65"/>
      <c r="G690" s="65"/>
      <c r="H690" s="229"/>
      <c r="I690" s="66"/>
      <c r="J690" s="102"/>
      <c r="K690" s="66"/>
      <c r="L690" s="66"/>
      <c r="M690" s="66"/>
      <c r="N690" s="169"/>
      <c r="O690" s="169"/>
      <c r="P690" s="166"/>
      <c r="Q690" s="167"/>
      <c r="R690" s="168"/>
      <c r="S690" s="166"/>
      <c r="T690" s="166"/>
      <c r="U690" s="67"/>
      <c r="V690" s="149"/>
      <c r="W690" s="149"/>
    </row>
    <row r="691" spans="1:23" x14ac:dyDescent="0.4">
      <c r="A691" s="64"/>
      <c r="B691" s="65"/>
      <c r="C691" s="65"/>
      <c r="D691" s="65"/>
      <c r="E691" s="65"/>
      <c r="F691" s="65"/>
      <c r="G691" s="65"/>
      <c r="H691" s="229"/>
      <c r="I691" s="66"/>
      <c r="J691" s="102"/>
      <c r="K691" s="66"/>
      <c r="L691" s="66"/>
      <c r="M691" s="66"/>
      <c r="N691" s="169"/>
      <c r="O691" s="169"/>
      <c r="P691" s="166"/>
      <c r="Q691" s="167"/>
      <c r="R691" s="168"/>
      <c r="S691" s="166"/>
      <c r="T691" s="166"/>
      <c r="U691" s="67"/>
      <c r="V691" s="149"/>
      <c r="W691" s="149"/>
    </row>
    <row r="692" spans="1:23" x14ac:dyDescent="0.4">
      <c r="A692" s="64"/>
      <c r="B692" s="65"/>
      <c r="C692" s="65"/>
      <c r="D692" s="65"/>
      <c r="E692" s="65"/>
      <c r="F692" s="65"/>
      <c r="G692" s="65"/>
      <c r="H692" s="229"/>
      <c r="I692" s="66"/>
      <c r="J692" s="102"/>
      <c r="K692" s="66"/>
      <c r="L692" s="66"/>
      <c r="M692" s="66"/>
      <c r="N692" s="169"/>
      <c r="O692" s="169"/>
      <c r="P692" s="166"/>
      <c r="Q692" s="167"/>
      <c r="R692" s="168"/>
      <c r="S692" s="166"/>
      <c r="T692" s="166"/>
      <c r="U692" s="67"/>
      <c r="V692" s="149"/>
      <c r="W692" s="149"/>
    </row>
    <row r="693" spans="1:23" x14ac:dyDescent="0.4">
      <c r="A693" s="64"/>
      <c r="B693" s="65"/>
      <c r="C693" s="65"/>
      <c r="D693" s="65"/>
      <c r="E693" s="65"/>
      <c r="F693" s="65"/>
      <c r="G693" s="65"/>
      <c r="H693" s="229"/>
      <c r="I693" s="66"/>
      <c r="J693" s="102"/>
      <c r="K693" s="66"/>
      <c r="L693" s="66"/>
      <c r="M693" s="66"/>
      <c r="N693" s="169"/>
      <c r="O693" s="169"/>
      <c r="P693" s="166"/>
      <c r="Q693" s="167"/>
      <c r="R693" s="168"/>
      <c r="S693" s="166"/>
      <c r="T693" s="166"/>
      <c r="U693" s="67"/>
      <c r="V693" s="149"/>
      <c r="W693" s="149"/>
    </row>
    <row r="694" spans="1:23" x14ac:dyDescent="0.4">
      <c r="A694" s="64"/>
      <c r="B694" s="65"/>
      <c r="C694" s="65"/>
      <c r="D694" s="65"/>
      <c r="E694" s="65"/>
      <c r="F694" s="65"/>
      <c r="G694" s="65"/>
      <c r="H694" s="229"/>
      <c r="I694" s="66"/>
      <c r="J694" s="102"/>
      <c r="K694" s="66"/>
      <c r="L694" s="66"/>
      <c r="M694" s="66"/>
      <c r="N694" s="169"/>
      <c r="O694" s="169"/>
      <c r="P694" s="166"/>
      <c r="Q694" s="167"/>
      <c r="R694" s="168"/>
      <c r="S694" s="166"/>
      <c r="T694" s="166"/>
      <c r="U694" s="67"/>
      <c r="V694" s="149"/>
      <c r="W694" s="149"/>
    </row>
    <row r="695" spans="1:23" x14ac:dyDescent="0.4">
      <c r="A695" s="64"/>
      <c r="B695" s="65"/>
      <c r="C695" s="65"/>
      <c r="D695" s="65"/>
      <c r="E695" s="65"/>
      <c r="F695" s="65"/>
      <c r="G695" s="65"/>
      <c r="H695" s="229"/>
      <c r="I695" s="66"/>
      <c r="J695" s="102"/>
      <c r="K695" s="66"/>
      <c r="L695" s="66"/>
      <c r="M695" s="66"/>
      <c r="N695" s="169"/>
      <c r="O695" s="169"/>
      <c r="P695" s="166"/>
      <c r="Q695" s="167"/>
      <c r="R695" s="168"/>
      <c r="S695" s="166"/>
      <c r="T695" s="166"/>
      <c r="U695" s="67"/>
      <c r="V695" s="149"/>
      <c r="W695" s="149"/>
    </row>
    <row r="696" spans="1:23" x14ac:dyDescent="0.4">
      <c r="A696" s="64"/>
      <c r="B696" s="65"/>
      <c r="C696" s="65"/>
      <c r="D696" s="65"/>
      <c r="E696" s="65"/>
      <c r="F696" s="65"/>
      <c r="G696" s="65"/>
      <c r="H696" s="229"/>
      <c r="I696" s="66"/>
      <c r="J696" s="102"/>
      <c r="K696" s="66"/>
      <c r="L696" s="66"/>
      <c r="M696" s="66"/>
      <c r="N696" s="169"/>
      <c r="O696" s="169"/>
      <c r="P696" s="166"/>
      <c r="Q696" s="167"/>
      <c r="R696" s="168"/>
      <c r="S696" s="166"/>
      <c r="T696" s="166"/>
      <c r="U696" s="67"/>
      <c r="V696" s="149"/>
      <c r="W696" s="149"/>
    </row>
    <row r="697" spans="1:23" x14ac:dyDescent="0.4">
      <c r="A697" s="64"/>
      <c r="B697" s="65"/>
      <c r="C697" s="65"/>
      <c r="D697" s="65"/>
      <c r="E697" s="65"/>
      <c r="F697" s="65"/>
      <c r="G697" s="65"/>
      <c r="H697" s="229"/>
      <c r="I697" s="66"/>
      <c r="J697" s="102"/>
      <c r="K697" s="66"/>
      <c r="L697" s="66"/>
      <c r="M697" s="66"/>
      <c r="N697" s="169"/>
      <c r="O697" s="169"/>
      <c r="P697" s="166"/>
      <c r="Q697" s="167"/>
      <c r="R697" s="168"/>
      <c r="S697" s="166"/>
      <c r="T697" s="166"/>
      <c r="U697" s="67"/>
      <c r="V697" s="149"/>
      <c r="W697" s="149"/>
    </row>
    <row r="698" spans="1:23" x14ac:dyDescent="0.4">
      <c r="A698" s="64"/>
      <c r="B698" s="65"/>
      <c r="C698" s="65"/>
      <c r="D698" s="65"/>
      <c r="E698" s="65"/>
      <c r="F698" s="65"/>
      <c r="G698" s="65"/>
      <c r="H698" s="229"/>
      <c r="I698" s="66"/>
      <c r="J698" s="102"/>
      <c r="K698" s="66"/>
      <c r="L698" s="66"/>
      <c r="M698" s="66"/>
      <c r="N698" s="169"/>
      <c r="O698" s="169"/>
      <c r="P698" s="166"/>
      <c r="Q698" s="167"/>
      <c r="R698" s="168"/>
      <c r="S698" s="166"/>
      <c r="T698" s="166"/>
      <c r="U698" s="67"/>
      <c r="V698" s="149"/>
      <c r="W698" s="149"/>
    </row>
    <row r="699" spans="1:23" x14ac:dyDescent="0.4">
      <c r="A699" s="64"/>
      <c r="B699" s="65"/>
      <c r="C699" s="65"/>
      <c r="D699" s="65"/>
      <c r="E699" s="65"/>
      <c r="F699" s="65"/>
      <c r="G699" s="65"/>
      <c r="H699" s="229"/>
      <c r="I699" s="66"/>
      <c r="J699" s="102"/>
      <c r="K699" s="66"/>
      <c r="L699" s="66"/>
      <c r="M699" s="66"/>
      <c r="N699" s="169"/>
      <c r="O699" s="169"/>
      <c r="P699" s="166"/>
      <c r="Q699" s="167"/>
      <c r="R699" s="168"/>
      <c r="S699" s="166"/>
      <c r="T699" s="166"/>
      <c r="U699" s="67"/>
      <c r="V699" s="149"/>
      <c r="W699" s="149"/>
    </row>
    <row r="700" spans="1:23" x14ac:dyDescent="0.4">
      <c r="A700" s="64"/>
      <c r="B700" s="65"/>
      <c r="C700" s="65"/>
      <c r="D700" s="65"/>
      <c r="E700" s="65"/>
      <c r="F700" s="65"/>
      <c r="G700" s="65"/>
      <c r="H700" s="229"/>
      <c r="I700" s="66"/>
      <c r="J700" s="102"/>
      <c r="K700" s="66"/>
      <c r="L700" s="66"/>
      <c r="M700" s="66"/>
      <c r="N700" s="169"/>
      <c r="O700" s="169"/>
      <c r="P700" s="166"/>
      <c r="Q700" s="167"/>
      <c r="R700" s="168"/>
      <c r="S700" s="166"/>
      <c r="T700" s="166"/>
      <c r="U700" s="67"/>
      <c r="V700" s="149"/>
      <c r="W700" s="149"/>
    </row>
    <row r="701" spans="1:23" x14ac:dyDescent="0.4">
      <c r="A701" s="64"/>
      <c r="B701" s="65"/>
      <c r="C701" s="65"/>
      <c r="D701" s="65"/>
      <c r="E701" s="65"/>
      <c r="F701" s="65"/>
      <c r="G701" s="65"/>
      <c r="H701" s="229"/>
      <c r="I701" s="66"/>
      <c r="J701" s="102"/>
      <c r="K701" s="66"/>
      <c r="L701" s="66"/>
      <c r="M701" s="66"/>
      <c r="N701" s="169"/>
      <c r="O701" s="169"/>
      <c r="P701" s="166"/>
      <c r="Q701" s="167"/>
      <c r="R701" s="168"/>
      <c r="S701" s="166"/>
      <c r="T701" s="166"/>
      <c r="U701" s="67"/>
      <c r="V701" s="149"/>
      <c r="W701" s="149"/>
    </row>
    <row r="702" spans="1:23" x14ac:dyDescent="0.4">
      <c r="A702" s="64"/>
      <c r="B702" s="65"/>
      <c r="C702" s="65"/>
      <c r="D702" s="65"/>
      <c r="E702" s="65"/>
      <c r="F702" s="65"/>
      <c r="G702" s="65"/>
      <c r="H702" s="229"/>
      <c r="I702" s="66"/>
      <c r="J702" s="102"/>
      <c r="K702" s="66"/>
      <c r="L702" s="66"/>
      <c r="M702" s="66"/>
      <c r="N702" s="169"/>
      <c r="O702" s="169"/>
      <c r="P702" s="166"/>
      <c r="Q702" s="167"/>
      <c r="R702" s="168"/>
      <c r="S702" s="166"/>
      <c r="T702" s="166"/>
      <c r="U702" s="67"/>
      <c r="V702" s="149"/>
      <c r="W702" s="149"/>
    </row>
    <row r="703" spans="1:23" x14ac:dyDescent="0.4">
      <c r="A703" s="64"/>
      <c r="B703" s="65"/>
      <c r="C703" s="65"/>
      <c r="D703" s="65"/>
      <c r="E703" s="65"/>
      <c r="F703" s="65"/>
      <c r="G703" s="65"/>
      <c r="H703" s="229"/>
      <c r="I703" s="66"/>
      <c r="J703" s="102"/>
      <c r="K703" s="66"/>
      <c r="L703" s="66"/>
      <c r="M703" s="66"/>
      <c r="N703" s="169"/>
      <c r="O703" s="169"/>
      <c r="P703" s="166"/>
      <c r="Q703" s="167"/>
      <c r="R703" s="168"/>
      <c r="S703" s="166"/>
      <c r="T703" s="166"/>
      <c r="U703" s="67"/>
      <c r="V703" s="149"/>
      <c r="W703" s="149"/>
    </row>
    <row r="704" spans="1:23" x14ac:dyDescent="0.4">
      <c r="A704" s="64"/>
      <c r="B704" s="65"/>
      <c r="C704" s="65"/>
      <c r="D704" s="65"/>
      <c r="E704" s="65"/>
      <c r="F704" s="65"/>
      <c r="G704" s="65"/>
      <c r="H704" s="229"/>
      <c r="I704" s="66"/>
      <c r="J704" s="102"/>
      <c r="K704" s="66"/>
      <c r="L704" s="66"/>
      <c r="M704" s="66"/>
      <c r="N704" s="169"/>
      <c r="O704" s="169"/>
      <c r="P704" s="166"/>
      <c r="Q704" s="167"/>
      <c r="R704" s="168"/>
      <c r="S704" s="166"/>
      <c r="T704" s="166"/>
      <c r="U704" s="67"/>
      <c r="V704" s="149"/>
      <c r="W704" s="149"/>
    </row>
    <row r="705" spans="1:23" x14ac:dyDescent="0.4">
      <c r="A705" s="64"/>
      <c r="B705" s="65"/>
      <c r="C705" s="65"/>
      <c r="D705" s="65"/>
      <c r="E705" s="65"/>
      <c r="F705" s="65"/>
      <c r="G705" s="65"/>
      <c r="H705" s="229"/>
      <c r="I705" s="66"/>
      <c r="J705" s="102"/>
      <c r="K705" s="66"/>
      <c r="L705" s="66"/>
      <c r="M705" s="66"/>
      <c r="N705" s="169"/>
      <c r="O705" s="169"/>
      <c r="P705" s="166"/>
      <c r="Q705" s="167"/>
      <c r="R705" s="168"/>
      <c r="S705" s="166"/>
      <c r="T705" s="166"/>
      <c r="U705" s="67"/>
      <c r="V705" s="149"/>
      <c r="W705" s="149"/>
    </row>
    <row r="706" spans="1:23" x14ac:dyDescent="0.4">
      <c r="A706" s="64"/>
      <c r="B706" s="65"/>
      <c r="C706" s="65"/>
      <c r="D706" s="65"/>
      <c r="E706" s="65"/>
      <c r="F706" s="65"/>
      <c r="G706" s="65"/>
      <c r="H706" s="229"/>
      <c r="I706" s="66"/>
      <c r="J706" s="102"/>
      <c r="K706" s="66"/>
      <c r="L706" s="66"/>
      <c r="M706" s="66"/>
      <c r="N706" s="169"/>
      <c r="O706" s="169"/>
      <c r="P706" s="166"/>
      <c r="Q706" s="167"/>
      <c r="R706" s="168"/>
      <c r="S706" s="166"/>
      <c r="T706" s="166"/>
      <c r="U706" s="67"/>
      <c r="V706" s="149"/>
      <c r="W706" s="149"/>
    </row>
    <row r="707" spans="1:23" x14ac:dyDescent="0.4">
      <c r="A707" s="64"/>
      <c r="B707" s="65"/>
      <c r="C707" s="65"/>
      <c r="D707" s="65"/>
      <c r="E707" s="65"/>
      <c r="F707" s="65"/>
      <c r="G707" s="65"/>
      <c r="H707" s="229"/>
      <c r="I707" s="66"/>
      <c r="J707" s="102"/>
      <c r="K707" s="66"/>
      <c r="L707" s="66"/>
      <c r="M707" s="66"/>
      <c r="N707" s="169"/>
      <c r="O707" s="169"/>
      <c r="P707" s="166"/>
      <c r="Q707" s="167"/>
      <c r="R707" s="168"/>
      <c r="S707" s="166"/>
      <c r="T707" s="166"/>
      <c r="U707" s="67"/>
      <c r="V707" s="149"/>
      <c r="W707" s="149"/>
    </row>
    <row r="708" spans="1:23" x14ac:dyDescent="0.4">
      <c r="A708" s="64"/>
      <c r="B708" s="65"/>
      <c r="C708" s="65"/>
      <c r="D708" s="65"/>
      <c r="E708" s="65"/>
      <c r="F708" s="65"/>
      <c r="G708" s="65"/>
      <c r="H708" s="229"/>
      <c r="I708" s="66"/>
      <c r="J708" s="102"/>
      <c r="K708" s="66"/>
      <c r="L708" s="66"/>
      <c r="M708" s="66"/>
      <c r="N708" s="169"/>
      <c r="O708" s="169"/>
      <c r="P708" s="166"/>
      <c r="Q708" s="167"/>
      <c r="R708" s="168"/>
      <c r="S708" s="166"/>
      <c r="T708" s="166"/>
      <c r="U708" s="67"/>
      <c r="V708" s="149"/>
      <c r="W708" s="149"/>
    </row>
    <row r="709" spans="1:23" x14ac:dyDescent="0.4">
      <c r="A709" s="64"/>
      <c r="B709" s="65"/>
      <c r="C709" s="65"/>
      <c r="D709" s="65"/>
      <c r="E709" s="65"/>
      <c r="F709" s="65"/>
      <c r="G709" s="65"/>
      <c r="H709" s="229"/>
      <c r="I709" s="66"/>
      <c r="J709" s="102"/>
      <c r="K709" s="66"/>
      <c r="L709" s="66"/>
      <c r="M709" s="66"/>
      <c r="N709" s="169"/>
      <c r="O709" s="169"/>
      <c r="P709" s="166"/>
      <c r="Q709" s="167"/>
      <c r="R709" s="168"/>
      <c r="S709" s="166"/>
      <c r="T709" s="166"/>
      <c r="U709" s="67"/>
      <c r="V709" s="149"/>
      <c r="W709" s="149"/>
    </row>
    <row r="710" spans="1:23" x14ac:dyDescent="0.4">
      <c r="A710" s="64"/>
      <c r="B710" s="65"/>
      <c r="C710" s="65"/>
      <c r="D710" s="65"/>
      <c r="E710" s="65"/>
      <c r="F710" s="65"/>
      <c r="G710" s="65"/>
      <c r="H710" s="229"/>
      <c r="I710" s="66"/>
      <c r="J710" s="102"/>
      <c r="K710" s="66"/>
      <c r="L710" s="66"/>
      <c r="M710" s="66"/>
      <c r="N710" s="169"/>
      <c r="O710" s="169"/>
      <c r="P710" s="166"/>
      <c r="Q710" s="167"/>
      <c r="R710" s="168"/>
      <c r="S710" s="166"/>
      <c r="T710" s="166"/>
      <c r="U710" s="67"/>
      <c r="V710" s="149"/>
      <c r="W710" s="149"/>
    </row>
    <row r="711" spans="1:23" x14ac:dyDescent="0.4">
      <c r="A711" s="64"/>
      <c r="B711" s="65"/>
      <c r="C711" s="65"/>
      <c r="D711" s="65"/>
      <c r="E711" s="65"/>
      <c r="F711" s="65"/>
      <c r="G711" s="65"/>
      <c r="H711" s="229"/>
      <c r="I711" s="66"/>
      <c r="J711" s="102"/>
      <c r="K711" s="66"/>
      <c r="L711" s="66"/>
      <c r="M711" s="66"/>
      <c r="N711" s="169"/>
      <c r="O711" s="169"/>
      <c r="P711" s="166"/>
      <c r="Q711" s="167"/>
      <c r="R711" s="168"/>
      <c r="S711" s="166"/>
      <c r="T711" s="166"/>
      <c r="U711" s="67"/>
      <c r="V711" s="149"/>
      <c r="W711" s="149"/>
    </row>
    <row r="712" spans="1:23" x14ac:dyDescent="0.4">
      <c r="A712" s="64"/>
      <c r="B712" s="65"/>
      <c r="C712" s="65"/>
      <c r="D712" s="65"/>
      <c r="E712" s="65"/>
      <c r="F712" s="65"/>
      <c r="G712" s="65"/>
      <c r="H712" s="229"/>
      <c r="I712" s="66"/>
      <c r="J712" s="102"/>
      <c r="K712" s="66"/>
      <c r="L712" s="66"/>
      <c r="M712" s="66"/>
      <c r="N712" s="169"/>
      <c r="O712" s="169"/>
      <c r="P712" s="166"/>
      <c r="Q712" s="167"/>
      <c r="R712" s="168"/>
      <c r="S712" s="166"/>
      <c r="T712" s="166"/>
      <c r="U712" s="67"/>
      <c r="V712" s="149"/>
      <c r="W712" s="149"/>
    </row>
    <row r="713" spans="1:23" x14ac:dyDescent="0.4">
      <c r="A713" s="64"/>
      <c r="B713" s="65"/>
      <c r="C713" s="65"/>
      <c r="D713" s="65"/>
      <c r="E713" s="65"/>
      <c r="F713" s="65"/>
      <c r="G713" s="65"/>
      <c r="H713" s="229"/>
      <c r="I713" s="66"/>
      <c r="J713" s="102"/>
      <c r="K713" s="66"/>
      <c r="L713" s="66"/>
      <c r="M713" s="66"/>
      <c r="N713" s="169"/>
      <c r="O713" s="169"/>
      <c r="P713" s="166"/>
      <c r="Q713" s="167"/>
      <c r="R713" s="168"/>
      <c r="S713" s="166"/>
      <c r="T713" s="166"/>
      <c r="U713" s="67"/>
      <c r="V713" s="149"/>
      <c r="W713" s="149"/>
    </row>
    <row r="714" spans="1:23" x14ac:dyDescent="0.4">
      <c r="A714" s="64"/>
      <c r="B714" s="65"/>
      <c r="C714" s="65"/>
      <c r="D714" s="65"/>
      <c r="E714" s="65"/>
      <c r="F714" s="65"/>
      <c r="G714" s="65"/>
      <c r="H714" s="229"/>
      <c r="I714" s="66"/>
      <c r="J714" s="102"/>
      <c r="K714" s="66"/>
      <c r="L714" s="66"/>
      <c r="M714" s="66"/>
      <c r="N714" s="169"/>
      <c r="O714" s="169"/>
      <c r="P714" s="166"/>
      <c r="Q714" s="167"/>
      <c r="R714" s="168"/>
      <c r="S714" s="166"/>
      <c r="T714" s="166"/>
      <c r="U714" s="67"/>
      <c r="V714" s="149"/>
      <c r="W714" s="149"/>
    </row>
    <row r="715" spans="1:23" x14ac:dyDescent="0.4">
      <c r="A715" s="64"/>
      <c r="B715" s="65"/>
      <c r="C715" s="65"/>
      <c r="D715" s="65"/>
      <c r="E715" s="65"/>
      <c r="F715" s="65"/>
      <c r="G715" s="65"/>
      <c r="H715" s="229"/>
      <c r="I715" s="66"/>
      <c r="J715" s="102"/>
      <c r="K715" s="66"/>
      <c r="L715" s="66"/>
      <c r="M715" s="66"/>
      <c r="N715" s="169"/>
      <c r="O715" s="169"/>
      <c r="P715" s="166"/>
      <c r="Q715" s="167"/>
      <c r="R715" s="168"/>
      <c r="S715" s="166"/>
      <c r="T715" s="166"/>
      <c r="U715" s="67"/>
      <c r="V715" s="149"/>
      <c r="W715" s="149"/>
    </row>
    <row r="716" spans="1:23" x14ac:dyDescent="0.4">
      <c r="A716" s="64"/>
      <c r="B716" s="65"/>
      <c r="C716" s="65"/>
      <c r="D716" s="65"/>
      <c r="E716" s="65"/>
      <c r="F716" s="65"/>
      <c r="G716" s="65"/>
      <c r="H716" s="229"/>
      <c r="I716" s="66"/>
      <c r="J716" s="102"/>
      <c r="K716" s="66"/>
      <c r="L716" s="66"/>
      <c r="M716" s="66"/>
      <c r="N716" s="169"/>
      <c r="O716" s="169"/>
      <c r="P716" s="166"/>
      <c r="Q716" s="167"/>
      <c r="R716" s="168"/>
      <c r="S716" s="166"/>
      <c r="T716" s="166"/>
      <c r="U716" s="67"/>
      <c r="V716" s="149"/>
      <c r="W716" s="149"/>
    </row>
    <row r="717" spans="1:23" x14ac:dyDescent="0.4">
      <c r="A717" s="64"/>
      <c r="B717" s="65"/>
      <c r="C717" s="65"/>
      <c r="D717" s="65"/>
      <c r="E717" s="65"/>
      <c r="F717" s="65"/>
      <c r="G717" s="65"/>
      <c r="H717" s="229"/>
      <c r="I717" s="66"/>
      <c r="J717" s="102"/>
      <c r="K717" s="66"/>
      <c r="L717" s="66"/>
      <c r="M717" s="66"/>
      <c r="N717" s="169"/>
      <c r="O717" s="169"/>
      <c r="P717" s="166"/>
      <c r="Q717" s="167"/>
      <c r="R717" s="168"/>
      <c r="S717" s="166"/>
      <c r="T717" s="166"/>
      <c r="U717" s="67"/>
      <c r="V717" s="149"/>
      <c r="W717" s="149"/>
    </row>
    <row r="718" spans="1:23" x14ac:dyDescent="0.4">
      <c r="A718" s="64"/>
      <c r="B718" s="65"/>
      <c r="C718" s="65"/>
      <c r="D718" s="65"/>
      <c r="E718" s="65"/>
      <c r="F718" s="65"/>
      <c r="G718" s="65"/>
      <c r="H718" s="229"/>
      <c r="I718" s="66"/>
      <c r="J718" s="102"/>
      <c r="K718" s="66"/>
      <c r="L718" s="66"/>
      <c r="M718" s="66"/>
      <c r="N718" s="169"/>
      <c r="O718" s="169"/>
      <c r="P718" s="166"/>
      <c r="Q718" s="167"/>
      <c r="R718" s="168"/>
      <c r="S718" s="166"/>
      <c r="T718" s="166"/>
      <c r="U718" s="67"/>
      <c r="V718" s="149"/>
      <c r="W718" s="149"/>
    </row>
    <row r="719" spans="1:23" x14ac:dyDescent="0.4">
      <c r="A719" s="64"/>
      <c r="B719" s="65"/>
      <c r="C719" s="65"/>
      <c r="D719" s="65"/>
      <c r="E719" s="65"/>
      <c r="F719" s="65"/>
      <c r="G719" s="65"/>
      <c r="H719" s="229"/>
      <c r="I719" s="66"/>
      <c r="J719" s="102"/>
      <c r="K719" s="66"/>
      <c r="L719" s="66"/>
      <c r="M719" s="66"/>
      <c r="N719" s="169"/>
      <c r="O719" s="169"/>
      <c r="P719" s="166"/>
      <c r="Q719" s="167"/>
      <c r="R719" s="168"/>
      <c r="S719" s="166"/>
      <c r="T719" s="166"/>
      <c r="U719" s="67"/>
      <c r="V719" s="149"/>
      <c r="W719" s="149"/>
    </row>
    <row r="720" spans="1:23" x14ac:dyDescent="0.4">
      <c r="A720" s="64"/>
      <c r="B720" s="65"/>
      <c r="C720" s="65"/>
      <c r="D720" s="65"/>
      <c r="E720" s="65"/>
      <c r="F720" s="65"/>
      <c r="G720" s="65"/>
      <c r="H720" s="229"/>
      <c r="I720" s="66"/>
      <c r="J720" s="102"/>
      <c r="K720" s="66"/>
      <c r="L720" s="66"/>
      <c r="M720" s="66"/>
      <c r="N720" s="169"/>
      <c r="O720" s="169"/>
      <c r="P720" s="166"/>
      <c r="Q720" s="167"/>
      <c r="R720" s="168"/>
      <c r="S720" s="166"/>
      <c r="T720" s="166"/>
      <c r="U720" s="67"/>
      <c r="V720" s="149"/>
      <c r="W720" s="149"/>
    </row>
    <row r="721" spans="1:23" x14ac:dyDescent="0.4">
      <c r="A721" s="64"/>
      <c r="B721" s="65"/>
      <c r="C721" s="65"/>
      <c r="D721" s="65"/>
      <c r="E721" s="65"/>
      <c r="F721" s="65"/>
      <c r="G721" s="65"/>
      <c r="H721" s="229"/>
      <c r="I721" s="66"/>
      <c r="J721" s="102"/>
      <c r="K721" s="66"/>
      <c r="L721" s="66"/>
      <c r="M721" s="66"/>
      <c r="N721" s="169"/>
      <c r="O721" s="169"/>
      <c r="P721" s="166"/>
      <c r="Q721" s="167"/>
      <c r="R721" s="168"/>
      <c r="S721" s="166"/>
      <c r="T721" s="166"/>
      <c r="U721" s="67"/>
      <c r="V721" s="149"/>
      <c r="W721" s="149"/>
    </row>
    <row r="722" spans="1:23" x14ac:dyDescent="0.4">
      <c r="A722" s="64"/>
      <c r="B722" s="65"/>
      <c r="C722" s="65"/>
      <c r="D722" s="65"/>
      <c r="E722" s="65"/>
      <c r="F722" s="65"/>
      <c r="G722" s="65"/>
      <c r="H722" s="229"/>
      <c r="I722" s="66"/>
      <c r="J722" s="102"/>
      <c r="K722" s="66"/>
      <c r="L722" s="66"/>
      <c r="M722" s="66"/>
      <c r="N722" s="169"/>
      <c r="O722" s="169"/>
      <c r="P722" s="166"/>
      <c r="Q722" s="167"/>
      <c r="R722" s="168"/>
      <c r="S722" s="166"/>
      <c r="T722" s="166"/>
      <c r="U722" s="67"/>
      <c r="V722" s="149"/>
      <c r="W722" s="149"/>
    </row>
    <row r="723" spans="1:23" x14ac:dyDescent="0.4">
      <c r="A723" s="64"/>
      <c r="B723" s="65"/>
      <c r="C723" s="65"/>
      <c r="D723" s="65"/>
      <c r="E723" s="65"/>
      <c r="F723" s="65"/>
      <c r="G723" s="65"/>
      <c r="H723" s="229"/>
      <c r="I723" s="66"/>
      <c r="J723" s="102"/>
      <c r="K723" s="66"/>
      <c r="L723" s="66"/>
      <c r="M723" s="66"/>
      <c r="N723" s="169"/>
      <c r="O723" s="169"/>
      <c r="P723" s="166"/>
      <c r="Q723" s="167"/>
      <c r="R723" s="168"/>
      <c r="S723" s="166"/>
      <c r="T723" s="166"/>
      <c r="U723" s="67"/>
      <c r="V723" s="149"/>
      <c r="W723" s="149"/>
    </row>
    <row r="724" spans="1:23" x14ac:dyDescent="0.4">
      <c r="A724" s="64"/>
      <c r="B724" s="65"/>
      <c r="C724" s="65"/>
      <c r="D724" s="65"/>
      <c r="E724" s="65"/>
      <c r="F724" s="65"/>
      <c r="G724" s="65"/>
      <c r="H724" s="229"/>
      <c r="I724" s="66"/>
      <c r="J724" s="102"/>
      <c r="K724" s="66"/>
      <c r="L724" s="66"/>
      <c r="M724" s="66"/>
      <c r="N724" s="169"/>
      <c r="O724" s="169"/>
      <c r="P724" s="166"/>
      <c r="Q724" s="167"/>
      <c r="R724" s="168"/>
      <c r="S724" s="166"/>
      <c r="T724" s="166"/>
      <c r="U724" s="67"/>
      <c r="V724" s="149"/>
      <c r="W724" s="149"/>
    </row>
    <row r="725" spans="1:23" x14ac:dyDescent="0.4">
      <c r="A725" s="64"/>
      <c r="B725" s="65"/>
      <c r="C725" s="65"/>
      <c r="D725" s="65"/>
      <c r="E725" s="65"/>
      <c r="F725" s="65"/>
      <c r="G725" s="65"/>
      <c r="H725" s="229"/>
      <c r="I725" s="66"/>
      <c r="J725" s="102"/>
      <c r="K725" s="66"/>
      <c r="L725" s="66"/>
      <c r="M725" s="66"/>
      <c r="N725" s="169"/>
      <c r="O725" s="169"/>
      <c r="P725" s="166"/>
      <c r="Q725" s="167"/>
      <c r="R725" s="168"/>
      <c r="S725" s="166"/>
      <c r="T725" s="166"/>
      <c r="U725" s="67"/>
      <c r="V725" s="149"/>
      <c r="W725" s="149"/>
    </row>
    <row r="726" spans="1:23" x14ac:dyDescent="0.4">
      <c r="A726" s="64"/>
      <c r="B726" s="65"/>
      <c r="C726" s="65"/>
      <c r="D726" s="65"/>
      <c r="E726" s="65"/>
      <c r="F726" s="65"/>
      <c r="G726" s="65"/>
      <c r="H726" s="229"/>
      <c r="I726" s="66"/>
      <c r="J726" s="102"/>
      <c r="K726" s="66"/>
      <c r="L726" s="66"/>
      <c r="M726" s="66"/>
      <c r="N726" s="169"/>
      <c r="O726" s="169"/>
      <c r="P726" s="166"/>
      <c r="Q726" s="167"/>
      <c r="R726" s="168"/>
      <c r="S726" s="166"/>
      <c r="T726" s="166"/>
      <c r="U726" s="67"/>
      <c r="V726" s="149"/>
      <c r="W726" s="149"/>
    </row>
    <row r="727" spans="1:23" x14ac:dyDescent="0.4">
      <c r="A727" s="64"/>
      <c r="B727" s="65"/>
      <c r="C727" s="65"/>
      <c r="D727" s="65"/>
      <c r="E727" s="65"/>
      <c r="F727" s="65"/>
      <c r="G727" s="65"/>
      <c r="H727" s="229"/>
      <c r="I727" s="66"/>
      <c r="J727" s="102"/>
      <c r="K727" s="66"/>
      <c r="L727" s="66"/>
      <c r="M727" s="66"/>
      <c r="N727" s="169"/>
      <c r="O727" s="169"/>
      <c r="P727" s="166"/>
      <c r="Q727" s="167"/>
      <c r="R727" s="168"/>
      <c r="S727" s="166"/>
      <c r="T727" s="166"/>
      <c r="U727" s="67"/>
      <c r="V727" s="149"/>
      <c r="W727" s="149"/>
    </row>
    <row r="728" spans="1:23" x14ac:dyDescent="0.4">
      <c r="A728" s="64"/>
      <c r="B728" s="65"/>
      <c r="C728" s="65"/>
      <c r="D728" s="65"/>
      <c r="E728" s="65"/>
      <c r="F728" s="65"/>
      <c r="G728" s="65"/>
      <c r="H728" s="229"/>
      <c r="I728" s="66"/>
      <c r="J728" s="102"/>
      <c r="K728" s="66"/>
      <c r="L728" s="66"/>
      <c r="M728" s="66"/>
      <c r="N728" s="169"/>
      <c r="O728" s="169"/>
      <c r="P728" s="166"/>
      <c r="Q728" s="167"/>
      <c r="R728" s="168"/>
      <c r="S728" s="166"/>
      <c r="T728" s="166"/>
      <c r="U728" s="67"/>
      <c r="V728" s="149"/>
      <c r="W728" s="149"/>
    </row>
    <row r="729" spans="1:23" x14ac:dyDescent="0.4">
      <c r="A729" s="64"/>
      <c r="B729" s="65"/>
      <c r="C729" s="65"/>
      <c r="D729" s="65"/>
      <c r="E729" s="65"/>
      <c r="F729" s="65"/>
      <c r="G729" s="65"/>
      <c r="H729" s="229"/>
      <c r="I729" s="66"/>
      <c r="J729" s="102"/>
      <c r="K729" s="66"/>
      <c r="L729" s="66"/>
      <c r="M729" s="66"/>
      <c r="N729" s="169"/>
      <c r="O729" s="169"/>
      <c r="P729" s="166"/>
      <c r="Q729" s="167"/>
      <c r="R729" s="168"/>
      <c r="S729" s="166"/>
      <c r="T729" s="166"/>
      <c r="U729" s="67"/>
      <c r="V729" s="149"/>
      <c r="W729" s="149"/>
    </row>
    <row r="730" spans="1:23" x14ac:dyDescent="0.4">
      <c r="A730" s="64"/>
      <c r="B730" s="65"/>
      <c r="C730" s="65"/>
      <c r="D730" s="65"/>
      <c r="E730" s="65"/>
      <c r="F730" s="65"/>
      <c r="G730" s="65"/>
      <c r="H730" s="229"/>
      <c r="I730" s="66"/>
      <c r="J730" s="102"/>
      <c r="K730" s="66"/>
      <c r="L730" s="66"/>
      <c r="M730" s="66"/>
      <c r="N730" s="169"/>
      <c r="O730" s="169"/>
      <c r="P730" s="166"/>
      <c r="Q730" s="167"/>
      <c r="R730" s="168"/>
      <c r="S730" s="166"/>
      <c r="T730" s="166"/>
      <c r="U730" s="67"/>
      <c r="V730" s="149"/>
      <c r="W730" s="149"/>
    </row>
    <row r="731" spans="1:23" x14ac:dyDescent="0.4">
      <c r="A731" s="64"/>
      <c r="B731" s="65"/>
      <c r="C731" s="65"/>
      <c r="D731" s="65"/>
      <c r="E731" s="65"/>
      <c r="F731" s="65"/>
      <c r="G731" s="65"/>
      <c r="H731" s="229"/>
      <c r="I731" s="66"/>
      <c r="J731" s="102"/>
      <c r="K731" s="66"/>
      <c r="L731" s="66"/>
      <c r="M731" s="66"/>
      <c r="N731" s="169"/>
      <c r="O731" s="169"/>
      <c r="P731" s="166"/>
      <c r="Q731" s="167"/>
      <c r="R731" s="168"/>
      <c r="S731" s="166"/>
      <c r="T731" s="166"/>
      <c r="U731" s="67"/>
      <c r="V731" s="149"/>
      <c r="W731" s="149"/>
    </row>
    <row r="732" spans="1:23" x14ac:dyDescent="0.4">
      <c r="A732" s="64"/>
      <c r="B732" s="65"/>
      <c r="C732" s="65"/>
      <c r="D732" s="65"/>
      <c r="E732" s="65"/>
      <c r="F732" s="65"/>
      <c r="G732" s="65"/>
      <c r="H732" s="229"/>
      <c r="I732" s="66"/>
      <c r="J732" s="102"/>
      <c r="K732" s="66"/>
      <c r="L732" s="66"/>
      <c r="M732" s="66"/>
      <c r="N732" s="169"/>
      <c r="O732" s="169"/>
      <c r="P732" s="166"/>
      <c r="Q732" s="167"/>
      <c r="R732" s="168"/>
      <c r="S732" s="166"/>
      <c r="T732" s="166"/>
      <c r="U732" s="67"/>
      <c r="V732" s="149"/>
      <c r="W732" s="149"/>
    </row>
    <row r="733" spans="1:23" x14ac:dyDescent="0.4">
      <c r="A733" s="64"/>
      <c r="B733" s="65"/>
      <c r="C733" s="65"/>
      <c r="D733" s="65"/>
      <c r="E733" s="65"/>
      <c r="F733" s="65"/>
      <c r="G733" s="65"/>
      <c r="H733" s="229"/>
      <c r="I733" s="66"/>
      <c r="J733" s="102"/>
      <c r="K733" s="66"/>
      <c r="L733" s="66"/>
      <c r="M733" s="66"/>
      <c r="N733" s="169"/>
      <c r="O733" s="169"/>
      <c r="P733" s="166"/>
      <c r="Q733" s="167"/>
      <c r="R733" s="168"/>
      <c r="S733" s="166"/>
      <c r="T733" s="166"/>
      <c r="U733" s="67"/>
      <c r="V733" s="149"/>
      <c r="W733" s="149"/>
    </row>
    <row r="734" spans="1:23" x14ac:dyDescent="0.4">
      <c r="A734" s="64"/>
      <c r="B734" s="65"/>
      <c r="C734" s="65"/>
      <c r="D734" s="65"/>
      <c r="E734" s="65"/>
      <c r="F734" s="65"/>
      <c r="G734" s="65"/>
      <c r="H734" s="229"/>
      <c r="I734" s="66"/>
      <c r="J734" s="102"/>
      <c r="K734" s="66"/>
      <c r="L734" s="66"/>
      <c r="M734" s="66"/>
      <c r="N734" s="169"/>
      <c r="O734" s="169"/>
      <c r="P734" s="166"/>
      <c r="Q734" s="167"/>
      <c r="R734" s="168"/>
      <c r="S734" s="166"/>
      <c r="T734" s="166"/>
      <c r="U734" s="67"/>
      <c r="V734" s="149"/>
      <c r="W734" s="149"/>
    </row>
    <row r="735" spans="1:23" x14ac:dyDescent="0.4">
      <c r="A735" s="64"/>
      <c r="B735" s="65"/>
      <c r="C735" s="65"/>
      <c r="D735" s="65"/>
      <c r="E735" s="65"/>
      <c r="F735" s="65"/>
      <c r="G735" s="65"/>
      <c r="H735" s="229"/>
      <c r="I735" s="66"/>
      <c r="J735" s="102"/>
      <c r="K735" s="66"/>
      <c r="L735" s="66"/>
      <c r="M735" s="66"/>
      <c r="N735" s="169"/>
      <c r="O735" s="169"/>
      <c r="P735" s="166"/>
      <c r="Q735" s="167"/>
      <c r="R735" s="168"/>
      <c r="S735" s="166"/>
      <c r="T735" s="166"/>
      <c r="U735" s="67"/>
      <c r="V735" s="149"/>
      <c r="W735" s="149"/>
    </row>
    <row r="736" spans="1:23" x14ac:dyDescent="0.4">
      <c r="A736" s="64"/>
      <c r="B736" s="65"/>
      <c r="C736" s="65"/>
      <c r="D736" s="65"/>
      <c r="E736" s="65"/>
      <c r="F736" s="65"/>
      <c r="G736" s="65"/>
      <c r="H736" s="229"/>
      <c r="I736" s="66"/>
      <c r="J736" s="102"/>
      <c r="K736" s="66"/>
      <c r="L736" s="66"/>
      <c r="M736" s="66"/>
      <c r="N736" s="169"/>
      <c r="O736" s="169"/>
      <c r="P736" s="166"/>
      <c r="Q736" s="167"/>
      <c r="R736" s="168"/>
      <c r="S736" s="166"/>
      <c r="T736" s="166"/>
      <c r="U736" s="67"/>
      <c r="V736" s="149"/>
      <c r="W736" s="149"/>
    </row>
    <row r="737" spans="1:23" x14ac:dyDescent="0.4">
      <c r="A737" s="64"/>
      <c r="B737" s="65"/>
      <c r="C737" s="65"/>
      <c r="D737" s="65"/>
      <c r="E737" s="65"/>
      <c r="F737" s="65"/>
      <c r="G737" s="65"/>
      <c r="H737" s="229"/>
      <c r="I737" s="66"/>
      <c r="J737" s="102"/>
      <c r="K737" s="66"/>
      <c r="L737" s="66"/>
      <c r="M737" s="66"/>
      <c r="N737" s="169"/>
      <c r="O737" s="169"/>
      <c r="P737" s="166"/>
      <c r="Q737" s="167"/>
      <c r="R737" s="168"/>
      <c r="S737" s="166"/>
      <c r="T737" s="166"/>
      <c r="U737" s="67"/>
      <c r="V737" s="149"/>
      <c r="W737" s="149"/>
    </row>
    <row r="738" spans="1:23" x14ac:dyDescent="0.4">
      <c r="A738" s="64"/>
      <c r="B738" s="65"/>
      <c r="C738" s="65"/>
      <c r="D738" s="65"/>
      <c r="E738" s="65"/>
      <c r="F738" s="65"/>
      <c r="G738" s="65"/>
      <c r="H738" s="229"/>
      <c r="I738" s="66"/>
      <c r="J738" s="102"/>
      <c r="K738" s="66"/>
      <c r="L738" s="66"/>
      <c r="M738" s="66"/>
      <c r="N738" s="169"/>
      <c r="O738" s="169"/>
      <c r="P738" s="166"/>
      <c r="Q738" s="167"/>
      <c r="R738" s="168"/>
      <c r="S738" s="166"/>
      <c r="T738" s="166"/>
      <c r="U738" s="67"/>
      <c r="V738" s="149"/>
      <c r="W738" s="149"/>
    </row>
    <row r="739" spans="1:23" x14ac:dyDescent="0.4">
      <c r="A739" s="64"/>
      <c r="B739" s="65"/>
      <c r="C739" s="65"/>
      <c r="D739" s="65"/>
      <c r="E739" s="65"/>
      <c r="F739" s="65"/>
      <c r="G739" s="65"/>
      <c r="H739" s="229"/>
      <c r="I739" s="66"/>
      <c r="J739" s="102"/>
      <c r="K739" s="66"/>
      <c r="L739" s="66"/>
      <c r="M739" s="66"/>
      <c r="N739" s="169"/>
      <c r="O739" s="169"/>
      <c r="P739" s="166"/>
      <c r="Q739" s="167"/>
      <c r="R739" s="168"/>
      <c r="S739" s="166"/>
      <c r="T739" s="166"/>
      <c r="U739" s="67"/>
      <c r="V739" s="149"/>
      <c r="W739" s="149"/>
    </row>
    <row r="740" spans="1:23" x14ac:dyDescent="0.4">
      <c r="A740" s="64"/>
      <c r="B740" s="65"/>
      <c r="C740" s="65"/>
      <c r="D740" s="65"/>
      <c r="E740" s="65"/>
      <c r="F740" s="65"/>
      <c r="G740" s="65"/>
      <c r="H740" s="229"/>
      <c r="I740" s="66"/>
      <c r="J740" s="102"/>
      <c r="K740" s="66"/>
      <c r="L740" s="66"/>
      <c r="M740" s="66"/>
      <c r="N740" s="169"/>
      <c r="O740" s="169"/>
      <c r="P740" s="166"/>
      <c r="Q740" s="167"/>
      <c r="R740" s="168"/>
      <c r="S740" s="166"/>
      <c r="T740" s="166"/>
      <c r="U740" s="67"/>
      <c r="V740" s="149"/>
      <c r="W740" s="149"/>
    </row>
    <row r="741" spans="1:23" x14ac:dyDescent="0.4">
      <c r="A741" s="64"/>
      <c r="B741" s="65"/>
      <c r="C741" s="65"/>
      <c r="D741" s="65"/>
      <c r="E741" s="65"/>
      <c r="F741" s="65"/>
      <c r="G741" s="65"/>
      <c r="H741" s="229"/>
      <c r="I741" s="66"/>
      <c r="J741" s="102"/>
      <c r="K741" s="66"/>
      <c r="L741" s="66"/>
      <c r="M741" s="66"/>
      <c r="N741" s="169"/>
      <c r="O741" s="169"/>
      <c r="P741" s="166"/>
      <c r="Q741" s="167"/>
      <c r="R741" s="168"/>
      <c r="S741" s="166"/>
      <c r="T741" s="166"/>
      <c r="U741" s="67"/>
      <c r="V741" s="149"/>
      <c r="W741" s="149"/>
    </row>
    <row r="742" spans="1:23" x14ac:dyDescent="0.4">
      <c r="A742" s="64"/>
      <c r="B742" s="65"/>
      <c r="C742" s="65"/>
      <c r="D742" s="65"/>
      <c r="E742" s="65"/>
      <c r="F742" s="65"/>
      <c r="G742" s="65"/>
      <c r="H742" s="229"/>
      <c r="I742" s="66"/>
      <c r="J742" s="102"/>
      <c r="K742" s="66"/>
      <c r="L742" s="66"/>
      <c r="M742" s="66"/>
      <c r="N742" s="169"/>
      <c r="O742" s="169"/>
      <c r="P742" s="166"/>
      <c r="Q742" s="167"/>
      <c r="R742" s="168"/>
      <c r="S742" s="166"/>
      <c r="T742" s="166"/>
      <c r="U742" s="67"/>
      <c r="V742" s="149"/>
      <c r="W742" s="149"/>
    </row>
    <row r="743" spans="1:23" x14ac:dyDescent="0.4">
      <c r="A743" s="64"/>
      <c r="B743" s="65"/>
      <c r="C743" s="65"/>
      <c r="D743" s="65"/>
      <c r="E743" s="65"/>
      <c r="F743" s="65"/>
      <c r="G743" s="65"/>
      <c r="H743" s="229"/>
      <c r="I743" s="66"/>
      <c r="J743" s="102"/>
      <c r="K743" s="66"/>
      <c r="L743" s="66"/>
      <c r="M743" s="66"/>
      <c r="N743" s="169"/>
      <c r="O743" s="169"/>
      <c r="P743" s="166"/>
      <c r="Q743" s="167"/>
      <c r="R743" s="168"/>
      <c r="S743" s="166"/>
      <c r="T743" s="166"/>
      <c r="U743" s="67"/>
      <c r="V743" s="149"/>
      <c r="W743" s="149"/>
    </row>
    <row r="744" spans="1:23" x14ac:dyDescent="0.4">
      <c r="A744" s="64"/>
      <c r="B744" s="65"/>
      <c r="C744" s="65"/>
      <c r="D744" s="65"/>
      <c r="E744" s="65"/>
      <c r="F744" s="65"/>
      <c r="G744" s="65"/>
      <c r="H744" s="229"/>
      <c r="I744" s="66"/>
      <c r="J744" s="102"/>
      <c r="K744" s="66"/>
      <c r="L744" s="66"/>
      <c r="M744" s="66"/>
      <c r="N744" s="169"/>
      <c r="O744" s="169"/>
      <c r="P744" s="166"/>
      <c r="Q744" s="167"/>
      <c r="R744" s="168"/>
      <c r="S744" s="166"/>
      <c r="T744" s="166"/>
      <c r="U744" s="67"/>
      <c r="V744" s="149"/>
      <c r="W744" s="149"/>
    </row>
    <row r="745" spans="1:23" x14ac:dyDescent="0.4">
      <c r="A745" s="64"/>
      <c r="B745" s="65"/>
      <c r="C745" s="65"/>
      <c r="D745" s="65"/>
      <c r="E745" s="65"/>
      <c r="F745" s="65"/>
      <c r="G745" s="65"/>
      <c r="H745" s="229"/>
      <c r="I745" s="66"/>
      <c r="J745" s="102"/>
      <c r="K745" s="66"/>
      <c r="L745" s="66"/>
      <c r="M745" s="66"/>
      <c r="N745" s="169"/>
      <c r="O745" s="169"/>
      <c r="P745" s="166"/>
      <c r="Q745" s="167"/>
      <c r="R745" s="168"/>
      <c r="S745" s="166"/>
      <c r="T745" s="166"/>
      <c r="U745" s="67"/>
      <c r="V745" s="149"/>
      <c r="W745" s="149"/>
    </row>
    <row r="746" spans="1:23" x14ac:dyDescent="0.4">
      <c r="A746" s="64"/>
      <c r="B746" s="65"/>
      <c r="C746" s="65"/>
      <c r="D746" s="65"/>
      <c r="E746" s="65"/>
      <c r="F746" s="65"/>
      <c r="G746" s="65"/>
      <c r="H746" s="229"/>
      <c r="I746" s="66"/>
      <c r="J746" s="102"/>
      <c r="K746" s="66"/>
      <c r="L746" s="66"/>
      <c r="M746" s="66"/>
      <c r="N746" s="169"/>
      <c r="O746" s="169"/>
      <c r="P746" s="166"/>
      <c r="Q746" s="167"/>
      <c r="R746" s="168"/>
      <c r="S746" s="166"/>
      <c r="T746" s="166"/>
      <c r="U746" s="67"/>
      <c r="V746" s="149"/>
      <c r="W746" s="149"/>
    </row>
    <row r="747" spans="1:23" x14ac:dyDescent="0.4">
      <c r="A747" s="64"/>
      <c r="B747" s="65"/>
      <c r="C747" s="65"/>
      <c r="D747" s="65"/>
      <c r="E747" s="65"/>
      <c r="F747" s="65"/>
      <c r="G747" s="65"/>
      <c r="H747" s="229"/>
      <c r="I747" s="66"/>
      <c r="J747" s="102"/>
      <c r="K747" s="66"/>
      <c r="L747" s="66"/>
      <c r="M747" s="66"/>
      <c r="N747" s="169"/>
      <c r="O747" s="169"/>
      <c r="P747" s="166"/>
      <c r="Q747" s="167"/>
      <c r="R747" s="168"/>
      <c r="S747" s="166"/>
      <c r="T747" s="166"/>
      <c r="U747" s="67"/>
      <c r="V747" s="149"/>
      <c r="W747" s="149"/>
    </row>
    <row r="748" spans="1:23" x14ac:dyDescent="0.4">
      <c r="A748" s="64"/>
      <c r="B748" s="65"/>
      <c r="C748" s="65"/>
      <c r="D748" s="65"/>
      <c r="E748" s="65"/>
      <c r="F748" s="65"/>
      <c r="G748" s="65"/>
      <c r="H748" s="229"/>
      <c r="I748" s="66"/>
      <c r="J748" s="102"/>
      <c r="K748" s="66"/>
      <c r="L748" s="66"/>
      <c r="M748" s="66"/>
      <c r="N748" s="169"/>
      <c r="O748" s="169"/>
      <c r="P748" s="166"/>
      <c r="Q748" s="167"/>
      <c r="R748" s="168"/>
      <c r="S748" s="166"/>
      <c r="T748" s="166"/>
      <c r="U748" s="67"/>
      <c r="V748" s="149"/>
      <c r="W748" s="149"/>
    </row>
    <row r="749" spans="1:23" x14ac:dyDescent="0.4">
      <c r="A749" s="64"/>
      <c r="B749" s="65"/>
      <c r="C749" s="65"/>
      <c r="D749" s="65"/>
      <c r="E749" s="65"/>
      <c r="F749" s="65"/>
      <c r="G749" s="65"/>
      <c r="H749" s="229"/>
      <c r="I749" s="66"/>
      <c r="J749" s="102"/>
      <c r="K749" s="66"/>
      <c r="L749" s="66"/>
      <c r="M749" s="66"/>
      <c r="N749" s="169"/>
      <c r="O749" s="169"/>
      <c r="P749" s="166"/>
      <c r="Q749" s="167"/>
      <c r="R749" s="168"/>
      <c r="S749" s="166"/>
      <c r="T749" s="166"/>
      <c r="U749" s="67"/>
      <c r="V749" s="149"/>
      <c r="W749" s="149"/>
    </row>
    <row r="750" spans="1:23" x14ac:dyDescent="0.4">
      <c r="A750" s="64"/>
      <c r="B750" s="65"/>
      <c r="C750" s="65"/>
      <c r="D750" s="65"/>
      <c r="E750" s="65"/>
      <c r="F750" s="65"/>
      <c r="G750" s="65"/>
      <c r="H750" s="229"/>
      <c r="I750" s="66"/>
      <c r="J750" s="102"/>
      <c r="K750" s="66"/>
      <c r="L750" s="66"/>
      <c r="M750" s="66"/>
      <c r="N750" s="169"/>
      <c r="O750" s="169"/>
      <c r="P750" s="166"/>
      <c r="Q750" s="167"/>
      <c r="R750" s="168"/>
      <c r="S750" s="166"/>
      <c r="T750" s="166"/>
      <c r="U750" s="67"/>
      <c r="V750" s="149"/>
      <c r="W750" s="149"/>
    </row>
    <row r="751" spans="1:23" x14ac:dyDescent="0.4">
      <c r="A751" s="64"/>
      <c r="B751" s="65"/>
      <c r="C751" s="65"/>
      <c r="D751" s="65"/>
      <c r="E751" s="65"/>
      <c r="F751" s="65"/>
      <c r="G751" s="65"/>
      <c r="H751" s="229"/>
      <c r="I751" s="66"/>
      <c r="J751" s="102"/>
      <c r="K751" s="66"/>
      <c r="L751" s="66"/>
      <c r="M751" s="66"/>
      <c r="N751" s="169"/>
      <c r="O751" s="169"/>
      <c r="P751" s="166"/>
      <c r="Q751" s="167"/>
      <c r="R751" s="168"/>
      <c r="S751" s="166"/>
      <c r="T751" s="166"/>
      <c r="U751" s="67"/>
      <c r="V751" s="149"/>
      <c r="W751" s="149"/>
    </row>
    <row r="752" spans="1:23" x14ac:dyDescent="0.4">
      <c r="A752" s="64"/>
      <c r="B752" s="65"/>
      <c r="C752" s="65"/>
      <c r="D752" s="65"/>
      <c r="E752" s="65"/>
      <c r="F752" s="65"/>
      <c r="G752" s="65"/>
      <c r="H752" s="229"/>
      <c r="I752" s="66"/>
      <c r="J752" s="102"/>
      <c r="K752" s="66"/>
      <c r="L752" s="66"/>
      <c r="M752" s="66"/>
      <c r="N752" s="169"/>
      <c r="O752" s="169"/>
      <c r="P752" s="166"/>
      <c r="Q752" s="167"/>
      <c r="R752" s="168"/>
      <c r="S752" s="166"/>
      <c r="T752" s="166"/>
      <c r="U752" s="67"/>
      <c r="V752" s="149"/>
      <c r="W752" s="149"/>
    </row>
    <row r="753" spans="1:23" x14ac:dyDescent="0.4">
      <c r="A753" s="64"/>
      <c r="B753" s="65"/>
      <c r="C753" s="65"/>
      <c r="D753" s="65"/>
      <c r="E753" s="65"/>
      <c r="F753" s="65"/>
      <c r="G753" s="65"/>
      <c r="H753" s="229"/>
      <c r="I753" s="66"/>
      <c r="J753" s="102"/>
      <c r="K753" s="66"/>
      <c r="L753" s="66"/>
      <c r="M753" s="66"/>
      <c r="N753" s="169"/>
      <c r="O753" s="169"/>
      <c r="P753" s="166"/>
      <c r="Q753" s="167"/>
      <c r="R753" s="168"/>
      <c r="S753" s="166"/>
      <c r="T753" s="166"/>
      <c r="U753" s="67"/>
      <c r="V753" s="149"/>
      <c r="W753" s="149"/>
    </row>
    <row r="754" spans="1:23" x14ac:dyDescent="0.4">
      <c r="A754" s="64"/>
      <c r="B754" s="65"/>
      <c r="C754" s="65"/>
      <c r="D754" s="65"/>
      <c r="E754" s="65"/>
      <c r="F754" s="65"/>
      <c r="G754" s="65"/>
      <c r="H754" s="229"/>
      <c r="I754" s="66"/>
      <c r="J754" s="102"/>
      <c r="K754" s="66"/>
      <c r="L754" s="66"/>
      <c r="M754" s="66"/>
      <c r="N754" s="169"/>
      <c r="O754" s="169"/>
      <c r="P754" s="166"/>
      <c r="Q754" s="167"/>
      <c r="R754" s="168"/>
      <c r="S754" s="166"/>
      <c r="T754" s="166"/>
      <c r="U754" s="67"/>
      <c r="V754" s="149"/>
      <c r="W754" s="149"/>
    </row>
    <row r="755" spans="1:23" x14ac:dyDescent="0.4">
      <c r="A755" s="64"/>
      <c r="B755" s="65"/>
      <c r="C755" s="65"/>
      <c r="D755" s="65"/>
      <c r="E755" s="65"/>
      <c r="F755" s="65"/>
      <c r="G755" s="65"/>
      <c r="H755" s="229"/>
      <c r="I755" s="66"/>
      <c r="J755" s="102"/>
      <c r="K755" s="66"/>
      <c r="L755" s="66"/>
      <c r="M755" s="66"/>
      <c r="N755" s="169"/>
      <c r="O755" s="169"/>
      <c r="P755" s="166"/>
      <c r="Q755" s="167"/>
      <c r="R755" s="168"/>
      <c r="S755" s="166"/>
      <c r="T755" s="166"/>
      <c r="U755" s="67"/>
      <c r="V755" s="149"/>
      <c r="W755" s="149"/>
    </row>
    <row r="756" spans="1:23" x14ac:dyDescent="0.4">
      <c r="A756" s="64"/>
      <c r="B756" s="65"/>
      <c r="C756" s="65"/>
      <c r="D756" s="65"/>
      <c r="E756" s="65"/>
      <c r="F756" s="65"/>
      <c r="G756" s="65"/>
      <c r="H756" s="229"/>
      <c r="I756" s="66"/>
      <c r="J756" s="102"/>
      <c r="K756" s="66"/>
      <c r="L756" s="66"/>
      <c r="M756" s="66"/>
      <c r="N756" s="169"/>
      <c r="O756" s="169"/>
      <c r="P756" s="166"/>
      <c r="Q756" s="167"/>
      <c r="R756" s="168"/>
      <c r="S756" s="166"/>
      <c r="T756" s="166"/>
      <c r="U756" s="67"/>
      <c r="V756" s="149"/>
      <c r="W756" s="149"/>
    </row>
    <row r="757" spans="1:23" x14ac:dyDescent="0.4">
      <c r="A757" s="64"/>
      <c r="B757" s="65"/>
      <c r="C757" s="65"/>
      <c r="D757" s="65"/>
      <c r="E757" s="65"/>
      <c r="F757" s="65"/>
      <c r="G757" s="65"/>
      <c r="H757" s="229"/>
      <c r="I757" s="66"/>
      <c r="J757" s="102"/>
      <c r="K757" s="66"/>
      <c r="L757" s="66"/>
      <c r="M757" s="66"/>
      <c r="N757" s="169"/>
      <c r="O757" s="169"/>
      <c r="P757" s="166"/>
      <c r="Q757" s="167"/>
      <c r="R757" s="168"/>
      <c r="S757" s="166"/>
      <c r="T757" s="166"/>
      <c r="U757" s="67"/>
      <c r="V757" s="149"/>
      <c r="W757" s="149"/>
    </row>
    <row r="758" spans="1:23" x14ac:dyDescent="0.4">
      <c r="A758" s="64"/>
      <c r="B758" s="65"/>
      <c r="C758" s="65"/>
      <c r="D758" s="65"/>
      <c r="E758" s="65"/>
      <c r="F758" s="65"/>
      <c r="G758" s="65"/>
      <c r="H758" s="229"/>
      <c r="I758" s="66"/>
      <c r="J758" s="102"/>
      <c r="K758" s="66"/>
      <c r="L758" s="66"/>
      <c r="M758" s="66"/>
      <c r="N758" s="169"/>
      <c r="O758" s="169"/>
      <c r="P758" s="166"/>
      <c r="Q758" s="167"/>
      <c r="R758" s="168"/>
      <c r="S758" s="166"/>
      <c r="T758" s="166"/>
      <c r="U758" s="67"/>
      <c r="V758" s="149"/>
      <c r="W758" s="149"/>
    </row>
    <row r="759" spans="1:23" x14ac:dyDescent="0.4">
      <c r="A759" s="64"/>
      <c r="B759" s="65"/>
      <c r="C759" s="65"/>
      <c r="D759" s="65"/>
      <c r="E759" s="65"/>
      <c r="F759" s="65"/>
      <c r="G759" s="65"/>
      <c r="H759" s="229"/>
      <c r="I759" s="66"/>
      <c r="J759" s="102"/>
      <c r="K759" s="66"/>
      <c r="L759" s="66"/>
      <c r="M759" s="66"/>
      <c r="N759" s="169"/>
      <c r="O759" s="169"/>
      <c r="P759" s="166"/>
      <c r="Q759" s="167"/>
      <c r="R759" s="168"/>
      <c r="S759" s="166"/>
      <c r="T759" s="166"/>
      <c r="U759" s="67"/>
      <c r="V759" s="149"/>
      <c r="W759" s="149"/>
    </row>
    <row r="760" spans="1:23" x14ac:dyDescent="0.4">
      <c r="A760" s="64"/>
      <c r="B760" s="65"/>
      <c r="C760" s="65"/>
      <c r="D760" s="65"/>
      <c r="E760" s="65"/>
      <c r="F760" s="65"/>
      <c r="G760" s="65"/>
      <c r="H760" s="229"/>
      <c r="I760" s="66"/>
      <c r="J760" s="102"/>
      <c r="K760" s="66"/>
      <c r="L760" s="66"/>
      <c r="M760" s="66"/>
      <c r="N760" s="169"/>
      <c r="O760" s="169"/>
      <c r="P760" s="166"/>
      <c r="Q760" s="167"/>
      <c r="R760" s="168"/>
      <c r="S760" s="166"/>
      <c r="T760" s="166"/>
      <c r="U760" s="67"/>
      <c r="V760" s="149"/>
      <c r="W760" s="149"/>
    </row>
    <row r="761" spans="1:23" x14ac:dyDescent="0.4">
      <c r="A761" s="64"/>
      <c r="B761" s="65"/>
      <c r="C761" s="65"/>
      <c r="D761" s="65"/>
      <c r="E761" s="65"/>
      <c r="F761" s="65"/>
      <c r="G761" s="65"/>
      <c r="H761" s="229"/>
      <c r="I761" s="66"/>
      <c r="J761" s="102"/>
      <c r="K761" s="66"/>
      <c r="L761" s="66"/>
      <c r="M761" s="66"/>
      <c r="N761" s="169"/>
      <c r="O761" s="169"/>
      <c r="P761" s="166"/>
      <c r="Q761" s="167"/>
      <c r="R761" s="168"/>
      <c r="S761" s="166"/>
      <c r="T761" s="166"/>
      <c r="U761" s="67"/>
      <c r="V761" s="149"/>
      <c r="W761" s="149"/>
    </row>
    <row r="762" spans="1:23" x14ac:dyDescent="0.4">
      <c r="A762" s="64"/>
      <c r="B762" s="65"/>
      <c r="C762" s="65"/>
      <c r="D762" s="65"/>
      <c r="E762" s="65"/>
      <c r="F762" s="65"/>
      <c r="G762" s="65"/>
      <c r="H762" s="229"/>
      <c r="I762" s="66"/>
      <c r="J762" s="102"/>
      <c r="K762" s="66"/>
      <c r="L762" s="66"/>
      <c r="M762" s="66"/>
      <c r="N762" s="169"/>
      <c r="O762" s="169"/>
      <c r="P762" s="166"/>
      <c r="Q762" s="167"/>
      <c r="R762" s="168"/>
      <c r="S762" s="166"/>
      <c r="T762" s="166"/>
      <c r="U762" s="67"/>
      <c r="V762" s="149"/>
      <c r="W762" s="149"/>
    </row>
    <row r="763" spans="1:23" x14ac:dyDescent="0.4">
      <c r="A763" s="64"/>
      <c r="B763" s="65"/>
      <c r="C763" s="65"/>
      <c r="D763" s="65"/>
      <c r="E763" s="65"/>
      <c r="F763" s="65"/>
      <c r="G763" s="65"/>
      <c r="H763" s="229"/>
      <c r="I763" s="66"/>
      <c r="J763" s="102"/>
      <c r="K763" s="66"/>
      <c r="L763" s="66"/>
      <c r="M763" s="66"/>
      <c r="N763" s="169"/>
      <c r="O763" s="169"/>
      <c r="P763" s="166"/>
      <c r="Q763" s="167"/>
      <c r="R763" s="168"/>
      <c r="S763" s="166"/>
      <c r="T763" s="166"/>
      <c r="U763" s="67"/>
      <c r="V763" s="149"/>
      <c r="W763" s="149"/>
    </row>
    <row r="764" spans="1:23" x14ac:dyDescent="0.4">
      <c r="A764" s="64"/>
      <c r="B764" s="65"/>
      <c r="C764" s="65"/>
      <c r="D764" s="65"/>
      <c r="E764" s="65"/>
      <c r="F764" s="65"/>
      <c r="G764" s="65"/>
      <c r="H764" s="229"/>
      <c r="I764" s="66"/>
      <c r="J764" s="102"/>
      <c r="K764" s="66"/>
      <c r="L764" s="66"/>
      <c r="M764" s="66"/>
      <c r="N764" s="169"/>
      <c r="O764" s="169"/>
      <c r="P764" s="166"/>
      <c r="Q764" s="167"/>
      <c r="R764" s="168"/>
      <c r="S764" s="166"/>
      <c r="T764" s="166"/>
      <c r="U764" s="67"/>
      <c r="V764" s="149"/>
      <c r="W764" s="149"/>
    </row>
    <row r="765" spans="1:23" x14ac:dyDescent="0.4">
      <c r="A765" s="64"/>
      <c r="B765" s="65"/>
      <c r="C765" s="65"/>
      <c r="D765" s="65"/>
      <c r="E765" s="65"/>
      <c r="F765" s="65"/>
      <c r="G765" s="65"/>
      <c r="H765" s="229"/>
      <c r="I765" s="66"/>
      <c r="J765" s="102"/>
      <c r="K765" s="66"/>
      <c r="L765" s="66"/>
      <c r="M765" s="66"/>
      <c r="N765" s="169"/>
      <c r="O765" s="169"/>
      <c r="P765" s="166"/>
      <c r="Q765" s="167"/>
      <c r="R765" s="168"/>
      <c r="S765" s="166"/>
      <c r="T765" s="166"/>
      <c r="U765" s="67"/>
      <c r="V765" s="149"/>
      <c r="W765" s="149"/>
    </row>
    <row r="766" spans="1:23" x14ac:dyDescent="0.4">
      <c r="A766" s="64"/>
      <c r="B766" s="65"/>
      <c r="C766" s="65"/>
      <c r="D766" s="65"/>
      <c r="E766" s="65"/>
      <c r="F766" s="65"/>
      <c r="G766" s="65"/>
      <c r="H766" s="229"/>
      <c r="I766" s="66"/>
      <c r="J766" s="102"/>
      <c r="K766" s="66"/>
      <c r="L766" s="66"/>
      <c r="M766" s="66"/>
      <c r="N766" s="169"/>
      <c r="O766" s="169"/>
      <c r="P766" s="166"/>
      <c r="Q766" s="167"/>
      <c r="R766" s="168"/>
      <c r="S766" s="166"/>
      <c r="T766" s="166"/>
      <c r="U766" s="67"/>
      <c r="V766" s="149"/>
      <c r="W766" s="149"/>
    </row>
    <row r="767" spans="1:23" x14ac:dyDescent="0.4">
      <c r="A767" s="64"/>
      <c r="B767" s="65"/>
      <c r="C767" s="65"/>
      <c r="D767" s="65"/>
      <c r="E767" s="65"/>
      <c r="F767" s="65"/>
      <c r="G767" s="65"/>
      <c r="H767" s="229"/>
      <c r="I767" s="66"/>
      <c r="J767" s="102"/>
      <c r="K767" s="66"/>
      <c r="L767" s="66"/>
      <c r="M767" s="66"/>
      <c r="N767" s="169"/>
      <c r="O767" s="169"/>
      <c r="P767" s="166"/>
      <c r="Q767" s="167"/>
      <c r="R767" s="168"/>
      <c r="S767" s="166"/>
      <c r="T767" s="166"/>
      <c r="U767" s="67"/>
      <c r="V767" s="149"/>
      <c r="W767" s="149"/>
    </row>
    <row r="768" spans="1:23" x14ac:dyDescent="0.4">
      <c r="A768" s="64"/>
      <c r="B768" s="65"/>
      <c r="C768" s="65"/>
      <c r="D768" s="65"/>
      <c r="E768" s="65"/>
      <c r="F768" s="65"/>
      <c r="G768" s="65"/>
      <c r="H768" s="229"/>
      <c r="I768" s="66"/>
      <c r="J768" s="102"/>
      <c r="K768" s="66"/>
      <c r="L768" s="66"/>
      <c r="M768" s="66"/>
      <c r="N768" s="169"/>
      <c r="O768" s="169"/>
      <c r="P768" s="166"/>
      <c r="Q768" s="167"/>
      <c r="R768" s="168"/>
      <c r="S768" s="166"/>
      <c r="T768" s="166"/>
      <c r="U768" s="67"/>
      <c r="V768" s="149"/>
      <c r="W768" s="149"/>
    </row>
    <row r="769" spans="1:23" x14ac:dyDescent="0.4">
      <c r="A769" s="64"/>
      <c r="B769" s="65"/>
      <c r="C769" s="65"/>
      <c r="D769" s="65"/>
      <c r="E769" s="65"/>
      <c r="F769" s="65"/>
      <c r="G769" s="65"/>
      <c r="H769" s="229"/>
      <c r="I769" s="66"/>
      <c r="J769" s="102"/>
      <c r="K769" s="66"/>
      <c r="L769" s="66"/>
      <c r="M769" s="66"/>
      <c r="N769" s="169"/>
      <c r="O769" s="169"/>
      <c r="P769" s="166"/>
      <c r="Q769" s="167"/>
      <c r="R769" s="168"/>
      <c r="S769" s="166"/>
      <c r="T769" s="166"/>
      <c r="U769" s="67"/>
      <c r="V769" s="149"/>
      <c r="W769" s="149"/>
    </row>
    <row r="770" spans="1:23" x14ac:dyDescent="0.4">
      <c r="A770" s="64"/>
      <c r="B770" s="65"/>
      <c r="C770" s="65"/>
      <c r="D770" s="65"/>
      <c r="E770" s="65"/>
      <c r="F770" s="65"/>
      <c r="G770" s="65"/>
      <c r="H770" s="229"/>
      <c r="I770" s="66"/>
      <c r="J770" s="102"/>
      <c r="K770" s="66"/>
      <c r="L770" s="66"/>
      <c r="M770" s="66"/>
      <c r="N770" s="169"/>
      <c r="O770" s="169"/>
      <c r="P770" s="166"/>
      <c r="Q770" s="167"/>
      <c r="R770" s="168"/>
      <c r="S770" s="166"/>
      <c r="T770" s="166"/>
      <c r="U770" s="67"/>
      <c r="V770" s="149"/>
      <c r="W770" s="149"/>
    </row>
    <row r="771" spans="1:23" x14ac:dyDescent="0.4">
      <c r="A771" s="64"/>
      <c r="B771" s="65"/>
      <c r="C771" s="65"/>
      <c r="D771" s="65"/>
      <c r="E771" s="65"/>
      <c r="F771" s="65"/>
      <c r="G771" s="65"/>
      <c r="H771" s="229"/>
      <c r="I771" s="66"/>
      <c r="J771" s="102"/>
      <c r="K771" s="66"/>
      <c r="L771" s="66"/>
      <c r="M771" s="66"/>
      <c r="N771" s="169"/>
      <c r="O771" s="169"/>
      <c r="P771" s="166"/>
      <c r="Q771" s="167"/>
      <c r="R771" s="168"/>
      <c r="S771" s="166"/>
      <c r="T771" s="166"/>
      <c r="U771" s="67"/>
      <c r="V771" s="149"/>
      <c r="W771" s="149"/>
    </row>
    <row r="772" spans="1:23" x14ac:dyDescent="0.4">
      <c r="A772" s="64"/>
      <c r="B772" s="65"/>
      <c r="C772" s="65"/>
      <c r="D772" s="65"/>
      <c r="E772" s="65"/>
      <c r="F772" s="65"/>
      <c r="G772" s="65"/>
      <c r="H772" s="229"/>
      <c r="I772" s="66"/>
      <c r="J772" s="102"/>
      <c r="K772" s="66"/>
      <c r="L772" s="66"/>
      <c r="M772" s="66"/>
      <c r="N772" s="169"/>
      <c r="O772" s="169"/>
      <c r="P772" s="166"/>
      <c r="Q772" s="167"/>
      <c r="R772" s="168"/>
      <c r="S772" s="166"/>
      <c r="T772" s="166"/>
      <c r="U772" s="67"/>
      <c r="V772" s="149"/>
      <c r="W772" s="149"/>
    </row>
    <row r="773" spans="1:23" x14ac:dyDescent="0.4">
      <c r="A773" s="64"/>
      <c r="B773" s="65"/>
      <c r="C773" s="65"/>
      <c r="D773" s="65"/>
      <c r="E773" s="65"/>
      <c r="F773" s="65"/>
      <c r="G773" s="65"/>
      <c r="H773" s="229"/>
      <c r="I773" s="66"/>
      <c r="J773" s="102"/>
      <c r="K773" s="66"/>
      <c r="L773" s="66"/>
      <c r="M773" s="66"/>
      <c r="N773" s="169"/>
      <c r="O773" s="169"/>
      <c r="P773" s="166"/>
      <c r="Q773" s="167"/>
      <c r="R773" s="168"/>
      <c r="S773" s="166"/>
      <c r="T773" s="166"/>
      <c r="U773" s="67"/>
      <c r="V773" s="149"/>
      <c r="W773" s="149"/>
    </row>
    <row r="774" spans="1:23" x14ac:dyDescent="0.4">
      <c r="A774" s="64"/>
      <c r="B774" s="65"/>
      <c r="C774" s="65"/>
      <c r="D774" s="65"/>
      <c r="E774" s="65"/>
      <c r="F774" s="65"/>
      <c r="G774" s="65"/>
      <c r="H774" s="229"/>
      <c r="I774" s="66"/>
      <c r="J774" s="102"/>
      <c r="K774" s="66"/>
      <c r="L774" s="66"/>
      <c r="M774" s="66"/>
      <c r="N774" s="169"/>
      <c r="O774" s="169"/>
      <c r="P774" s="166"/>
      <c r="Q774" s="167"/>
      <c r="R774" s="168"/>
      <c r="S774" s="166"/>
      <c r="T774" s="166"/>
      <c r="U774" s="67"/>
      <c r="V774" s="149"/>
      <c r="W774" s="149"/>
    </row>
    <row r="775" spans="1:23" x14ac:dyDescent="0.4">
      <c r="A775" s="64"/>
      <c r="B775" s="65"/>
      <c r="C775" s="65"/>
      <c r="D775" s="65"/>
      <c r="E775" s="65"/>
      <c r="F775" s="65"/>
      <c r="G775" s="65"/>
      <c r="H775" s="229"/>
      <c r="I775" s="66"/>
      <c r="J775" s="102"/>
      <c r="K775" s="66"/>
      <c r="L775" s="66"/>
      <c r="M775" s="66"/>
      <c r="N775" s="169"/>
      <c r="O775" s="169"/>
      <c r="P775" s="166"/>
      <c r="Q775" s="167"/>
      <c r="R775" s="168"/>
      <c r="S775" s="166"/>
      <c r="T775" s="166"/>
      <c r="U775" s="67"/>
      <c r="V775" s="149"/>
      <c r="W775" s="149"/>
    </row>
    <row r="776" spans="1:23" x14ac:dyDescent="0.4">
      <c r="A776" s="64"/>
      <c r="B776" s="65"/>
      <c r="C776" s="65"/>
      <c r="D776" s="65"/>
      <c r="E776" s="65"/>
      <c r="F776" s="65"/>
      <c r="G776" s="65"/>
      <c r="H776" s="229"/>
      <c r="I776" s="66"/>
      <c r="J776" s="102"/>
      <c r="K776" s="66"/>
      <c r="L776" s="66"/>
      <c r="M776" s="66"/>
      <c r="N776" s="169"/>
      <c r="O776" s="169"/>
      <c r="P776" s="166"/>
      <c r="Q776" s="167"/>
      <c r="R776" s="168"/>
      <c r="S776" s="166"/>
      <c r="T776" s="166"/>
      <c r="U776" s="67"/>
      <c r="V776" s="149"/>
      <c r="W776" s="149"/>
    </row>
    <row r="777" spans="1:23" x14ac:dyDescent="0.4">
      <c r="A777" s="64"/>
      <c r="B777" s="65"/>
      <c r="C777" s="65"/>
      <c r="D777" s="65"/>
      <c r="E777" s="65"/>
      <c r="F777" s="65"/>
      <c r="G777" s="65"/>
      <c r="H777" s="229"/>
      <c r="I777" s="66"/>
      <c r="J777" s="102"/>
      <c r="K777" s="66"/>
      <c r="L777" s="66"/>
      <c r="M777" s="66"/>
      <c r="N777" s="169"/>
      <c r="O777" s="169"/>
      <c r="P777" s="166"/>
      <c r="Q777" s="167"/>
      <c r="R777" s="168"/>
      <c r="S777" s="166"/>
      <c r="T777" s="166"/>
      <c r="U777" s="67"/>
      <c r="V777" s="149"/>
      <c r="W777" s="149"/>
    </row>
    <row r="778" spans="1:23" x14ac:dyDescent="0.4">
      <c r="A778" s="64"/>
      <c r="B778" s="65"/>
      <c r="C778" s="65"/>
      <c r="D778" s="65"/>
      <c r="E778" s="65"/>
      <c r="F778" s="65"/>
      <c r="G778" s="65"/>
      <c r="H778" s="229"/>
      <c r="I778" s="66"/>
      <c r="J778" s="102"/>
      <c r="K778" s="66"/>
      <c r="L778" s="66"/>
      <c r="M778" s="66"/>
      <c r="N778" s="169"/>
      <c r="O778" s="169"/>
      <c r="P778" s="166"/>
      <c r="Q778" s="167"/>
      <c r="R778" s="168"/>
      <c r="S778" s="166"/>
      <c r="T778" s="166"/>
      <c r="U778" s="67"/>
      <c r="V778" s="149"/>
      <c r="W778" s="149"/>
    </row>
    <row r="779" spans="1:23" x14ac:dyDescent="0.4">
      <c r="A779" s="64"/>
      <c r="B779" s="65"/>
      <c r="C779" s="65"/>
      <c r="D779" s="65"/>
      <c r="E779" s="65"/>
      <c r="F779" s="65"/>
      <c r="G779" s="65"/>
      <c r="H779" s="229"/>
      <c r="I779" s="66"/>
      <c r="J779" s="102"/>
      <c r="K779" s="66"/>
      <c r="L779" s="66"/>
      <c r="M779" s="66"/>
      <c r="N779" s="169"/>
      <c r="O779" s="169"/>
      <c r="P779" s="166"/>
      <c r="Q779" s="167"/>
      <c r="R779" s="168"/>
      <c r="S779" s="166"/>
      <c r="T779" s="166"/>
      <c r="U779" s="67"/>
      <c r="V779" s="149"/>
      <c r="W779" s="149"/>
    </row>
    <row r="780" spans="1:23" x14ac:dyDescent="0.4">
      <c r="A780" s="64"/>
      <c r="B780" s="65"/>
      <c r="C780" s="65"/>
      <c r="D780" s="65"/>
      <c r="E780" s="65"/>
      <c r="F780" s="65"/>
      <c r="G780" s="65"/>
      <c r="H780" s="229"/>
      <c r="I780" s="66"/>
      <c r="J780" s="102"/>
      <c r="K780" s="66"/>
      <c r="L780" s="66"/>
      <c r="M780" s="66"/>
      <c r="N780" s="169"/>
      <c r="O780" s="169"/>
      <c r="P780" s="166"/>
      <c r="Q780" s="167"/>
      <c r="R780" s="168"/>
      <c r="S780" s="166"/>
      <c r="T780" s="166"/>
      <c r="U780" s="67"/>
      <c r="V780" s="149"/>
      <c r="W780" s="149"/>
    </row>
    <row r="781" spans="1:23" x14ac:dyDescent="0.4">
      <c r="A781" s="64"/>
      <c r="B781" s="65"/>
      <c r="C781" s="65"/>
      <c r="D781" s="65"/>
      <c r="E781" s="65"/>
      <c r="F781" s="65"/>
      <c r="G781" s="65"/>
      <c r="H781" s="229"/>
      <c r="I781" s="66"/>
      <c r="J781" s="102"/>
      <c r="K781" s="66"/>
      <c r="L781" s="66"/>
      <c r="M781" s="66"/>
      <c r="N781" s="169"/>
      <c r="O781" s="169"/>
      <c r="P781" s="166"/>
      <c r="Q781" s="167"/>
      <c r="R781" s="168"/>
      <c r="S781" s="166"/>
      <c r="T781" s="166"/>
      <c r="U781" s="67"/>
      <c r="V781" s="149"/>
      <c r="W781" s="149"/>
    </row>
    <row r="782" spans="1:23" x14ac:dyDescent="0.4">
      <c r="A782" s="64"/>
      <c r="B782" s="65"/>
      <c r="C782" s="65"/>
      <c r="D782" s="65"/>
      <c r="E782" s="65"/>
      <c r="F782" s="65"/>
      <c r="G782" s="65"/>
      <c r="H782" s="229"/>
      <c r="I782" s="66"/>
      <c r="J782" s="102"/>
      <c r="K782" s="66"/>
      <c r="L782" s="66"/>
      <c r="M782" s="66"/>
      <c r="N782" s="169"/>
      <c r="O782" s="169"/>
      <c r="P782" s="166"/>
      <c r="Q782" s="167"/>
      <c r="R782" s="168"/>
      <c r="S782" s="166"/>
      <c r="T782" s="166"/>
      <c r="U782" s="67"/>
      <c r="V782" s="149"/>
      <c r="W782" s="149"/>
    </row>
    <row r="783" spans="1:23" x14ac:dyDescent="0.4">
      <c r="A783" s="64"/>
      <c r="B783" s="65"/>
      <c r="C783" s="65"/>
      <c r="D783" s="65"/>
      <c r="E783" s="65"/>
      <c r="F783" s="65"/>
      <c r="G783" s="65"/>
      <c r="H783" s="229"/>
      <c r="I783" s="66"/>
      <c r="J783" s="102"/>
      <c r="K783" s="66"/>
      <c r="L783" s="66"/>
      <c r="M783" s="66"/>
      <c r="N783" s="169"/>
      <c r="O783" s="169"/>
      <c r="P783" s="166"/>
      <c r="Q783" s="167"/>
      <c r="R783" s="168"/>
      <c r="S783" s="166"/>
      <c r="T783" s="166"/>
      <c r="U783" s="67"/>
      <c r="V783" s="149"/>
      <c r="W783" s="149"/>
    </row>
    <row r="784" spans="1:23" x14ac:dyDescent="0.4">
      <c r="A784" s="64"/>
      <c r="B784" s="65"/>
      <c r="C784" s="65"/>
      <c r="D784" s="65"/>
      <c r="E784" s="65"/>
      <c r="F784" s="65"/>
      <c r="G784" s="65"/>
      <c r="H784" s="229"/>
      <c r="I784" s="66"/>
      <c r="J784" s="102"/>
      <c r="K784" s="66"/>
      <c r="L784" s="66"/>
      <c r="M784" s="66"/>
      <c r="N784" s="169"/>
      <c r="O784" s="169"/>
      <c r="P784" s="166"/>
      <c r="Q784" s="167"/>
      <c r="R784" s="168"/>
      <c r="S784" s="166"/>
      <c r="T784" s="166"/>
      <c r="U784" s="67"/>
      <c r="V784" s="149"/>
      <c r="W784" s="149"/>
    </row>
    <row r="785" spans="1:23" x14ac:dyDescent="0.4">
      <c r="A785" s="64"/>
      <c r="B785" s="65"/>
      <c r="C785" s="65"/>
      <c r="D785" s="65"/>
      <c r="E785" s="65"/>
      <c r="F785" s="65"/>
      <c r="G785" s="65"/>
      <c r="H785" s="229"/>
      <c r="I785" s="66"/>
      <c r="J785" s="102"/>
      <c r="K785" s="66"/>
      <c r="L785" s="66"/>
      <c r="M785" s="66"/>
      <c r="N785" s="169"/>
      <c r="O785" s="169"/>
      <c r="P785" s="166"/>
      <c r="Q785" s="167"/>
      <c r="R785" s="168"/>
      <c r="S785" s="166"/>
      <c r="T785" s="166"/>
      <c r="U785" s="67"/>
      <c r="V785" s="149"/>
      <c r="W785" s="149"/>
    </row>
    <row r="786" spans="1:23" x14ac:dyDescent="0.4">
      <c r="A786" s="64"/>
      <c r="B786" s="65"/>
      <c r="C786" s="65"/>
      <c r="D786" s="65"/>
      <c r="E786" s="65"/>
      <c r="F786" s="65"/>
      <c r="G786" s="65"/>
      <c r="H786" s="229"/>
      <c r="I786" s="66"/>
      <c r="J786" s="102"/>
      <c r="K786" s="66"/>
      <c r="L786" s="66"/>
      <c r="M786" s="66"/>
      <c r="N786" s="169"/>
      <c r="O786" s="169"/>
      <c r="P786" s="166"/>
      <c r="Q786" s="167"/>
      <c r="R786" s="168"/>
      <c r="S786" s="166"/>
      <c r="T786" s="166"/>
      <c r="U786" s="67"/>
      <c r="V786" s="149"/>
      <c r="W786" s="149"/>
    </row>
    <row r="787" spans="1:23" x14ac:dyDescent="0.4">
      <c r="A787" s="64"/>
      <c r="B787" s="65"/>
      <c r="C787" s="65"/>
      <c r="D787" s="65"/>
      <c r="E787" s="65"/>
      <c r="F787" s="65"/>
      <c r="G787" s="65"/>
      <c r="H787" s="229"/>
      <c r="I787" s="66"/>
      <c r="J787" s="102"/>
      <c r="K787" s="66"/>
      <c r="L787" s="66"/>
      <c r="M787" s="66"/>
      <c r="N787" s="169"/>
      <c r="O787" s="169"/>
      <c r="P787" s="166"/>
      <c r="Q787" s="167"/>
      <c r="R787" s="168"/>
      <c r="S787" s="166"/>
      <c r="T787" s="166"/>
      <c r="U787" s="67"/>
      <c r="V787" s="149"/>
      <c r="W787" s="149"/>
    </row>
    <row r="788" spans="1:23" x14ac:dyDescent="0.4">
      <c r="A788" s="64"/>
      <c r="B788" s="65"/>
      <c r="C788" s="65"/>
      <c r="D788" s="65"/>
      <c r="E788" s="65"/>
      <c r="F788" s="65"/>
      <c r="G788" s="65"/>
      <c r="H788" s="229"/>
      <c r="I788" s="66"/>
      <c r="J788" s="102"/>
      <c r="K788" s="66"/>
      <c r="L788" s="66"/>
      <c r="M788" s="66"/>
      <c r="N788" s="169"/>
      <c r="O788" s="169"/>
      <c r="P788" s="166"/>
      <c r="Q788" s="167"/>
      <c r="R788" s="168"/>
      <c r="S788" s="166"/>
      <c r="T788" s="166"/>
      <c r="U788" s="67"/>
      <c r="V788" s="149"/>
      <c r="W788" s="149"/>
    </row>
    <row r="789" spans="1:23" x14ac:dyDescent="0.4">
      <c r="A789" s="64"/>
      <c r="B789" s="65"/>
      <c r="C789" s="65"/>
      <c r="D789" s="65"/>
      <c r="E789" s="65"/>
      <c r="F789" s="65"/>
      <c r="G789" s="65"/>
      <c r="H789" s="229"/>
      <c r="I789" s="66"/>
      <c r="J789" s="102"/>
      <c r="K789" s="66"/>
      <c r="L789" s="66"/>
      <c r="M789" s="66"/>
      <c r="N789" s="169"/>
      <c r="O789" s="169"/>
      <c r="P789" s="166"/>
      <c r="Q789" s="167"/>
      <c r="R789" s="168"/>
      <c r="S789" s="166"/>
      <c r="T789" s="166"/>
      <c r="U789" s="67"/>
      <c r="V789" s="149"/>
      <c r="W789" s="149"/>
    </row>
    <row r="790" spans="1:23" x14ac:dyDescent="0.4">
      <c r="A790" s="64"/>
      <c r="B790" s="65"/>
      <c r="C790" s="65"/>
      <c r="D790" s="65"/>
      <c r="E790" s="65"/>
      <c r="F790" s="65"/>
      <c r="G790" s="65"/>
      <c r="H790" s="229"/>
      <c r="I790" s="66"/>
      <c r="J790" s="102"/>
      <c r="K790" s="66"/>
      <c r="L790" s="66"/>
      <c r="M790" s="66"/>
      <c r="N790" s="169"/>
      <c r="O790" s="169"/>
      <c r="P790" s="166"/>
      <c r="Q790" s="167"/>
      <c r="R790" s="168"/>
      <c r="S790" s="166"/>
      <c r="T790" s="166"/>
      <c r="U790" s="67"/>
      <c r="V790" s="149"/>
      <c r="W790" s="149"/>
    </row>
    <row r="791" spans="1:23" x14ac:dyDescent="0.4">
      <c r="A791" s="64"/>
      <c r="B791" s="65"/>
      <c r="C791" s="65"/>
      <c r="D791" s="65"/>
      <c r="E791" s="65"/>
      <c r="F791" s="65"/>
      <c r="G791" s="65"/>
      <c r="H791" s="229"/>
      <c r="I791" s="66"/>
      <c r="J791" s="102"/>
      <c r="K791" s="66"/>
      <c r="L791" s="66"/>
      <c r="M791" s="66"/>
      <c r="N791" s="169"/>
      <c r="O791" s="169"/>
      <c r="P791" s="166"/>
      <c r="Q791" s="167"/>
      <c r="R791" s="168"/>
      <c r="S791" s="166"/>
      <c r="T791" s="166"/>
      <c r="U791" s="67"/>
      <c r="V791" s="149"/>
      <c r="W791" s="149"/>
    </row>
    <row r="792" spans="1:23" x14ac:dyDescent="0.4">
      <c r="A792" s="64"/>
      <c r="B792" s="65"/>
      <c r="C792" s="65"/>
      <c r="D792" s="65"/>
      <c r="E792" s="65"/>
      <c r="F792" s="65"/>
      <c r="G792" s="65"/>
      <c r="H792" s="229"/>
      <c r="I792" s="66"/>
      <c r="J792" s="102"/>
      <c r="K792" s="66"/>
      <c r="L792" s="66"/>
      <c r="M792" s="66"/>
      <c r="N792" s="169"/>
      <c r="O792" s="169"/>
      <c r="P792" s="166"/>
      <c r="Q792" s="167"/>
      <c r="R792" s="168"/>
      <c r="S792" s="166"/>
      <c r="T792" s="166"/>
      <c r="U792" s="67"/>
      <c r="V792" s="149"/>
      <c r="W792" s="149"/>
    </row>
    <row r="793" spans="1:23" x14ac:dyDescent="0.4">
      <c r="A793" s="64"/>
      <c r="B793" s="65"/>
      <c r="C793" s="65"/>
      <c r="D793" s="65"/>
      <c r="E793" s="65"/>
      <c r="F793" s="65"/>
      <c r="G793" s="65"/>
      <c r="H793" s="229"/>
      <c r="I793" s="66"/>
      <c r="J793" s="102"/>
      <c r="K793" s="66"/>
      <c r="L793" s="66"/>
      <c r="M793" s="66"/>
      <c r="N793" s="169"/>
      <c r="O793" s="169"/>
      <c r="P793" s="166"/>
      <c r="Q793" s="167"/>
      <c r="R793" s="168"/>
      <c r="S793" s="166"/>
      <c r="T793" s="166"/>
      <c r="U793" s="67"/>
      <c r="V793" s="149"/>
      <c r="W793" s="149"/>
    </row>
    <row r="794" spans="1:23" x14ac:dyDescent="0.4">
      <c r="A794" s="64"/>
      <c r="B794" s="65"/>
      <c r="C794" s="65"/>
      <c r="D794" s="65"/>
      <c r="E794" s="65"/>
      <c r="F794" s="65"/>
      <c r="G794" s="65"/>
      <c r="H794" s="229"/>
      <c r="I794" s="66"/>
      <c r="J794" s="102"/>
      <c r="K794" s="66"/>
      <c r="L794" s="66"/>
      <c r="M794" s="66"/>
      <c r="N794" s="169"/>
      <c r="O794" s="169"/>
      <c r="P794" s="166"/>
      <c r="Q794" s="167"/>
      <c r="R794" s="168"/>
      <c r="S794" s="166"/>
      <c r="T794" s="166"/>
      <c r="U794" s="67"/>
      <c r="V794" s="149"/>
      <c r="W794" s="149"/>
    </row>
    <row r="795" spans="1:23" x14ac:dyDescent="0.4">
      <c r="A795" s="64"/>
      <c r="B795" s="65"/>
      <c r="C795" s="65"/>
      <c r="D795" s="65"/>
      <c r="E795" s="65"/>
      <c r="F795" s="65"/>
      <c r="G795" s="65"/>
      <c r="H795" s="229"/>
      <c r="I795" s="66"/>
      <c r="J795" s="102"/>
      <c r="K795" s="66"/>
      <c r="L795" s="66"/>
      <c r="M795" s="66"/>
      <c r="N795" s="169"/>
      <c r="O795" s="169"/>
      <c r="P795" s="166"/>
      <c r="Q795" s="167"/>
      <c r="R795" s="168"/>
      <c r="S795" s="166"/>
      <c r="T795" s="166"/>
      <c r="U795" s="67"/>
      <c r="V795" s="149"/>
      <c r="W795" s="149"/>
    </row>
    <row r="796" spans="1:23" x14ac:dyDescent="0.4">
      <c r="A796" s="64"/>
      <c r="B796" s="65"/>
      <c r="C796" s="65"/>
      <c r="D796" s="65"/>
      <c r="E796" s="65"/>
      <c r="F796" s="65"/>
      <c r="G796" s="65"/>
      <c r="H796" s="229"/>
      <c r="I796" s="66"/>
      <c r="J796" s="102"/>
      <c r="K796" s="66"/>
      <c r="L796" s="66"/>
      <c r="M796" s="66"/>
      <c r="N796" s="169"/>
      <c r="O796" s="169"/>
      <c r="P796" s="166"/>
      <c r="Q796" s="167"/>
      <c r="R796" s="168"/>
      <c r="S796" s="166"/>
      <c r="T796" s="166"/>
      <c r="U796" s="67"/>
      <c r="V796" s="149"/>
      <c r="W796" s="149"/>
    </row>
    <row r="797" spans="1:23" x14ac:dyDescent="0.4">
      <c r="A797" s="64"/>
      <c r="B797" s="65"/>
      <c r="C797" s="65"/>
      <c r="D797" s="65"/>
      <c r="E797" s="65"/>
      <c r="F797" s="65"/>
      <c r="G797" s="65"/>
      <c r="H797" s="229"/>
      <c r="I797" s="66"/>
      <c r="J797" s="102"/>
      <c r="K797" s="66"/>
      <c r="L797" s="66"/>
      <c r="M797" s="66"/>
      <c r="N797" s="169"/>
      <c r="O797" s="169"/>
      <c r="P797" s="166"/>
      <c r="Q797" s="167"/>
      <c r="R797" s="168"/>
      <c r="S797" s="166"/>
      <c r="T797" s="166"/>
      <c r="U797" s="67"/>
      <c r="V797" s="149"/>
      <c r="W797" s="149"/>
    </row>
    <row r="798" spans="1:23" x14ac:dyDescent="0.4">
      <c r="A798" s="64"/>
      <c r="B798" s="65"/>
      <c r="C798" s="65"/>
      <c r="D798" s="65"/>
      <c r="E798" s="65"/>
      <c r="F798" s="65"/>
      <c r="G798" s="65"/>
      <c r="H798" s="229"/>
      <c r="I798" s="66"/>
      <c r="J798" s="102"/>
      <c r="K798" s="66"/>
      <c r="L798" s="66"/>
      <c r="M798" s="66"/>
      <c r="N798" s="169"/>
      <c r="O798" s="169"/>
      <c r="P798" s="166"/>
      <c r="Q798" s="167"/>
      <c r="R798" s="168"/>
      <c r="S798" s="166"/>
      <c r="T798" s="166"/>
      <c r="U798" s="67"/>
      <c r="V798" s="149"/>
      <c r="W798" s="149"/>
    </row>
    <row r="799" spans="1:23" x14ac:dyDescent="0.4">
      <c r="A799" s="64"/>
      <c r="B799" s="65"/>
      <c r="C799" s="65"/>
      <c r="D799" s="65"/>
      <c r="E799" s="65"/>
      <c r="F799" s="65"/>
      <c r="G799" s="65"/>
      <c r="H799" s="229"/>
      <c r="I799" s="66"/>
      <c r="J799" s="102"/>
      <c r="K799" s="66"/>
      <c r="L799" s="66"/>
      <c r="M799" s="66"/>
      <c r="N799" s="169"/>
      <c r="O799" s="169"/>
      <c r="P799" s="166"/>
      <c r="Q799" s="167"/>
      <c r="R799" s="168"/>
      <c r="S799" s="166"/>
      <c r="T799" s="166"/>
      <c r="U799" s="67"/>
      <c r="V799" s="149"/>
      <c r="W799" s="149"/>
    </row>
    <row r="800" spans="1:23" x14ac:dyDescent="0.4">
      <c r="A800" s="64"/>
      <c r="B800" s="65"/>
      <c r="C800" s="65"/>
      <c r="D800" s="65"/>
      <c r="E800" s="65"/>
      <c r="F800" s="65"/>
      <c r="G800" s="65"/>
      <c r="H800" s="229"/>
      <c r="I800" s="66"/>
      <c r="J800" s="102"/>
      <c r="K800" s="66"/>
      <c r="L800" s="66"/>
      <c r="M800" s="66"/>
      <c r="N800" s="169"/>
      <c r="O800" s="169"/>
      <c r="P800" s="166"/>
      <c r="Q800" s="167"/>
      <c r="R800" s="168"/>
      <c r="S800" s="166"/>
      <c r="T800" s="166"/>
      <c r="U800" s="67"/>
      <c r="V800" s="149"/>
      <c r="W800" s="149"/>
    </row>
    <row r="801" spans="1:23" x14ac:dyDescent="0.4">
      <c r="A801" s="64"/>
      <c r="B801" s="65"/>
      <c r="C801" s="65"/>
      <c r="D801" s="65"/>
      <c r="E801" s="65"/>
      <c r="F801" s="65"/>
      <c r="G801" s="65"/>
      <c r="H801" s="229"/>
      <c r="I801" s="66"/>
      <c r="J801" s="102"/>
      <c r="K801" s="66"/>
      <c r="L801" s="66"/>
      <c r="M801" s="66"/>
      <c r="N801" s="169"/>
      <c r="O801" s="169"/>
      <c r="P801" s="166"/>
      <c r="Q801" s="167"/>
      <c r="R801" s="168"/>
      <c r="S801" s="166"/>
      <c r="T801" s="166"/>
      <c r="U801" s="67"/>
      <c r="V801" s="149"/>
      <c r="W801" s="149"/>
    </row>
    <row r="802" spans="1:23" x14ac:dyDescent="0.4">
      <c r="A802" s="64"/>
      <c r="B802" s="65"/>
      <c r="C802" s="65"/>
      <c r="D802" s="65"/>
      <c r="E802" s="65"/>
      <c r="F802" s="65"/>
      <c r="G802" s="65"/>
      <c r="H802" s="229"/>
      <c r="I802" s="66"/>
      <c r="J802" s="102"/>
      <c r="K802" s="66"/>
      <c r="L802" s="66"/>
      <c r="M802" s="66"/>
      <c r="N802" s="169"/>
      <c r="O802" s="169"/>
      <c r="P802" s="166"/>
      <c r="Q802" s="167"/>
      <c r="R802" s="168"/>
      <c r="S802" s="166"/>
      <c r="T802" s="166"/>
      <c r="U802" s="67"/>
      <c r="V802" s="149"/>
      <c r="W802" s="149"/>
    </row>
    <row r="803" spans="1:23" x14ac:dyDescent="0.4">
      <c r="A803" s="64"/>
      <c r="B803" s="65"/>
      <c r="C803" s="65"/>
      <c r="D803" s="65"/>
      <c r="E803" s="65"/>
      <c r="F803" s="65"/>
      <c r="G803" s="65"/>
      <c r="H803" s="229"/>
      <c r="I803" s="66"/>
      <c r="J803" s="102"/>
      <c r="K803" s="66"/>
      <c r="L803" s="66"/>
      <c r="M803" s="66"/>
      <c r="N803" s="169"/>
      <c r="O803" s="169"/>
      <c r="P803" s="166"/>
      <c r="Q803" s="167"/>
      <c r="R803" s="168"/>
      <c r="S803" s="166"/>
      <c r="T803" s="166"/>
      <c r="U803" s="67"/>
      <c r="V803" s="149"/>
      <c r="W803" s="149"/>
    </row>
    <row r="804" spans="1:23" x14ac:dyDescent="0.4">
      <c r="A804" s="64"/>
      <c r="B804" s="65"/>
      <c r="C804" s="65"/>
      <c r="D804" s="65"/>
      <c r="E804" s="65"/>
      <c r="F804" s="65"/>
      <c r="G804" s="65"/>
      <c r="H804" s="229"/>
      <c r="I804" s="66"/>
      <c r="J804" s="102"/>
      <c r="K804" s="66"/>
      <c r="L804" s="66"/>
      <c r="M804" s="66"/>
      <c r="N804" s="169"/>
      <c r="O804" s="169"/>
      <c r="P804" s="166"/>
      <c r="Q804" s="167"/>
      <c r="R804" s="168"/>
      <c r="S804" s="166"/>
      <c r="T804" s="166"/>
      <c r="U804" s="67"/>
      <c r="V804" s="149"/>
      <c r="W804" s="149"/>
    </row>
    <row r="805" spans="1:23" x14ac:dyDescent="0.4">
      <c r="A805" s="64"/>
      <c r="B805" s="65"/>
      <c r="C805" s="65"/>
      <c r="D805" s="65"/>
      <c r="E805" s="65"/>
      <c r="F805" s="65"/>
      <c r="G805" s="65"/>
      <c r="H805" s="229"/>
      <c r="I805" s="66"/>
      <c r="J805" s="102"/>
      <c r="K805" s="66"/>
      <c r="L805" s="66"/>
      <c r="M805" s="66"/>
      <c r="N805" s="169"/>
      <c r="O805" s="169"/>
      <c r="P805" s="166"/>
      <c r="Q805" s="167"/>
      <c r="R805" s="168"/>
      <c r="S805" s="166"/>
      <c r="T805" s="166"/>
      <c r="U805" s="67"/>
      <c r="V805" s="149"/>
      <c r="W805" s="149"/>
    </row>
    <row r="806" spans="1:23" x14ac:dyDescent="0.4">
      <c r="A806" s="64"/>
      <c r="B806" s="65"/>
      <c r="C806" s="65"/>
      <c r="D806" s="65"/>
      <c r="E806" s="65"/>
      <c r="F806" s="65"/>
      <c r="G806" s="65"/>
      <c r="H806" s="229"/>
      <c r="I806" s="66"/>
      <c r="J806" s="102"/>
      <c r="K806" s="66"/>
      <c r="L806" s="66"/>
      <c r="M806" s="66"/>
      <c r="N806" s="169"/>
      <c r="O806" s="169"/>
      <c r="P806" s="166"/>
      <c r="Q806" s="167"/>
      <c r="R806" s="168"/>
      <c r="S806" s="166"/>
      <c r="T806" s="166"/>
      <c r="U806" s="67"/>
      <c r="V806" s="149"/>
      <c r="W806" s="149"/>
    </row>
    <row r="807" spans="1:23" x14ac:dyDescent="0.4">
      <c r="A807" s="64"/>
      <c r="B807" s="65"/>
      <c r="C807" s="65"/>
      <c r="D807" s="65"/>
      <c r="E807" s="65"/>
      <c r="F807" s="65"/>
      <c r="G807" s="65"/>
      <c r="H807" s="229"/>
      <c r="I807" s="66"/>
      <c r="J807" s="102"/>
      <c r="K807" s="66"/>
      <c r="L807" s="66"/>
      <c r="M807" s="66"/>
      <c r="N807" s="169"/>
      <c r="O807" s="169"/>
      <c r="P807" s="166"/>
      <c r="Q807" s="167"/>
      <c r="R807" s="168"/>
      <c r="S807" s="166"/>
      <c r="T807" s="166"/>
      <c r="U807" s="67"/>
      <c r="V807" s="149"/>
      <c r="W807" s="149"/>
    </row>
    <row r="808" spans="1:23" x14ac:dyDescent="0.4">
      <c r="A808" s="64"/>
      <c r="B808" s="65"/>
      <c r="C808" s="65"/>
      <c r="D808" s="65"/>
      <c r="E808" s="65"/>
      <c r="F808" s="65"/>
      <c r="G808" s="65"/>
      <c r="H808" s="229"/>
      <c r="I808" s="66"/>
      <c r="J808" s="102"/>
      <c r="K808" s="66"/>
      <c r="L808" s="66"/>
      <c r="M808" s="66"/>
      <c r="N808" s="169"/>
      <c r="O808" s="169"/>
      <c r="P808" s="166"/>
      <c r="Q808" s="167"/>
      <c r="R808" s="168"/>
      <c r="S808" s="166"/>
      <c r="T808" s="166"/>
      <c r="U808" s="67"/>
      <c r="V808" s="149"/>
      <c r="W808" s="149"/>
    </row>
    <row r="809" spans="1:23" x14ac:dyDescent="0.4">
      <c r="A809" s="64"/>
      <c r="B809" s="65"/>
      <c r="C809" s="65"/>
      <c r="D809" s="65"/>
      <c r="E809" s="65"/>
      <c r="F809" s="65"/>
      <c r="G809" s="65"/>
      <c r="H809" s="229"/>
      <c r="I809" s="66"/>
      <c r="J809" s="102"/>
      <c r="K809" s="66"/>
      <c r="L809" s="66"/>
      <c r="M809" s="66"/>
      <c r="N809" s="169"/>
      <c r="O809" s="169"/>
      <c r="P809" s="166"/>
      <c r="Q809" s="167"/>
      <c r="R809" s="168"/>
      <c r="S809" s="166"/>
      <c r="T809" s="166"/>
      <c r="U809" s="67"/>
      <c r="V809" s="149"/>
      <c r="W809" s="149"/>
    </row>
    <row r="810" spans="1:23" x14ac:dyDescent="0.4">
      <c r="A810" s="64"/>
      <c r="B810" s="65"/>
      <c r="C810" s="65"/>
      <c r="D810" s="65"/>
      <c r="E810" s="65"/>
      <c r="F810" s="65"/>
      <c r="G810" s="65"/>
      <c r="H810" s="229"/>
      <c r="I810" s="66"/>
      <c r="J810" s="102"/>
      <c r="K810" s="66"/>
      <c r="L810" s="66"/>
      <c r="M810" s="66"/>
      <c r="N810" s="169"/>
      <c r="O810" s="169"/>
      <c r="P810" s="166"/>
      <c r="Q810" s="167"/>
      <c r="R810" s="168"/>
      <c r="S810" s="166"/>
      <c r="T810" s="166"/>
      <c r="U810" s="67"/>
      <c r="V810" s="149"/>
      <c r="W810" s="149"/>
    </row>
    <row r="811" spans="1:23" x14ac:dyDescent="0.4">
      <c r="A811" s="64"/>
      <c r="B811" s="65"/>
      <c r="C811" s="65"/>
      <c r="D811" s="65"/>
      <c r="E811" s="65"/>
      <c r="F811" s="65"/>
      <c r="G811" s="65"/>
      <c r="H811" s="229"/>
      <c r="I811" s="66"/>
      <c r="J811" s="102"/>
      <c r="K811" s="66"/>
      <c r="L811" s="66"/>
      <c r="M811" s="66"/>
      <c r="N811" s="169"/>
      <c r="O811" s="169"/>
      <c r="P811" s="166"/>
      <c r="Q811" s="167"/>
      <c r="R811" s="168"/>
      <c r="S811" s="166"/>
      <c r="T811" s="166"/>
      <c r="U811" s="67"/>
      <c r="V811" s="149"/>
      <c r="W811" s="149"/>
    </row>
    <row r="812" spans="1:23" x14ac:dyDescent="0.4">
      <c r="A812" s="64"/>
      <c r="B812" s="65"/>
      <c r="C812" s="65"/>
      <c r="D812" s="65"/>
      <c r="E812" s="65"/>
      <c r="F812" s="65"/>
      <c r="G812" s="65"/>
      <c r="H812" s="229"/>
      <c r="I812" s="66"/>
      <c r="J812" s="102"/>
      <c r="K812" s="66"/>
      <c r="L812" s="66"/>
      <c r="M812" s="66"/>
      <c r="N812" s="169"/>
      <c r="O812" s="169"/>
      <c r="P812" s="166"/>
      <c r="Q812" s="167"/>
      <c r="R812" s="168"/>
      <c r="S812" s="166"/>
      <c r="T812" s="166"/>
      <c r="U812" s="67"/>
      <c r="V812" s="149"/>
      <c r="W812" s="149"/>
    </row>
    <row r="813" spans="1:23" x14ac:dyDescent="0.4">
      <c r="A813" s="64"/>
      <c r="B813" s="65"/>
      <c r="C813" s="65"/>
      <c r="D813" s="65"/>
      <c r="E813" s="65"/>
      <c r="F813" s="65"/>
      <c r="G813" s="65"/>
      <c r="H813" s="229"/>
      <c r="I813" s="66"/>
      <c r="J813" s="102"/>
      <c r="K813" s="66"/>
      <c r="L813" s="66"/>
      <c r="M813" s="66"/>
      <c r="N813" s="169"/>
      <c r="O813" s="169"/>
      <c r="P813" s="166"/>
      <c r="Q813" s="167"/>
      <c r="R813" s="168"/>
      <c r="S813" s="166"/>
      <c r="T813" s="166"/>
      <c r="U813" s="67"/>
      <c r="V813" s="149"/>
      <c r="W813" s="149"/>
    </row>
    <row r="814" spans="1:23" x14ac:dyDescent="0.4">
      <c r="A814" s="64"/>
      <c r="B814" s="65"/>
      <c r="C814" s="65"/>
      <c r="D814" s="65"/>
      <c r="E814" s="65"/>
      <c r="F814" s="65"/>
      <c r="G814" s="65"/>
      <c r="H814" s="229"/>
      <c r="I814" s="66"/>
      <c r="J814" s="102"/>
      <c r="K814" s="66"/>
      <c r="L814" s="66"/>
      <c r="M814" s="66"/>
      <c r="N814" s="169"/>
      <c r="O814" s="169"/>
      <c r="P814" s="166"/>
      <c r="Q814" s="167"/>
      <c r="R814" s="168"/>
      <c r="S814" s="166"/>
      <c r="T814" s="166"/>
      <c r="U814" s="67"/>
      <c r="V814" s="149"/>
      <c r="W814" s="149"/>
    </row>
    <row r="815" spans="1:23" x14ac:dyDescent="0.4">
      <c r="A815" s="64"/>
      <c r="B815" s="65"/>
      <c r="C815" s="65"/>
      <c r="D815" s="65"/>
      <c r="E815" s="65"/>
      <c r="F815" s="65"/>
      <c r="G815" s="65"/>
      <c r="H815" s="229"/>
      <c r="I815" s="66"/>
      <c r="J815" s="102"/>
      <c r="K815" s="66"/>
      <c r="L815" s="66"/>
      <c r="M815" s="66"/>
      <c r="N815" s="169"/>
      <c r="O815" s="169"/>
      <c r="P815" s="166"/>
      <c r="Q815" s="167"/>
      <c r="R815" s="168"/>
      <c r="S815" s="166"/>
      <c r="T815" s="166"/>
      <c r="U815" s="67"/>
      <c r="V815" s="149"/>
      <c r="W815" s="149"/>
    </row>
    <row r="816" spans="1:23" x14ac:dyDescent="0.4">
      <c r="A816" s="64"/>
      <c r="B816" s="65"/>
      <c r="C816" s="65"/>
      <c r="D816" s="65"/>
      <c r="E816" s="65"/>
      <c r="F816" s="65"/>
      <c r="G816" s="65"/>
      <c r="H816" s="229"/>
      <c r="I816" s="66"/>
      <c r="J816" s="102"/>
      <c r="K816" s="66"/>
      <c r="L816" s="66"/>
      <c r="M816" s="66"/>
      <c r="N816" s="169"/>
      <c r="O816" s="169"/>
      <c r="P816" s="166"/>
      <c r="Q816" s="167"/>
      <c r="R816" s="168"/>
      <c r="S816" s="166"/>
      <c r="T816" s="166"/>
      <c r="U816" s="67"/>
      <c r="V816" s="149"/>
      <c r="W816" s="149"/>
    </row>
    <row r="817" spans="1:23" x14ac:dyDescent="0.4">
      <c r="A817" s="64"/>
      <c r="B817" s="65"/>
      <c r="C817" s="65"/>
      <c r="D817" s="65"/>
      <c r="E817" s="65"/>
      <c r="F817" s="65"/>
      <c r="G817" s="65"/>
      <c r="H817" s="229"/>
      <c r="I817" s="66"/>
      <c r="J817" s="102"/>
      <c r="K817" s="66"/>
      <c r="L817" s="66"/>
      <c r="M817" s="66"/>
      <c r="N817" s="169"/>
      <c r="O817" s="169"/>
      <c r="P817" s="166"/>
      <c r="Q817" s="167"/>
      <c r="R817" s="168"/>
      <c r="S817" s="166"/>
      <c r="T817" s="166"/>
      <c r="U817" s="67"/>
      <c r="V817" s="149"/>
      <c r="W817" s="149"/>
    </row>
    <row r="818" spans="1:23" x14ac:dyDescent="0.4">
      <c r="A818" s="64"/>
      <c r="B818" s="65"/>
      <c r="C818" s="65"/>
      <c r="D818" s="65"/>
      <c r="E818" s="65"/>
      <c r="F818" s="65"/>
      <c r="G818" s="65"/>
      <c r="H818" s="229"/>
      <c r="I818" s="66"/>
      <c r="J818" s="102"/>
      <c r="K818" s="66"/>
      <c r="L818" s="66"/>
      <c r="M818" s="66"/>
      <c r="N818" s="169"/>
      <c r="O818" s="169"/>
      <c r="P818" s="166"/>
      <c r="Q818" s="167"/>
      <c r="R818" s="168"/>
      <c r="S818" s="166"/>
      <c r="T818" s="166"/>
      <c r="U818" s="67"/>
      <c r="V818" s="149"/>
      <c r="W818" s="149"/>
    </row>
    <row r="819" spans="1:23" x14ac:dyDescent="0.4">
      <c r="A819" s="64"/>
      <c r="B819" s="65"/>
      <c r="C819" s="65"/>
      <c r="D819" s="65"/>
      <c r="E819" s="65"/>
      <c r="F819" s="65"/>
      <c r="G819" s="65"/>
      <c r="H819" s="229"/>
      <c r="I819" s="66"/>
      <c r="J819" s="102"/>
      <c r="K819" s="66"/>
      <c r="L819" s="66"/>
      <c r="M819" s="66"/>
      <c r="N819" s="169"/>
      <c r="O819" s="169"/>
      <c r="P819" s="166"/>
      <c r="Q819" s="167"/>
      <c r="R819" s="168"/>
      <c r="S819" s="166"/>
      <c r="T819" s="166"/>
      <c r="U819" s="67"/>
      <c r="V819" s="149"/>
      <c r="W819" s="149"/>
    </row>
    <row r="820" spans="1:23" x14ac:dyDescent="0.4">
      <c r="A820" s="64"/>
      <c r="B820" s="65"/>
      <c r="C820" s="65"/>
      <c r="D820" s="65"/>
      <c r="E820" s="65"/>
      <c r="F820" s="65"/>
      <c r="G820" s="65"/>
      <c r="H820" s="229"/>
      <c r="I820" s="66"/>
      <c r="J820" s="102"/>
      <c r="K820" s="66"/>
      <c r="L820" s="66"/>
      <c r="M820" s="66"/>
      <c r="N820" s="169"/>
      <c r="O820" s="169"/>
      <c r="P820" s="166"/>
      <c r="Q820" s="167"/>
      <c r="R820" s="168"/>
      <c r="S820" s="166"/>
      <c r="T820" s="166"/>
      <c r="U820" s="67"/>
      <c r="V820" s="149"/>
      <c r="W820" s="149"/>
    </row>
    <row r="821" spans="1:23" x14ac:dyDescent="0.4">
      <c r="A821" s="64"/>
      <c r="B821" s="65"/>
      <c r="C821" s="65"/>
      <c r="D821" s="65"/>
      <c r="E821" s="65"/>
      <c r="F821" s="65"/>
      <c r="G821" s="65"/>
      <c r="H821" s="229"/>
      <c r="I821" s="66"/>
      <c r="J821" s="102"/>
      <c r="K821" s="66"/>
      <c r="L821" s="66"/>
      <c r="M821" s="66"/>
      <c r="N821" s="169"/>
      <c r="O821" s="169"/>
      <c r="P821" s="166"/>
      <c r="Q821" s="167"/>
      <c r="R821" s="168"/>
      <c r="S821" s="166"/>
      <c r="T821" s="166"/>
      <c r="U821" s="67"/>
      <c r="V821" s="149"/>
      <c r="W821" s="149"/>
    </row>
    <row r="822" spans="1:23" x14ac:dyDescent="0.4">
      <c r="A822" s="64"/>
      <c r="B822" s="65"/>
      <c r="C822" s="65"/>
      <c r="D822" s="65"/>
      <c r="E822" s="65"/>
      <c r="F822" s="65"/>
      <c r="G822" s="65"/>
      <c r="H822" s="229"/>
      <c r="I822" s="66"/>
      <c r="J822" s="102"/>
      <c r="K822" s="66"/>
      <c r="L822" s="66"/>
      <c r="M822" s="66"/>
      <c r="N822" s="169"/>
      <c r="O822" s="169"/>
      <c r="P822" s="166"/>
      <c r="Q822" s="167"/>
      <c r="R822" s="168"/>
      <c r="S822" s="166"/>
      <c r="T822" s="166"/>
      <c r="U822" s="67"/>
      <c r="V822" s="149"/>
      <c r="W822" s="149"/>
    </row>
    <row r="823" spans="1:23" x14ac:dyDescent="0.4">
      <c r="A823" s="64"/>
      <c r="B823" s="65"/>
      <c r="C823" s="65"/>
      <c r="D823" s="65"/>
      <c r="E823" s="65"/>
      <c r="F823" s="65"/>
      <c r="G823" s="65"/>
      <c r="H823" s="229"/>
      <c r="I823" s="66"/>
      <c r="J823" s="102"/>
      <c r="K823" s="66"/>
      <c r="L823" s="66"/>
      <c r="M823" s="66"/>
      <c r="N823" s="169"/>
      <c r="O823" s="169"/>
      <c r="P823" s="166"/>
      <c r="Q823" s="167"/>
      <c r="R823" s="168"/>
      <c r="S823" s="166"/>
      <c r="T823" s="166"/>
      <c r="U823" s="67"/>
      <c r="V823" s="149"/>
      <c r="W823" s="149"/>
    </row>
    <row r="824" spans="1:23" x14ac:dyDescent="0.4">
      <c r="A824" s="64"/>
      <c r="B824" s="65"/>
      <c r="C824" s="65"/>
      <c r="D824" s="65"/>
      <c r="E824" s="65"/>
      <c r="F824" s="65"/>
      <c r="G824" s="65"/>
      <c r="H824" s="229"/>
      <c r="I824" s="66"/>
      <c r="J824" s="102"/>
      <c r="K824" s="66"/>
      <c r="L824" s="66"/>
      <c r="M824" s="66"/>
      <c r="N824" s="169"/>
      <c r="O824" s="169"/>
      <c r="P824" s="166"/>
      <c r="Q824" s="167"/>
      <c r="R824" s="168"/>
      <c r="S824" s="166"/>
      <c r="T824" s="166"/>
      <c r="U824" s="67"/>
      <c r="V824" s="149"/>
      <c r="W824" s="149"/>
    </row>
    <row r="825" spans="1:23" x14ac:dyDescent="0.4">
      <c r="A825" s="64"/>
      <c r="B825" s="65"/>
      <c r="C825" s="65"/>
      <c r="D825" s="65"/>
      <c r="E825" s="65"/>
      <c r="F825" s="65"/>
      <c r="G825" s="65"/>
      <c r="H825" s="229"/>
      <c r="I825" s="66"/>
      <c r="J825" s="102"/>
      <c r="K825" s="66"/>
      <c r="L825" s="66"/>
      <c r="M825" s="66"/>
      <c r="N825" s="169"/>
      <c r="O825" s="169"/>
      <c r="P825" s="166"/>
      <c r="Q825" s="167"/>
      <c r="R825" s="168"/>
      <c r="S825" s="166"/>
      <c r="T825" s="166"/>
      <c r="U825" s="67"/>
      <c r="V825" s="149"/>
      <c r="W825" s="149"/>
    </row>
    <row r="826" spans="1:23" x14ac:dyDescent="0.4">
      <c r="A826" s="64"/>
      <c r="B826" s="65"/>
      <c r="C826" s="65"/>
      <c r="D826" s="65"/>
      <c r="E826" s="65"/>
      <c r="F826" s="65"/>
      <c r="G826" s="65"/>
      <c r="H826" s="229"/>
      <c r="I826" s="66"/>
      <c r="J826" s="102"/>
      <c r="K826" s="66"/>
      <c r="L826" s="66"/>
      <c r="M826" s="66"/>
      <c r="N826" s="169"/>
      <c r="O826" s="169"/>
      <c r="P826" s="166"/>
      <c r="Q826" s="167"/>
      <c r="R826" s="168"/>
      <c r="S826" s="166"/>
      <c r="T826" s="166"/>
      <c r="U826" s="67"/>
      <c r="V826" s="149"/>
      <c r="W826" s="149"/>
    </row>
    <row r="827" spans="1:23" x14ac:dyDescent="0.4">
      <c r="A827" s="64"/>
      <c r="B827" s="65"/>
      <c r="C827" s="65"/>
      <c r="D827" s="65"/>
      <c r="E827" s="65"/>
      <c r="F827" s="65"/>
      <c r="G827" s="65"/>
      <c r="H827" s="229"/>
      <c r="I827" s="66"/>
      <c r="J827" s="102"/>
      <c r="K827" s="66"/>
      <c r="L827" s="66"/>
      <c r="M827" s="66"/>
      <c r="N827" s="169"/>
      <c r="O827" s="169"/>
      <c r="P827" s="166"/>
      <c r="Q827" s="167"/>
      <c r="R827" s="168"/>
      <c r="S827" s="166"/>
      <c r="T827" s="166"/>
      <c r="U827" s="67"/>
      <c r="V827" s="149"/>
      <c r="W827" s="149"/>
    </row>
    <row r="828" spans="1:23" x14ac:dyDescent="0.4">
      <c r="A828" s="64"/>
      <c r="B828" s="65"/>
      <c r="C828" s="65"/>
      <c r="D828" s="65"/>
      <c r="E828" s="65"/>
      <c r="F828" s="65"/>
      <c r="G828" s="65"/>
      <c r="H828" s="229"/>
      <c r="I828" s="66"/>
      <c r="J828" s="102"/>
      <c r="K828" s="66"/>
      <c r="L828" s="66"/>
      <c r="M828" s="66"/>
      <c r="N828" s="169"/>
      <c r="O828" s="169"/>
      <c r="P828" s="166"/>
      <c r="Q828" s="167"/>
      <c r="R828" s="168"/>
      <c r="S828" s="166"/>
      <c r="T828" s="166"/>
      <c r="U828" s="67"/>
      <c r="V828" s="149"/>
      <c r="W828" s="149"/>
    </row>
    <row r="829" spans="1:23" x14ac:dyDescent="0.4">
      <c r="A829" s="64"/>
      <c r="B829" s="65"/>
      <c r="C829" s="65"/>
      <c r="D829" s="65"/>
      <c r="E829" s="65"/>
      <c r="F829" s="65"/>
      <c r="G829" s="65"/>
      <c r="H829" s="229"/>
      <c r="I829" s="66"/>
      <c r="J829" s="102"/>
      <c r="K829" s="66"/>
      <c r="L829" s="66"/>
      <c r="M829" s="66"/>
      <c r="N829" s="169"/>
      <c r="O829" s="169"/>
      <c r="P829" s="166"/>
      <c r="Q829" s="167"/>
      <c r="R829" s="168"/>
      <c r="S829" s="166"/>
      <c r="T829" s="166"/>
      <c r="U829" s="67"/>
      <c r="V829" s="149"/>
      <c r="W829" s="149"/>
    </row>
    <row r="830" spans="1:23" x14ac:dyDescent="0.4">
      <c r="A830" s="64"/>
      <c r="B830" s="65"/>
      <c r="C830" s="65"/>
      <c r="D830" s="65"/>
      <c r="E830" s="65"/>
      <c r="F830" s="65"/>
      <c r="G830" s="65"/>
      <c r="H830" s="229"/>
      <c r="I830" s="66"/>
      <c r="J830" s="102"/>
      <c r="K830" s="66"/>
      <c r="L830" s="66"/>
      <c r="M830" s="66"/>
      <c r="N830" s="169"/>
      <c r="O830" s="169"/>
      <c r="P830" s="166"/>
      <c r="Q830" s="167"/>
      <c r="R830" s="168"/>
      <c r="S830" s="166"/>
      <c r="T830" s="166"/>
      <c r="U830" s="67"/>
      <c r="V830" s="149"/>
      <c r="W830" s="149"/>
    </row>
    <row r="831" spans="1:23" x14ac:dyDescent="0.4">
      <c r="A831" s="64"/>
      <c r="B831" s="65"/>
      <c r="C831" s="65"/>
      <c r="D831" s="65"/>
      <c r="E831" s="65"/>
      <c r="F831" s="65"/>
      <c r="G831" s="65"/>
      <c r="H831" s="229"/>
      <c r="I831" s="66"/>
      <c r="J831" s="102"/>
      <c r="K831" s="66"/>
      <c r="L831" s="66"/>
      <c r="M831" s="66"/>
      <c r="N831" s="169"/>
      <c r="O831" s="169"/>
      <c r="P831" s="166"/>
      <c r="Q831" s="167"/>
      <c r="R831" s="168"/>
      <c r="S831" s="166"/>
      <c r="T831" s="166"/>
      <c r="U831" s="67"/>
      <c r="V831" s="149"/>
      <c r="W831" s="149"/>
    </row>
    <row r="832" spans="1:23" x14ac:dyDescent="0.4">
      <c r="A832" s="64"/>
      <c r="B832" s="65"/>
      <c r="C832" s="65"/>
      <c r="D832" s="65"/>
      <c r="E832" s="65"/>
      <c r="F832" s="65"/>
      <c r="G832" s="65"/>
      <c r="H832" s="229"/>
      <c r="I832" s="66"/>
      <c r="J832" s="102"/>
      <c r="K832" s="66"/>
      <c r="L832" s="66"/>
      <c r="M832" s="66"/>
      <c r="N832" s="169"/>
      <c r="O832" s="169"/>
      <c r="P832" s="166"/>
      <c r="Q832" s="167"/>
      <c r="R832" s="168"/>
      <c r="S832" s="166"/>
      <c r="T832" s="166"/>
      <c r="U832" s="67"/>
      <c r="V832" s="149"/>
      <c r="W832" s="149"/>
    </row>
    <row r="833" spans="1:23" x14ac:dyDescent="0.4">
      <c r="A833" s="64"/>
      <c r="B833" s="65"/>
      <c r="C833" s="65"/>
      <c r="D833" s="65"/>
      <c r="E833" s="65"/>
      <c r="F833" s="65"/>
      <c r="G833" s="65"/>
      <c r="H833" s="229"/>
      <c r="I833" s="66"/>
      <c r="J833" s="102"/>
      <c r="K833" s="66"/>
      <c r="L833" s="66"/>
      <c r="M833" s="66"/>
      <c r="N833" s="169"/>
      <c r="O833" s="169"/>
      <c r="P833" s="166"/>
      <c r="Q833" s="167"/>
      <c r="R833" s="168"/>
      <c r="S833" s="166"/>
      <c r="T833" s="166"/>
      <c r="U833" s="67"/>
      <c r="V833" s="149"/>
      <c r="W833" s="149"/>
    </row>
    <row r="834" spans="1:23" x14ac:dyDescent="0.4">
      <c r="A834" s="64"/>
      <c r="B834" s="65"/>
      <c r="C834" s="65"/>
      <c r="D834" s="65"/>
      <c r="E834" s="65"/>
      <c r="F834" s="65"/>
      <c r="G834" s="65"/>
      <c r="H834" s="229"/>
      <c r="I834" s="66"/>
      <c r="J834" s="102"/>
      <c r="K834" s="66"/>
      <c r="L834" s="66"/>
      <c r="M834" s="66"/>
      <c r="N834" s="169"/>
      <c r="O834" s="169"/>
      <c r="P834" s="166"/>
      <c r="Q834" s="167"/>
      <c r="R834" s="168"/>
      <c r="S834" s="166"/>
      <c r="T834" s="166"/>
      <c r="U834" s="67"/>
      <c r="V834" s="149"/>
      <c r="W834" s="149"/>
    </row>
    <row r="835" spans="1:23" x14ac:dyDescent="0.4">
      <c r="A835" s="64"/>
      <c r="B835" s="65"/>
      <c r="C835" s="65"/>
      <c r="D835" s="65"/>
      <c r="E835" s="65"/>
      <c r="F835" s="65"/>
      <c r="G835" s="65"/>
      <c r="H835" s="229"/>
      <c r="I835" s="66"/>
      <c r="J835" s="102"/>
      <c r="K835" s="66"/>
      <c r="L835" s="66"/>
      <c r="M835" s="66"/>
      <c r="N835" s="169"/>
      <c r="O835" s="169"/>
      <c r="P835" s="166"/>
      <c r="Q835" s="167"/>
      <c r="R835" s="168"/>
      <c r="S835" s="166"/>
      <c r="T835" s="166"/>
      <c r="U835" s="67"/>
      <c r="V835" s="149"/>
      <c r="W835" s="149"/>
    </row>
    <row r="836" spans="1:23" x14ac:dyDescent="0.4">
      <c r="A836" s="64"/>
      <c r="B836" s="65"/>
      <c r="C836" s="65"/>
      <c r="D836" s="65"/>
      <c r="E836" s="65"/>
      <c r="F836" s="65"/>
      <c r="G836" s="65"/>
      <c r="H836" s="229"/>
      <c r="I836" s="66"/>
      <c r="J836" s="102"/>
      <c r="K836" s="66"/>
      <c r="L836" s="66"/>
      <c r="M836" s="66"/>
      <c r="N836" s="169"/>
      <c r="O836" s="169"/>
      <c r="P836" s="166"/>
      <c r="Q836" s="167"/>
      <c r="R836" s="168"/>
      <c r="S836" s="166"/>
      <c r="T836" s="166"/>
      <c r="U836" s="67"/>
      <c r="V836" s="149"/>
      <c r="W836" s="149"/>
    </row>
    <row r="837" spans="1:23" x14ac:dyDescent="0.4">
      <c r="A837" s="64"/>
      <c r="B837" s="65"/>
      <c r="C837" s="65"/>
      <c r="D837" s="65"/>
      <c r="E837" s="65"/>
      <c r="F837" s="65"/>
      <c r="G837" s="65"/>
      <c r="H837" s="229"/>
      <c r="I837" s="66"/>
      <c r="J837" s="102"/>
      <c r="K837" s="66"/>
      <c r="L837" s="66"/>
      <c r="M837" s="66"/>
      <c r="N837" s="169"/>
      <c r="O837" s="169"/>
      <c r="P837" s="166"/>
      <c r="Q837" s="167"/>
      <c r="R837" s="168"/>
      <c r="S837" s="166"/>
      <c r="T837" s="166"/>
      <c r="U837" s="67"/>
      <c r="V837" s="149"/>
      <c r="W837" s="149"/>
    </row>
    <row r="838" spans="1:23" x14ac:dyDescent="0.4">
      <c r="A838" s="64"/>
      <c r="B838" s="65"/>
      <c r="C838" s="65"/>
      <c r="D838" s="65"/>
      <c r="E838" s="65"/>
      <c r="F838" s="65"/>
      <c r="G838" s="65"/>
      <c r="H838" s="229"/>
      <c r="I838" s="66"/>
      <c r="J838" s="102"/>
      <c r="K838" s="66"/>
      <c r="L838" s="66"/>
      <c r="M838" s="66"/>
      <c r="N838" s="169"/>
      <c r="O838" s="169"/>
      <c r="P838" s="166"/>
      <c r="Q838" s="167"/>
      <c r="R838" s="168"/>
      <c r="S838" s="166"/>
      <c r="T838" s="166"/>
      <c r="U838" s="67"/>
      <c r="V838" s="149"/>
      <c r="W838" s="149"/>
    </row>
    <row r="839" spans="1:23" x14ac:dyDescent="0.4">
      <c r="A839" s="64"/>
      <c r="B839" s="65"/>
      <c r="C839" s="65"/>
      <c r="D839" s="65"/>
      <c r="E839" s="65"/>
      <c r="F839" s="65"/>
      <c r="G839" s="65"/>
      <c r="H839" s="229"/>
      <c r="I839" s="66"/>
      <c r="J839" s="102"/>
      <c r="K839" s="66"/>
      <c r="L839" s="66"/>
      <c r="M839" s="66"/>
      <c r="N839" s="169"/>
      <c r="O839" s="169"/>
      <c r="P839" s="166"/>
      <c r="Q839" s="167"/>
      <c r="R839" s="168"/>
      <c r="S839" s="166"/>
      <c r="T839" s="166"/>
      <c r="U839" s="67"/>
      <c r="V839" s="149"/>
      <c r="W839" s="149"/>
    </row>
    <row r="840" spans="1:23" x14ac:dyDescent="0.4">
      <c r="A840" s="64"/>
      <c r="B840" s="65"/>
      <c r="C840" s="65"/>
      <c r="D840" s="65"/>
      <c r="E840" s="65"/>
      <c r="F840" s="65"/>
      <c r="G840" s="65"/>
      <c r="H840" s="229"/>
      <c r="I840" s="66"/>
      <c r="J840" s="102"/>
      <c r="K840" s="66"/>
      <c r="L840" s="66"/>
      <c r="M840" s="66"/>
      <c r="N840" s="169"/>
      <c r="O840" s="169"/>
      <c r="P840" s="166"/>
      <c r="Q840" s="167"/>
      <c r="R840" s="168"/>
      <c r="S840" s="166"/>
      <c r="T840" s="166"/>
      <c r="U840" s="67"/>
      <c r="V840" s="149"/>
      <c r="W840" s="149"/>
    </row>
    <row r="841" spans="1:23" x14ac:dyDescent="0.4">
      <c r="A841" s="64"/>
      <c r="B841" s="65"/>
      <c r="C841" s="65"/>
      <c r="D841" s="65"/>
      <c r="E841" s="65"/>
      <c r="F841" s="65"/>
      <c r="G841" s="65"/>
      <c r="H841" s="229"/>
      <c r="I841" s="66"/>
      <c r="J841" s="102"/>
      <c r="K841" s="66"/>
      <c r="L841" s="66"/>
      <c r="M841" s="66"/>
      <c r="N841" s="169"/>
      <c r="O841" s="169"/>
      <c r="P841" s="166"/>
      <c r="Q841" s="167"/>
      <c r="R841" s="168"/>
      <c r="S841" s="166"/>
      <c r="T841" s="166"/>
      <c r="U841" s="67"/>
      <c r="V841" s="149"/>
      <c r="W841" s="149"/>
    </row>
    <row r="842" spans="1:23" x14ac:dyDescent="0.4">
      <c r="A842" s="64"/>
      <c r="B842" s="65"/>
      <c r="C842" s="65"/>
      <c r="D842" s="65"/>
      <c r="E842" s="65"/>
      <c r="F842" s="65"/>
      <c r="G842" s="65"/>
      <c r="H842" s="229"/>
      <c r="I842" s="66"/>
      <c r="J842" s="102"/>
      <c r="K842" s="66"/>
      <c r="L842" s="66"/>
      <c r="M842" s="66"/>
      <c r="N842" s="169"/>
      <c r="O842" s="169"/>
      <c r="P842" s="166"/>
      <c r="Q842" s="167"/>
      <c r="R842" s="168"/>
      <c r="S842" s="166"/>
      <c r="T842" s="166"/>
      <c r="U842" s="67"/>
      <c r="V842" s="149"/>
      <c r="W842" s="149"/>
    </row>
    <row r="843" spans="1:23" x14ac:dyDescent="0.4">
      <c r="A843" s="64"/>
      <c r="B843" s="65"/>
      <c r="C843" s="65"/>
      <c r="D843" s="65"/>
      <c r="E843" s="65"/>
      <c r="F843" s="65"/>
      <c r="G843" s="65"/>
      <c r="H843" s="229"/>
      <c r="I843" s="66"/>
      <c r="J843" s="102"/>
      <c r="K843" s="66"/>
      <c r="L843" s="66"/>
      <c r="M843" s="66"/>
      <c r="N843" s="169"/>
      <c r="O843" s="169"/>
      <c r="P843" s="166"/>
      <c r="Q843" s="167"/>
      <c r="R843" s="168"/>
      <c r="S843" s="166"/>
      <c r="T843" s="166"/>
      <c r="U843" s="67"/>
      <c r="V843" s="149"/>
      <c r="W843" s="149"/>
    </row>
    <row r="844" spans="1:23" x14ac:dyDescent="0.4">
      <c r="A844" s="64"/>
      <c r="B844" s="65"/>
      <c r="C844" s="65"/>
      <c r="D844" s="65"/>
      <c r="E844" s="65"/>
      <c r="F844" s="65"/>
      <c r="G844" s="65"/>
      <c r="H844" s="229"/>
      <c r="I844" s="66"/>
      <c r="J844" s="102"/>
      <c r="K844" s="66"/>
      <c r="L844" s="66"/>
      <c r="M844" s="66"/>
      <c r="N844" s="169"/>
      <c r="O844" s="169"/>
      <c r="P844" s="166"/>
      <c r="Q844" s="167"/>
      <c r="R844" s="168"/>
      <c r="S844" s="166"/>
      <c r="T844" s="166"/>
      <c r="U844" s="67"/>
      <c r="V844" s="149"/>
      <c r="W844" s="149"/>
    </row>
    <row r="845" spans="1:23" x14ac:dyDescent="0.4">
      <c r="A845" s="64"/>
      <c r="B845" s="65"/>
      <c r="C845" s="65"/>
      <c r="D845" s="65"/>
      <c r="E845" s="65"/>
      <c r="F845" s="65"/>
      <c r="G845" s="65"/>
      <c r="H845" s="229"/>
      <c r="I845" s="66"/>
      <c r="J845" s="102"/>
      <c r="K845" s="66"/>
      <c r="L845" s="66"/>
      <c r="M845" s="66"/>
      <c r="N845" s="169"/>
      <c r="O845" s="169"/>
      <c r="P845" s="166"/>
      <c r="Q845" s="167"/>
      <c r="R845" s="168"/>
      <c r="S845" s="166"/>
      <c r="T845" s="166"/>
      <c r="U845" s="67"/>
      <c r="V845" s="149"/>
      <c r="W845" s="149"/>
    </row>
    <row r="846" spans="1:23" x14ac:dyDescent="0.4">
      <c r="A846" s="64"/>
      <c r="B846" s="65"/>
      <c r="C846" s="65"/>
      <c r="D846" s="65"/>
      <c r="E846" s="65"/>
      <c r="F846" s="65"/>
      <c r="G846" s="65"/>
      <c r="H846" s="229"/>
      <c r="I846" s="66"/>
      <c r="J846" s="102"/>
      <c r="K846" s="66"/>
      <c r="L846" s="66"/>
      <c r="M846" s="66"/>
      <c r="N846" s="169"/>
      <c r="O846" s="169"/>
      <c r="P846" s="166"/>
      <c r="Q846" s="167"/>
      <c r="R846" s="168"/>
      <c r="S846" s="166"/>
      <c r="T846" s="166"/>
      <c r="U846" s="67"/>
      <c r="V846" s="149"/>
      <c r="W846" s="149"/>
    </row>
    <row r="847" spans="1:23" x14ac:dyDescent="0.4">
      <c r="A847" s="64"/>
      <c r="B847" s="65"/>
      <c r="C847" s="65"/>
      <c r="D847" s="65"/>
      <c r="E847" s="65"/>
      <c r="F847" s="65"/>
      <c r="G847" s="65"/>
      <c r="H847" s="229"/>
      <c r="I847" s="66"/>
      <c r="J847" s="102"/>
      <c r="K847" s="66"/>
      <c r="L847" s="66"/>
      <c r="M847" s="66"/>
      <c r="N847" s="169"/>
      <c r="O847" s="169"/>
      <c r="P847" s="166"/>
      <c r="Q847" s="167"/>
      <c r="R847" s="168"/>
      <c r="S847" s="166"/>
      <c r="T847" s="166"/>
      <c r="U847" s="67"/>
      <c r="V847" s="149"/>
      <c r="W847" s="149"/>
    </row>
    <row r="848" spans="1:23" x14ac:dyDescent="0.4">
      <c r="A848" s="64"/>
      <c r="B848" s="65"/>
      <c r="C848" s="64"/>
      <c r="D848" s="65"/>
      <c r="E848" s="30"/>
      <c r="F848" s="65"/>
      <c r="G848" s="65"/>
      <c r="H848" s="229"/>
      <c r="I848" s="66"/>
      <c r="J848" s="102"/>
      <c r="K848" s="66"/>
      <c r="L848" s="66"/>
      <c r="M848" s="82"/>
      <c r="N848" s="169"/>
      <c r="O848" s="169"/>
      <c r="P848" s="166"/>
      <c r="Q848" s="167"/>
      <c r="R848" s="168"/>
      <c r="S848" s="166"/>
      <c r="T848" s="166"/>
      <c r="U848" s="67"/>
      <c r="V848" s="149"/>
      <c r="W848" s="149"/>
    </row>
    <row r="849" spans="1:23" x14ac:dyDescent="0.4">
      <c r="A849" s="64"/>
      <c r="B849" s="65"/>
      <c r="C849" s="64"/>
      <c r="D849" s="65"/>
      <c r="E849" s="30"/>
      <c r="F849" s="65"/>
      <c r="G849" s="65"/>
      <c r="H849" s="229"/>
      <c r="I849" s="66"/>
      <c r="J849" s="102"/>
      <c r="K849" s="66"/>
      <c r="L849" s="66"/>
      <c r="M849" s="82"/>
      <c r="N849" s="169"/>
      <c r="O849" s="169"/>
      <c r="P849" s="166"/>
      <c r="Q849" s="167"/>
      <c r="R849" s="168"/>
      <c r="S849" s="166"/>
      <c r="T849" s="166"/>
      <c r="U849" s="67"/>
      <c r="V849" s="149"/>
      <c r="W849" s="149"/>
    </row>
    <row r="850" spans="1:23" x14ac:dyDescent="0.4">
      <c r="A850" s="3" t="s">
        <v>36</v>
      </c>
      <c r="B850" s="3">
        <f>COUNTA(B3:B849)</f>
        <v>541</v>
      </c>
      <c r="C850" s="3"/>
      <c r="D850" s="3"/>
      <c r="E850" s="4"/>
      <c r="F850" s="3"/>
      <c r="G850" s="4"/>
      <c r="H850" s="230"/>
      <c r="I850" s="5"/>
      <c r="J850" s="5"/>
      <c r="K850" s="5">
        <f>SUM(K3:K849)</f>
        <v>1726.5699999999993</v>
      </c>
      <c r="L850" s="5"/>
      <c r="M850" s="5"/>
      <c r="N850" s="170">
        <f t="shared" ref="N850:T850" si="164">SUM(N3:N849)</f>
        <v>8067.2200000000175</v>
      </c>
      <c r="O850" s="170">
        <f t="shared" si="164"/>
        <v>2025.5</v>
      </c>
      <c r="P850" s="7">
        <f t="shared" si="164"/>
        <v>11832.605949996067</v>
      </c>
      <c r="Q850" s="7">
        <f t="shared" si="164"/>
        <v>172.00000000000028</v>
      </c>
      <c r="R850" s="7">
        <f t="shared" si="164"/>
        <v>21.5</v>
      </c>
      <c r="S850" s="7">
        <f t="shared" si="164"/>
        <v>0</v>
      </c>
      <c r="T850" s="7">
        <f t="shared" si="164"/>
        <v>0</v>
      </c>
      <c r="U850" s="7"/>
      <c r="V850" s="7">
        <f>SUM(V3:V849)</f>
        <v>12026.009999999995</v>
      </c>
      <c r="W850" s="7"/>
    </row>
  </sheetData>
  <sortState xmlns:xlrd2="http://schemas.microsoft.com/office/spreadsheetml/2017/richdata2" ref="A2:Z849">
    <sortCondition ref="E2:E849"/>
  </sortState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C50A-B596-45C5-9EF3-CCE5DF80A0F1}">
  <sheetPr>
    <tabColor rgb="FFFFFF00"/>
  </sheetPr>
  <dimension ref="D3:I17"/>
  <sheetViews>
    <sheetView zoomScale="115" zoomScaleNormal="115" workbookViewId="0">
      <selection activeCell="D29" sqref="D29"/>
    </sheetView>
  </sheetViews>
  <sheetFormatPr defaultRowHeight="17.399999999999999" x14ac:dyDescent="0.4"/>
  <cols>
    <col min="4" max="4" width="8.5" bestFit="1" customWidth="1"/>
    <col min="5" max="5" width="15" bestFit="1" customWidth="1"/>
    <col min="6" max="6" width="8.5" bestFit="1" customWidth="1"/>
    <col min="7" max="7" width="15" bestFit="1" customWidth="1"/>
    <col min="8" max="8" width="12.3984375" bestFit="1" customWidth="1"/>
    <col min="9" max="9" width="15" bestFit="1" customWidth="1"/>
  </cols>
  <sheetData>
    <row r="3" spans="4:9" x14ac:dyDescent="0.4">
      <c r="D3" s="304" t="s">
        <v>83</v>
      </c>
      <c r="E3" s="304"/>
      <c r="F3" s="304"/>
    </row>
    <row r="4" spans="4:9" ht="18" thickBot="1" x14ac:dyDescent="0.45">
      <c r="D4" s="69"/>
      <c r="I4" s="69" t="s">
        <v>106</v>
      </c>
    </row>
    <row r="5" spans="4:9" ht="18" thickBot="1" x14ac:dyDescent="0.45">
      <c r="D5" s="32" t="s">
        <v>105</v>
      </c>
      <c r="E5" s="33" t="s">
        <v>73</v>
      </c>
      <c r="F5" s="33" t="s">
        <v>72</v>
      </c>
      <c r="G5" s="33" t="s">
        <v>73</v>
      </c>
      <c r="H5" s="33" t="s">
        <v>72</v>
      </c>
      <c r="I5" s="33" t="s">
        <v>73</v>
      </c>
    </row>
    <row r="6" spans="4:9" ht="18" thickBot="1" x14ac:dyDescent="0.45">
      <c r="D6" s="70">
        <v>0.5</v>
      </c>
      <c r="E6" s="305">
        <v>2.75</v>
      </c>
      <c r="F6" s="73">
        <v>6.5</v>
      </c>
      <c r="G6" s="298">
        <v>5.25</v>
      </c>
      <c r="H6" s="74" t="s">
        <v>74</v>
      </c>
      <c r="I6" s="75">
        <v>6.25</v>
      </c>
    </row>
    <row r="7" spans="4:9" ht="18" thickBot="1" x14ac:dyDescent="0.45">
      <c r="D7" s="70">
        <v>1</v>
      </c>
      <c r="E7" s="306"/>
      <c r="F7" s="73">
        <v>7</v>
      </c>
      <c r="G7" s="299"/>
      <c r="H7" s="74" t="s">
        <v>75</v>
      </c>
      <c r="I7" s="75">
        <v>6.25</v>
      </c>
    </row>
    <row r="8" spans="4:9" ht="18" thickBot="1" x14ac:dyDescent="0.45">
      <c r="D8" s="70">
        <v>1.5</v>
      </c>
      <c r="E8" s="306"/>
      <c r="F8" s="73">
        <v>7.5</v>
      </c>
      <c r="G8" s="299"/>
      <c r="H8" s="76" t="s">
        <v>76</v>
      </c>
      <c r="I8" s="77">
        <v>7.25</v>
      </c>
    </row>
    <row r="9" spans="4:9" ht="18" thickBot="1" x14ac:dyDescent="0.45">
      <c r="D9" s="70">
        <v>2</v>
      </c>
      <c r="E9" s="307"/>
      <c r="F9" s="73">
        <v>8</v>
      </c>
      <c r="G9" s="299"/>
      <c r="H9" s="76" t="s">
        <v>77</v>
      </c>
      <c r="I9" s="77">
        <v>7.25</v>
      </c>
    </row>
    <row r="10" spans="4:9" ht="18" thickBot="1" x14ac:dyDescent="0.45">
      <c r="D10" s="71">
        <v>2.5</v>
      </c>
      <c r="E10" s="308">
        <v>3.25</v>
      </c>
      <c r="F10" s="73">
        <v>8.5</v>
      </c>
      <c r="G10" s="299"/>
      <c r="H10" s="78" t="s">
        <v>78</v>
      </c>
      <c r="I10" s="79">
        <v>8.25</v>
      </c>
    </row>
    <row r="11" spans="4:9" ht="18" thickBot="1" x14ac:dyDescent="0.45">
      <c r="D11" s="71">
        <v>3</v>
      </c>
      <c r="E11" s="309"/>
      <c r="F11" s="73">
        <v>9</v>
      </c>
      <c r="G11" s="299"/>
      <c r="H11" s="78" t="s">
        <v>84</v>
      </c>
      <c r="I11" s="79">
        <v>8.25</v>
      </c>
    </row>
    <row r="12" spans="4:9" ht="18" thickBot="1" x14ac:dyDescent="0.45">
      <c r="D12" s="71">
        <v>3.5</v>
      </c>
      <c r="E12" s="309"/>
      <c r="F12" s="73">
        <v>9.5</v>
      </c>
      <c r="G12" s="299"/>
      <c r="H12" s="80" t="s">
        <v>85</v>
      </c>
      <c r="I12" s="81">
        <v>10.25</v>
      </c>
    </row>
    <row r="13" spans="4:9" ht="18" thickBot="1" x14ac:dyDescent="0.45">
      <c r="D13" s="71">
        <v>4</v>
      </c>
      <c r="E13" s="310"/>
      <c r="F13" s="73">
        <v>10</v>
      </c>
      <c r="G13" s="300"/>
      <c r="H13" s="80" t="s">
        <v>79</v>
      </c>
      <c r="I13" s="81">
        <v>10.25</v>
      </c>
    </row>
    <row r="14" spans="4:9" ht="18" thickBot="1" x14ac:dyDescent="0.45">
      <c r="D14" s="72">
        <v>4.5</v>
      </c>
      <c r="E14" s="301">
        <v>4.25</v>
      </c>
      <c r="H14" s="80" t="s">
        <v>80</v>
      </c>
      <c r="I14" s="81">
        <v>10.25</v>
      </c>
    </row>
    <row r="15" spans="4:9" ht="18" thickBot="1" x14ac:dyDescent="0.45">
      <c r="D15" s="72">
        <v>5</v>
      </c>
      <c r="E15" s="302"/>
      <c r="H15" s="80" t="s">
        <v>81</v>
      </c>
      <c r="I15" s="80" t="s">
        <v>82</v>
      </c>
    </row>
    <row r="16" spans="4:9" ht="18" thickBot="1" x14ac:dyDescent="0.45">
      <c r="D16" s="72">
        <v>5.5</v>
      </c>
      <c r="E16" s="302"/>
    </row>
    <row r="17" spans="4:5" ht="18" thickBot="1" x14ac:dyDescent="0.45">
      <c r="D17" s="72">
        <v>6</v>
      </c>
      <c r="E17" s="303"/>
    </row>
  </sheetData>
  <mergeCells count="5">
    <mergeCell ref="G6:G13"/>
    <mergeCell ref="E14:E17"/>
    <mergeCell ref="D3:F3"/>
    <mergeCell ref="E6:E9"/>
    <mergeCell ref="E10:E1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480D-4401-4ED8-88F8-3E00B11077B8}">
  <sheetPr>
    <tabColor rgb="FFFFFF00"/>
    <pageSetUpPr fitToPage="1"/>
  </sheetPr>
  <dimension ref="A1:J31"/>
  <sheetViews>
    <sheetView view="pageBreakPreview" zoomScaleNormal="85" zoomScaleSheetLayoutView="100" workbookViewId="0">
      <selection activeCell="D15" sqref="D15"/>
    </sheetView>
  </sheetViews>
  <sheetFormatPr defaultColWidth="9.09765625" defaultRowHeight="17.399999999999999" x14ac:dyDescent="0.4"/>
  <cols>
    <col min="1" max="1" width="25.59765625" style="39" customWidth="1"/>
    <col min="2" max="2" width="20.59765625" style="39" customWidth="1"/>
    <col min="3" max="3" width="22.3984375" style="39" bestFit="1" customWidth="1"/>
    <col min="4" max="4" width="20.59765625" style="39" customWidth="1"/>
    <col min="5" max="5" width="15.59765625" style="39" customWidth="1"/>
    <col min="6" max="7" width="20.59765625" style="39" customWidth="1"/>
    <col min="8" max="8" width="13.3984375" style="39" customWidth="1"/>
    <col min="9" max="9" width="12.19921875" style="39" customWidth="1"/>
    <col min="10" max="11" width="9.09765625" style="39"/>
    <col min="12" max="12" width="15.69921875" style="39" bestFit="1" customWidth="1"/>
    <col min="13" max="16384" width="9.09765625" style="39"/>
  </cols>
  <sheetData>
    <row r="1" spans="1:10" ht="16.5" customHeight="1" x14ac:dyDescent="0.4">
      <c r="A1" s="311" t="s">
        <v>169</v>
      </c>
      <c r="B1" s="311"/>
      <c r="C1" s="311"/>
      <c r="D1" s="311"/>
      <c r="E1" s="311"/>
      <c r="F1" s="311"/>
      <c r="G1" s="311"/>
      <c r="H1" s="311"/>
      <c r="I1" s="311"/>
    </row>
    <row r="2" spans="1:10" ht="16.5" customHeight="1" x14ac:dyDescent="0.4">
      <c r="A2" s="311"/>
      <c r="B2" s="311"/>
      <c r="C2" s="311"/>
      <c r="D2" s="311"/>
      <c r="E2" s="311"/>
      <c r="F2" s="311"/>
      <c r="G2" s="311"/>
      <c r="H2" s="311"/>
      <c r="I2" s="311"/>
    </row>
    <row r="3" spans="1:10" ht="16.5" customHeight="1" x14ac:dyDescent="0.4">
      <c r="A3" s="311"/>
      <c r="B3" s="311"/>
      <c r="C3" s="311"/>
      <c r="D3" s="311"/>
      <c r="E3" s="311"/>
      <c r="F3" s="311"/>
      <c r="G3" s="311"/>
      <c r="H3" s="311"/>
      <c r="I3" s="311"/>
    </row>
    <row r="4" spans="1:10" x14ac:dyDescent="0.4">
      <c r="A4" s="321" t="s">
        <v>152</v>
      </c>
      <c r="B4" s="322"/>
      <c r="C4" s="40"/>
      <c r="D4" s="40"/>
      <c r="E4" s="40"/>
      <c r="F4" s="40"/>
      <c r="G4" s="40"/>
      <c r="H4" s="40"/>
      <c r="I4" s="40"/>
    </row>
    <row r="5" spans="1:10" x14ac:dyDescent="0.4">
      <c r="A5" s="322"/>
      <c r="B5" s="322"/>
      <c r="C5" s="40"/>
      <c r="D5" s="40"/>
      <c r="E5" s="41"/>
      <c r="F5" s="40"/>
      <c r="G5" s="42" t="s">
        <v>88</v>
      </c>
      <c r="H5" s="43"/>
      <c r="I5" s="165">
        <f>DEFRA!Z2</f>
        <v>1.1723901931289165</v>
      </c>
    </row>
    <row r="6" spans="1:10" x14ac:dyDescent="0.4">
      <c r="A6" s="323"/>
      <c r="B6" s="323"/>
      <c r="C6" s="43"/>
      <c r="D6" s="43"/>
      <c r="E6" s="43"/>
      <c r="F6" s="43"/>
      <c r="G6" s="43"/>
      <c r="H6" s="43"/>
      <c r="I6" s="43"/>
    </row>
    <row r="7" spans="1:10" ht="39.75" customHeight="1" x14ac:dyDescent="0.4">
      <c r="A7" s="44" t="s">
        <v>89</v>
      </c>
      <c r="B7" s="44" t="s">
        <v>90</v>
      </c>
      <c r="C7" s="44" t="s">
        <v>91</v>
      </c>
      <c r="D7" s="44" t="s">
        <v>92</v>
      </c>
      <c r="E7" s="44" t="s">
        <v>93</v>
      </c>
      <c r="F7" s="62" t="s">
        <v>94</v>
      </c>
      <c r="G7" s="63" t="s">
        <v>95</v>
      </c>
      <c r="H7" s="312" t="s">
        <v>96</v>
      </c>
      <c r="I7" s="312"/>
      <c r="J7" s="45"/>
    </row>
    <row r="8" spans="1:10" ht="16.2" customHeight="1" x14ac:dyDescent="0.4">
      <c r="A8" s="313" t="s">
        <v>118</v>
      </c>
      <c r="B8" s="46"/>
      <c r="C8" s="47"/>
      <c r="D8" s="48"/>
      <c r="E8" s="49"/>
      <c r="F8" s="50"/>
      <c r="G8" s="51">
        <f t="shared" ref="G8:G13" si="0">ROUND(J8,2)</f>
        <v>0</v>
      </c>
      <c r="H8" s="52"/>
      <c r="I8" s="68"/>
      <c r="J8" s="39">
        <f t="shared" ref="J8:J13" si="1">F8*$I$5</f>
        <v>0</v>
      </c>
    </row>
    <row r="9" spans="1:10" ht="16.2" customHeight="1" x14ac:dyDescent="0.4">
      <c r="A9" s="314"/>
      <c r="B9" s="46"/>
      <c r="C9" s="47"/>
      <c r="D9" s="48"/>
      <c r="E9" s="49"/>
      <c r="F9" s="50"/>
      <c r="G9" s="51">
        <f t="shared" si="0"/>
        <v>0</v>
      </c>
      <c r="H9" s="52"/>
      <c r="I9" s="68"/>
      <c r="J9" s="39">
        <f t="shared" si="1"/>
        <v>0</v>
      </c>
    </row>
    <row r="10" spans="1:10" ht="16.2" customHeight="1" x14ac:dyDescent="0.4">
      <c r="A10" s="314"/>
      <c r="B10" s="46"/>
      <c r="C10" s="47"/>
      <c r="D10" s="48"/>
      <c r="E10" s="49"/>
      <c r="F10" s="50"/>
      <c r="G10" s="51">
        <f t="shared" si="0"/>
        <v>0</v>
      </c>
      <c r="H10" s="52"/>
      <c r="I10" s="68"/>
      <c r="J10" s="39">
        <f t="shared" si="1"/>
        <v>0</v>
      </c>
    </row>
    <row r="11" spans="1:10" ht="16.2" customHeight="1" x14ac:dyDescent="0.4">
      <c r="A11" s="314"/>
      <c r="B11" s="46"/>
      <c r="C11" s="47"/>
      <c r="D11" s="48"/>
      <c r="E11" s="49"/>
      <c r="F11" s="50"/>
      <c r="G11" s="51">
        <f t="shared" si="0"/>
        <v>0</v>
      </c>
      <c r="H11" s="52"/>
      <c r="I11" s="68"/>
      <c r="J11" s="39">
        <f t="shared" si="1"/>
        <v>0</v>
      </c>
    </row>
    <row r="12" spans="1:10" ht="16.2" customHeight="1" x14ac:dyDescent="0.4">
      <c r="A12" s="314"/>
      <c r="B12" s="46"/>
      <c r="C12" s="47"/>
      <c r="D12" s="48"/>
      <c r="E12" s="49"/>
      <c r="F12" s="50"/>
      <c r="G12" s="51">
        <f t="shared" si="0"/>
        <v>0</v>
      </c>
      <c r="H12" s="52"/>
      <c r="I12" s="68"/>
      <c r="J12" s="39">
        <f t="shared" si="1"/>
        <v>0</v>
      </c>
    </row>
    <row r="13" spans="1:10" ht="16.2" customHeight="1" x14ac:dyDescent="0.4">
      <c r="A13" s="314"/>
      <c r="B13" s="46"/>
      <c r="C13" s="47"/>
      <c r="D13" s="48"/>
      <c r="E13" s="49"/>
      <c r="F13" s="50"/>
      <c r="G13" s="51">
        <f t="shared" si="0"/>
        <v>0</v>
      </c>
      <c r="H13" s="52"/>
      <c r="I13" s="68"/>
      <c r="J13" s="39">
        <f t="shared" si="1"/>
        <v>0</v>
      </c>
    </row>
    <row r="14" spans="1:10" ht="16.2" customHeight="1" x14ac:dyDescent="0.4">
      <c r="A14" s="314"/>
      <c r="B14" s="46"/>
      <c r="C14" s="47"/>
      <c r="D14" s="48"/>
      <c r="E14" s="49"/>
      <c r="F14" s="50"/>
      <c r="G14" s="51"/>
      <c r="H14" s="52"/>
      <c r="I14" s="68"/>
    </row>
    <row r="15" spans="1:10" ht="16.2" customHeight="1" x14ac:dyDescent="0.4">
      <c r="A15" s="314"/>
      <c r="B15" s="46"/>
      <c r="C15" s="47"/>
      <c r="D15" s="48"/>
      <c r="E15" s="49"/>
      <c r="F15" s="50"/>
      <c r="G15" s="51"/>
      <c r="H15" s="52"/>
      <c r="I15" s="68"/>
    </row>
    <row r="16" spans="1:10" ht="16.2" customHeight="1" x14ac:dyDescent="0.4">
      <c r="A16" s="314"/>
      <c r="B16" s="46"/>
      <c r="C16" s="47"/>
      <c r="D16" s="48"/>
      <c r="E16" s="49"/>
      <c r="F16" s="50"/>
      <c r="G16" s="51"/>
      <c r="H16" s="52"/>
      <c r="I16" s="68"/>
    </row>
    <row r="17" spans="1:9" ht="16.2" customHeight="1" x14ac:dyDescent="0.4">
      <c r="A17" s="314"/>
      <c r="B17" s="46"/>
      <c r="C17" s="47"/>
      <c r="D17" s="48"/>
      <c r="E17" s="49"/>
      <c r="F17" s="50"/>
      <c r="G17" s="51"/>
      <c r="H17" s="52"/>
      <c r="I17" s="68"/>
    </row>
    <row r="18" spans="1:9" ht="16.2" customHeight="1" x14ac:dyDescent="0.4">
      <c r="A18" s="315"/>
      <c r="B18" s="316" t="s">
        <v>97</v>
      </c>
      <c r="C18" s="317"/>
      <c r="D18" s="317"/>
      <c r="E18" s="318"/>
      <c r="F18" s="53">
        <f>SUM(F8:F17)</f>
        <v>0</v>
      </c>
      <c r="G18" s="83">
        <f>SUM(G8:G17)</f>
        <v>0</v>
      </c>
      <c r="H18" s="319"/>
      <c r="I18" s="320"/>
    </row>
    <row r="19" spans="1:9" x14ac:dyDescent="0.4">
      <c r="A19" s="54"/>
      <c r="B19" s="54"/>
      <c r="C19" s="54"/>
      <c r="D19" s="54"/>
      <c r="E19" s="54"/>
      <c r="F19" s="55"/>
      <c r="G19" s="55"/>
      <c r="I19" s="54"/>
    </row>
    <row r="20" spans="1:9" x14ac:dyDescent="0.4">
      <c r="A20" s="54"/>
      <c r="B20" s="54"/>
      <c r="C20" s="54"/>
      <c r="D20" s="54"/>
      <c r="E20" s="54"/>
      <c r="F20" s="54"/>
      <c r="G20" s="54"/>
      <c r="I20" s="54"/>
    </row>
    <row r="21" spans="1:9" x14ac:dyDescent="0.4">
      <c r="A21" s="54"/>
      <c r="B21" s="54"/>
      <c r="C21" s="54"/>
      <c r="D21" s="54"/>
      <c r="E21" s="54"/>
      <c r="F21" s="54"/>
      <c r="G21" s="54"/>
      <c r="I21" s="54"/>
    </row>
    <row r="22" spans="1:9" x14ac:dyDescent="0.4">
      <c r="A22" s="54"/>
      <c r="B22" s="54"/>
      <c r="C22" s="54"/>
      <c r="D22" s="54"/>
      <c r="E22" s="54"/>
      <c r="F22" s="54"/>
      <c r="G22" s="54"/>
      <c r="I22" s="54"/>
    </row>
    <row r="23" spans="1:9" x14ac:dyDescent="0.4">
      <c r="A23" s="54"/>
      <c r="B23" s="54"/>
      <c r="C23" s="54"/>
      <c r="D23" s="54"/>
      <c r="E23" s="54"/>
      <c r="F23" s="54"/>
      <c r="G23" s="54"/>
      <c r="H23" s="54"/>
      <c r="I23" s="54"/>
    </row>
    <row r="24" spans="1:9" x14ac:dyDescent="0.4">
      <c r="A24" s="54"/>
      <c r="B24" s="54"/>
      <c r="C24" s="54"/>
      <c r="D24" s="54"/>
      <c r="E24" s="54"/>
      <c r="F24" s="54"/>
      <c r="G24" s="54"/>
      <c r="H24" s="54"/>
      <c r="I24" s="54"/>
    </row>
    <row r="25" spans="1:9" x14ac:dyDescent="0.4">
      <c r="A25" s="54"/>
      <c r="B25" s="54"/>
      <c r="C25" s="54"/>
      <c r="D25" s="54"/>
      <c r="E25" s="54"/>
      <c r="H25" s="56"/>
    </row>
    <row r="26" spans="1:9" x14ac:dyDescent="0.4">
      <c r="A26" s="54"/>
      <c r="B26" s="54"/>
      <c r="C26" s="54"/>
      <c r="D26" s="54"/>
      <c r="E26" s="54"/>
    </row>
    <row r="27" spans="1:9" x14ac:dyDescent="0.4">
      <c r="A27" s="54"/>
      <c r="B27" s="54"/>
      <c r="C27" s="54"/>
      <c r="D27" s="54"/>
      <c r="E27" s="54"/>
    </row>
    <row r="28" spans="1:9" x14ac:dyDescent="0.4">
      <c r="A28" s="54"/>
      <c r="B28" s="54"/>
      <c r="C28" s="54"/>
      <c r="D28" s="54"/>
      <c r="E28" s="54"/>
    </row>
    <row r="29" spans="1:9" x14ac:dyDescent="0.4">
      <c r="A29" s="54"/>
      <c r="B29" s="54"/>
      <c r="C29" s="54"/>
      <c r="D29" s="54"/>
      <c r="E29" s="54"/>
    </row>
    <row r="30" spans="1:9" x14ac:dyDescent="0.4">
      <c r="A30" s="54"/>
      <c r="B30" s="54"/>
      <c r="C30" s="54"/>
      <c r="D30" s="54"/>
      <c r="E30" s="54"/>
      <c r="F30" s="54"/>
      <c r="G30" s="54"/>
      <c r="H30" s="54"/>
      <c r="I30" s="54"/>
    </row>
    <row r="31" spans="1:9" x14ac:dyDescent="0.4">
      <c r="A31" s="54"/>
      <c r="B31" s="54"/>
      <c r="C31" s="54"/>
      <c r="D31" s="54"/>
      <c r="E31" s="54"/>
      <c r="F31" s="54"/>
      <c r="G31" s="54"/>
      <c r="H31" s="54"/>
      <c r="I31" s="54"/>
    </row>
  </sheetData>
  <mergeCells count="6">
    <mergeCell ref="A1:I3"/>
    <mergeCell ref="H7:I7"/>
    <mergeCell ref="A8:A18"/>
    <mergeCell ref="B18:E18"/>
    <mergeCell ref="H18:I18"/>
    <mergeCell ref="A4:B6"/>
  </mergeCells>
  <phoneticPr fontId="2" type="noConversion"/>
  <pageMargins left="0.7" right="0.7" top="0.75" bottom="0.75" header="0.3" footer="0.3"/>
  <pageSetup paperSize="9" scale="46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1531-AEE2-472A-8811-B397221CAF77}">
  <sheetPr>
    <tabColor theme="0"/>
  </sheetPr>
  <dimension ref="A1:I8"/>
  <sheetViews>
    <sheetView workbookViewId="0">
      <selection activeCell="C37" sqref="C37"/>
    </sheetView>
  </sheetViews>
  <sheetFormatPr defaultColWidth="9" defaultRowHeight="13.8" x14ac:dyDescent="0.25"/>
  <cols>
    <col min="1" max="1" width="34.69921875" style="178" bestFit="1" customWidth="1"/>
    <col min="2" max="2" width="12.69921875" style="178" bestFit="1" customWidth="1"/>
    <col min="3" max="3" width="37.59765625" style="178" customWidth="1"/>
    <col min="4" max="4" width="16.69921875" style="178" customWidth="1"/>
    <col min="5" max="7" width="12.8984375" style="178" customWidth="1"/>
    <col min="8" max="8" width="10.59765625" style="178" bestFit="1" customWidth="1"/>
    <col min="9" max="9" width="56.09765625" style="179" bestFit="1" customWidth="1"/>
    <col min="10" max="10" width="9" style="180"/>
    <col min="11" max="11" width="20.59765625" style="180" bestFit="1" customWidth="1"/>
    <col min="12" max="16384" width="9" style="180"/>
  </cols>
  <sheetData>
    <row r="1" spans="1:3" x14ac:dyDescent="0.25">
      <c r="A1" s="177" t="s">
        <v>170</v>
      </c>
    </row>
    <row r="2" spans="1:3" x14ac:dyDescent="0.25">
      <c r="A2" s="181" t="s">
        <v>149</v>
      </c>
      <c r="B2" s="182" t="s">
        <v>150</v>
      </c>
      <c r="C2" s="183" t="s">
        <v>119</v>
      </c>
    </row>
    <row r="3" spans="1:3" x14ac:dyDescent="0.25">
      <c r="A3" s="184"/>
      <c r="B3" s="225"/>
      <c r="C3" s="186"/>
    </row>
    <row r="4" spans="1:3" x14ac:dyDescent="0.25">
      <c r="A4" s="184"/>
      <c r="B4" s="185"/>
      <c r="C4" s="186"/>
    </row>
    <row r="5" spans="1:3" x14ac:dyDescent="0.25">
      <c r="A5" s="184"/>
      <c r="B5" s="185"/>
      <c r="C5" s="186"/>
    </row>
    <row r="6" spans="1:3" x14ac:dyDescent="0.25">
      <c r="A6" s="184"/>
      <c r="B6" s="185"/>
      <c r="C6" s="186"/>
    </row>
    <row r="7" spans="1:3" x14ac:dyDescent="0.25">
      <c r="A7" s="184"/>
      <c r="B7" s="185"/>
      <c r="C7" s="186"/>
    </row>
    <row r="8" spans="1:3" x14ac:dyDescent="0.25">
      <c r="A8" s="224" t="s">
        <v>120</v>
      </c>
      <c r="B8" s="224">
        <f>B3</f>
        <v>0</v>
      </c>
      <c r="C8" s="19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29FC-9D4E-4621-AEED-034A2EDC5CA3}">
  <dimension ref="A1:M4"/>
  <sheetViews>
    <sheetView workbookViewId="0">
      <selection activeCell="N5" sqref="N5"/>
    </sheetView>
  </sheetViews>
  <sheetFormatPr defaultColWidth="9.09765625" defaultRowHeight="17.399999999999999" x14ac:dyDescent="0.4"/>
  <cols>
    <col min="1" max="1" width="5" bestFit="1" customWidth="1"/>
    <col min="2" max="2" width="10.09765625" bestFit="1" customWidth="1"/>
    <col min="3" max="3" width="4.19921875" bestFit="1" customWidth="1"/>
    <col min="4" max="4" width="11.19921875" bestFit="1" customWidth="1"/>
    <col min="5" max="5" width="12.19921875" bestFit="1" customWidth="1"/>
    <col min="6" max="6" width="6" bestFit="1" customWidth="1"/>
    <col min="7" max="7" width="13.3984375" bestFit="1" customWidth="1"/>
    <col min="8" max="8" width="32.5" bestFit="1" customWidth="1"/>
    <col min="9" max="9" width="7.5" bestFit="1" customWidth="1"/>
    <col min="10" max="10" width="5" bestFit="1" customWidth="1"/>
    <col min="11" max="11" width="5.3984375" bestFit="1" customWidth="1"/>
    <col min="12" max="13" width="5.19921875" bestFit="1" customWidth="1"/>
  </cols>
  <sheetData>
    <row r="1" spans="1:13" x14ac:dyDescent="0.4">
      <c r="A1" s="88" t="s">
        <v>2</v>
      </c>
      <c r="B1" s="88" t="s">
        <v>4</v>
      </c>
      <c r="C1" s="88" t="s">
        <v>3</v>
      </c>
      <c r="D1" s="89" t="s">
        <v>5</v>
      </c>
      <c r="E1" s="89" t="s">
        <v>6</v>
      </c>
      <c r="F1" s="88" t="s">
        <v>17</v>
      </c>
      <c r="G1" s="90" t="s">
        <v>18</v>
      </c>
      <c r="H1" s="88" t="s">
        <v>7</v>
      </c>
      <c r="I1" s="91" t="s">
        <v>8</v>
      </c>
      <c r="J1" s="91" t="s">
        <v>9</v>
      </c>
      <c r="K1" s="91" t="s">
        <v>10</v>
      </c>
      <c r="L1" s="91" t="s">
        <v>11</v>
      </c>
      <c r="M1" s="90" t="s">
        <v>117</v>
      </c>
    </row>
    <row r="2" spans="1:13" x14ac:dyDescent="0.4">
      <c r="A2" s="64"/>
      <c r="B2" s="64"/>
      <c r="C2" s="64"/>
      <c r="D2" s="86"/>
      <c r="E2" s="87"/>
      <c r="F2" s="65"/>
      <c r="G2" s="65"/>
      <c r="H2" s="65"/>
      <c r="I2" s="64"/>
      <c r="J2" s="66"/>
      <c r="K2" s="66"/>
      <c r="L2" s="66"/>
      <c r="M2" s="84"/>
    </row>
    <row r="3" spans="1:13" x14ac:dyDescent="0.4">
      <c r="A3" s="64"/>
      <c r="B3" s="64"/>
      <c r="C3" s="64"/>
      <c r="D3" s="86"/>
      <c r="E3" s="87"/>
      <c r="F3" s="65"/>
      <c r="G3" s="65"/>
      <c r="H3" s="65"/>
      <c r="I3" s="64"/>
      <c r="J3" s="66"/>
      <c r="K3" s="66"/>
      <c r="L3" s="66"/>
      <c r="M3" s="84"/>
    </row>
    <row r="4" spans="1:13" x14ac:dyDescent="0.4">
      <c r="A4" s="64"/>
      <c r="B4" s="64"/>
      <c r="C4" s="64"/>
      <c r="D4" s="86"/>
      <c r="E4" s="87"/>
      <c r="F4" s="65"/>
      <c r="G4" s="65"/>
      <c r="H4" s="65"/>
      <c r="I4" s="64"/>
      <c r="J4" s="66"/>
      <c r="K4" s="66"/>
      <c r="L4" s="66"/>
      <c r="M4" s="84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E3E2-1776-45E3-BD22-33E68B08F5B3}">
  <dimension ref="A1:B9"/>
  <sheetViews>
    <sheetView workbookViewId="0">
      <selection activeCell="A10" sqref="A10"/>
    </sheetView>
  </sheetViews>
  <sheetFormatPr defaultColWidth="9" defaultRowHeight="15.6" x14ac:dyDescent="0.4"/>
  <cols>
    <col min="1" max="1" width="15.5" style="61" customWidth="1"/>
    <col min="2" max="2" width="67.5" style="6" bestFit="1" customWidth="1"/>
    <col min="3" max="16384" width="9" style="6"/>
  </cols>
  <sheetData>
    <row r="1" spans="1:2" ht="17.399999999999999" x14ac:dyDescent="0.4">
      <c r="A1" s="57" t="s">
        <v>101</v>
      </c>
      <c r="B1" s="57" t="s">
        <v>100</v>
      </c>
    </row>
    <row r="2" spans="1:2" ht="31.2" x14ac:dyDescent="0.4">
      <c r="A2" s="60">
        <v>44895</v>
      </c>
      <c r="B2" s="58" t="s">
        <v>99</v>
      </c>
    </row>
    <row r="3" spans="1:2" x14ac:dyDescent="0.4">
      <c r="A3" s="60">
        <v>44895</v>
      </c>
      <c r="B3" s="59" t="s">
        <v>102</v>
      </c>
    </row>
    <row r="4" spans="1:2" x14ac:dyDescent="0.4">
      <c r="A4" s="60">
        <v>44926</v>
      </c>
      <c r="B4" s="59" t="s">
        <v>104</v>
      </c>
    </row>
    <row r="5" spans="1:2" x14ac:dyDescent="0.4">
      <c r="A5" s="85">
        <v>45107</v>
      </c>
      <c r="B5" s="6" t="s">
        <v>113</v>
      </c>
    </row>
    <row r="6" spans="1:2" x14ac:dyDescent="0.4">
      <c r="A6" s="85">
        <v>45138</v>
      </c>
      <c r="B6" s="6" t="s">
        <v>114</v>
      </c>
    </row>
    <row r="7" spans="1:2" x14ac:dyDescent="0.4">
      <c r="A7" s="85">
        <v>45199</v>
      </c>
      <c r="B7" s="6" t="s">
        <v>115</v>
      </c>
    </row>
    <row r="8" spans="1:2" x14ac:dyDescent="0.4">
      <c r="A8" s="85">
        <v>45230</v>
      </c>
      <c r="B8" s="6" t="s">
        <v>116</v>
      </c>
    </row>
    <row r="9" spans="1:2" x14ac:dyDescent="0.4">
      <c r="A9" s="85">
        <v>45444</v>
      </c>
      <c r="B9" s="6" t="s">
        <v>148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13C9-2686-4FB0-B307-6BC3A8E4BCC5}">
  <dimension ref="B1:G31"/>
  <sheetViews>
    <sheetView topLeftCell="A3" workbookViewId="0">
      <selection activeCell="D27" sqref="D27"/>
    </sheetView>
  </sheetViews>
  <sheetFormatPr defaultRowHeight="17.399999999999999" x14ac:dyDescent="0.4"/>
  <cols>
    <col min="1" max="1" width="4.3984375" customWidth="1"/>
    <col min="2" max="2" width="35.19921875" customWidth="1"/>
    <col min="3" max="3" width="25.5" bestFit="1" customWidth="1"/>
    <col min="4" max="4" width="22.8984375" bestFit="1" customWidth="1"/>
    <col min="5" max="5" width="24.69921875" bestFit="1" customWidth="1"/>
    <col min="6" max="6" width="8.8984375" customWidth="1"/>
  </cols>
  <sheetData>
    <row r="1" spans="2:7" s="103" customFormat="1" x14ac:dyDescent="0.4"/>
    <row r="2" spans="2:7" s="103" customFormat="1" ht="18" thickBot="1" x14ac:dyDescent="0.45">
      <c r="B2" s="104" t="s">
        <v>125</v>
      </c>
      <c r="C2" s="105" t="s">
        <v>126</v>
      </c>
      <c r="D2" s="106" t="s">
        <v>127</v>
      </c>
    </row>
    <row r="3" spans="2:7" s="103" customFormat="1" ht="18" thickTop="1" x14ac:dyDescent="0.4">
      <c r="B3" s="107" t="s">
        <v>15</v>
      </c>
      <c r="C3" s="108" t="s">
        <v>128</v>
      </c>
      <c r="D3" s="109">
        <v>0.8</v>
      </c>
    </row>
    <row r="4" spans="2:7" s="103" customFormat="1" x14ac:dyDescent="0.4">
      <c r="B4" s="110" t="s">
        <v>129</v>
      </c>
      <c r="C4" s="111" t="s">
        <v>128</v>
      </c>
      <c r="D4" s="109">
        <v>0.8</v>
      </c>
    </row>
    <row r="5" spans="2:7" s="103" customFormat="1" x14ac:dyDescent="0.4">
      <c r="B5" s="110" t="s">
        <v>162</v>
      </c>
      <c r="C5" s="111" t="s">
        <v>130</v>
      </c>
      <c r="D5" s="112">
        <v>0</v>
      </c>
    </row>
    <row r="6" spans="2:7" s="103" customFormat="1" x14ac:dyDescent="0.4">
      <c r="B6" s="110" t="s">
        <v>111</v>
      </c>
      <c r="C6" s="111" t="s">
        <v>130</v>
      </c>
      <c r="D6" s="112">
        <v>0</v>
      </c>
    </row>
    <row r="7" spans="2:7" s="103" customFormat="1" x14ac:dyDescent="0.4">
      <c r="B7" s="110" t="s">
        <v>165</v>
      </c>
      <c r="C7" s="111" t="s">
        <v>130</v>
      </c>
      <c r="D7" s="112">
        <v>0</v>
      </c>
    </row>
    <row r="8" spans="2:7" s="103" customFormat="1" x14ac:dyDescent="0.4">
      <c r="B8" s="110" t="s">
        <v>164</v>
      </c>
      <c r="C8" s="111" t="s">
        <v>128</v>
      </c>
      <c r="D8" s="109">
        <v>0.8</v>
      </c>
    </row>
    <row r="9" spans="2:7" s="103" customFormat="1" x14ac:dyDescent="0.4">
      <c r="B9" s="110" t="s">
        <v>166</v>
      </c>
      <c r="C9" s="111" t="s">
        <v>128</v>
      </c>
      <c r="D9" s="109">
        <v>0.8</v>
      </c>
    </row>
    <row r="10" spans="2:7" s="103" customFormat="1" x14ac:dyDescent="0.4">
      <c r="B10" s="110" t="s">
        <v>131</v>
      </c>
      <c r="C10" s="111" t="s">
        <v>128</v>
      </c>
      <c r="D10" s="109">
        <v>0.8</v>
      </c>
    </row>
    <row r="11" spans="2:7" s="103" customFormat="1" x14ac:dyDescent="0.4">
      <c r="B11" s="110" t="s">
        <v>112</v>
      </c>
      <c r="C11" s="111" t="s">
        <v>128</v>
      </c>
      <c r="D11" s="109">
        <v>0.8</v>
      </c>
    </row>
    <row r="12" spans="2:7" s="103" customFormat="1" x14ac:dyDescent="0.4">
      <c r="B12" s="127" t="s">
        <v>110</v>
      </c>
      <c r="C12" s="114" t="s">
        <v>128</v>
      </c>
      <c r="D12" s="109">
        <v>0.8</v>
      </c>
    </row>
    <row r="13" spans="2:7" s="103" customFormat="1" x14ac:dyDescent="0.4">
      <c r="B13" s="129" t="s">
        <v>132</v>
      </c>
      <c r="C13" s="131" t="s">
        <v>132</v>
      </c>
      <c r="D13" s="113">
        <v>0.8</v>
      </c>
    </row>
    <row r="14" spans="2:7" s="103" customFormat="1" x14ac:dyDescent="0.4">
      <c r="B14" s="128"/>
      <c r="C14" s="130"/>
      <c r="D14" s="132" t="s">
        <v>138</v>
      </c>
      <c r="E14" s="208">
        <f>MAKESHOPNCOMPANY!C17</f>
        <v>1402.69</v>
      </c>
    </row>
    <row r="15" spans="2:7" s="103" customFormat="1" ht="18" thickBot="1" x14ac:dyDescent="0.45">
      <c r="B15" s="115" t="s">
        <v>133</v>
      </c>
      <c r="C15" s="116" t="s">
        <v>139</v>
      </c>
      <c r="D15" s="116" t="s">
        <v>137</v>
      </c>
      <c r="E15" s="117" t="s">
        <v>134</v>
      </c>
    </row>
    <row r="16" spans="2:7" s="103" customFormat="1" ht="18" thickTop="1" x14ac:dyDescent="0.4">
      <c r="B16" s="118">
        <v>0</v>
      </c>
      <c r="C16" s="119">
        <v>0</v>
      </c>
      <c r="D16" s="156">
        <f>ROUNDUP(F16,1)</f>
        <v>0</v>
      </c>
      <c r="E16" s="120" t="s">
        <v>135</v>
      </c>
      <c r="F16" s="158">
        <f>C16/$E$14</f>
        <v>0</v>
      </c>
      <c r="G16" s="159"/>
    </row>
    <row r="17" spans="2:7" s="103" customFormat="1" x14ac:dyDescent="0.4">
      <c r="B17" s="121">
        <v>2000</v>
      </c>
      <c r="C17" s="122">
        <v>1</v>
      </c>
      <c r="D17" s="156">
        <f>ROUNDUP(F17,1)</f>
        <v>7.1999999999999993</v>
      </c>
      <c r="E17" s="123" t="s">
        <v>136</v>
      </c>
      <c r="F17" s="158">
        <f>G17/$E$14</f>
        <v>7.129158973115941</v>
      </c>
      <c r="G17" s="159">
        <v>10000</v>
      </c>
    </row>
    <row r="18" spans="2:7" s="103" customFormat="1" x14ac:dyDescent="0.4">
      <c r="B18" s="121">
        <v>3000</v>
      </c>
      <c r="C18" s="122">
        <v>2</v>
      </c>
      <c r="D18" s="156">
        <f>ROUNDUP(F18,1)</f>
        <v>10.7</v>
      </c>
      <c r="E18" s="123" t="s">
        <v>136</v>
      </c>
      <c r="F18" s="158">
        <f>G18/$E$14</f>
        <v>10.693738459673911</v>
      </c>
      <c r="G18" s="159">
        <v>15000</v>
      </c>
    </row>
    <row r="19" spans="2:7" s="103" customFormat="1" x14ac:dyDescent="0.4">
      <c r="B19" s="121">
        <v>4000</v>
      </c>
      <c r="C19" s="122">
        <v>3</v>
      </c>
      <c r="D19" s="156">
        <f>ROUNDUP(F19,1)</f>
        <v>14.299999999999999</v>
      </c>
      <c r="E19" s="123" t="s">
        <v>136</v>
      </c>
      <c r="F19" s="158">
        <f>G19/$E$14</f>
        <v>14.258317946231882</v>
      </c>
      <c r="G19" s="159">
        <v>20000</v>
      </c>
    </row>
    <row r="20" spans="2:7" s="103" customFormat="1" x14ac:dyDescent="0.4">
      <c r="B20" s="124">
        <v>5000</v>
      </c>
      <c r="C20" s="125">
        <v>4</v>
      </c>
      <c r="D20" s="157">
        <f>ROUNDUP(F20,1)</f>
        <v>17.900000000000002</v>
      </c>
      <c r="E20" s="126" t="s">
        <v>136</v>
      </c>
      <c r="F20" s="158">
        <f>G20/$E$14</f>
        <v>17.822897432789855</v>
      </c>
      <c r="G20" s="159">
        <v>25000</v>
      </c>
    </row>
    <row r="22" spans="2:7" ht="18" thickBot="1" x14ac:dyDescent="0.45">
      <c r="B22" s="115" t="s">
        <v>142</v>
      </c>
      <c r="C22" s="117" t="s">
        <v>141</v>
      </c>
    </row>
    <row r="23" spans="2:7" ht="18" thickTop="1" x14ac:dyDescent="0.4">
      <c r="B23" s="162">
        <v>0.01</v>
      </c>
      <c r="C23" s="163">
        <v>2.75</v>
      </c>
    </row>
    <row r="24" spans="2:7" x14ac:dyDescent="0.4">
      <c r="B24" s="160">
        <v>2.0099999999999998</v>
      </c>
      <c r="C24" s="163">
        <v>3.25</v>
      </c>
    </row>
    <row r="25" spans="2:7" x14ac:dyDescent="0.4">
      <c r="B25" s="160">
        <v>4.01</v>
      </c>
      <c r="C25" s="163">
        <v>4.25</v>
      </c>
    </row>
    <row r="26" spans="2:7" x14ac:dyDescent="0.4">
      <c r="B26" s="160">
        <v>6.01</v>
      </c>
      <c r="C26" s="163">
        <v>5.25</v>
      </c>
    </row>
    <row r="27" spans="2:7" x14ac:dyDescent="0.4">
      <c r="B27" s="160">
        <v>10.01</v>
      </c>
      <c r="C27" s="163">
        <v>6.25</v>
      </c>
    </row>
    <row r="28" spans="2:7" x14ac:dyDescent="0.4">
      <c r="B28" s="160">
        <v>20.010000000000002</v>
      </c>
      <c r="C28" s="163">
        <v>7.25</v>
      </c>
    </row>
    <row r="29" spans="2:7" x14ac:dyDescent="0.4">
      <c r="B29" s="160">
        <v>40.01</v>
      </c>
      <c r="C29" s="163">
        <v>8.25</v>
      </c>
    </row>
    <row r="30" spans="2:7" x14ac:dyDescent="0.4">
      <c r="B30" s="160">
        <v>60.01</v>
      </c>
      <c r="C30" s="163">
        <v>10.25</v>
      </c>
    </row>
    <row r="31" spans="2:7" x14ac:dyDescent="0.4">
      <c r="B31" s="161">
        <v>100</v>
      </c>
      <c r="C31" s="164">
        <v>10.25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5</vt:i4>
      </vt:variant>
    </vt:vector>
  </HeadingPairs>
  <TitlesOfParts>
    <vt:vector size="16" baseType="lpstr">
      <vt:lpstr>MAKESHOPNCOMPANY</vt:lpstr>
      <vt:lpstr>GBLHR</vt:lpstr>
      <vt:lpstr>GBLHR-3PL</vt:lpstr>
      <vt:lpstr>GB보상</vt:lpstr>
      <vt:lpstr>DEFRA</vt:lpstr>
      <vt:lpstr>DEFRA-3PL</vt:lpstr>
      <vt:lpstr>MRN(DE)</vt:lpstr>
      <vt:lpstr>DE보상</vt:lpstr>
      <vt:lpstr>미착</vt:lpstr>
      <vt:lpstr>특이사항</vt:lpstr>
      <vt:lpstr>Mapping</vt:lpstr>
      <vt:lpstr>MAKESHOPNCOMPANY!Print_Area</vt:lpstr>
      <vt:lpstr>'MRN(DE)'!Print_Area</vt:lpstr>
      <vt:lpstr>QEEQ</vt:lpstr>
      <vt:lpstr>quki</vt:lpstr>
      <vt:lpstr>UUUUU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Pantos</dc:creator>
  <cp:lastModifiedBy>엄태민(TAEMIN EOM)/항공EC사업팀</cp:lastModifiedBy>
  <cp:lastPrinted>2021-09-01T04:50:07Z</cp:lastPrinted>
  <dcterms:created xsi:type="dcterms:W3CDTF">2017-12-13T01:27:36Z</dcterms:created>
  <dcterms:modified xsi:type="dcterms:W3CDTF">2025-10-16T07:35:35Z</dcterms:modified>
</cp:coreProperties>
</file>